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71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465" windowWidth="18840" windowHeight="11430" firstSheet="9" activeTab="10"/>
  </bookViews>
  <sheets>
    <sheet name="مسودات" sheetId="56" r:id="rId1"/>
    <sheet name="Sheet1" sheetId="186" r:id="rId2"/>
    <sheet name="3" sheetId="142" r:id="rId3"/>
    <sheet name="موجودين صف 1" sheetId="82" r:id="rId4"/>
    <sheet name="تجميعي حسب الصف والعمر" sheetId="83" r:id="rId5"/>
    <sheet name="10" sheetId="133" r:id="rId6"/>
    <sheet name="تجميعي1المدرج" sheetId="84" r:id="rId7"/>
    <sheet name="تجميعي راسبين" sheetId="108" r:id="rId8"/>
    <sheet name="تجميعي تاركين" sheetId="110" r:id="rId9"/>
    <sheet name="تجميعي ناجحين" sheetId="111" r:id="rId10"/>
    <sheet name="حضر وريف" sheetId="147" r:id="rId11"/>
    <sheet name="الدراسةالصباحية" sheetId="148" r:id="rId12"/>
    <sheet name="الدراسة المسائية" sheetId="149" r:id="rId13"/>
    <sheet name="حكومي 23" sheetId="150" r:id="rId14"/>
    <sheet name="تجميع صباحي مسائي" sheetId="151" r:id="rId15"/>
    <sheet name="25" sheetId="152" r:id="rId16"/>
    <sheet name="26مسائي" sheetId="153" r:id="rId17"/>
    <sheet name="المدرج" sheetId="154" r:id="rId18"/>
    <sheet name="الطلبة حسب العمر" sheetId="155" r:id="rId19"/>
    <sheet name="29" sheetId="156" r:id="rId20"/>
    <sheet name="30" sheetId="157" r:id="rId21"/>
    <sheet name="31-33" sheetId="158" r:id="rId22"/>
    <sheet name="-34" sheetId="159" r:id="rId23"/>
    <sheet name="جميع الاسباب32" sheetId="160" r:id="rId24"/>
    <sheet name="36" sheetId="161" r:id="rId25"/>
    <sheet name="37" sheetId="162" r:id="rId26"/>
    <sheet name="38" sheetId="163" r:id="rId27"/>
    <sheet name="التاركين" sheetId="164" r:id="rId28"/>
    <sheet name="الناجحين " sheetId="165" r:id="rId29"/>
    <sheet name="هيئة" sheetId="166" r:id="rId30"/>
    <sheet name="تخصص" sheetId="167" r:id="rId31"/>
    <sheet name="2" sheetId="168" r:id="rId32"/>
    <sheet name="3 (2)" sheetId="169" r:id="rId33"/>
    <sheet name="الملاك" sheetId="170" r:id="rId34"/>
    <sheet name="مجموع داخل وخارج العمل" sheetId="171" r:id="rId35"/>
    <sheet name="داخل قوة العمل" sheetId="172" r:id="rId36"/>
    <sheet name="خارج قوة العمل" sheetId="173" r:id="rId37"/>
    <sheet name="سنوات الخدمة" sheetId="174" r:id="rId38"/>
    <sheet name="حسب العمر" sheetId="175" r:id="rId39"/>
    <sheet name="الشعب " sheetId="176" r:id="rId40"/>
    <sheet name="مدارس مشمولة" sheetId="177" r:id="rId41"/>
    <sheet name="الابنية " sheetId="178" r:id="rId42"/>
    <sheet name="الابنية تابع" sheetId="179" r:id="rId43"/>
    <sheet name="التربية الخاصة 2" sheetId="181" r:id="rId44"/>
    <sheet name="التربية الخاصة1" sheetId="180" r:id="rId45"/>
    <sheet name="التربية الخاصة (3)" sheetId="182" r:id="rId46"/>
    <sheet name="يافعين " sheetId="183" r:id="rId47"/>
    <sheet name="يافعين  123" sheetId="184" r:id="rId48"/>
    <sheet name="حسب العمر اليافعين" sheetId="185" r:id="rId49"/>
    <sheet name="58" sheetId="54" r:id="rId50"/>
    <sheet name="1" sheetId="55" r:id="rId51"/>
    <sheet name="6-2" sheetId="123" r:id="rId52"/>
    <sheet name="جميع " sheetId="115" r:id="rId53"/>
    <sheet name="الموجودين اهلي" sheetId="57" r:id="rId54"/>
    <sheet name="جميع الاسباب" sheetId="128" r:id="rId55"/>
    <sheet name="الفشل بالامتحان" sheetId="126" r:id="rId56"/>
    <sheet name="تجاوز ايام الغياب" sheetId="127" r:id="rId57"/>
    <sheet name="اسباب اخرى" sheetId="125" r:id="rId58"/>
    <sheet name="تاركين" sheetId="124" r:id="rId59"/>
    <sheet name="ناجحين" sheetId="107" r:id="rId60"/>
    <sheet name="الوقف الشيعي" sheetId="60" r:id="rId61"/>
    <sheet name="الاول" sheetId="99" r:id="rId62"/>
    <sheet name="2_6" sheetId="61" r:id="rId63"/>
    <sheet name="جميع الصفوف" sheetId="69" r:id="rId64"/>
    <sheet name="تابع" sheetId="129" r:id="rId65"/>
    <sheet name="الموجودين الوقف الشيعي" sheetId="68" r:id="rId66"/>
    <sheet name="راسبين لجميع لاسباب" sheetId="130" r:id="rId67"/>
    <sheet name="شيعي فشل" sheetId="131" r:id="rId68"/>
    <sheet name="شيعي تجاوز" sheetId="132" r:id="rId69"/>
    <sheet name="شيعي اسباب" sheetId="104" r:id="rId70"/>
    <sheet name="تاركين2" sheetId="105" r:id="rId71"/>
    <sheet name="ناجحين2" sheetId="106" r:id="rId72"/>
    <sheet name="الفروقات1" sheetId="144" r:id="rId73"/>
    <sheet name="الفروقات2" sheetId="145" r:id="rId74"/>
    <sheet name="الفروقات 3" sheetId="143" r:id="rId75"/>
  </sheets>
  <calcPr calcId="124519"/>
</workbook>
</file>

<file path=xl/calcChain.xml><?xml version="1.0" encoding="utf-8"?>
<calcChain xmlns="http://schemas.openxmlformats.org/spreadsheetml/2006/main">
  <c r="P21" i="68"/>
  <c r="D21"/>
  <c r="AF25" i="143" l="1"/>
  <c r="AE25"/>
  <c r="AG25" s="1"/>
  <c r="AC25"/>
  <c r="AB25"/>
  <c r="Z25"/>
  <c r="Y25"/>
  <c r="W25"/>
  <c r="V25"/>
  <c r="T25"/>
  <c r="S25"/>
  <c r="M25"/>
  <c r="L25"/>
  <c r="J25"/>
  <c r="I25"/>
  <c r="G25"/>
  <c r="F25"/>
  <c r="D25"/>
  <c r="C25"/>
  <c r="AG24"/>
  <c r="AD24"/>
  <c r="AA24"/>
  <c r="X24"/>
  <c r="U24"/>
  <c r="N24"/>
  <c r="K24"/>
  <c r="H24"/>
  <c r="E24"/>
  <c r="AG23"/>
  <c r="AD23"/>
  <c r="AA23"/>
  <c r="X23"/>
  <c r="U23"/>
  <c r="N23"/>
  <c r="K23"/>
  <c r="H23"/>
  <c r="E23"/>
  <c r="AG22"/>
  <c r="AD22"/>
  <c r="AA22"/>
  <c r="X22"/>
  <c r="U22"/>
  <c r="N22"/>
  <c r="K22"/>
  <c r="H22"/>
  <c r="E22"/>
  <c r="AG21"/>
  <c r="AD21"/>
  <c r="AA21"/>
  <c r="X21"/>
  <c r="U21"/>
  <c r="N21"/>
  <c r="K21"/>
  <c r="H21"/>
  <c r="E21"/>
  <c r="AG20"/>
  <c r="AD20"/>
  <c r="AA20"/>
  <c r="X20"/>
  <c r="U20"/>
  <c r="N20"/>
  <c r="K20"/>
  <c r="H20"/>
  <c r="E20"/>
  <c r="AG19"/>
  <c r="AD19"/>
  <c r="AA19"/>
  <c r="X19"/>
  <c r="U19"/>
  <c r="N19"/>
  <c r="K19"/>
  <c r="H19"/>
  <c r="E19"/>
  <c r="AG18"/>
  <c r="AD18"/>
  <c r="AA18"/>
  <c r="X18"/>
  <c r="U18"/>
  <c r="N18"/>
  <c r="K18"/>
  <c r="H18"/>
  <c r="E18"/>
  <c r="AG17"/>
  <c r="AD17"/>
  <c r="AA17"/>
  <c r="X17"/>
  <c r="U17"/>
  <c r="N17"/>
  <c r="K17"/>
  <c r="H17"/>
  <c r="E17"/>
  <c r="AG16"/>
  <c r="AD16"/>
  <c r="AA16"/>
  <c r="X16"/>
  <c r="U16"/>
  <c r="N16"/>
  <c r="K16"/>
  <c r="H16"/>
  <c r="E16"/>
  <c r="AG14"/>
  <c r="AD14"/>
  <c r="AA14"/>
  <c r="X14"/>
  <c r="U14"/>
  <c r="N14"/>
  <c r="K14"/>
  <c r="H14"/>
  <c r="E14"/>
  <c r="AG13"/>
  <c r="AD13"/>
  <c r="AA13"/>
  <c r="X13"/>
  <c r="U13"/>
  <c r="N13"/>
  <c r="K13"/>
  <c r="H13"/>
  <c r="E13"/>
  <c r="AG12"/>
  <c r="AD12"/>
  <c r="AA12"/>
  <c r="X12"/>
  <c r="U12"/>
  <c r="N12"/>
  <c r="K12"/>
  <c r="H12"/>
  <c r="E12"/>
  <c r="AG11"/>
  <c r="AD11"/>
  <c r="AA11"/>
  <c r="X11"/>
  <c r="U11"/>
  <c r="N11"/>
  <c r="K11"/>
  <c r="H11"/>
  <c r="E11"/>
  <c r="AG10"/>
  <c r="AD10"/>
  <c r="AA10"/>
  <c r="X10"/>
  <c r="U10"/>
  <c r="N10"/>
  <c r="K10"/>
  <c r="H10"/>
  <c r="E10"/>
  <c r="AG9"/>
  <c r="AD9"/>
  <c r="AA9"/>
  <c r="X9"/>
  <c r="U9"/>
  <c r="N9"/>
  <c r="K9"/>
  <c r="H9"/>
  <c r="E9"/>
  <c r="AG8"/>
  <c r="AD8"/>
  <c r="AA8"/>
  <c r="X8"/>
  <c r="U8"/>
  <c r="N8"/>
  <c r="K8"/>
  <c r="H8"/>
  <c r="E8"/>
  <c r="AG7"/>
  <c r="AD7"/>
  <c r="AA7"/>
  <c r="X7"/>
  <c r="U7"/>
  <c r="N7"/>
  <c r="K7"/>
  <c r="H7"/>
  <c r="E7"/>
  <c r="AG6"/>
  <c r="AD6"/>
  <c r="AD25" s="1"/>
  <c r="AA6"/>
  <c r="AA25" s="1"/>
  <c r="X6"/>
  <c r="X25" s="1"/>
  <c r="U6"/>
  <c r="U25" s="1"/>
  <c r="N6"/>
  <c r="N25" s="1"/>
  <c r="K6"/>
  <c r="K25" s="1"/>
  <c r="H6"/>
  <c r="H25" s="1"/>
  <c r="E6"/>
  <c r="E25" s="1"/>
  <c r="M26" i="145"/>
  <c r="L26"/>
  <c r="J26"/>
  <c r="I26"/>
  <c r="G26"/>
  <c r="F26"/>
  <c r="D26"/>
  <c r="C26"/>
  <c r="N25"/>
  <c r="K25"/>
  <c r="H25"/>
  <c r="E25"/>
  <c r="N24"/>
  <c r="K24"/>
  <c r="H24"/>
  <c r="E24"/>
  <c r="N23"/>
  <c r="K23"/>
  <c r="H23"/>
  <c r="E23"/>
  <c r="N22"/>
  <c r="K22"/>
  <c r="H22"/>
  <c r="E22"/>
  <c r="N21"/>
  <c r="K21"/>
  <c r="H21"/>
  <c r="E21"/>
  <c r="N20"/>
  <c r="K20"/>
  <c r="H20"/>
  <c r="E20"/>
  <c r="N19"/>
  <c r="K19"/>
  <c r="H19"/>
  <c r="E19"/>
  <c r="N18"/>
  <c r="K18"/>
  <c r="H18"/>
  <c r="E18"/>
  <c r="N17"/>
  <c r="K17"/>
  <c r="H17"/>
  <c r="E17"/>
  <c r="N15"/>
  <c r="K15"/>
  <c r="H15"/>
  <c r="E15"/>
  <c r="N14"/>
  <c r="K14"/>
  <c r="H14"/>
  <c r="E14"/>
  <c r="N13"/>
  <c r="K13"/>
  <c r="H13"/>
  <c r="E13"/>
  <c r="N12"/>
  <c r="K12"/>
  <c r="H12"/>
  <c r="E12"/>
  <c r="N11"/>
  <c r="K11"/>
  <c r="H11"/>
  <c r="E11"/>
  <c r="N10"/>
  <c r="K10"/>
  <c r="H10"/>
  <c r="E10"/>
  <c r="N9"/>
  <c r="K9"/>
  <c r="H9"/>
  <c r="E9"/>
  <c r="N8"/>
  <c r="K8"/>
  <c r="H8"/>
  <c r="E8"/>
  <c r="N7"/>
  <c r="N26" s="1"/>
  <c r="K7"/>
  <c r="K26" s="1"/>
  <c r="H7"/>
  <c r="H26" s="1"/>
  <c r="E7"/>
  <c r="E26" s="1"/>
  <c r="K25" i="144"/>
  <c r="J25"/>
  <c r="I25"/>
  <c r="H25"/>
  <c r="G25"/>
  <c r="F25"/>
  <c r="E25"/>
  <c r="D25"/>
  <c r="C25"/>
  <c r="N27" i="106"/>
  <c r="M27"/>
  <c r="L27"/>
  <c r="K27"/>
  <c r="J27"/>
  <c r="I27"/>
  <c r="H27"/>
  <c r="G27"/>
  <c r="F27"/>
  <c r="E27"/>
  <c r="D27"/>
  <c r="C27"/>
  <c r="P26"/>
  <c r="O26"/>
  <c r="Q26" s="1"/>
  <c r="P25"/>
  <c r="O25"/>
  <c r="Q25" s="1"/>
  <c r="P24"/>
  <c r="O24"/>
  <c r="Q24" s="1"/>
  <c r="P23"/>
  <c r="O23"/>
  <c r="Q23" s="1"/>
  <c r="P22"/>
  <c r="O22"/>
  <c r="Q22" s="1"/>
  <c r="P21"/>
  <c r="O21"/>
  <c r="Q21" s="1"/>
  <c r="P20"/>
  <c r="O20"/>
  <c r="Q20" s="1"/>
  <c r="P19"/>
  <c r="O19"/>
  <c r="Q19" s="1"/>
  <c r="P18"/>
  <c r="O18"/>
  <c r="Q18" s="1"/>
  <c r="P17"/>
  <c r="O17"/>
  <c r="Q17" s="1"/>
  <c r="P16"/>
  <c r="O16"/>
  <c r="Q16" s="1"/>
  <c r="P15"/>
  <c r="O15"/>
  <c r="Q15" s="1"/>
  <c r="P14"/>
  <c r="O14"/>
  <c r="Q14" s="1"/>
  <c r="P13"/>
  <c r="O13"/>
  <c r="Q13" s="1"/>
  <c r="P12"/>
  <c r="O12"/>
  <c r="Q12" s="1"/>
  <c r="P11"/>
  <c r="O11"/>
  <c r="Q11" s="1"/>
  <c r="P10"/>
  <c r="O10"/>
  <c r="Q10" s="1"/>
  <c r="P9"/>
  <c r="O9"/>
  <c r="O27" s="1"/>
  <c r="Q27" s="1"/>
  <c r="P8"/>
  <c r="P27" s="1"/>
  <c r="O8"/>
  <c r="Q8" s="1"/>
  <c r="N27" i="105"/>
  <c r="P27" s="1"/>
  <c r="M27"/>
  <c r="O27" s="1"/>
  <c r="Q27" s="1"/>
  <c r="L27"/>
  <c r="K27"/>
  <c r="J27"/>
  <c r="I27"/>
  <c r="H27"/>
  <c r="G27"/>
  <c r="F27"/>
  <c r="E27"/>
  <c r="D27"/>
  <c r="C27"/>
  <c r="P26"/>
  <c r="O26"/>
  <c r="Q26" s="1"/>
  <c r="P25"/>
  <c r="O25"/>
  <c r="Q25" s="1"/>
  <c r="P24"/>
  <c r="O24"/>
  <c r="Q24" s="1"/>
  <c r="P23"/>
  <c r="O23"/>
  <c r="Q23" s="1"/>
  <c r="P22"/>
  <c r="O22"/>
  <c r="Q22" s="1"/>
  <c r="P21"/>
  <c r="O21"/>
  <c r="Q21" s="1"/>
  <c r="P20"/>
  <c r="O20"/>
  <c r="Q20" s="1"/>
  <c r="P19"/>
  <c r="O19"/>
  <c r="Q19" s="1"/>
  <c r="P18"/>
  <c r="O18"/>
  <c r="Q18" s="1"/>
  <c r="P17"/>
  <c r="O17"/>
  <c r="Q17" s="1"/>
  <c r="P16"/>
  <c r="O16"/>
  <c r="Q16" s="1"/>
  <c r="P15"/>
  <c r="O15"/>
  <c r="Q15" s="1"/>
  <c r="P14"/>
  <c r="O14"/>
  <c r="Q14" s="1"/>
  <c r="P13"/>
  <c r="O13"/>
  <c r="Q13" s="1"/>
  <c r="P12"/>
  <c r="O12"/>
  <c r="Q12" s="1"/>
  <c r="P11"/>
  <c r="O11"/>
  <c r="Q11" s="1"/>
  <c r="P10"/>
  <c r="O10"/>
  <c r="Q10" s="1"/>
  <c r="P9"/>
  <c r="O9"/>
  <c r="Q9" s="1"/>
  <c r="P8"/>
  <c r="O8"/>
  <c r="Q8" s="1"/>
  <c r="N27" i="104"/>
  <c r="P27" s="1"/>
  <c r="M27"/>
  <c r="O27" s="1"/>
  <c r="Q27" s="1"/>
  <c r="L27"/>
  <c r="K27"/>
  <c r="J27"/>
  <c r="I27"/>
  <c r="H27"/>
  <c r="G27"/>
  <c r="F27"/>
  <c r="E27"/>
  <c r="D27"/>
  <c r="C27"/>
  <c r="P26"/>
  <c r="O26"/>
  <c r="Q26" s="1"/>
  <c r="P25"/>
  <c r="O25"/>
  <c r="Q25" s="1"/>
  <c r="P24"/>
  <c r="O24"/>
  <c r="Q24" s="1"/>
  <c r="P23"/>
  <c r="O23"/>
  <c r="Q23" s="1"/>
  <c r="P22"/>
  <c r="O22"/>
  <c r="Q22" s="1"/>
  <c r="P21"/>
  <c r="O21"/>
  <c r="Q21" s="1"/>
  <c r="P20"/>
  <c r="O20"/>
  <c r="Q20" s="1"/>
  <c r="P19"/>
  <c r="O19"/>
  <c r="Q19" s="1"/>
  <c r="P18"/>
  <c r="O18"/>
  <c r="Q18" s="1"/>
  <c r="P17"/>
  <c r="O17"/>
  <c r="Q17" s="1"/>
  <c r="P16"/>
  <c r="O16"/>
  <c r="Q16" s="1"/>
  <c r="P15"/>
  <c r="O15"/>
  <c r="Q15" s="1"/>
  <c r="P14"/>
  <c r="O14"/>
  <c r="Q14" s="1"/>
  <c r="P13"/>
  <c r="O13"/>
  <c r="Q13" s="1"/>
  <c r="P12"/>
  <c r="O12"/>
  <c r="Q12" s="1"/>
  <c r="P11"/>
  <c r="O11"/>
  <c r="Q11" s="1"/>
  <c r="P10"/>
  <c r="O10"/>
  <c r="Q10" s="1"/>
  <c r="P9"/>
  <c r="O9"/>
  <c r="Q9" s="1"/>
  <c r="P8"/>
  <c r="O8"/>
  <c r="Q8" s="1"/>
  <c r="N27" i="132"/>
  <c r="M27"/>
  <c r="L27"/>
  <c r="K27"/>
  <c r="J27"/>
  <c r="I27"/>
  <c r="H27"/>
  <c r="G27"/>
  <c r="F27"/>
  <c r="E27"/>
  <c r="D27"/>
  <c r="C27"/>
  <c r="P26"/>
  <c r="O26"/>
  <c r="Q26" s="1"/>
  <c r="P25"/>
  <c r="O25"/>
  <c r="Q25" s="1"/>
  <c r="P24"/>
  <c r="O24"/>
  <c r="Q24" s="1"/>
  <c r="P23"/>
  <c r="O23"/>
  <c r="Q23" s="1"/>
  <c r="P22"/>
  <c r="O22"/>
  <c r="Q22" s="1"/>
  <c r="P21"/>
  <c r="O21"/>
  <c r="Q21" s="1"/>
  <c r="P20"/>
  <c r="O20"/>
  <c r="Q20" s="1"/>
  <c r="P19"/>
  <c r="O19"/>
  <c r="Q19" s="1"/>
  <c r="P18"/>
  <c r="O18"/>
  <c r="Q18" s="1"/>
  <c r="P17"/>
  <c r="O17"/>
  <c r="Q17" s="1"/>
  <c r="P16"/>
  <c r="O16"/>
  <c r="Q16" s="1"/>
  <c r="P15"/>
  <c r="O15"/>
  <c r="Q15" s="1"/>
  <c r="P14"/>
  <c r="O14"/>
  <c r="Q14" s="1"/>
  <c r="P13"/>
  <c r="O13"/>
  <c r="Q13" s="1"/>
  <c r="P12"/>
  <c r="O12"/>
  <c r="Q12" s="1"/>
  <c r="P11"/>
  <c r="O11"/>
  <c r="Q11" s="1"/>
  <c r="P10"/>
  <c r="O10"/>
  <c r="Q10" s="1"/>
  <c r="P9"/>
  <c r="P27" s="1"/>
  <c r="O9"/>
  <c r="Q9" s="1"/>
  <c r="P8"/>
  <c r="O8"/>
  <c r="Q8" s="1"/>
  <c r="Q27" s="1"/>
  <c r="N27" i="131"/>
  <c r="M27"/>
  <c r="L27"/>
  <c r="K27"/>
  <c r="J27"/>
  <c r="I27"/>
  <c r="H27"/>
  <c r="G27"/>
  <c r="F27"/>
  <c r="E27"/>
  <c r="D27"/>
  <c r="C27"/>
  <c r="P26"/>
  <c r="O26"/>
  <c r="Q26" s="1"/>
  <c r="P25"/>
  <c r="O25"/>
  <c r="Q25" s="1"/>
  <c r="P24"/>
  <c r="O24"/>
  <c r="Q24" s="1"/>
  <c r="P23"/>
  <c r="O23"/>
  <c r="Q23" s="1"/>
  <c r="P22"/>
  <c r="O22"/>
  <c r="Q22" s="1"/>
  <c r="P21"/>
  <c r="O21"/>
  <c r="Q21" s="1"/>
  <c r="P20"/>
  <c r="O20"/>
  <c r="Q20" s="1"/>
  <c r="P19"/>
  <c r="O19"/>
  <c r="Q19" s="1"/>
  <c r="P18"/>
  <c r="O18"/>
  <c r="Q18" s="1"/>
  <c r="P17"/>
  <c r="O17"/>
  <c r="Q17" s="1"/>
  <c r="P16"/>
  <c r="O16"/>
  <c r="Q16" s="1"/>
  <c r="P15"/>
  <c r="O15"/>
  <c r="Q15" s="1"/>
  <c r="P14"/>
  <c r="O14"/>
  <c r="Q14" s="1"/>
  <c r="P13"/>
  <c r="O13"/>
  <c r="Q13" s="1"/>
  <c r="P12"/>
  <c r="O12"/>
  <c r="Q12" s="1"/>
  <c r="P11"/>
  <c r="O11"/>
  <c r="Q11" s="1"/>
  <c r="P10"/>
  <c r="O10"/>
  <c r="Q10" s="1"/>
  <c r="P9"/>
  <c r="P27" s="1"/>
  <c r="O9"/>
  <c r="Q9" s="1"/>
  <c r="P8"/>
  <c r="O8"/>
  <c r="Q8" s="1"/>
  <c r="Q27" s="1"/>
  <c r="N27" i="130"/>
  <c r="M27"/>
  <c r="L27"/>
  <c r="K27"/>
  <c r="J27"/>
  <c r="I27"/>
  <c r="H27"/>
  <c r="G27"/>
  <c r="F27"/>
  <c r="E27"/>
  <c r="D27"/>
  <c r="C27"/>
  <c r="P26"/>
  <c r="O26"/>
  <c r="Q26" s="1"/>
  <c r="P25"/>
  <c r="O25"/>
  <c r="Q25" s="1"/>
  <c r="P24"/>
  <c r="O24"/>
  <c r="Q24" s="1"/>
  <c r="P23"/>
  <c r="O23"/>
  <c r="Q23" s="1"/>
  <c r="P22"/>
  <c r="O22"/>
  <c r="Q22" s="1"/>
  <c r="P21"/>
  <c r="O21"/>
  <c r="Q21" s="1"/>
  <c r="P20"/>
  <c r="O20"/>
  <c r="Q20" s="1"/>
  <c r="P19"/>
  <c r="O19"/>
  <c r="Q19" s="1"/>
  <c r="P18"/>
  <c r="O18"/>
  <c r="Q18" s="1"/>
  <c r="P17"/>
  <c r="O17"/>
  <c r="Q17" s="1"/>
  <c r="P16"/>
  <c r="O16"/>
  <c r="Q16" s="1"/>
  <c r="P15"/>
  <c r="O15"/>
  <c r="Q15" s="1"/>
  <c r="P14"/>
  <c r="O14"/>
  <c r="Q14" s="1"/>
  <c r="P13"/>
  <c r="O13"/>
  <c r="Q13" s="1"/>
  <c r="P12"/>
  <c r="O12"/>
  <c r="Q12" s="1"/>
  <c r="P11"/>
  <c r="O11"/>
  <c r="Q11" s="1"/>
  <c r="P10"/>
  <c r="O10"/>
  <c r="Q10" s="1"/>
  <c r="P9"/>
  <c r="P27" s="1"/>
  <c r="O9"/>
  <c r="Q9" s="1"/>
  <c r="P8"/>
  <c r="O8"/>
  <c r="Q8" s="1"/>
  <c r="Q27" s="1"/>
  <c r="S21" i="68"/>
  <c r="R21"/>
  <c r="Q21"/>
  <c r="O21"/>
  <c r="N21"/>
  <c r="M21"/>
  <c r="L21"/>
  <c r="K21"/>
  <c r="J21"/>
  <c r="I21"/>
  <c r="H21"/>
  <c r="G21"/>
  <c r="F21"/>
  <c r="E21"/>
  <c r="C21"/>
  <c r="B21"/>
  <c r="U20"/>
  <c r="T20"/>
  <c r="U19"/>
  <c r="T19"/>
  <c r="V19" s="1"/>
  <c r="U18"/>
  <c r="T18"/>
  <c r="V18" s="1"/>
  <c r="U17"/>
  <c r="T17"/>
  <c r="V17" s="1"/>
  <c r="U16"/>
  <c r="T16"/>
  <c r="V16" s="1"/>
  <c r="U15"/>
  <c r="T15"/>
  <c r="V15" s="1"/>
  <c r="U14"/>
  <c r="T14"/>
  <c r="V14" s="1"/>
  <c r="U13"/>
  <c r="T13"/>
  <c r="V13" s="1"/>
  <c r="U12"/>
  <c r="T12"/>
  <c r="V12" s="1"/>
  <c r="U11"/>
  <c r="T11"/>
  <c r="V11" s="1"/>
  <c r="U10"/>
  <c r="T10"/>
  <c r="V10" s="1"/>
  <c r="M28" i="129"/>
  <c r="L28"/>
  <c r="K28"/>
  <c r="J28"/>
  <c r="I28"/>
  <c r="H28"/>
  <c r="G28"/>
  <c r="F28"/>
  <c r="E28"/>
  <c r="D28"/>
  <c r="C28"/>
  <c r="P27" i="69"/>
  <c r="O27"/>
  <c r="N27"/>
  <c r="M27"/>
  <c r="L27"/>
  <c r="K27"/>
  <c r="J27"/>
  <c r="I27"/>
  <c r="H27"/>
  <c r="G27"/>
  <c r="F27"/>
  <c r="E27"/>
  <c r="D27"/>
  <c r="C27"/>
  <c r="L148" i="61"/>
  <c r="K148"/>
  <c r="J148"/>
  <c r="I148"/>
  <c r="H148"/>
  <c r="G148"/>
  <c r="F148"/>
  <c r="E148"/>
  <c r="D148"/>
  <c r="C148"/>
  <c r="N147"/>
  <c r="M147"/>
  <c r="O147" s="1"/>
  <c r="N146"/>
  <c r="M146"/>
  <c r="O146" s="1"/>
  <c r="N145"/>
  <c r="M145"/>
  <c r="O145" s="1"/>
  <c r="N144"/>
  <c r="M144"/>
  <c r="O144" s="1"/>
  <c r="N143"/>
  <c r="M143"/>
  <c r="O143" s="1"/>
  <c r="N142"/>
  <c r="M142"/>
  <c r="O142" s="1"/>
  <c r="N141"/>
  <c r="M141"/>
  <c r="O141" s="1"/>
  <c r="N140"/>
  <c r="M140"/>
  <c r="O140" s="1"/>
  <c r="N139"/>
  <c r="M139"/>
  <c r="O139" s="1"/>
  <c r="N137"/>
  <c r="M137"/>
  <c r="O137" s="1"/>
  <c r="N136"/>
  <c r="M136"/>
  <c r="O136" s="1"/>
  <c r="N135"/>
  <c r="M135"/>
  <c r="O135" s="1"/>
  <c r="N134"/>
  <c r="M134"/>
  <c r="O134" s="1"/>
  <c r="N133"/>
  <c r="M133"/>
  <c r="O133" s="1"/>
  <c r="N132"/>
  <c r="M132"/>
  <c r="O132" s="1"/>
  <c r="N131"/>
  <c r="M131"/>
  <c r="O131" s="1"/>
  <c r="N130"/>
  <c r="M130"/>
  <c r="O130" s="1"/>
  <c r="N129"/>
  <c r="N148" s="1"/>
  <c r="M129"/>
  <c r="M148" s="1"/>
  <c r="L119"/>
  <c r="K119"/>
  <c r="J119"/>
  <c r="I119"/>
  <c r="H119"/>
  <c r="G119"/>
  <c r="F119"/>
  <c r="E119"/>
  <c r="D119"/>
  <c r="C119"/>
  <c r="N118"/>
  <c r="M118"/>
  <c r="O118" s="1"/>
  <c r="N117"/>
  <c r="M117"/>
  <c r="O117" s="1"/>
  <c r="N116"/>
  <c r="M116"/>
  <c r="O116" s="1"/>
  <c r="N115"/>
  <c r="M115"/>
  <c r="O115" s="1"/>
  <c r="N114"/>
  <c r="M114"/>
  <c r="O114" s="1"/>
  <c r="N113"/>
  <c r="M113"/>
  <c r="O113" s="1"/>
  <c r="N112"/>
  <c r="M112"/>
  <c r="O112" s="1"/>
  <c r="N111"/>
  <c r="M111"/>
  <c r="O111" s="1"/>
  <c r="N110"/>
  <c r="M110"/>
  <c r="O110" s="1"/>
  <c r="N108"/>
  <c r="M108"/>
  <c r="O108" s="1"/>
  <c r="N107"/>
  <c r="M107"/>
  <c r="O107" s="1"/>
  <c r="N106"/>
  <c r="M106"/>
  <c r="O106" s="1"/>
  <c r="N105"/>
  <c r="M105"/>
  <c r="O105" s="1"/>
  <c r="N104"/>
  <c r="M104"/>
  <c r="O104" s="1"/>
  <c r="N103"/>
  <c r="M103"/>
  <c r="O103" s="1"/>
  <c r="N102"/>
  <c r="M102"/>
  <c r="O102" s="1"/>
  <c r="N101"/>
  <c r="M101"/>
  <c r="O101" s="1"/>
  <c r="N100"/>
  <c r="N119" s="1"/>
  <c r="M100"/>
  <c r="M119" s="1"/>
  <c r="L89"/>
  <c r="K89"/>
  <c r="J89"/>
  <c r="I89"/>
  <c r="H89"/>
  <c r="G89"/>
  <c r="F89"/>
  <c r="E89"/>
  <c r="D89"/>
  <c r="C89"/>
  <c r="N88"/>
  <c r="M88"/>
  <c r="O88" s="1"/>
  <c r="N87"/>
  <c r="M87"/>
  <c r="O87" s="1"/>
  <c r="N86"/>
  <c r="M86"/>
  <c r="O86" s="1"/>
  <c r="N85"/>
  <c r="M85"/>
  <c r="O85" s="1"/>
  <c r="N84"/>
  <c r="M84"/>
  <c r="O84" s="1"/>
  <c r="N83"/>
  <c r="M83"/>
  <c r="O83" s="1"/>
  <c r="N82"/>
  <c r="M82"/>
  <c r="O82" s="1"/>
  <c r="N81"/>
  <c r="M81"/>
  <c r="O81" s="1"/>
  <c r="N80"/>
  <c r="M80"/>
  <c r="O80" s="1"/>
  <c r="N78"/>
  <c r="M78"/>
  <c r="O78" s="1"/>
  <c r="N77"/>
  <c r="M77"/>
  <c r="O77" s="1"/>
  <c r="N76"/>
  <c r="M76"/>
  <c r="O76" s="1"/>
  <c r="N75"/>
  <c r="M75"/>
  <c r="O75" s="1"/>
  <c r="N74"/>
  <c r="M74"/>
  <c r="O74" s="1"/>
  <c r="N73"/>
  <c r="M73"/>
  <c r="O73" s="1"/>
  <c r="N72"/>
  <c r="M72"/>
  <c r="O72" s="1"/>
  <c r="N71"/>
  <c r="M71"/>
  <c r="O71" s="1"/>
  <c r="N70"/>
  <c r="N89" s="1"/>
  <c r="M70"/>
  <c r="M89" s="1"/>
  <c r="L58"/>
  <c r="K58"/>
  <c r="J58"/>
  <c r="I58"/>
  <c r="H58"/>
  <c r="G58"/>
  <c r="F58"/>
  <c r="E58"/>
  <c r="D58"/>
  <c r="C58"/>
  <c r="N57"/>
  <c r="M57"/>
  <c r="O57" s="1"/>
  <c r="N56"/>
  <c r="M56"/>
  <c r="O56" s="1"/>
  <c r="N55"/>
  <c r="M55"/>
  <c r="O55" s="1"/>
  <c r="N54"/>
  <c r="M54"/>
  <c r="O54" s="1"/>
  <c r="N53"/>
  <c r="M53"/>
  <c r="O53" s="1"/>
  <c r="N52"/>
  <c r="M52"/>
  <c r="O52" s="1"/>
  <c r="N51"/>
  <c r="M51"/>
  <c r="O51" s="1"/>
  <c r="N50"/>
  <c r="M50"/>
  <c r="O50" s="1"/>
  <c r="N49"/>
  <c r="M49"/>
  <c r="O49" s="1"/>
  <c r="N48"/>
  <c r="M48"/>
  <c r="O48" s="1"/>
  <c r="N47"/>
  <c r="M47"/>
  <c r="O47" s="1"/>
  <c r="N46"/>
  <c r="M46"/>
  <c r="O46" s="1"/>
  <c r="N45"/>
  <c r="M45"/>
  <c r="O45" s="1"/>
  <c r="N44"/>
  <c r="M44"/>
  <c r="O44" s="1"/>
  <c r="N43"/>
  <c r="M43"/>
  <c r="O43" s="1"/>
  <c r="N42"/>
  <c r="M42"/>
  <c r="O42" s="1"/>
  <c r="N41"/>
  <c r="M41"/>
  <c r="O41" s="1"/>
  <c r="N40"/>
  <c r="N58" s="1"/>
  <c r="M40"/>
  <c r="O40" s="1"/>
  <c r="N39"/>
  <c r="M39"/>
  <c r="O39" s="1"/>
  <c r="O58" s="1"/>
  <c r="L27"/>
  <c r="K27"/>
  <c r="J27"/>
  <c r="I27"/>
  <c r="H27"/>
  <c r="G27"/>
  <c r="F27"/>
  <c r="E27"/>
  <c r="D27"/>
  <c r="C27"/>
  <c r="N26"/>
  <c r="M26"/>
  <c r="O26" s="1"/>
  <c r="N25"/>
  <c r="M25"/>
  <c r="O25" s="1"/>
  <c r="N24"/>
  <c r="M24"/>
  <c r="O24" s="1"/>
  <c r="N23"/>
  <c r="M23"/>
  <c r="O23" s="1"/>
  <c r="N22"/>
  <c r="M22"/>
  <c r="O22" s="1"/>
  <c r="N21"/>
  <c r="M21"/>
  <c r="O21" s="1"/>
  <c r="N20"/>
  <c r="M20"/>
  <c r="O20" s="1"/>
  <c r="N19"/>
  <c r="M19"/>
  <c r="O19" s="1"/>
  <c r="N18"/>
  <c r="M18"/>
  <c r="O18" s="1"/>
  <c r="N17"/>
  <c r="M17"/>
  <c r="N16"/>
  <c r="M16"/>
  <c r="O16" s="1"/>
  <c r="N15"/>
  <c r="M15"/>
  <c r="O15" s="1"/>
  <c r="N14"/>
  <c r="M14"/>
  <c r="O14" s="1"/>
  <c r="N13"/>
  <c r="M13"/>
  <c r="O13" s="1"/>
  <c r="N12"/>
  <c r="M12"/>
  <c r="O12" s="1"/>
  <c r="N11"/>
  <c r="M11"/>
  <c r="O11" s="1"/>
  <c r="N10"/>
  <c r="M10"/>
  <c r="O10" s="1"/>
  <c r="N9"/>
  <c r="M9"/>
  <c r="O9" s="1"/>
  <c r="N8"/>
  <c r="N27" s="1"/>
  <c r="M8"/>
  <c r="M27" s="1"/>
  <c r="N28" i="99"/>
  <c r="M28"/>
  <c r="L28"/>
  <c r="K28"/>
  <c r="J28"/>
  <c r="I28"/>
  <c r="H28"/>
  <c r="G28"/>
  <c r="F28"/>
  <c r="E28"/>
  <c r="D28"/>
  <c r="C28"/>
  <c r="P27"/>
  <c r="O27"/>
  <c r="Q27" s="1"/>
  <c r="P26"/>
  <c r="O26"/>
  <c r="Q26" s="1"/>
  <c r="P25"/>
  <c r="O25"/>
  <c r="Q25" s="1"/>
  <c r="P24"/>
  <c r="O24"/>
  <c r="Q24" s="1"/>
  <c r="P23"/>
  <c r="O23"/>
  <c r="Q23" s="1"/>
  <c r="P22"/>
  <c r="O22"/>
  <c r="Q22" s="1"/>
  <c r="P21"/>
  <c r="O21"/>
  <c r="Q21" s="1"/>
  <c r="P20"/>
  <c r="O20"/>
  <c r="Q20" s="1"/>
  <c r="P19"/>
  <c r="O19"/>
  <c r="Q19" s="1"/>
  <c r="P17"/>
  <c r="O17"/>
  <c r="Q17" s="1"/>
  <c r="P16"/>
  <c r="O16"/>
  <c r="Q16" s="1"/>
  <c r="P15"/>
  <c r="O15"/>
  <c r="Q15" s="1"/>
  <c r="P14"/>
  <c r="O14"/>
  <c r="Q14" s="1"/>
  <c r="P13"/>
  <c r="O13"/>
  <c r="Q13" s="1"/>
  <c r="P12"/>
  <c r="O12"/>
  <c r="Q12" s="1"/>
  <c r="P11"/>
  <c r="O11"/>
  <c r="Q11" s="1"/>
  <c r="P10"/>
  <c r="O10"/>
  <c r="Q10" s="1"/>
  <c r="P9"/>
  <c r="P28" s="1"/>
  <c r="O9"/>
  <c r="O28" s="1"/>
  <c r="V29" i="60"/>
  <c r="U29"/>
  <c r="T29"/>
  <c r="R29"/>
  <c r="Q29"/>
  <c r="O29"/>
  <c r="N29"/>
  <c r="L29"/>
  <c r="K29"/>
  <c r="I29"/>
  <c r="H29"/>
  <c r="G29"/>
  <c r="F29"/>
  <c r="E29"/>
  <c r="D29"/>
  <c r="C29"/>
  <c r="W28"/>
  <c r="S28"/>
  <c r="P28"/>
  <c r="M28"/>
  <c r="J28"/>
  <c r="F28"/>
  <c r="W27"/>
  <c r="S27"/>
  <c r="P27"/>
  <c r="M27"/>
  <c r="J27"/>
  <c r="F27"/>
  <c r="W26"/>
  <c r="S26"/>
  <c r="P26"/>
  <c r="M26"/>
  <c r="J26"/>
  <c r="F26"/>
  <c r="W25"/>
  <c r="S25"/>
  <c r="P25"/>
  <c r="M25"/>
  <c r="J25"/>
  <c r="F25"/>
  <c r="W24"/>
  <c r="S24"/>
  <c r="P24"/>
  <c r="M24"/>
  <c r="J24"/>
  <c r="F24"/>
  <c r="W23"/>
  <c r="S23"/>
  <c r="P23"/>
  <c r="M23"/>
  <c r="J23"/>
  <c r="F23"/>
  <c r="W22"/>
  <c r="S22"/>
  <c r="P22"/>
  <c r="M22"/>
  <c r="J22"/>
  <c r="F22"/>
  <c r="W21"/>
  <c r="S21"/>
  <c r="P21"/>
  <c r="M21"/>
  <c r="J21"/>
  <c r="F21"/>
  <c r="W20"/>
  <c r="S20"/>
  <c r="P20"/>
  <c r="M20"/>
  <c r="J20"/>
  <c r="F20"/>
  <c r="W19"/>
  <c r="S19"/>
  <c r="P19"/>
  <c r="M19"/>
  <c r="J19"/>
  <c r="F19"/>
  <c r="W18"/>
  <c r="S18"/>
  <c r="P18"/>
  <c r="M18"/>
  <c r="J18"/>
  <c r="F18"/>
  <c r="W17"/>
  <c r="S17"/>
  <c r="P17"/>
  <c r="M17"/>
  <c r="J17"/>
  <c r="F17"/>
  <c r="W16"/>
  <c r="S16"/>
  <c r="P16"/>
  <c r="M16"/>
  <c r="J16"/>
  <c r="F16"/>
  <c r="W15"/>
  <c r="S15"/>
  <c r="P15"/>
  <c r="M15"/>
  <c r="J15"/>
  <c r="F15"/>
  <c r="W14"/>
  <c r="S14"/>
  <c r="P14"/>
  <c r="M14"/>
  <c r="J14"/>
  <c r="F14"/>
  <c r="W13"/>
  <c r="S13"/>
  <c r="P13"/>
  <c r="M13"/>
  <c r="J13"/>
  <c r="F13"/>
  <c r="W12"/>
  <c r="S12"/>
  <c r="P12"/>
  <c r="M12"/>
  <c r="J12"/>
  <c r="F12"/>
  <c r="W11"/>
  <c r="S11"/>
  <c r="P11"/>
  <c r="M11"/>
  <c r="J11"/>
  <c r="F11"/>
  <c r="W10"/>
  <c r="W29" s="1"/>
  <c r="S10"/>
  <c r="S29" s="1"/>
  <c r="P10"/>
  <c r="P29" s="1"/>
  <c r="M10"/>
  <c r="M29" s="1"/>
  <c r="J10"/>
  <c r="J29" s="1"/>
  <c r="F10"/>
  <c r="N27" i="107"/>
  <c r="M27"/>
  <c r="L27"/>
  <c r="K27"/>
  <c r="J27"/>
  <c r="I27"/>
  <c r="H27"/>
  <c r="G27"/>
  <c r="F27"/>
  <c r="E27"/>
  <c r="D27"/>
  <c r="C27"/>
  <c r="P26"/>
  <c r="O26"/>
  <c r="Q26" s="1"/>
  <c r="P25"/>
  <c r="O25"/>
  <c r="Q25" s="1"/>
  <c r="P24"/>
  <c r="O24"/>
  <c r="Q24" s="1"/>
  <c r="P23"/>
  <c r="O23"/>
  <c r="Q23" s="1"/>
  <c r="P22"/>
  <c r="O22"/>
  <c r="Q22" s="1"/>
  <c r="P21"/>
  <c r="O21"/>
  <c r="Q21" s="1"/>
  <c r="P20"/>
  <c r="O20"/>
  <c r="Q20" s="1"/>
  <c r="P19"/>
  <c r="O19"/>
  <c r="Q19" s="1"/>
  <c r="P18"/>
  <c r="O18"/>
  <c r="Q18" s="1"/>
  <c r="P17"/>
  <c r="O17"/>
  <c r="Q17" s="1"/>
  <c r="P16"/>
  <c r="O16"/>
  <c r="Q16" s="1"/>
  <c r="P15"/>
  <c r="O15"/>
  <c r="Q15" s="1"/>
  <c r="P14"/>
  <c r="O14"/>
  <c r="Q14" s="1"/>
  <c r="P13"/>
  <c r="O13"/>
  <c r="Q13" s="1"/>
  <c r="P12"/>
  <c r="O12"/>
  <c r="Q12" s="1"/>
  <c r="P11"/>
  <c r="O11"/>
  <c r="Q11" s="1"/>
  <c r="P10"/>
  <c r="O10"/>
  <c r="Q10" s="1"/>
  <c r="P9"/>
  <c r="O9"/>
  <c r="O27" s="1"/>
  <c r="P8"/>
  <c r="P27" s="1"/>
  <c r="O8"/>
  <c r="Q8" s="1"/>
  <c r="N27" i="124"/>
  <c r="M27"/>
  <c r="L27"/>
  <c r="K27"/>
  <c r="J27"/>
  <c r="I27"/>
  <c r="H27"/>
  <c r="G27"/>
  <c r="F27"/>
  <c r="E27"/>
  <c r="D27"/>
  <c r="C27"/>
  <c r="P26"/>
  <c r="O26"/>
  <c r="Q26" s="1"/>
  <c r="P25"/>
  <c r="O25"/>
  <c r="Q25" s="1"/>
  <c r="P24"/>
  <c r="O24"/>
  <c r="Q24" s="1"/>
  <c r="P23"/>
  <c r="O23"/>
  <c r="Q23" s="1"/>
  <c r="P22"/>
  <c r="O22"/>
  <c r="Q22" s="1"/>
  <c r="P21"/>
  <c r="O21"/>
  <c r="Q21" s="1"/>
  <c r="P20"/>
  <c r="O20"/>
  <c r="Q20" s="1"/>
  <c r="P19"/>
  <c r="O19"/>
  <c r="Q19" s="1"/>
  <c r="P18"/>
  <c r="O18"/>
  <c r="Q18" s="1"/>
  <c r="P17"/>
  <c r="O17"/>
  <c r="Q17" s="1"/>
  <c r="P16"/>
  <c r="O16"/>
  <c r="Q16" s="1"/>
  <c r="P15"/>
  <c r="O15"/>
  <c r="Q15" s="1"/>
  <c r="P14"/>
  <c r="O14"/>
  <c r="Q14" s="1"/>
  <c r="P13"/>
  <c r="O13"/>
  <c r="Q13" s="1"/>
  <c r="P12"/>
  <c r="O12"/>
  <c r="Q12" s="1"/>
  <c r="P11"/>
  <c r="O11"/>
  <c r="Q11" s="1"/>
  <c r="P10"/>
  <c r="O10"/>
  <c r="Q10" s="1"/>
  <c r="P9"/>
  <c r="O9"/>
  <c r="O27" s="1"/>
  <c r="P8"/>
  <c r="P27" s="1"/>
  <c r="O8"/>
  <c r="Q8" s="1"/>
  <c r="N27" i="125"/>
  <c r="P27" s="1"/>
  <c r="M27"/>
  <c r="O27" s="1"/>
  <c r="L27"/>
  <c r="K27"/>
  <c r="J27"/>
  <c r="I27"/>
  <c r="H27"/>
  <c r="G27"/>
  <c r="F27"/>
  <c r="E27"/>
  <c r="D27"/>
  <c r="C27"/>
  <c r="P26"/>
  <c r="O26"/>
  <c r="Q26" s="1"/>
  <c r="P25"/>
  <c r="O25"/>
  <c r="Q25" s="1"/>
  <c r="P24"/>
  <c r="O24"/>
  <c r="Q24" s="1"/>
  <c r="P23"/>
  <c r="O23"/>
  <c r="Q23" s="1"/>
  <c r="P22"/>
  <c r="O22"/>
  <c r="Q22" s="1"/>
  <c r="P21"/>
  <c r="O21"/>
  <c r="Q21" s="1"/>
  <c r="P20"/>
  <c r="O20"/>
  <c r="Q20" s="1"/>
  <c r="P19"/>
  <c r="O19"/>
  <c r="Q19" s="1"/>
  <c r="P18"/>
  <c r="O18"/>
  <c r="Q18" s="1"/>
  <c r="P17"/>
  <c r="O17"/>
  <c r="Q17" s="1"/>
  <c r="P16"/>
  <c r="O16"/>
  <c r="Q16" s="1"/>
  <c r="P15"/>
  <c r="O15"/>
  <c r="Q15" s="1"/>
  <c r="P14"/>
  <c r="O14"/>
  <c r="Q14" s="1"/>
  <c r="P13"/>
  <c r="O13"/>
  <c r="Q13" s="1"/>
  <c r="P12"/>
  <c r="O12"/>
  <c r="Q12" s="1"/>
  <c r="P11"/>
  <c r="O11"/>
  <c r="Q11" s="1"/>
  <c r="P10"/>
  <c r="O10"/>
  <c r="Q10" s="1"/>
  <c r="P9"/>
  <c r="O9"/>
  <c r="Q9" s="1"/>
  <c r="P8"/>
  <c r="O8"/>
  <c r="Q8" s="1"/>
  <c r="N27" i="127"/>
  <c r="M27"/>
  <c r="L27"/>
  <c r="K27"/>
  <c r="J27"/>
  <c r="I27"/>
  <c r="H27"/>
  <c r="G27"/>
  <c r="F27"/>
  <c r="E27"/>
  <c r="D27"/>
  <c r="C27"/>
  <c r="P26"/>
  <c r="O26"/>
  <c r="Q26" s="1"/>
  <c r="P25"/>
  <c r="O25"/>
  <c r="Q25" s="1"/>
  <c r="P24"/>
  <c r="O24"/>
  <c r="Q24" s="1"/>
  <c r="P23"/>
  <c r="O23"/>
  <c r="Q23" s="1"/>
  <c r="P22"/>
  <c r="O22"/>
  <c r="Q22" s="1"/>
  <c r="P21"/>
  <c r="O21"/>
  <c r="Q21" s="1"/>
  <c r="P20"/>
  <c r="O20"/>
  <c r="Q20" s="1"/>
  <c r="P19"/>
  <c r="O19"/>
  <c r="Q19" s="1"/>
  <c r="P18"/>
  <c r="O18"/>
  <c r="Q18" s="1"/>
  <c r="P17"/>
  <c r="O17"/>
  <c r="Q17" s="1"/>
  <c r="P16"/>
  <c r="O16"/>
  <c r="Q16" s="1"/>
  <c r="P15"/>
  <c r="O15"/>
  <c r="Q15" s="1"/>
  <c r="P14"/>
  <c r="O14"/>
  <c r="Q14" s="1"/>
  <c r="P13"/>
  <c r="O13"/>
  <c r="Q13" s="1"/>
  <c r="P12"/>
  <c r="O12"/>
  <c r="Q12" s="1"/>
  <c r="P11"/>
  <c r="O11"/>
  <c r="Q11" s="1"/>
  <c r="P10"/>
  <c r="O10"/>
  <c r="Q10" s="1"/>
  <c r="P9"/>
  <c r="O9"/>
  <c r="O27" s="1"/>
  <c r="P8"/>
  <c r="P27" s="1"/>
  <c r="O8"/>
  <c r="Q8" s="1"/>
  <c r="N27" i="126"/>
  <c r="P27" s="1"/>
  <c r="M27"/>
  <c r="O27" s="1"/>
  <c r="L27"/>
  <c r="K27"/>
  <c r="J27"/>
  <c r="I27"/>
  <c r="H27"/>
  <c r="G27"/>
  <c r="F27"/>
  <c r="E27"/>
  <c r="P26"/>
  <c r="O26"/>
  <c r="Q26" s="1"/>
  <c r="P25"/>
  <c r="O25"/>
  <c r="Q25" s="1"/>
  <c r="P24"/>
  <c r="O24"/>
  <c r="Q24" s="1"/>
  <c r="P23"/>
  <c r="O23"/>
  <c r="Q23" s="1"/>
  <c r="P22"/>
  <c r="O22"/>
  <c r="Q22" s="1"/>
  <c r="P21"/>
  <c r="O21"/>
  <c r="Q21" s="1"/>
  <c r="P20"/>
  <c r="O20"/>
  <c r="Q20" s="1"/>
  <c r="P19"/>
  <c r="O19"/>
  <c r="Q19" s="1"/>
  <c r="P18"/>
  <c r="O18"/>
  <c r="Q18" s="1"/>
  <c r="P17"/>
  <c r="O17"/>
  <c r="Q17" s="1"/>
  <c r="P16"/>
  <c r="O16"/>
  <c r="Q16" s="1"/>
  <c r="P15"/>
  <c r="O15"/>
  <c r="Q15" s="1"/>
  <c r="P14"/>
  <c r="O14"/>
  <c r="Q14" s="1"/>
  <c r="P13"/>
  <c r="O13"/>
  <c r="Q13" s="1"/>
  <c r="P12"/>
  <c r="O12"/>
  <c r="Q12" s="1"/>
  <c r="P11"/>
  <c r="O11"/>
  <c r="Q11" s="1"/>
  <c r="P10"/>
  <c r="O10"/>
  <c r="Q10" s="1"/>
  <c r="P9"/>
  <c r="O9"/>
  <c r="Q9" s="1"/>
  <c r="P8"/>
  <c r="O8"/>
  <c r="Q8" s="1"/>
  <c r="N27" i="128"/>
  <c r="P27" s="1"/>
  <c r="M27"/>
  <c r="O27" s="1"/>
  <c r="L27"/>
  <c r="K27"/>
  <c r="J27"/>
  <c r="I27"/>
  <c r="H27"/>
  <c r="G27"/>
  <c r="F27"/>
  <c r="E27"/>
  <c r="D27"/>
  <c r="C27"/>
  <c r="P26"/>
  <c r="O26"/>
  <c r="Q26" s="1"/>
  <c r="P25"/>
  <c r="O25"/>
  <c r="Q25" s="1"/>
  <c r="P24"/>
  <c r="O24"/>
  <c r="Q24" s="1"/>
  <c r="P23"/>
  <c r="O23"/>
  <c r="Q23" s="1"/>
  <c r="P22"/>
  <c r="O22"/>
  <c r="Q22" s="1"/>
  <c r="P21"/>
  <c r="O21"/>
  <c r="Q21" s="1"/>
  <c r="P20"/>
  <c r="O20"/>
  <c r="Q20" s="1"/>
  <c r="P19"/>
  <c r="O19"/>
  <c r="Q19" s="1"/>
  <c r="P18"/>
  <c r="O18"/>
  <c r="Q18" s="1"/>
  <c r="P17"/>
  <c r="O17"/>
  <c r="Q17" s="1"/>
  <c r="P16"/>
  <c r="O16"/>
  <c r="Q16" s="1"/>
  <c r="P15"/>
  <c r="O15"/>
  <c r="Q15" s="1"/>
  <c r="P14"/>
  <c r="O14"/>
  <c r="Q14" s="1"/>
  <c r="P13"/>
  <c r="O13"/>
  <c r="Q13" s="1"/>
  <c r="P12"/>
  <c r="O12"/>
  <c r="Q12" s="1"/>
  <c r="P11"/>
  <c r="O11"/>
  <c r="Q11" s="1"/>
  <c r="P10"/>
  <c r="O10"/>
  <c r="Q10" s="1"/>
  <c r="P9"/>
  <c r="O9"/>
  <c r="Q9" s="1"/>
  <c r="P8"/>
  <c r="O8"/>
  <c r="Q8" s="1"/>
  <c r="M19" i="57"/>
  <c r="L19"/>
  <c r="K19"/>
  <c r="J19"/>
  <c r="I19"/>
  <c r="H19"/>
  <c r="G19"/>
  <c r="F19"/>
  <c r="E19"/>
  <c r="D19"/>
  <c r="C19"/>
  <c r="B19"/>
  <c r="O18"/>
  <c r="N18"/>
  <c r="O17"/>
  <c r="N17"/>
  <c r="P17" s="1"/>
  <c r="O16"/>
  <c r="N16"/>
  <c r="P16" s="1"/>
  <c r="O15"/>
  <c r="N15"/>
  <c r="P15" s="1"/>
  <c r="O14"/>
  <c r="N14"/>
  <c r="P14" s="1"/>
  <c r="O13"/>
  <c r="N13"/>
  <c r="P13" s="1"/>
  <c r="O12"/>
  <c r="N12"/>
  <c r="P12" s="1"/>
  <c r="O11"/>
  <c r="N11"/>
  <c r="P11" s="1"/>
  <c r="O10"/>
  <c r="N10"/>
  <c r="P10" s="1"/>
  <c r="O9"/>
  <c r="N9"/>
  <c r="P9" s="1"/>
  <c r="O8"/>
  <c r="N8"/>
  <c r="P8" s="1"/>
  <c r="Z27" i="115"/>
  <c r="Y27"/>
  <c r="X27"/>
  <c r="W27"/>
  <c r="V27"/>
  <c r="U27"/>
  <c r="P27"/>
  <c r="O27"/>
  <c r="N27"/>
  <c r="M27"/>
  <c r="L27"/>
  <c r="K27"/>
  <c r="J27"/>
  <c r="I27"/>
  <c r="H27"/>
  <c r="G27"/>
  <c r="F27"/>
  <c r="E27"/>
  <c r="D27"/>
  <c r="C27"/>
  <c r="AD26"/>
  <c r="AC26"/>
  <c r="AE26" s="1"/>
  <c r="AD25"/>
  <c r="AC25"/>
  <c r="AE25" s="1"/>
  <c r="AD24"/>
  <c r="AC24"/>
  <c r="AE24" s="1"/>
  <c r="AD23"/>
  <c r="AC23"/>
  <c r="AE23" s="1"/>
  <c r="AD22"/>
  <c r="AC22"/>
  <c r="AE22" s="1"/>
  <c r="AD21"/>
  <c r="AC21"/>
  <c r="AE21" s="1"/>
  <c r="AD20"/>
  <c r="AC20"/>
  <c r="AE20" s="1"/>
  <c r="AD19"/>
  <c r="AC19"/>
  <c r="AE19" s="1"/>
  <c r="AD18"/>
  <c r="AC18"/>
  <c r="AE18" s="1"/>
  <c r="AD17"/>
  <c r="AC17"/>
  <c r="AE17" s="1"/>
  <c r="AD16"/>
  <c r="AC16"/>
  <c r="AE16" s="1"/>
  <c r="AD15"/>
  <c r="AC15"/>
  <c r="AE15" s="1"/>
  <c r="AD14"/>
  <c r="AC14"/>
  <c r="AE14" s="1"/>
  <c r="AD13"/>
  <c r="AC13"/>
  <c r="AD12"/>
  <c r="AC12"/>
  <c r="AE12" s="1"/>
  <c r="AD11"/>
  <c r="AC11"/>
  <c r="AE11" s="1"/>
  <c r="AD10"/>
  <c r="AC10"/>
  <c r="AE10" s="1"/>
  <c r="AD9"/>
  <c r="AC9"/>
  <c r="AD8"/>
  <c r="AC8"/>
  <c r="L141" i="123"/>
  <c r="K141"/>
  <c r="J141"/>
  <c r="I141"/>
  <c r="H141"/>
  <c r="G141"/>
  <c r="F141"/>
  <c r="E141"/>
  <c r="D141"/>
  <c r="C141"/>
  <c r="N140"/>
  <c r="M140"/>
  <c r="O140" s="1"/>
  <c r="N139"/>
  <c r="M139"/>
  <c r="O139" s="1"/>
  <c r="N138"/>
  <c r="M138"/>
  <c r="O138" s="1"/>
  <c r="N137"/>
  <c r="M137"/>
  <c r="N136"/>
  <c r="M136"/>
  <c r="O136" s="1"/>
  <c r="N135"/>
  <c r="M135"/>
  <c r="O135" s="1"/>
  <c r="N134"/>
  <c r="M134"/>
  <c r="O134" s="1"/>
  <c r="N133"/>
  <c r="M133"/>
  <c r="N132"/>
  <c r="M132"/>
  <c r="O132" s="1"/>
  <c r="N131"/>
  <c r="M131"/>
  <c r="O131" s="1"/>
  <c r="N130"/>
  <c r="M130"/>
  <c r="O130" s="1"/>
  <c r="N129"/>
  <c r="M129"/>
  <c r="N128"/>
  <c r="M128"/>
  <c r="O128" s="1"/>
  <c r="N127"/>
  <c r="M127"/>
  <c r="O127" s="1"/>
  <c r="N126"/>
  <c r="M126"/>
  <c r="O126" s="1"/>
  <c r="N125"/>
  <c r="M125"/>
  <c r="N124"/>
  <c r="M124"/>
  <c r="O124" s="1"/>
  <c r="N123"/>
  <c r="M123"/>
  <c r="O123" s="1"/>
  <c r="N122"/>
  <c r="M122"/>
  <c r="L112"/>
  <c r="K112"/>
  <c r="J112"/>
  <c r="I112"/>
  <c r="H112"/>
  <c r="G112"/>
  <c r="F112"/>
  <c r="E112"/>
  <c r="D112"/>
  <c r="C112"/>
  <c r="N111"/>
  <c r="M111"/>
  <c r="O111" s="1"/>
  <c r="N110"/>
  <c r="M110"/>
  <c r="N109"/>
  <c r="M109"/>
  <c r="O109" s="1"/>
  <c r="N108"/>
  <c r="M108"/>
  <c r="O108" s="1"/>
  <c r="N107"/>
  <c r="M107"/>
  <c r="O107" s="1"/>
  <c r="N106"/>
  <c r="M106"/>
  <c r="N105"/>
  <c r="M105"/>
  <c r="O105" s="1"/>
  <c r="N104"/>
  <c r="M104"/>
  <c r="O104" s="1"/>
  <c r="N103"/>
  <c r="M103"/>
  <c r="O103" s="1"/>
  <c r="N102"/>
  <c r="M102"/>
  <c r="N101"/>
  <c r="M101"/>
  <c r="O101" s="1"/>
  <c r="N100"/>
  <c r="M100"/>
  <c r="O100" s="1"/>
  <c r="N99"/>
  <c r="M99"/>
  <c r="O99" s="1"/>
  <c r="N98"/>
  <c r="M98"/>
  <c r="N97"/>
  <c r="M97"/>
  <c r="O97" s="1"/>
  <c r="N96"/>
  <c r="M96"/>
  <c r="O96" s="1"/>
  <c r="N95"/>
  <c r="M95"/>
  <c r="O95" s="1"/>
  <c r="N94"/>
  <c r="N112" s="1"/>
  <c r="M94"/>
  <c r="N93"/>
  <c r="M93"/>
  <c r="M112" s="1"/>
  <c r="L84"/>
  <c r="K84"/>
  <c r="J84"/>
  <c r="I84"/>
  <c r="H84"/>
  <c r="G84"/>
  <c r="F84"/>
  <c r="E84"/>
  <c r="D84"/>
  <c r="C84"/>
  <c r="N83"/>
  <c r="M83"/>
  <c r="O83" s="1"/>
  <c r="N82"/>
  <c r="M82"/>
  <c r="O82" s="1"/>
  <c r="N81"/>
  <c r="M81"/>
  <c r="O81" s="1"/>
  <c r="N80"/>
  <c r="M80"/>
  <c r="N79"/>
  <c r="M79"/>
  <c r="O79" s="1"/>
  <c r="N78"/>
  <c r="M78"/>
  <c r="O78" s="1"/>
  <c r="N77"/>
  <c r="M77"/>
  <c r="O77" s="1"/>
  <c r="N76"/>
  <c r="M76"/>
  <c r="N75"/>
  <c r="M75"/>
  <c r="O75" s="1"/>
  <c r="N74"/>
  <c r="M74"/>
  <c r="O74" s="1"/>
  <c r="N73"/>
  <c r="M73"/>
  <c r="O73" s="1"/>
  <c r="N72"/>
  <c r="M72"/>
  <c r="N71"/>
  <c r="M71"/>
  <c r="O71" s="1"/>
  <c r="N70"/>
  <c r="M70"/>
  <c r="O70" s="1"/>
  <c r="N69"/>
  <c r="M69"/>
  <c r="O69" s="1"/>
  <c r="N68"/>
  <c r="M68"/>
  <c r="N67"/>
  <c r="M67"/>
  <c r="O67" s="1"/>
  <c r="N66"/>
  <c r="M66"/>
  <c r="O66" s="1"/>
  <c r="N65"/>
  <c r="N84" s="1"/>
  <c r="M65"/>
  <c r="L56"/>
  <c r="K56"/>
  <c r="J56"/>
  <c r="I56"/>
  <c r="H56"/>
  <c r="G56"/>
  <c r="F56"/>
  <c r="E56"/>
  <c r="D56"/>
  <c r="C56"/>
  <c r="N55"/>
  <c r="M55"/>
  <c r="O55" s="1"/>
  <c r="N54"/>
  <c r="M54"/>
  <c r="N53"/>
  <c r="M53"/>
  <c r="O53" s="1"/>
  <c r="N52"/>
  <c r="M52"/>
  <c r="O52" s="1"/>
  <c r="N51"/>
  <c r="M51"/>
  <c r="O51" s="1"/>
  <c r="N50"/>
  <c r="M50"/>
  <c r="N49"/>
  <c r="M49"/>
  <c r="O49" s="1"/>
  <c r="N48"/>
  <c r="M48"/>
  <c r="O48" s="1"/>
  <c r="N47"/>
  <c r="M47"/>
  <c r="O47" s="1"/>
  <c r="N46"/>
  <c r="M46"/>
  <c r="N45"/>
  <c r="M45"/>
  <c r="O45" s="1"/>
  <c r="N44"/>
  <c r="M44"/>
  <c r="O44" s="1"/>
  <c r="N43"/>
  <c r="M43"/>
  <c r="O43" s="1"/>
  <c r="N42"/>
  <c r="M42"/>
  <c r="N41"/>
  <c r="M41"/>
  <c r="O41" s="1"/>
  <c r="N40"/>
  <c r="M40"/>
  <c r="O40" s="1"/>
  <c r="N39"/>
  <c r="M39"/>
  <c r="O39" s="1"/>
  <c r="N38"/>
  <c r="N56" s="1"/>
  <c r="M38"/>
  <c r="N37"/>
  <c r="M37"/>
  <c r="M56" s="1"/>
  <c r="L27"/>
  <c r="K27"/>
  <c r="J27"/>
  <c r="I27"/>
  <c r="H27"/>
  <c r="G27"/>
  <c r="F27"/>
  <c r="E27"/>
  <c r="D27"/>
  <c r="C27"/>
  <c r="N26"/>
  <c r="M26"/>
  <c r="O26" s="1"/>
  <c r="N25"/>
  <c r="M25"/>
  <c r="O25" s="1"/>
  <c r="N24"/>
  <c r="M24"/>
  <c r="O24" s="1"/>
  <c r="N23"/>
  <c r="M23"/>
  <c r="N22"/>
  <c r="M22"/>
  <c r="O22" s="1"/>
  <c r="N21"/>
  <c r="M21"/>
  <c r="O21" s="1"/>
  <c r="N20"/>
  <c r="M20"/>
  <c r="O20" s="1"/>
  <c r="N19"/>
  <c r="M19"/>
  <c r="N18"/>
  <c r="M18"/>
  <c r="O18" s="1"/>
  <c r="N17"/>
  <c r="M17"/>
  <c r="O17" s="1"/>
  <c r="N16"/>
  <c r="M16"/>
  <c r="O16" s="1"/>
  <c r="N15"/>
  <c r="M15"/>
  <c r="N14"/>
  <c r="M14"/>
  <c r="O14" s="1"/>
  <c r="N13"/>
  <c r="M13"/>
  <c r="O13" s="1"/>
  <c r="N12"/>
  <c r="M12"/>
  <c r="O12" s="1"/>
  <c r="N11"/>
  <c r="M11"/>
  <c r="N10"/>
  <c r="M10"/>
  <c r="O10" s="1"/>
  <c r="N9"/>
  <c r="N27" s="1"/>
  <c r="M9"/>
  <c r="O9" s="1"/>
  <c r="N8"/>
  <c r="M8"/>
  <c r="N27" i="55"/>
  <c r="M27"/>
  <c r="L27"/>
  <c r="K27"/>
  <c r="J27"/>
  <c r="I27"/>
  <c r="H27"/>
  <c r="G27"/>
  <c r="F27"/>
  <c r="E27"/>
  <c r="D27"/>
  <c r="C27"/>
  <c r="P26"/>
  <c r="O26"/>
  <c r="Q26" s="1"/>
  <c r="P25"/>
  <c r="O25"/>
  <c r="P24"/>
  <c r="O24"/>
  <c r="Q24" s="1"/>
  <c r="P23"/>
  <c r="O23"/>
  <c r="Q23" s="1"/>
  <c r="P22"/>
  <c r="O22"/>
  <c r="Q22" s="1"/>
  <c r="P21"/>
  <c r="O21"/>
  <c r="P20"/>
  <c r="O20"/>
  <c r="Q20" s="1"/>
  <c r="P19"/>
  <c r="O19"/>
  <c r="Q19" s="1"/>
  <c r="P18"/>
  <c r="O18"/>
  <c r="Q18" s="1"/>
  <c r="P17"/>
  <c r="O17"/>
  <c r="P16"/>
  <c r="O16"/>
  <c r="Q16" s="1"/>
  <c r="P15"/>
  <c r="O15"/>
  <c r="Q15" s="1"/>
  <c r="P14"/>
  <c r="O14"/>
  <c r="Q14" s="1"/>
  <c r="P13"/>
  <c r="O13"/>
  <c r="P12"/>
  <c r="O12"/>
  <c r="Q12" s="1"/>
  <c r="P11"/>
  <c r="O11"/>
  <c r="Q11" s="1"/>
  <c r="P10"/>
  <c r="O10"/>
  <c r="Q10" s="1"/>
  <c r="P9"/>
  <c r="O9"/>
  <c r="P8"/>
  <c r="O8"/>
  <c r="O27" s="1"/>
  <c r="V27" i="54"/>
  <c r="U27"/>
  <c r="T27"/>
  <c r="R27"/>
  <c r="Q27"/>
  <c r="O27"/>
  <c r="N27"/>
  <c r="L27"/>
  <c r="K27"/>
  <c r="I27"/>
  <c r="H27"/>
  <c r="G27"/>
  <c r="F27"/>
  <c r="E27"/>
  <c r="D27"/>
  <c r="C27"/>
  <c r="W26"/>
  <c r="S26"/>
  <c r="P26"/>
  <c r="M26"/>
  <c r="J26"/>
  <c r="W25"/>
  <c r="S25"/>
  <c r="P25"/>
  <c r="M25"/>
  <c r="J25"/>
  <c r="W24"/>
  <c r="S24"/>
  <c r="P24"/>
  <c r="M24"/>
  <c r="J24"/>
  <c r="W23"/>
  <c r="S23"/>
  <c r="P23"/>
  <c r="M23"/>
  <c r="J23"/>
  <c r="W22"/>
  <c r="S22"/>
  <c r="P22"/>
  <c r="M22"/>
  <c r="J22"/>
  <c r="W21"/>
  <c r="S21"/>
  <c r="P21"/>
  <c r="M21"/>
  <c r="J21"/>
  <c r="W20"/>
  <c r="S20"/>
  <c r="P20"/>
  <c r="M20"/>
  <c r="J20"/>
  <c r="W19"/>
  <c r="S19"/>
  <c r="P19"/>
  <c r="M19"/>
  <c r="J19"/>
  <c r="W18"/>
  <c r="S18"/>
  <c r="P18"/>
  <c r="M18"/>
  <c r="J18"/>
  <c r="W17"/>
  <c r="S17"/>
  <c r="P17"/>
  <c r="M17"/>
  <c r="J17"/>
  <c r="W16"/>
  <c r="S16"/>
  <c r="P16"/>
  <c r="M16"/>
  <c r="J16"/>
  <c r="W15"/>
  <c r="S15"/>
  <c r="P15"/>
  <c r="M15"/>
  <c r="J15"/>
  <c r="W14"/>
  <c r="S14"/>
  <c r="P14"/>
  <c r="M14"/>
  <c r="J14"/>
  <c r="W13"/>
  <c r="S13"/>
  <c r="P13"/>
  <c r="M13"/>
  <c r="J13"/>
  <c r="W12"/>
  <c r="S12"/>
  <c r="P12"/>
  <c r="M12"/>
  <c r="J12"/>
  <c r="W11"/>
  <c r="S11"/>
  <c r="P11"/>
  <c r="M11"/>
  <c r="J11"/>
  <c r="W10"/>
  <c r="S10"/>
  <c r="P10"/>
  <c r="M10"/>
  <c r="J10"/>
  <c r="W9"/>
  <c r="S9"/>
  <c r="P9"/>
  <c r="M9"/>
  <c r="J9"/>
  <c r="W8"/>
  <c r="W27" s="1"/>
  <c r="S8"/>
  <c r="S27" s="1"/>
  <c r="P8"/>
  <c r="P27" s="1"/>
  <c r="M8"/>
  <c r="M27" s="1"/>
  <c r="J8"/>
  <c r="J27" s="1"/>
  <c r="N158" i="185"/>
  <c r="M158"/>
  <c r="L158"/>
  <c r="K158"/>
  <c r="J158"/>
  <c r="I158"/>
  <c r="H158"/>
  <c r="G158"/>
  <c r="F158"/>
  <c r="E158"/>
  <c r="D158"/>
  <c r="C158"/>
  <c r="P157"/>
  <c r="O157"/>
  <c r="Q157" s="1"/>
  <c r="P156"/>
  <c r="O156"/>
  <c r="Q156" s="1"/>
  <c r="P155"/>
  <c r="O155"/>
  <c r="Q155" s="1"/>
  <c r="P154"/>
  <c r="O154"/>
  <c r="P153"/>
  <c r="O153"/>
  <c r="Q153" s="1"/>
  <c r="P152"/>
  <c r="O152"/>
  <c r="Q152" s="1"/>
  <c r="P151"/>
  <c r="O151"/>
  <c r="Q151" s="1"/>
  <c r="P150"/>
  <c r="O150"/>
  <c r="P149"/>
  <c r="O149"/>
  <c r="Q149" s="1"/>
  <c r="P148"/>
  <c r="O148"/>
  <c r="Q148" s="1"/>
  <c r="P147"/>
  <c r="O147"/>
  <c r="Q147" s="1"/>
  <c r="P146"/>
  <c r="O146"/>
  <c r="P145"/>
  <c r="O145"/>
  <c r="Q145" s="1"/>
  <c r="P144"/>
  <c r="O144"/>
  <c r="Q144" s="1"/>
  <c r="P143"/>
  <c r="O143"/>
  <c r="Q143" s="1"/>
  <c r="P142"/>
  <c r="O142"/>
  <c r="P141"/>
  <c r="O141"/>
  <c r="Q141" s="1"/>
  <c r="P140"/>
  <c r="P158" s="1"/>
  <c r="O140"/>
  <c r="Q140" s="1"/>
  <c r="P139"/>
  <c r="O139"/>
  <c r="N126"/>
  <c r="M126"/>
  <c r="L126"/>
  <c r="K126"/>
  <c r="J126"/>
  <c r="I126"/>
  <c r="H126"/>
  <c r="G126"/>
  <c r="F126"/>
  <c r="E126"/>
  <c r="D126"/>
  <c r="C126"/>
  <c r="P125"/>
  <c r="O125"/>
  <c r="Q125" s="1"/>
  <c r="P124"/>
  <c r="O124"/>
  <c r="Q124" s="1"/>
  <c r="P123"/>
  <c r="O123"/>
  <c r="Q123" s="1"/>
  <c r="P122"/>
  <c r="O122"/>
  <c r="P121"/>
  <c r="O121"/>
  <c r="Q121" s="1"/>
  <c r="P120"/>
  <c r="O120"/>
  <c r="Q120" s="1"/>
  <c r="P119"/>
  <c r="O119"/>
  <c r="Q119" s="1"/>
  <c r="P118"/>
  <c r="O118"/>
  <c r="P117"/>
  <c r="O117"/>
  <c r="Q117" s="1"/>
  <c r="P116"/>
  <c r="O116"/>
  <c r="Q116" s="1"/>
  <c r="P115"/>
  <c r="O115"/>
  <c r="Q115" s="1"/>
  <c r="P114"/>
  <c r="O114"/>
  <c r="P113"/>
  <c r="O113"/>
  <c r="Q113" s="1"/>
  <c r="P112"/>
  <c r="O112"/>
  <c r="Q112" s="1"/>
  <c r="P111"/>
  <c r="O111"/>
  <c r="Q111" s="1"/>
  <c r="P110"/>
  <c r="O110"/>
  <c r="P109"/>
  <c r="O109"/>
  <c r="Q109" s="1"/>
  <c r="P108"/>
  <c r="P126" s="1"/>
  <c r="O108"/>
  <c r="Q108" s="1"/>
  <c r="P107"/>
  <c r="O107"/>
  <c r="N92"/>
  <c r="M92"/>
  <c r="L92"/>
  <c r="K92"/>
  <c r="J92"/>
  <c r="I92"/>
  <c r="H92"/>
  <c r="G92"/>
  <c r="F92"/>
  <c r="E92"/>
  <c r="D92"/>
  <c r="C92"/>
  <c r="P91"/>
  <c r="O91"/>
  <c r="Q91" s="1"/>
  <c r="P90"/>
  <c r="O90"/>
  <c r="Q90" s="1"/>
  <c r="P89"/>
  <c r="O89"/>
  <c r="Q89" s="1"/>
  <c r="P88"/>
  <c r="O88"/>
  <c r="P87"/>
  <c r="O87"/>
  <c r="Q87" s="1"/>
  <c r="P86"/>
  <c r="O86"/>
  <c r="Q86" s="1"/>
  <c r="P85"/>
  <c r="O85"/>
  <c r="Q85" s="1"/>
  <c r="P84"/>
  <c r="O84"/>
  <c r="P83"/>
  <c r="O83"/>
  <c r="Q83" s="1"/>
  <c r="P82"/>
  <c r="O82"/>
  <c r="Q82" s="1"/>
  <c r="P81"/>
  <c r="O81"/>
  <c r="Q81" s="1"/>
  <c r="P80"/>
  <c r="O80"/>
  <c r="P79"/>
  <c r="O79"/>
  <c r="Q79" s="1"/>
  <c r="P78"/>
  <c r="O78"/>
  <c r="Q78" s="1"/>
  <c r="P77"/>
  <c r="O77"/>
  <c r="Q77" s="1"/>
  <c r="P76"/>
  <c r="O76"/>
  <c r="P75"/>
  <c r="O75"/>
  <c r="Q75" s="1"/>
  <c r="P74"/>
  <c r="P92" s="1"/>
  <c r="O74"/>
  <c r="Q74" s="1"/>
  <c r="P73"/>
  <c r="O73"/>
  <c r="N58"/>
  <c r="M58"/>
  <c r="L58"/>
  <c r="K58"/>
  <c r="J58"/>
  <c r="I58"/>
  <c r="H58"/>
  <c r="G58"/>
  <c r="F58"/>
  <c r="E58"/>
  <c r="D58"/>
  <c r="C58"/>
  <c r="P57"/>
  <c r="O57"/>
  <c r="Q57" s="1"/>
  <c r="P56"/>
  <c r="O56"/>
  <c r="Q56" s="1"/>
  <c r="P55"/>
  <c r="O55"/>
  <c r="Q55" s="1"/>
  <c r="P54"/>
  <c r="O54"/>
  <c r="P53"/>
  <c r="O53"/>
  <c r="Q53" s="1"/>
  <c r="P52"/>
  <c r="O52"/>
  <c r="Q52" s="1"/>
  <c r="P51"/>
  <c r="O51"/>
  <c r="Q51" s="1"/>
  <c r="P50"/>
  <c r="O50"/>
  <c r="P49"/>
  <c r="O49"/>
  <c r="Q49" s="1"/>
  <c r="P48"/>
  <c r="O48"/>
  <c r="Q48" s="1"/>
  <c r="P47"/>
  <c r="O47"/>
  <c r="Q47" s="1"/>
  <c r="P46"/>
  <c r="O46"/>
  <c r="P45"/>
  <c r="O45"/>
  <c r="Q45" s="1"/>
  <c r="P44"/>
  <c r="O44"/>
  <c r="Q44" s="1"/>
  <c r="P43"/>
  <c r="O43"/>
  <c r="Q43" s="1"/>
  <c r="P42"/>
  <c r="O42"/>
  <c r="P41"/>
  <c r="O41"/>
  <c r="Q41" s="1"/>
  <c r="P40"/>
  <c r="P58" s="1"/>
  <c r="O40"/>
  <c r="Q40" s="1"/>
  <c r="P39"/>
  <c r="O39"/>
  <c r="N28"/>
  <c r="P28" s="1"/>
  <c r="M28"/>
  <c r="O28" s="1"/>
  <c r="Q28" s="1"/>
  <c r="L28"/>
  <c r="K28"/>
  <c r="J28"/>
  <c r="I28"/>
  <c r="H28"/>
  <c r="G28"/>
  <c r="F28"/>
  <c r="E28"/>
  <c r="D28"/>
  <c r="C28"/>
  <c r="N27"/>
  <c r="P27" s="1"/>
  <c r="M27"/>
  <c r="O27" s="1"/>
  <c r="L27"/>
  <c r="K27"/>
  <c r="J27"/>
  <c r="I27"/>
  <c r="H27"/>
  <c r="G27"/>
  <c r="F27"/>
  <c r="E27"/>
  <c r="D27"/>
  <c r="C27"/>
  <c r="L26"/>
  <c r="P26" s="1"/>
  <c r="K26"/>
  <c r="O26" s="1"/>
  <c r="Q26" s="1"/>
  <c r="J26"/>
  <c r="I26"/>
  <c r="H26"/>
  <c r="G26"/>
  <c r="F26"/>
  <c r="E26"/>
  <c r="D26"/>
  <c r="C26"/>
  <c r="L25"/>
  <c r="K25"/>
  <c r="J25"/>
  <c r="I25"/>
  <c r="H25"/>
  <c r="G25"/>
  <c r="F25"/>
  <c r="E25"/>
  <c r="D25"/>
  <c r="C25"/>
  <c r="P24"/>
  <c r="N24"/>
  <c r="M24"/>
  <c r="O24" s="1"/>
  <c r="Q24" s="1"/>
  <c r="L24"/>
  <c r="K24"/>
  <c r="J24"/>
  <c r="I24"/>
  <c r="H24"/>
  <c r="G24"/>
  <c r="F24"/>
  <c r="E24"/>
  <c r="D24"/>
  <c r="C24"/>
  <c r="N23"/>
  <c r="P23" s="1"/>
  <c r="M23"/>
  <c r="O23" s="1"/>
  <c r="Q23" s="1"/>
  <c r="L23"/>
  <c r="K23"/>
  <c r="J23"/>
  <c r="I23"/>
  <c r="H23"/>
  <c r="G23"/>
  <c r="F23"/>
  <c r="E23"/>
  <c r="D23"/>
  <c r="C23"/>
  <c r="N22"/>
  <c r="P22" s="1"/>
  <c r="M22"/>
  <c r="O22" s="1"/>
  <c r="L22"/>
  <c r="K22"/>
  <c r="J22"/>
  <c r="I22"/>
  <c r="H22"/>
  <c r="G22"/>
  <c r="F22"/>
  <c r="E22"/>
  <c r="D22"/>
  <c r="C22"/>
  <c r="N21"/>
  <c r="P21" s="1"/>
  <c r="M21"/>
  <c r="O21" s="1"/>
  <c r="Q21" s="1"/>
  <c r="L21"/>
  <c r="K21"/>
  <c r="J21"/>
  <c r="I21"/>
  <c r="H21"/>
  <c r="G21"/>
  <c r="F21"/>
  <c r="E21"/>
  <c r="D21"/>
  <c r="C21"/>
  <c r="P20"/>
  <c r="N20"/>
  <c r="M20"/>
  <c r="O20" s="1"/>
  <c r="Q20" s="1"/>
  <c r="L20"/>
  <c r="K20"/>
  <c r="J20"/>
  <c r="I20"/>
  <c r="H20"/>
  <c r="G20"/>
  <c r="F20"/>
  <c r="E20"/>
  <c r="D20"/>
  <c r="C20"/>
  <c r="N19"/>
  <c r="P19" s="1"/>
  <c r="M19"/>
  <c r="O19" s="1"/>
  <c r="Q19" s="1"/>
  <c r="L19"/>
  <c r="K19"/>
  <c r="J19"/>
  <c r="I19"/>
  <c r="H19"/>
  <c r="G19"/>
  <c r="F19"/>
  <c r="E19"/>
  <c r="D19"/>
  <c r="C19"/>
  <c r="N18"/>
  <c r="P18" s="1"/>
  <c r="M18"/>
  <c r="O18" s="1"/>
  <c r="L18"/>
  <c r="K18"/>
  <c r="J18"/>
  <c r="I18"/>
  <c r="H18"/>
  <c r="G18"/>
  <c r="F18"/>
  <c r="E18"/>
  <c r="D18"/>
  <c r="C18"/>
  <c r="N17"/>
  <c r="P17" s="1"/>
  <c r="M17"/>
  <c r="O17" s="1"/>
  <c r="Q17" s="1"/>
  <c r="L17"/>
  <c r="K17"/>
  <c r="J17"/>
  <c r="I17"/>
  <c r="H17"/>
  <c r="G17"/>
  <c r="F17"/>
  <c r="E17"/>
  <c r="D17"/>
  <c r="C17"/>
  <c r="P16"/>
  <c r="N16"/>
  <c r="M16"/>
  <c r="O16" s="1"/>
  <c r="Q16" s="1"/>
  <c r="L16"/>
  <c r="K16"/>
  <c r="J16"/>
  <c r="I16"/>
  <c r="H16"/>
  <c r="G16"/>
  <c r="F16"/>
  <c r="E16"/>
  <c r="D16"/>
  <c r="C16"/>
  <c r="N15"/>
  <c r="P15" s="1"/>
  <c r="M15"/>
  <c r="O15" s="1"/>
  <c r="Q15" s="1"/>
  <c r="L15"/>
  <c r="K15"/>
  <c r="J15"/>
  <c r="I15"/>
  <c r="H15"/>
  <c r="G15"/>
  <c r="F15"/>
  <c r="E15"/>
  <c r="D15"/>
  <c r="C15"/>
  <c r="N14"/>
  <c r="P14" s="1"/>
  <c r="M14"/>
  <c r="O14" s="1"/>
  <c r="L14"/>
  <c r="K14"/>
  <c r="J14"/>
  <c r="I14"/>
  <c r="H14"/>
  <c r="G14"/>
  <c r="F14"/>
  <c r="E14"/>
  <c r="D14"/>
  <c r="C14"/>
  <c r="N13"/>
  <c r="P13" s="1"/>
  <c r="M13"/>
  <c r="O13" s="1"/>
  <c r="Q13" s="1"/>
  <c r="L13"/>
  <c r="K13"/>
  <c r="J13"/>
  <c r="I13"/>
  <c r="H13"/>
  <c r="G13"/>
  <c r="F13"/>
  <c r="E13"/>
  <c r="D13"/>
  <c r="C13"/>
  <c r="N12"/>
  <c r="M12"/>
  <c r="O12" s="1"/>
  <c r="L12"/>
  <c r="K12"/>
  <c r="J12"/>
  <c r="I12"/>
  <c r="H12"/>
  <c r="G12"/>
  <c r="F12"/>
  <c r="P12" s="1"/>
  <c r="E12"/>
  <c r="D12"/>
  <c r="C12"/>
  <c r="N11"/>
  <c r="P11" s="1"/>
  <c r="M11"/>
  <c r="O11" s="1"/>
  <c r="Q11" s="1"/>
  <c r="L11"/>
  <c r="K11"/>
  <c r="J11"/>
  <c r="I11"/>
  <c r="H11"/>
  <c r="G11"/>
  <c r="F11"/>
  <c r="E11"/>
  <c r="D11"/>
  <c r="C11"/>
  <c r="N10"/>
  <c r="N29" s="1"/>
  <c r="M10"/>
  <c r="M29" s="1"/>
  <c r="L10"/>
  <c r="L29" s="1"/>
  <c r="K10"/>
  <c r="K29" s="1"/>
  <c r="J10"/>
  <c r="J29" s="1"/>
  <c r="I10"/>
  <c r="I29" s="1"/>
  <c r="H10"/>
  <c r="H29" s="1"/>
  <c r="G10"/>
  <c r="G29" s="1"/>
  <c r="F10"/>
  <c r="F29" s="1"/>
  <c r="E10"/>
  <c r="E29" s="1"/>
  <c r="D10"/>
  <c r="D29" s="1"/>
  <c r="C10"/>
  <c r="C29" s="1"/>
  <c r="J124" i="184"/>
  <c r="L124" s="1"/>
  <c r="I124"/>
  <c r="K124" s="1"/>
  <c r="M124" s="1"/>
  <c r="H124"/>
  <c r="G124"/>
  <c r="F124"/>
  <c r="E124"/>
  <c r="D124"/>
  <c r="C124"/>
  <c r="L123"/>
  <c r="K123"/>
  <c r="M123" s="1"/>
  <c r="L122"/>
  <c r="K122"/>
  <c r="M122" s="1"/>
  <c r="L121"/>
  <c r="K121"/>
  <c r="L120"/>
  <c r="K120"/>
  <c r="M120" s="1"/>
  <c r="L119"/>
  <c r="K119"/>
  <c r="M119" s="1"/>
  <c r="L118"/>
  <c r="K118"/>
  <c r="M118" s="1"/>
  <c r="L117"/>
  <c r="K117"/>
  <c r="L116"/>
  <c r="K116"/>
  <c r="M116" s="1"/>
  <c r="L115"/>
  <c r="K115"/>
  <c r="M115" s="1"/>
  <c r="L114"/>
  <c r="K114"/>
  <c r="M114" s="1"/>
  <c r="L113"/>
  <c r="K113"/>
  <c r="L112"/>
  <c r="K112"/>
  <c r="M112" s="1"/>
  <c r="L111"/>
  <c r="K111"/>
  <c r="M111" s="1"/>
  <c r="L110"/>
  <c r="K110"/>
  <c r="M110" s="1"/>
  <c r="L109"/>
  <c r="K109"/>
  <c r="L108"/>
  <c r="K108"/>
  <c r="M108" s="1"/>
  <c r="L107"/>
  <c r="K107"/>
  <c r="M107" s="1"/>
  <c r="L106"/>
  <c r="K106"/>
  <c r="M106" s="1"/>
  <c r="L105"/>
  <c r="K105"/>
  <c r="J91"/>
  <c r="I91"/>
  <c r="H91"/>
  <c r="G91"/>
  <c r="F91"/>
  <c r="E91"/>
  <c r="D91"/>
  <c r="C91"/>
  <c r="L90"/>
  <c r="K90"/>
  <c r="L89"/>
  <c r="K89"/>
  <c r="M89" s="1"/>
  <c r="L88"/>
  <c r="K88"/>
  <c r="M88" s="1"/>
  <c r="L87"/>
  <c r="K87"/>
  <c r="M87" s="1"/>
  <c r="L86"/>
  <c r="K86"/>
  <c r="L85"/>
  <c r="K85"/>
  <c r="M85" s="1"/>
  <c r="L84"/>
  <c r="K84"/>
  <c r="M84" s="1"/>
  <c r="L83"/>
  <c r="K83"/>
  <c r="M83" s="1"/>
  <c r="L82"/>
  <c r="K82"/>
  <c r="L81"/>
  <c r="K81"/>
  <c r="M81" s="1"/>
  <c r="L80"/>
  <c r="K80"/>
  <c r="M80" s="1"/>
  <c r="L79"/>
  <c r="K79"/>
  <c r="M79" s="1"/>
  <c r="L78"/>
  <c r="K78"/>
  <c r="L77"/>
  <c r="K77"/>
  <c r="M77" s="1"/>
  <c r="L76"/>
  <c r="K76"/>
  <c r="M76" s="1"/>
  <c r="L75"/>
  <c r="K75"/>
  <c r="M75" s="1"/>
  <c r="L74"/>
  <c r="K74"/>
  <c r="L73"/>
  <c r="K73"/>
  <c r="M73" s="1"/>
  <c r="L72"/>
  <c r="K72"/>
  <c r="M72" s="1"/>
  <c r="J60"/>
  <c r="I60"/>
  <c r="H60"/>
  <c r="G60"/>
  <c r="F60"/>
  <c r="E60"/>
  <c r="D60"/>
  <c r="C60"/>
  <c r="L59"/>
  <c r="K59"/>
  <c r="M59" s="1"/>
  <c r="L58"/>
  <c r="K58"/>
  <c r="M58" s="1"/>
  <c r="L57"/>
  <c r="K57"/>
  <c r="L56"/>
  <c r="K56"/>
  <c r="M56" s="1"/>
  <c r="L55"/>
  <c r="K55"/>
  <c r="M55" s="1"/>
  <c r="L54"/>
  <c r="K54"/>
  <c r="M54" s="1"/>
  <c r="L53"/>
  <c r="K53"/>
  <c r="L52"/>
  <c r="K52"/>
  <c r="M52" s="1"/>
  <c r="L51"/>
  <c r="K51"/>
  <c r="M51" s="1"/>
  <c r="L49"/>
  <c r="K49"/>
  <c r="M49" s="1"/>
  <c r="L48"/>
  <c r="K48"/>
  <c r="L47"/>
  <c r="K47"/>
  <c r="M47" s="1"/>
  <c r="L46"/>
  <c r="K46"/>
  <c r="M46" s="1"/>
  <c r="L45"/>
  <c r="K45"/>
  <c r="M45" s="1"/>
  <c r="L44"/>
  <c r="K44"/>
  <c r="L43"/>
  <c r="K43"/>
  <c r="M43" s="1"/>
  <c r="L42"/>
  <c r="K42"/>
  <c r="M42" s="1"/>
  <c r="L41"/>
  <c r="L60" s="1"/>
  <c r="K41"/>
  <c r="K60" s="1"/>
  <c r="M60" s="1"/>
  <c r="J29"/>
  <c r="I29"/>
  <c r="H29"/>
  <c r="G29"/>
  <c r="F29"/>
  <c r="E29"/>
  <c r="D29"/>
  <c r="C29"/>
  <c r="L28"/>
  <c r="K28"/>
  <c r="M28" s="1"/>
  <c r="L27"/>
  <c r="K27"/>
  <c r="M27" s="1"/>
  <c r="L26"/>
  <c r="K26"/>
  <c r="M26" s="1"/>
  <c r="L25"/>
  <c r="K25"/>
  <c r="M25" s="1"/>
  <c r="L24"/>
  <c r="K24"/>
  <c r="M24" s="1"/>
  <c r="L23"/>
  <c r="K23"/>
  <c r="M23" s="1"/>
  <c r="L22"/>
  <c r="K22"/>
  <c r="M22" s="1"/>
  <c r="L21"/>
  <c r="K21"/>
  <c r="M21" s="1"/>
  <c r="L20"/>
  <c r="K20"/>
  <c r="M20" s="1"/>
  <c r="L19"/>
  <c r="K19"/>
  <c r="M19" s="1"/>
  <c r="L18"/>
  <c r="K18"/>
  <c r="M18" s="1"/>
  <c r="L17"/>
  <c r="K17"/>
  <c r="M17" s="1"/>
  <c r="L16"/>
  <c r="K16"/>
  <c r="M16" s="1"/>
  <c r="L15"/>
  <c r="K15"/>
  <c r="L14"/>
  <c r="K14"/>
  <c r="M14" s="1"/>
  <c r="L13"/>
  <c r="K13"/>
  <c r="M13" s="1"/>
  <c r="L12"/>
  <c r="K12"/>
  <c r="M12" s="1"/>
  <c r="L11"/>
  <c r="L29" s="1"/>
  <c r="K11"/>
  <c r="L10"/>
  <c r="K10"/>
  <c r="K29" s="1"/>
  <c r="S27" i="183"/>
  <c r="R27"/>
  <c r="T27" s="1"/>
  <c r="P27"/>
  <c r="O27"/>
  <c r="M27"/>
  <c r="L27"/>
  <c r="J27"/>
  <c r="I27"/>
  <c r="G27"/>
  <c r="F27"/>
  <c r="D27"/>
  <c r="C27"/>
  <c r="T26"/>
  <c r="Q26"/>
  <c r="N26"/>
  <c r="K26"/>
  <c r="H26"/>
  <c r="E26"/>
  <c r="T25"/>
  <c r="Q25"/>
  <c r="N25"/>
  <c r="K25"/>
  <c r="H25"/>
  <c r="E25"/>
  <c r="T24"/>
  <c r="Q24"/>
  <c r="N24"/>
  <c r="K24"/>
  <c r="H24"/>
  <c r="E24"/>
  <c r="T23"/>
  <c r="Q23"/>
  <c r="N23"/>
  <c r="K23"/>
  <c r="H23"/>
  <c r="E23"/>
  <c r="T22"/>
  <c r="Q22"/>
  <c r="N22"/>
  <c r="K22"/>
  <c r="H22"/>
  <c r="E22"/>
  <c r="T21"/>
  <c r="Q21"/>
  <c r="N21"/>
  <c r="K21"/>
  <c r="H21"/>
  <c r="E21"/>
  <c r="T20"/>
  <c r="Q20"/>
  <c r="N20"/>
  <c r="K20"/>
  <c r="H20"/>
  <c r="E20"/>
  <c r="T19"/>
  <c r="Q19"/>
  <c r="N19"/>
  <c r="K19"/>
  <c r="H19"/>
  <c r="E19"/>
  <c r="T18"/>
  <c r="Q18"/>
  <c r="N18"/>
  <c r="K18"/>
  <c r="H18"/>
  <c r="E18"/>
  <c r="T17"/>
  <c r="Q17"/>
  <c r="N17"/>
  <c r="K17"/>
  <c r="H17"/>
  <c r="E17"/>
  <c r="T16"/>
  <c r="Q16"/>
  <c r="N16"/>
  <c r="K16"/>
  <c r="H16"/>
  <c r="E16"/>
  <c r="T15"/>
  <c r="Q15"/>
  <c r="N15"/>
  <c r="K15"/>
  <c r="H15"/>
  <c r="E15"/>
  <c r="T14"/>
  <c r="Q14"/>
  <c r="N14"/>
  <c r="K14"/>
  <c r="H14"/>
  <c r="E14"/>
  <c r="T13"/>
  <c r="Q13"/>
  <c r="N13"/>
  <c r="K13"/>
  <c r="H13"/>
  <c r="E13"/>
  <c r="T12"/>
  <c r="Q12"/>
  <c r="N12"/>
  <c r="K12"/>
  <c r="H12"/>
  <c r="E12"/>
  <c r="T11"/>
  <c r="Q11"/>
  <c r="N11"/>
  <c r="K11"/>
  <c r="H11"/>
  <c r="E11"/>
  <c r="T10"/>
  <c r="Q10"/>
  <c r="N10"/>
  <c r="K10"/>
  <c r="H10"/>
  <c r="E10"/>
  <c r="T9"/>
  <c r="Q9"/>
  <c r="N9"/>
  <c r="K9"/>
  <c r="H9"/>
  <c r="E9"/>
  <c r="T8"/>
  <c r="Q8"/>
  <c r="Q27" s="1"/>
  <c r="N8"/>
  <c r="N27" s="1"/>
  <c r="K8"/>
  <c r="K27" s="1"/>
  <c r="H8"/>
  <c r="H27" s="1"/>
  <c r="E8"/>
  <c r="E27" s="1"/>
  <c r="P28" i="182"/>
  <c r="O28"/>
  <c r="M28"/>
  <c r="S28" s="1"/>
  <c r="L28"/>
  <c r="J28"/>
  <c r="I28"/>
  <c r="G28"/>
  <c r="F28"/>
  <c r="D28"/>
  <c r="C28"/>
  <c r="S27"/>
  <c r="R27"/>
  <c r="T27" s="1"/>
  <c r="Q27"/>
  <c r="N27"/>
  <c r="K27"/>
  <c r="H27"/>
  <c r="E27"/>
  <c r="S26"/>
  <c r="R26"/>
  <c r="Q26"/>
  <c r="N26"/>
  <c r="K26"/>
  <c r="H26"/>
  <c r="E26"/>
  <c r="S25"/>
  <c r="R25"/>
  <c r="T25" s="1"/>
  <c r="Q25"/>
  <c r="N25"/>
  <c r="K25"/>
  <c r="H25"/>
  <c r="E25"/>
  <c r="S24"/>
  <c r="R24"/>
  <c r="Q24"/>
  <c r="N24"/>
  <c r="K24"/>
  <c r="H24"/>
  <c r="E24"/>
  <c r="S23"/>
  <c r="R23"/>
  <c r="T23" s="1"/>
  <c r="Q23"/>
  <c r="N23"/>
  <c r="K23"/>
  <c r="H23"/>
  <c r="E23"/>
  <c r="S22"/>
  <c r="R22"/>
  <c r="Q22"/>
  <c r="N22"/>
  <c r="K22"/>
  <c r="H22"/>
  <c r="E22"/>
  <c r="S21"/>
  <c r="R21"/>
  <c r="T21" s="1"/>
  <c r="Q21"/>
  <c r="N21"/>
  <c r="K21"/>
  <c r="H21"/>
  <c r="E21"/>
  <c r="S20"/>
  <c r="R20"/>
  <c r="Q20"/>
  <c r="N20"/>
  <c r="K20"/>
  <c r="H20"/>
  <c r="E20"/>
  <c r="S19"/>
  <c r="R19"/>
  <c r="T19" s="1"/>
  <c r="Q19"/>
  <c r="N19"/>
  <c r="K19"/>
  <c r="H19"/>
  <c r="E19"/>
  <c r="S18"/>
  <c r="R18"/>
  <c r="Q18"/>
  <c r="N18"/>
  <c r="K18"/>
  <c r="H18"/>
  <c r="E18"/>
  <c r="S17"/>
  <c r="R17"/>
  <c r="T17" s="1"/>
  <c r="Q17"/>
  <c r="N17"/>
  <c r="K17"/>
  <c r="H17"/>
  <c r="E17"/>
  <c r="S16"/>
  <c r="R16"/>
  <c r="Q16"/>
  <c r="N16"/>
  <c r="K16"/>
  <c r="H16"/>
  <c r="E16"/>
  <c r="S15"/>
  <c r="R15"/>
  <c r="T15" s="1"/>
  <c r="Q15"/>
  <c r="N15"/>
  <c r="K15"/>
  <c r="H15"/>
  <c r="E15"/>
  <c r="S14"/>
  <c r="R14"/>
  <c r="Q14"/>
  <c r="N14"/>
  <c r="K14"/>
  <c r="H14"/>
  <c r="E14"/>
  <c r="S13"/>
  <c r="R13"/>
  <c r="T13" s="1"/>
  <c r="Q13"/>
  <c r="N13"/>
  <c r="K13"/>
  <c r="H13"/>
  <c r="E13"/>
  <c r="S12"/>
  <c r="R12"/>
  <c r="Q12"/>
  <c r="N12"/>
  <c r="K12"/>
  <c r="H12"/>
  <c r="E12"/>
  <c r="S11"/>
  <c r="R11"/>
  <c r="T11" s="1"/>
  <c r="Q11"/>
  <c r="N11"/>
  <c r="K11"/>
  <c r="H11"/>
  <c r="E11"/>
  <c r="S10"/>
  <c r="R10"/>
  <c r="Q10"/>
  <c r="N10"/>
  <c r="K10"/>
  <c r="H10"/>
  <c r="E10"/>
  <c r="S9"/>
  <c r="R9"/>
  <c r="T9" s="1"/>
  <c r="Q9"/>
  <c r="N9"/>
  <c r="N28" s="1"/>
  <c r="K9"/>
  <c r="K28" s="1"/>
  <c r="H9"/>
  <c r="H28" s="1"/>
  <c r="E9"/>
  <c r="E28" s="1"/>
  <c r="N28" i="180"/>
  <c r="M28"/>
  <c r="L28"/>
  <c r="K28"/>
  <c r="J28"/>
  <c r="I28"/>
  <c r="H28"/>
  <c r="G28"/>
  <c r="F28"/>
  <c r="E28"/>
  <c r="D28"/>
  <c r="C28"/>
  <c r="P27"/>
  <c r="O27"/>
  <c r="Q27" s="1"/>
  <c r="P26"/>
  <c r="O26"/>
  <c r="P25"/>
  <c r="O25"/>
  <c r="Q25" s="1"/>
  <c r="P24"/>
  <c r="O24"/>
  <c r="Q24" s="1"/>
  <c r="P23"/>
  <c r="O23"/>
  <c r="Q23" s="1"/>
  <c r="P22"/>
  <c r="O22"/>
  <c r="P21"/>
  <c r="O21"/>
  <c r="Q21" s="1"/>
  <c r="P20"/>
  <c r="O20"/>
  <c r="Q20" s="1"/>
  <c r="P19"/>
  <c r="O19"/>
  <c r="Q19" s="1"/>
  <c r="P18"/>
  <c r="O18"/>
  <c r="P17"/>
  <c r="O17"/>
  <c r="Q17" s="1"/>
  <c r="P16"/>
  <c r="O16"/>
  <c r="Q16" s="1"/>
  <c r="P15"/>
  <c r="O15"/>
  <c r="Q15" s="1"/>
  <c r="P14"/>
  <c r="O14"/>
  <c r="P13"/>
  <c r="O13"/>
  <c r="Q13" s="1"/>
  <c r="P12"/>
  <c r="O12"/>
  <c r="Q12" s="1"/>
  <c r="P11"/>
  <c r="O11"/>
  <c r="Q11" s="1"/>
  <c r="P10"/>
  <c r="P28" s="1"/>
  <c r="O10"/>
  <c r="P9"/>
  <c r="O9"/>
  <c r="O28" s="1"/>
  <c r="R27" i="181"/>
  <c r="Q27"/>
  <c r="P27"/>
  <c r="N27"/>
  <c r="M27"/>
  <c r="K27"/>
  <c r="J27"/>
  <c r="H27"/>
  <c r="G27"/>
  <c r="I27" s="1"/>
  <c r="E27"/>
  <c r="D27"/>
  <c r="C27"/>
  <c r="S26"/>
  <c r="O26"/>
  <c r="L26"/>
  <c r="I26"/>
  <c r="F26"/>
  <c r="S25"/>
  <c r="O25"/>
  <c r="L25"/>
  <c r="I25"/>
  <c r="F25"/>
  <c r="S24"/>
  <c r="O24"/>
  <c r="L24"/>
  <c r="I24"/>
  <c r="F24"/>
  <c r="S23"/>
  <c r="O23"/>
  <c r="L23"/>
  <c r="I23"/>
  <c r="F23"/>
  <c r="S22"/>
  <c r="O22"/>
  <c r="L22"/>
  <c r="I22"/>
  <c r="F22"/>
  <c r="S21"/>
  <c r="O21"/>
  <c r="L21"/>
  <c r="I21"/>
  <c r="F21"/>
  <c r="S20"/>
  <c r="O20"/>
  <c r="L20"/>
  <c r="I20"/>
  <c r="F20"/>
  <c r="S19"/>
  <c r="O19"/>
  <c r="L19"/>
  <c r="I19"/>
  <c r="F19"/>
  <c r="S18"/>
  <c r="O18"/>
  <c r="L18"/>
  <c r="I18"/>
  <c r="F18"/>
  <c r="S17"/>
  <c r="O17"/>
  <c r="L17"/>
  <c r="I17"/>
  <c r="F17"/>
  <c r="S16"/>
  <c r="O16"/>
  <c r="L16"/>
  <c r="I16"/>
  <c r="F16"/>
  <c r="S15"/>
  <c r="O15"/>
  <c r="L15"/>
  <c r="I15"/>
  <c r="F15"/>
  <c r="S14"/>
  <c r="O14"/>
  <c r="L14"/>
  <c r="I14"/>
  <c r="F14"/>
  <c r="S13"/>
  <c r="O13"/>
  <c r="L13"/>
  <c r="I13"/>
  <c r="F13"/>
  <c r="S12"/>
  <c r="O12"/>
  <c r="L12"/>
  <c r="I12"/>
  <c r="F12"/>
  <c r="S11"/>
  <c r="O11"/>
  <c r="L11"/>
  <c r="I11"/>
  <c r="F11"/>
  <c r="S10"/>
  <c r="O10"/>
  <c r="L10"/>
  <c r="I10"/>
  <c r="F10"/>
  <c r="S9"/>
  <c r="O9"/>
  <c r="L9"/>
  <c r="I9"/>
  <c r="F9"/>
  <c r="S8"/>
  <c r="S27" s="1"/>
  <c r="O8"/>
  <c r="L8"/>
  <c r="L27" s="1"/>
  <c r="I8"/>
  <c r="F8"/>
  <c r="F27" s="1"/>
  <c r="R25" i="179"/>
  <c r="Q25"/>
  <c r="P25"/>
  <c r="O25"/>
  <c r="N25"/>
  <c r="M25"/>
  <c r="S25" s="1"/>
  <c r="K25"/>
  <c r="J25"/>
  <c r="I25"/>
  <c r="H25"/>
  <c r="G25"/>
  <c r="E25"/>
  <c r="D25"/>
  <c r="C25"/>
  <c r="S24"/>
  <c r="L24"/>
  <c r="F24"/>
  <c r="S23"/>
  <c r="L23"/>
  <c r="F23"/>
  <c r="S22"/>
  <c r="L22"/>
  <c r="F22"/>
  <c r="S21"/>
  <c r="L21"/>
  <c r="F21"/>
  <c r="S20"/>
  <c r="L20"/>
  <c r="F20"/>
  <c r="S19"/>
  <c r="L19"/>
  <c r="F19"/>
  <c r="S18"/>
  <c r="L18"/>
  <c r="F18"/>
  <c r="S17"/>
  <c r="L17"/>
  <c r="F17"/>
  <c r="S16"/>
  <c r="L16"/>
  <c r="F16"/>
  <c r="S15"/>
  <c r="L15"/>
  <c r="F15"/>
  <c r="S14"/>
  <c r="L14"/>
  <c r="F14"/>
  <c r="S13"/>
  <c r="L13"/>
  <c r="F13"/>
  <c r="S12"/>
  <c r="L12"/>
  <c r="F12"/>
  <c r="S11"/>
  <c r="L11"/>
  <c r="F11"/>
  <c r="S10"/>
  <c r="L10"/>
  <c r="F10"/>
  <c r="S9"/>
  <c r="L9"/>
  <c r="F9"/>
  <c r="S8"/>
  <c r="L8"/>
  <c r="F8"/>
  <c r="S7"/>
  <c r="L7"/>
  <c r="L25" s="1"/>
  <c r="F7"/>
  <c r="S6"/>
  <c r="L6"/>
  <c r="F6"/>
  <c r="F25" s="1"/>
  <c r="S29" i="178"/>
  <c r="R29"/>
  <c r="Q29"/>
  <c r="P29"/>
  <c r="O29"/>
  <c r="N29"/>
  <c r="M29"/>
  <c r="L29"/>
  <c r="K29"/>
  <c r="J29"/>
  <c r="I29"/>
  <c r="H29"/>
  <c r="G29"/>
  <c r="F29"/>
  <c r="E29"/>
  <c r="D29"/>
  <c r="C29"/>
  <c r="BL28" i="177"/>
  <c r="BN28" s="1"/>
  <c r="BK28"/>
  <c r="BM28" s="1"/>
  <c r="BO28" s="1"/>
  <c r="BJ28"/>
  <c r="BI28"/>
  <c r="BH28"/>
  <c r="BG28"/>
  <c r="BF28"/>
  <c r="BE28"/>
  <c r="BD28"/>
  <c r="BC28"/>
  <c r="BB28"/>
  <c r="BA28"/>
  <c r="Z28"/>
  <c r="Y28"/>
  <c r="AA28" s="1"/>
  <c r="X28"/>
  <c r="W28"/>
  <c r="V28"/>
  <c r="U28"/>
  <c r="T28"/>
  <c r="S28"/>
  <c r="R28"/>
  <c r="Q28"/>
  <c r="P28"/>
  <c r="AB28" s="1"/>
  <c r="O28"/>
  <c r="J28"/>
  <c r="I28"/>
  <c r="H28"/>
  <c r="G28"/>
  <c r="F28"/>
  <c r="E28"/>
  <c r="D28"/>
  <c r="C28"/>
  <c r="BN27"/>
  <c r="BM27"/>
  <c r="BO27" s="1"/>
  <c r="AU27"/>
  <c r="AT27"/>
  <c r="AV27" s="1"/>
  <c r="AB27"/>
  <c r="AA27"/>
  <c r="AC27" s="1"/>
  <c r="BN26"/>
  <c r="BM26"/>
  <c r="AU26"/>
  <c r="AT26"/>
  <c r="AV26" s="1"/>
  <c r="AB26"/>
  <c r="AA26"/>
  <c r="AC26" s="1"/>
  <c r="BN25"/>
  <c r="BM25"/>
  <c r="BO25" s="1"/>
  <c r="AU25"/>
  <c r="AT25"/>
  <c r="AV25" s="1"/>
  <c r="AB25"/>
  <c r="AA25"/>
  <c r="AC25" s="1"/>
  <c r="BN24"/>
  <c r="BM24"/>
  <c r="BO24" s="1"/>
  <c r="AU24"/>
  <c r="AT24"/>
  <c r="AV24" s="1"/>
  <c r="AB24"/>
  <c r="AA24"/>
  <c r="BN23"/>
  <c r="BM23"/>
  <c r="BO23" s="1"/>
  <c r="AU23"/>
  <c r="AT23"/>
  <c r="AV23" s="1"/>
  <c r="AB23"/>
  <c r="AA23"/>
  <c r="AC23" s="1"/>
  <c r="BN22"/>
  <c r="BM22"/>
  <c r="AU22"/>
  <c r="AT22"/>
  <c r="AV22" s="1"/>
  <c r="AB22"/>
  <c r="AA22"/>
  <c r="AC22" s="1"/>
  <c r="BN21"/>
  <c r="BM21"/>
  <c r="BO21" s="1"/>
  <c r="AU21"/>
  <c r="AT21"/>
  <c r="AV21" s="1"/>
  <c r="AB21"/>
  <c r="AA21"/>
  <c r="AC21" s="1"/>
  <c r="BN20"/>
  <c r="BM20"/>
  <c r="BO20" s="1"/>
  <c r="AU20"/>
  <c r="AT20"/>
  <c r="AV20" s="1"/>
  <c r="AB20"/>
  <c r="AA20"/>
  <c r="AC20" s="1"/>
  <c r="BN19"/>
  <c r="BM19"/>
  <c r="BO19" s="1"/>
  <c r="AU19"/>
  <c r="AT19"/>
  <c r="AV19" s="1"/>
  <c r="AB19"/>
  <c r="AA19"/>
  <c r="AC19" s="1"/>
  <c r="BN17"/>
  <c r="BM17"/>
  <c r="BO17" s="1"/>
  <c r="AU17"/>
  <c r="AT17"/>
  <c r="AV17" s="1"/>
  <c r="AB17"/>
  <c r="AA17"/>
  <c r="AC17" s="1"/>
  <c r="BN16"/>
  <c r="BM16"/>
  <c r="BO16" s="1"/>
  <c r="AU16"/>
  <c r="AT16"/>
  <c r="AV16" s="1"/>
  <c r="AB16"/>
  <c r="AA16"/>
  <c r="AC16" s="1"/>
  <c r="BN15"/>
  <c r="BM15"/>
  <c r="BO15" s="1"/>
  <c r="AU15"/>
  <c r="AT15"/>
  <c r="AV15" s="1"/>
  <c r="AB15"/>
  <c r="AA15"/>
  <c r="AC15" s="1"/>
  <c r="BN14"/>
  <c r="BM14"/>
  <c r="BO14" s="1"/>
  <c r="AU14"/>
  <c r="AT14"/>
  <c r="AV14" s="1"/>
  <c r="AB14"/>
  <c r="AA14"/>
  <c r="AC14" s="1"/>
  <c r="BN13"/>
  <c r="BM13"/>
  <c r="BO13" s="1"/>
  <c r="AU13"/>
  <c r="AT13"/>
  <c r="AV13" s="1"/>
  <c r="AB13"/>
  <c r="AA13"/>
  <c r="AC13" s="1"/>
  <c r="BN12"/>
  <c r="BM12"/>
  <c r="BO12" s="1"/>
  <c r="AU12"/>
  <c r="AT12"/>
  <c r="AV12" s="1"/>
  <c r="AB12"/>
  <c r="AA12"/>
  <c r="AC12" s="1"/>
  <c r="BN11"/>
  <c r="BM11"/>
  <c r="BO11" s="1"/>
  <c r="AU11"/>
  <c r="AT11"/>
  <c r="AV11" s="1"/>
  <c r="AB11"/>
  <c r="AA11"/>
  <c r="AC11" s="1"/>
  <c r="BN10"/>
  <c r="BM10"/>
  <c r="BO10" s="1"/>
  <c r="AU10"/>
  <c r="AT10"/>
  <c r="AV10" s="1"/>
  <c r="AB10"/>
  <c r="AA10"/>
  <c r="AC10" s="1"/>
  <c r="BN9"/>
  <c r="BM9"/>
  <c r="BO9" s="1"/>
  <c r="AU9"/>
  <c r="AT9"/>
  <c r="AV9" s="1"/>
  <c r="AB9"/>
  <c r="AA9"/>
  <c r="AC9" s="1"/>
  <c r="T27" i="176"/>
  <c r="S27"/>
  <c r="R27"/>
  <c r="Q27"/>
  <c r="P27"/>
  <c r="O27"/>
  <c r="N27"/>
  <c r="M27"/>
  <c r="L27"/>
  <c r="K27"/>
  <c r="J27"/>
  <c r="I27"/>
  <c r="H27"/>
  <c r="G27"/>
  <c r="F27"/>
  <c r="E27"/>
  <c r="D27"/>
  <c r="C27"/>
  <c r="W26"/>
  <c r="V26"/>
  <c r="U26"/>
  <c r="X26" s="1"/>
  <c r="W25"/>
  <c r="V25"/>
  <c r="U25"/>
  <c r="W24"/>
  <c r="V24"/>
  <c r="U24"/>
  <c r="X24" s="1"/>
  <c r="W23"/>
  <c r="V23"/>
  <c r="U23"/>
  <c r="W22"/>
  <c r="V22"/>
  <c r="U22"/>
  <c r="X22" s="1"/>
  <c r="W21"/>
  <c r="V21"/>
  <c r="U21"/>
  <c r="W20"/>
  <c r="V20"/>
  <c r="U20"/>
  <c r="X20" s="1"/>
  <c r="W19"/>
  <c r="V19"/>
  <c r="U19"/>
  <c r="X19" s="1"/>
  <c r="W18"/>
  <c r="V18"/>
  <c r="U18"/>
  <c r="X18" s="1"/>
  <c r="W17"/>
  <c r="V17"/>
  <c r="U17"/>
  <c r="X17" s="1"/>
  <c r="W16"/>
  <c r="V16"/>
  <c r="U16"/>
  <c r="X16" s="1"/>
  <c r="W15"/>
  <c r="V15"/>
  <c r="U15"/>
  <c r="X15" s="1"/>
  <c r="W14"/>
  <c r="V14"/>
  <c r="U14"/>
  <c r="X14" s="1"/>
  <c r="W13"/>
  <c r="V13"/>
  <c r="U13"/>
  <c r="X13" s="1"/>
  <c r="W12"/>
  <c r="V12"/>
  <c r="U12"/>
  <c r="X12" s="1"/>
  <c r="W11"/>
  <c r="V11"/>
  <c r="U11"/>
  <c r="X11" s="1"/>
  <c r="W10"/>
  <c r="V10"/>
  <c r="U10"/>
  <c r="X10" s="1"/>
  <c r="W9"/>
  <c r="V9"/>
  <c r="U9"/>
  <c r="X9" s="1"/>
  <c r="W8"/>
  <c r="V8"/>
  <c r="U8"/>
  <c r="X8" s="1"/>
  <c r="Q29" i="175"/>
  <c r="P29"/>
  <c r="L29"/>
  <c r="K29"/>
  <c r="J29"/>
  <c r="I29"/>
  <c r="H29"/>
  <c r="G29"/>
  <c r="F29"/>
  <c r="E29"/>
  <c r="D29"/>
  <c r="C29"/>
  <c r="R28"/>
  <c r="N28"/>
  <c r="M28"/>
  <c r="O28" s="1"/>
  <c r="R27"/>
  <c r="N27"/>
  <c r="M27"/>
  <c r="O27" s="1"/>
  <c r="R26"/>
  <c r="N26"/>
  <c r="M26"/>
  <c r="O26" s="1"/>
  <c r="R25"/>
  <c r="N25"/>
  <c r="M25"/>
  <c r="O25" s="1"/>
  <c r="R24"/>
  <c r="N24"/>
  <c r="M24"/>
  <c r="O24" s="1"/>
  <c r="R23"/>
  <c r="N23"/>
  <c r="M23"/>
  <c r="O23" s="1"/>
  <c r="R22"/>
  <c r="N22"/>
  <c r="M22"/>
  <c r="O22" s="1"/>
  <c r="R21"/>
  <c r="N21"/>
  <c r="M21"/>
  <c r="O21" s="1"/>
  <c r="R20"/>
  <c r="N20"/>
  <c r="M20"/>
  <c r="O20" s="1"/>
  <c r="R19"/>
  <c r="N19"/>
  <c r="M19"/>
  <c r="O19" s="1"/>
  <c r="R18"/>
  <c r="N18"/>
  <c r="M18"/>
  <c r="O18" s="1"/>
  <c r="R17"/>
  <c r="N17"/>
  <c r="M17"/>
  <c r="O17" s="1"/>
  <c r="R16"/>
  <c r="N16"/>
  <c r="M16"/>
  <c r="O16" s="1"/>
  <c r="R15"/>
  <c r="N15"/>
  <c r="M15"/>
  <c r="O15" s="1"/>
  <c r="R14"/>
  <c r="N14"/>
  <c r="M14"/>
  <c r="O14" s="1"/>
  <c r="R13"/>
  <c r="N13"/>
  <c r="M13"/>
  <c r="O13" s="1"/>
  <c r="R12"/>
  <c r="N12"/>
  <c r="M12"/>
  <c r="O12" s="1"/>
  <c r="R11"/>
  <c r="N11"/>
  <c r="M11"/>
  <c r="O11" s="1"/>
  <c r="R10"/>
  <c r="R29" s="1"/>
  <c r="N10"/>
  <c r="N29" s="1"/>
  <c r="M10"/>
  <c r="M29" s="1"/>
  <c r="J29" i="174"/>
  <c r="I29"/>
  <c r="H29"/>
  <c r="G29"/>
  <c r="F29"/>
  <c r="E29"/>
  <c r="D29"/>
  <c r="C29"/>
  <c r="L28"/>
  <c r="K28"/>
  <c r="M28" s="1"/>
  <c r="L27"/>
  <c r="K27"/>
  <c r="M27" s="1"/>
  <c r="L26"/>
  <c r="K26"/>
  <c r="M26" s="1"/>
  <c r="L25"/>
  <c r="K25"/>
  <c r="M25" s="1"/>
  <c r="L24"/>
  <c r="K24"/>
  <c r="M24" s="1"/>
  <c r="L23"/>
  <c r="K23"/>
  <c r="M23" s="1"/>
  <c r="L22"/>
  <c r="K22"/>
  <c r="M22" s="1"/>
  <c r="L21"/>
  <c r="K21"/>
  <c r="M21" s="1"/>
  <c r="L20"/>
  <c r="K20"/>
  <c r="M20" s="1"/>
  <c r="L19"/>
  <c r="K19"/>
  <c r="M19" s="1"/>
  <c r="L18"/>
  <c r="K18"/>
  <c r="M18" s="1"/>
  <c r="L17"/>
  <c r="K17"/>
  <c r="M17" s="1"/>
  <c r="L16"/>
  <c r="K16"/>
  <c r="M16" s="1"/>
  <c r="L15"/>
  <c r="K15"/>
  <c r="M15" s="1"/>
  <c r="L14"/>
  <c r="K14"/>
  <c r="M14" s="1"/>
  <c r="L13"/>
  <c r="K13"/>
  <c r="M13" s="1"/>
  <c r="L12"/>
  <c r="K12"/>
  <c r="M12" s="1"/>
  <c r="L11"/>
  <c r="K11"/>
  <c r="M11" s="1"/>
  <c r="L10"/>
  <c r="L29" s="1"/>
  <c r="K10"/>
  <c r="K29" s="1"/>
  <c r="P26" i="173"/>
  <c r="O26"/>
  <c r="N26"/>
  <c r="M26"/>
  <c r="L26"/>
  <c r="K26"/>
  <c r="J26"/>
  <c r="I26"/>
  <c r="H26"/>
  <c r="G26"/>
  <c r="F26"/>
  <c r="E26"/>
  <c r="D26"/>
  <c r="C26"/>
  <c r="R25"/>
  <c r="Q25"/>
  <c r="S25" s="1"/>
  <c r="R24"/>
  <c r="Q24"/>
  <c r="S24" s="1"/>
  <c r="R23"/>
  <c r="Q23"/>
  <c r="S23" s="1"/>
  <c r="R22"/>
  <c r="Q22"/>
  <c r="S22" s="1"/>
  <c r="R21"/>
  <c r="Q21"/>
  <c r="S21" s="1"/>
  <c r="R20"/>
  <c r="Q20"/>
  <c r="S20" s="1"/>
  <c r="R19"/>
  <c r="Q19"/>
  <c r="S19" s="1"/>
  <c r="R18"/>
  <c r="Q18"/>
  <c r="S18" s="1"/>
  <c r="R17"/>
  <c r="Q17"/>
  <c r="S17" s="1"/>
  <c r="R16"/>
  <c r="Q16"/>
  <c r="S16" s="1"/>
  <c r="R15"/>
  <c r="Q15"/>
  <c r="S15" s="1"/>
  <c r="R14"/>
  <c r="Q14"/>
  <c r="S14" s="1"/>
  <c r="R13"/>
  <c r="Q13"/>
  <c r="S13" s="1"/>
  <c r="R12"/>
  <c r="Q12"/>
  <c r="S12" s="1"/>
  <c r="R11"/>
  <c r="Q11"/>
  <c r="S11" s="1"/>
  <c r="R10"/>
  <c r="Q10"/>
  <c r="S10" s="1"/>
  <c r="R9"/>
  <c r="Q9"/>
  <c r="S9" s="1"/>
  <c r="R8"/>
  <c r="Q8"/>
  <c r="S8" s="1"/>
  <c r="R7"/>
  <c r="R26" s="1"/>
  <c r="Q7"/>
  <c r="Q26" s="1"/>
  <c r="E27" i="172"/>
  <c r="D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27" s="1"/>
  <c r="D24" i="171"/>
  <c r="C24"/>
  <c r="E24" s="1"/>
  <c r="D23"/>
  <c r="C23"/>
  <c r="E23" s="1"/>
  <c r="D22"/>
  <c r="C22"/>
  <c r="E22" s="1"/>
  <c r="D21"/>
  <c r="C21"/>
  <c r="E21" s="1"/>
  <c r="D20"/>
  <c r="C20"/>
  <c r="E20" s="1"/>
  <c r="D19"/>
  <c r="C19"/>
  <c r="E19" s="1"/>
  <c r="D18"/>
  <c r="C18"/>
  <c r="E18" s="1"/>
  <c r="D17"/>
  <c r="C17"/>
  <c r="E17" s="1"/>
  <c r="D16"/>
  <c r="C16"/>
  <c r="E16" s="1"/>
  <c r="D15"/>
  <c r="C15"/>
  <c r="E15" s="1"/>
  <c r="D14"/>
  <c r="C14"/>
  <c r="E14" s="1"/>
  <c r="D13"/>
  <c r="C13"/>
  <c r="E13" s="1"/>
  <c r="D12"/>
  <c r="C12"/>
  <c r="E12" s="1"/>
  <c r="D11"/>
  <c r="C11"/>
  <c r="E11" s="1"/>
  <c r="D10"/>
  <c r="C10"/>
  <c r="E10" s="1"/>
  <c r="D9"/>
  <c r="C9"/>
  <c r="E9" s="1"/>
  <c r="D8"/>
  <c r="C8"/>
  <c r="E8" s="1"/>
  <c r="D7"/>
  <c r="C7"/>
  <c r="E7" s="1"/>
  <c r="D6"/>
  <c r="D25" s="1"/>
  <c r="C6"/>
  <c r="C25" s="1"/>
  <c r="E25" s="1"/>
  <c r="W29" i="170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Y28"/>
  <c r="X28"/>
  <c r="Y27"/>
  <c r="X27"/>
  <c r="Y26"/>
  <c r="X26"/>
  <c r="Y25"/>
  <c r="X25"/>
  <c r="Y24"/>
  <c r="X24"/>
  <c r="Y23"/>
  <c r="X23"/>
  <c r="Y22"/>
  <c r="X22"/>
  <c r="Y21"/>
  <c r="X21"/>
  <c r="Y20"/>
  <c r="X20"/>
  <c r="Z20" s="1"/>
  <c r="Y19"/>
  <c r="X19"/>
  <c r="Z19" s="1"/>
  <c r="Y18"/>
  <c r="X18"/>
  <c r="Z18" s="1"/>
  <c r="Y17"/>
  <c r="X17"/>
  <c r="Z17" s="1"/>
  <c r="Y16"/>
  <c r="X16"/>
  <c r="Z16" s="1"/>
  <c r="Y15"/>
  <c r="X15"/>
  <c r="Z15" s="1"/>
  <c r="Y14"/>
  <c r="X14"/>
  <c r="Z14" s="1"/>
  <c r="Y13"/>
  <c r="X13"/>
  <c r="Z13" s="1"/>
  <c r="Y12"/>
  <c r="X12"/>
  <c r="Z12" s="1"/>
  <c r="Y11"/>
  <c r="X11"/>
  <c r="Y10"/>
  <c r="Y29" s="1"/>
  <c r="X10"/>
  <c r="Z10" s="1"/>
  <c r="R25" i="169"/>
  <c r="Q25"/>
  <c r="P25"/>
  <c r="O25"/>
  <c r="N25"/>
  <c r="M25"/>
  <c r="L25"/>
  <c r="K25"/>
  <c r="J25"/>
  <c r="I25"/>
  <c r="H25"/>
  <c r="G25"/>
  <c r="F25"/>
  <c r="E25"/>
  <c r="D25"/>
  <c r="W24"/>
  <c r="AC24" s="1"/>
  <c r="V24"/>
  <c r="AB24" s="1"/>
  <c r="W23"/>
  <c r="AC23" s="1"/>
  <c r="V23"/>
  <c r="AB23" s="1"/>
  <c r="W22"/>
  <c r="AC22" s="1"/>
  <c r="V22"/>
  <c r="AB22" s="1"/>
  <c r="W21"/>
  <c r="AC21" s="1"/>
  <c r="V21"/>
  <c r="AB21" s="1"/>
  <c r="W20"/>
  <c r="AC20" s="1"/>
  <c r="V20"/>
  <c r="AB20" s="1"/>
  <c r="W19"/>
  <c r="AC19" s="1"/>
  <c r="V19"/>
  <c r="AB19" s="1"/>
  <c r="W18"/>
  <c r="AC18" s="1"/>
  <c r="V18"/>
  <c r="AB18" s="1"/>
  <c r="W17"/>
  <c r="AC17" s="1"/>
  <c r="V17"/>
  <c r="AB17" s="1"/>
  <c r="W16"/>
  <c r="AC16" s="1"/>
  <c r="V16"/>
  <c r="AB16" s="1"/>
  <c r="W15"/>
  <c r="AC15" s="1"/>
  <c r="V15"/>
  <c r="AB15" s="1"/>
  <c r="W14"/>
  <c r="AC14" s="1"/>
  <c r="V14"/>
  <c r="AB14" s="1"/>
  <c r="W13"/>
  <c r="AC13" s="1"/>
  <c r="V13"/>
  <c r="AB13" s="1"/>
  <c r="W12"/>
  <c r="AC12" s="1"/>
  <c r="V12"/>
  <c r="AB12" s="1"/>
  <c r="W11"/>
  <c r="AC11" s="1"/>
  <c r="V11"/>
  <c r="AB11" s="1"/>
  <c r="W10"/>
  <c r="AC10" s="1"/>
  <c r="V10"/>
  <c r="AB10" s="1"/>
  <c r="W9"/>
  <c r="AC9" s="1"/>
  <c r="V9"/>
  <c r="AB9" s="1"/>
  <c r="W8"/>
  <c r="AC8" s="1"/>
  <c r="V8"/>
  <c r="AB8" s="1"/>
  <c r="W7"/>
  <c r="AC7" s="1"/>
  <c r="V7"/>
  <c r="AB7" s="1"/>
  <c r="W6"/>
  <c r="AC6" s="1"/>
  <c r="V6"/>
  <c r="AB6" s="1"/>
  <c r="Q27" i="168"/>
  <c r="P27"/>
  <c r="O27"/>
  <c r="N27"/>
  <c r="M27"/>
  <c r="L27"/>
  <c r="K27"/>
  <c r="J27"/>
  <c r="I27"/>
  <c r="H27"/>
  <c r="G27"/>
  <c r="F27"/>
  <c r="E27"/>
  <c r="D27"/>
  <c r="R27" i="167"/>
  <c r="Q27"/>
  <c r="P27"/>
  <c r="O27"/>
  <c r="N27"/>
  <c r="M27"/>
  <c r="L27"/>
  <c r="K27"/>
  <c r="J27"/>
  <c r="I27"/>
  <c r="H27"/>
  <c r="G27"/>
  <c r="F27"/>
  <c r="E27"/>
  <c r="D27"/>
  <c r="C27"/>
  <c r="J28" i="166"/>
  <c r="L28" s="1"/>
  <c r="I28"/>
  <c r="H28"/>
  <c r="G28"/>
  <c r="F28"/>
  <c r="E28"/>
  <c r="D28"/>
  <c r="C28"/>
  <c r="L27"/>
  <c r="K27"/>
  <c r="M27" s="1"/>
  <c r="L26"/>
  <c r="K26"/>
  <c r="M26" s="1"/>
  <c r="L25"/>
  <c r="K25"/>
  <c r="M25" s="1"/>
  <c r="L24"/>
  <c r="K24"/>
  <c r="M24" s="1"/>
  <c r="L23"/>
  <c r="K23"/>
  <c r="M23" s="1"/>
  <c r="L22"/>
  <c r="K22"/>
  <c r="M22" s="1"/>
  <c r="L21"/>
  <c r="K21"/>
  <c r="M21" s="1"/>
  <c r="L20"/>
  <c r="K20"/>
  <c r="M20" s="1"/>
  <c r="L19"/>
  <c r="K19"/>
  <c r="M19" s="1"/>
  <c r="L18"/>
  <c r="K18"/>
  <c r="M18" s="1"/>
  <c r="L17"/>
  <c r="K17"/>
  <c r="M17" s="1"/>
  <c r="L16"/>
  <c r="K16"/>
  <c r="M16" s="1"/>
  <c r="L15"/>
  <c r="K15"/>
  <c r="M15" s="1"/>
  <c r="L14"/>
  <c r="K14"/>
  <c r="M14" s="1"/>
  <c r="L13"/>
  <c r="K13"/>
  <c r="M13" s="1"/>
  <c r="L12"/>
  <c r="K12"/>
  <c r="M12" s="1"/>
  <c r="L11"/>
  <c r="K11"/>
  <c r="M11" s="1"/>
  <c r="L10"/>
  <c r="K10"/>
  <c r="M10" s="1"/>
  <c r="L9"/>
  <c r="K9"/>
  <c r="M9" s="1"/>
  <c r="O27" i="165"/>
  <c r="Q27" s="1"/>
  <c r="N27"/>
  <c r="P27" s="1"/>
  <c r="R27" s="1"/>
  <c r="M27"/>
  <c r="L27"/>
  <c r="K27"/>
  <c r="J27"/>
  <c r="I27"/>
  <c r="H27"/>
  <c r="G27"/>
  <c r="F27"/>
  <c r="E27"/>
  <c r="D27"/>
  <c r="Q26"/>
  <c r="P26"/>
  <c r="R26" s="1"/>
  <c r="Q25"/>
  <c r="P25"/>
  <c r="R25" s="1"/>
  <c r="Q24"/>
  <c r="P24"/>
  <c r="R24" s="1"/>
  <c r="Q23"/>
  <c r="P23"/>
  <c r="R23" s="1"/>
  <c r="Q22"/>
  <c r="P22"/>
  <c r="R22" s="1"/>
  <c r="Q21"/>
  <c r="P21"/>
  <c r="R21" s="1"/>
  <c r="Q20"/>
  <c r="P20"/>
  <c r="R20" s="1"/>
  <c r="Q19"/>
  <c r="P19"/>
  <c r="R19" s="1"/>
  <c r="Q18"/>
  <c r="P18"/>
  <c r="R18" s="1"/>
  <c r="Q17"/>
  <c r="P17"/>
  <c r="R17" s="1"/>
  <c r="Q16"/>
  <c r="P16"/>
  <c r="R16" s="1"/>
  <c r="Q15"/>
  <c r="P15"/>
  <c r="R15" s="1"/>
  <c r="Q14"/>
  <c r="P14"/>
  <c r="R14" s="1"/>
  <c r="Q13"/>
  <c r="P13"/>
  <c r="R13" s="1"/>
  <c r="Q12"/>
  <c r="P12"/>
  <c r="R12" s="1"/>
  <c r="Q11"/>
  <c r="P11"/>
  <c r="R11" s="1"/>
  <c r="Q10"/>
  <c r="P10"/>
  <c r="R10" s="1"/>
  <c r="Q9"/>
  <c r="P9"/>
  <c r="R9" s="1"/>
  <c r="Q8"/>
  <c r="P8"/>
  <c r="R8" s="1"/>
  <c r="N27" i="164"/>
  <c r="M27"/>
  <c r="L27"/>
  <c r="K27"/>
  <c r="J27"/>
  <c r="I27"/>
  <c r="H27"/>
  <c r="G27"/>
  <c r="F27"/>
  <c r="E27"/>
  <c r="D27"/>
  <c r="C27"/>
  <c r="P26"/>
  <c r="O26"/>
  <c r="Q26" s="1"/>
  <c r="P25"/>
  <c r="O25"/>
  <c r="Q25" s="1"/>
  <c r="P24"/>
  <c r="O24"/>
  <c r="Q24" s="1"/>
  <c r="P23"/>
  <c r="O23"/>
  <c r="Q23" s="1"/>
  <c r="P22"/>
  <c r="O22"/>
  <c r="Q22" s="1"/>
  <c r="P21"/>
  <c r="O21"/>
  <c r="Q21" s="1"/>
  <c r="P20"/>
  <c r="O20"/>
  <c r="Q20" s="1"/>
  <c r="P19"/>
  <c r="O19"/>
  <c r="Q19" s="1"/>
  <c r="P18"/>
  <c r="O18"/>
  <c r="Q18" s="1"/>
  <c r="P17"/>
  <c r="O17"/>
  <c r="Q17" s="1"/>
  <c r="P16"/>
  <c r="O16"/>
  <c r="Q16" s="1"/>
  <c r="P15"/>
  <c r="O15"/>
  <c r="Q15" s="1"/>
  <c r="P14"/>
  <c r="O14"/>
  <c r="Q14" s="1"/>
  <c r="P13"/>
  <c r="O13"/>
  <c r="Q13" s="1"/>
  <c r="P12"/>
  <c r="O12"/>
  <c r="Q12" s="1"/>
  <c r="P11"/>
  <c r="O11"/>
  <c r="Q11" s="1"/>
  <c r="P10"/>
  <c r="O10"/>
  <c r="Q10" s="1"/>
  <c r="P9"/>
  <c r="O9"/>
  <c r="Q9" s="1"/>
  <c r="P8"/>
  <c r="O8"/>
  <c r="Q8" s="1"/>
  <c r="O28" i="163"/>
  <c r="Q28" s="1"/>
  <c r="N28"/>
  <c r="P28" s="1"/>
  <c r="R28" s="1"/>
  <c r="M28"/>
  <c r="L28"/>
  <c r="K28"/>
  <c r="J28"/>
  <c r="I28"/>
  <c r="H28"/>
  <c r="G28"/>
  <c r="F28"/>
  <c r="E28"/>
  <c r="D28"/>
  <c r="Q27"/>
  <c r="P27"/>
  <c r="R27" s="1"/>
  <c r="Q26"/>
  <c r="P26"/>
  <c r="R26" s="1"/>
  <c r="Q25"/>
  <c r="P25"/>
  <c r="R25" s="1"/>
  <c r="Q24"/>
  <c r="P24"/>
  <c r="R24" s="1"/>
  <c r="Q23"/>
  <c r="P23"/>
  <c r="R23" s="1"/>
  <c r="Q22"/>
  <c r="P22"/>
  <c r="R22" s="1"/>
  <c r="Q21"/>
  <c r="P21"/>
  <c r="R21" s="1"/>
  <c r="Q20"/>
  <c r="P20"/>
  <c r="R20" s="1"/>
  <c r="Q19"/>
  <c r="P19"/>
  <c r="R19" s="1"/>
  <c r="Q18"/>
  <c r="P18"/>
  <c r="R18" s="1"/>
  <c r="Q17"/>
  <c r="P17"/>
  <c r="R17" s="1"/>
  <c r="Q16"/>
  <c r="P16"/>
  <c r="R16" s="1"/>
  <c r="Q15"/>
  <c r="P15"/>
  <c r="R15" s="1"/>
  <c r="Q14"/>
  <c r="P14"/>
  <c r="R14" s="1"/>
  <c r="Q13"/>
  <c r="P13"/>
  <c r="R13" s="1"/>
  <c r="Q12"/>
  <c r="P12"/>
  <c r="R12" s="1"/>
  <c r="Q11"/>
  <c r="P11"/>
  <c r="R11" s="1"/>
  <c r="Q10"/>
  <c r="P10"/>
  <c r="R10" s="1"/>
  <c r="Q9"/>
  <c r="P9"/>
  <c r="R9" s="1"/>
  <c r="N28" i="162"/>
  <c r="M28"/>
  <c r="L28"/>
  <c r="K28"/>
  <c r="J28"/>
  <c r="I28"/>
  <c r="H28"/>
  <c r="G28"/>
  <c r="F28"/>
  <c r="E28"/>
  <c r="D28"/>
  <c r="C28"/>
  <c r="P27"/>
  <c r="O27"/>
  <c r="P26"/>
  <c r="O26"/>
  <c r="P25"/>
  <c r="O25"/>
  <c r="P24"/>
  <c r="O24"/>
  <c r="P23"/>
  <c r="O23"/>
  <c r="P22"/>
  <c r="O22"/>
  <c r="P21"/>
  <c r="O21"/>
  <c r="Q21" s="1"/>
  <c r="P20"/>
  <c r="O20"/>
  <c r="Q20" s="1"/>
  <c r="P19"/>
  <c r="O19"/>
  <c r="Q19" s="1"/>
  <c r="P18"/>
  <c r="O18"/>
  <c r="Q18" s="1"/>
  <c r="P17"/>
  <c r="O17"/>
  <c r="Q17" s="1"/>
  <c r="P16"/>
  <c r="O16"/>
  <c r="Q16" s="1"/>
  <c r="P15"/>
  <c r="O15"/>
  <c r="Q15" s="1"/>
  <c r="P14"/>
  <c r="O14"/>
  <c r="Q14" s="1"/>
  <c r="P13"/>
  <c r="O13"/>
  <c r="Q13" s="1"/>
  <c r="P12"/>
  <c r="O12"/>
  <c r="Q12" s="1"/>
  <c r="P11"/>
  <c r="O11"/>
  <c r="Q11" s="1"/>
  <c r="P10"/>
  <c r="O10"/>
  <c r="Q10" s="1"/>
  <c r="P9"/>
  <c r="O9"/>
  <c r="Q9" s="1"/>
  <c r="O28" i="161"/>
  <c r="Q28" s="1"/>
  <c r="N28"/>
  <c r="P28" s="1"/>
  <c r="R28" s="1"/>
  <c r="M28"/>
  <c r="L28"/>
  <c r="K28"/>
  <c r="J28"/>
  <c r="I28"/>
  <c r="H28"/>
  <c r="G28"/>
  <c r="F28"/>
  <c r="E28"/>
  <c r="D28"/>
  <c r="Q27"/>
  <c r="P27"/>
  <c r="R27" s="1"/>
  <c r="Q26"/>
  <c r="P26"/>
  <c r="R26" s="1"/>
  <c r="Q25"/>
  <c r="P25"/>
  <c r="R25" s="1"/>
  <c r="Q24"/>
  <c r="P24"/>
  <c r="R24" s="1"/>
  <c r="Q23"/>
  <c r="P23"/>
  <c r="R23" s="1"/>
  <c r="Q22"/>
  <c r="P22"/>
  <c r="R22" s="1"/>
  <c r="Q21"/>
  <c r="P21"/>
  <c r="R21" s="1"/>
  <c r="Q20"/>
  <c r="P20"/>
  <c r="R20" s="1"/>
  <c r="Q19"/>
  <c r="P19"/>
  <c r="R19" s="1"/>
  <c r="Q18"/>
  <c r="P18"/>
  <c r="R18" s="1"/>
  <c r="Q17"/>
  <c r="P17"/>
  <c r="R17" s="1"/>
  <c r="Q16"/>
  <c r="P16"/>
  <c r="R16" s="1"/>
  <c r="Q15"/>
  <c r="P15"/>
  <c r="R15" s="1"/>
  <c r="Q14"/>
  <c r="P14"/>
  <c r="R14" s="1"/>
  <c r="Q13"/>
  <c r="P13"/>
  <c r="R13" s="1"/>
  <c r="Q12"/>
  <c r="P12"/>
  <c r="R12" s="1"/>
  <c r="Q11"/>
  <c r="P11"/>
  <c r="R11" s="1"/>
  <c r="Q10"/>
  <c r="P10"/>
  <c r="R10" s="1"/>
  <c r="Q9"/>
  <c r="P9"/>
  <c r="R9" s="1"/>
  <c r="O27" i="160"/>
  <c r="Q27" s="1"/>
  <c r="N27"/>
  <c r="P27" s="1"/>
  <c r="R27" s="1"/>
  <c r="M27"/>
  <c r="L27"/>
  <c r="K27"/>
  <c r="J27"/>
  <c r="I27"/>
  <c r="H27"/>
  <c r="G27"/>
  <c r="F27"/>
  <c r="E27"/>
  <c r="D27"/>
  <c r="Q26"/>
  <c r="P26"/>
  <c r="R26" s="1"/>
  <c r="Q25"/>
  <c r="P25"/>
  <c r="R25" s="1"/>
  <c r="Q24"/>
  <c r="P24"/>
  <c r="R24" s="1"/>
  <c r="Q23"/>
  <c r="P23"/>
  <c r="R23" s="1"/>
  <c r="Q22"/>
  <c r="P22"/>
  <c r="R22" s="1"/>
  <c r="Q21"/>
  <c r="P21"/>
  <c r="R21" s="1"/>
  <c r="Q20"/>
  <c r="P20"/>
  <c r="R20" s="1"/>
  <c r="Q19"/>
  <c r="P19"/>
  <c r="R19" s="1"/>
  <c r="Q18"/>
  <c r="P18"/>
  <c r="R18" s="1"/>
  <c r="Q17"/>
  <c r="P17"/>
  <c r="R17" s="1"/>
  <c r="Q16"/>
  <c r="P16"/>
  <c r="R16" s="1"/>
  <c r="Q15"/>
  <c r="P15"/>
  <c r="R15" s="1"/>
  <c r="Q14"/>
  <c r="P14"/>
  <c r="R14" s="1"/>
  <c r="Q13"/>
  <c r="P13"/>
  <c r="R13" s="1"/>
  <c r="Q12"/>
  <c r="P12"/>
  <c r="R12" s="1"/>
  <c r="Q11"/>
  <c r="P11"/>
  <c r="R11" s="1"/>
  <c r="Q10"/>
  <c r="P10"/>
  <c r="R10" s="1"/>
  <c r="Q9"/>
  <c r="P9"/>
  <c r="R9" s="1"/>
  <c r="Q8"/>
  <c r="P8"/>
  <c r="R8" s="1"/>
  <c r="N29" i="159"/>
  <c r="P29" s="1"/>
  <c r="M29"/>
  <c r="O29" s="1"/>
  <c r="Q29" s="1"/>
  <c r="L29"/>
  <c r="K29"/>
  <c r="J29"/>
  <c r="I29"/>
  <c r="H29"/>
  <c r="G29"/>
  <c r="F29"/>
  <c r="E29"/>
  <c r="P28"/>
  <c r="O28"/>
  <c r="Q28" s="1"/>
  <c r="P27"/>
  <c r="O27"/>
  <c r="Q27" s="1"/>
  <c r="P26"/>
  <c r="O26"/>
  <c r="Q26" s="1"/>
  <c r="P25"/>
  <c r="O25"/>
  <c r="Q25" s="1"/>
  <c r="P24"/>
  <c r="O24"/>
  <c r="Q24" s="1"/>
  <c r="P23"/>
  <c r="O23"/>
  <c r="Q23" s="1"/>
  <c r="P22"/>
  <c r="O22"/>
  <c r="Q22" s="1"/>
  <c r="P21"/>
  <c r="O21"/>
  <c r="Q21" s="1"/>
  <c r="P20"/>
  <c r="O20"/>
  <c r="Q20" s="1"/>
  <c r="P19"/>
  <c r="O19"/>
  <c r="Q19" s="1"/>
  <c r="P18"/>
  <c r="O18"/>
  <c r="Q18" s="1"/>
  <c r="P17"/>
  <c r="O17"/>
  <c r="Q17" s="1"/>
  <c r="P16"/>
  <c r="O16"/>
  <c r="Q16" s="1"/>
  <c r="P15"/>
  <c r="O15"/>
  <c r="Q15" s="1"/>
  <c r="P14"/>
  <c r="O14"/>
  <c r="Q14" s="1"/>
  <c r="P13"/>
  <c r="O13"/>
  <c r="Q13" s="1"/>
  <c r="P12"/>
  <c r="O12"/>
  <c r="Q12" s="1"/>
  <c r="P11"/>
  <c r="O11"/>
  <c r="Q11" s="1"/>
  <c r="P10"/>
  <c r="O10"/>
  <c r="Q10" s="1"/>
  <c r="L84" i="158"/>
  <c r="K84"/>
  <c r="J84"/>
  <c r="I84"/>
  <c r="H84"/>
  <c r="G84"/>
  <c r="F84"/>
  <c r="E84"/>
  <c r="D84"/>
  <c r="C84"/>
  <c r="N83"/>
  <c r="M83"/>
  <c r="O83" s="1"/>
  <c r="N82"/>
  <c r="M82"/>
  <c r="O82" s="1"/>
  <c r="N81"/>
  <c r="M81"/>
  <c r="O81" s="1"/>
  <c r="N80"/>
  <c r="M80"/>
  <c r="O80" s="1"/>
  <c r="N79"/>
  <c r="M79"/>
  <c r="O79" s="1"/>
  <c r="N78"/>
  <c r="M78"/>
  <c r="O78" s="1"/>
  <c r="N77"/>
  <c r="M77"/>
  <c r="O77" s="1"/>
  <c r="N76"/>
  <c r="M76"/>
  <c r="O76" s="1"/>
  <c r="N75"/>
  <c r="M75"/>
  <c r="O75" s="1"/>
  <c r="N74"/>
  <c r="M74"/>
  <c r="O74" s="1"/>
  <c r="N73"/>
  <c r="M73"/>
  <c r="O73" s="1"/>
  <c r="N72"/>
  <c r="M72"/>
  <c r="O72" s="1"/>
  <c r="N71"/>
  <c r="M71"/>
  <c r="O71" s="1"/>
  <c r="N70"/>
  <c r="M70"/>
  <c r="O70" s="1"/>
  <c r="N69"/>
  <c r="M69"/>
  <c r="O69" s="1"/>
  <c r="N68"/>
  <c r="M68"/>
  <c r="O68" s="1"/>
  <c r="N67"/>
  <c r="M67"/>
  <c r="O67" s="1"/>
  <c r="N66"/>
  <c r="M66"/>
  <c r="O66" s="1"/>
  <c r="N65"/>
  <c r="N84" s="1"/>
  <c r="M65"/>
  <c r="M84" s="1"/>
  <c r="L55"/>
  <c r="K55"/>
  <c r="J55"/>
  <c r="I55"/>
  <c r="H55"/>
  <c r="G55"/>
  <c r="F55"/>
  <c r="E55"/>
  <c r="D55"/>
  <c r="C55"/>
  <c r="N54"/>
  <c r="M54"/>
  <c r="O54" s="1"/>
  <c r="N53"/>
  <c r="M53"/>
  <c r="O53" s="1"/>
  <c r="N52"/>
  <c r="M52"/>
  <c r="O52" s="1"/>
  <c r="N51"/>
  <c r="M51"/>
  <c r="O51" s="1"/>
  <c r="N50"/>
  <c r="M50"/>
  <c r="O50" s="1"/>
  <c r="N49"/>
  <c r="M49"/>
  <c r="O49" s="1"/>
  <c r="N48"/>
  <c r="M48"/>
  <c r="O48" s="1"/>
  <c r="N47"/>
  <c r="M47"/>
  <c r="O47" s="1"/>
  <c r="N46"/>
  <c r="M46"/>
  <c r="O46" s="1"/>
  <c r="N45"/>
  <c r="M45"/>
  <c r="O45" s="1"/>
  <c r="N44"/>
  <c r="M44"/>
  <c r="O44" s="1"/>
  <c r="N43"/>
  <c r="M43"/>
  <c r="O43" s="1"/>
  <c r="N42"/>
  <c r="M42"/>
  <c r="O42" s="1"/>
  <c r="N41"/>
  <c r="M41"/>
  <c r="O41" s="1"/>
  <c r="N40"/>
  <c r="M40"/>
  <c r="O40" s="1"/>
  <c r="N39"/>
  <c r="M39"/>
  <c r="O39" s="1"/>
  <c r="N38"/>
  <c r="M38"/>
  <c r="O38" s="1"/>
  <c r="N37"/>
  <c r="M37"/>
  <c r="O37" s="1"/>
  <c r="N36"/>
  <c r="M36"/>
  <c r="O36" s="1"/>
  <c r="L28"/>
  <c r="K28"/>
  <c r="J28"/>
  <c r="I28"/>
  <c r="H28"/>
  <c r="G28"/>
  <c r="F28"/>
  <c r="E28"/>
  <c r="D28"/>
  <c r="C28"/>
  <c r="N27"/>
  <c r="M27"/>
  <c r="O27" s="1"/>
  <c r="N26"/>
  <c r="M26"/>
  <c r="O26" s="1"/>
  <c r="N25"/>
  <c r="M25"/>
  <c r="O25" s="1"/>
  <c r="N24"/>
  <c r="M24"/>
  <c r="O24" s="1"/>
  <c r="N23"/>
  <c r="M23"/>
  <c r="O23" s="1"/>
  <c r="N22"/>
  <c r="M22"/>
  <c r="O22" s="1"/>
  <c r="N21"/>
  <c r="M21"/>
  <c r="O21" s="1"/>
  <c r="N20"/>
  <c r="M20"/>
  <c r="O20" s="1"/>
  <c r="N19"/>
  <c r="M19"/>
  <c r="O19" s="1"/>
  <c r="N18"/>
  <c r="M18"/>
  <c r="O18" s="1"/>
  <c r="N17"/>
  <c r="M17"/>
  <c r="O17" s="1"/>
  <c r="N16"/>
  <c r="M16"/>
  <c r="O16" s="1"/>
  <c r="N15"/>
  <c r="M15"/>
  <c r="O15" s="1"/>
  <c r="N14"/>
  <c r="M14"/>
  <c r="O14" s="1"/>
  <c r="N13"/>
  <c r="M13"/>
  <c r="O13" s="1"/>
  <c r="N12"/>
  <c r="M12"/>
  <c r="O12" s="1"/>
  <c r="N11"/>
  <c r="M11"/>
  <c r="O11" s="1"/>
  <c r="N10"/>
  <c r="M10"/>
  <c r="O10" s="1"/>
  <c r="N9"/>
  <c r="N28" s="1"/>
  <c r="M9"/>
  <c r="M28" s="1"/>
  <c r="L28" i="157"/>
  <c r="K28"/>
  <c r="J28"/>
  <c r="I28"/>
  <c r="H28"/>
  <c r="G28"/>
  <c r="F28"/>
  <c r="E28"/>
  <c r="D28"/>
  <c r="C28"/>
  <c r="N27"/>
  <c r="M27"/>
  <c r="N26"/>
  <c r="M26"/>
  <c r="N25"/>
  <c r="M25"/>
  <c r="N24"/>
  <c r="M24"/>
  <c r="O24" s="1"/>
  <c r="N23"/>
  <c r="M23"/>
  <c r="N22"/>
  <c r="M22"/>
  <c r="O22" s="1"/>
  <c r="N21"/>
  <c r="M21"/>
  <c r="N20"/>
  <c r="M20"/>
  <c r="O20" s="1"/>
  <c r="N19"/>
  <c r="M19"/>
  <c r="N18"/>
  <c r="M18"/>
  <c r="O18" s="1"/>
  <c r="N17"/>
  <c r="M17"/>
  <c r="N16"/>
  <c r="M16"/>
  <c r="O16" s="1"/>
  <c r="N15"/>
  <c r="M15"/>
  <c r="N14"/>
  <c r="M14"/>
  <c r="O14" s="1"/>
  <c r="N13"/>
  <c r="M13"/>
  <c r="N12"/>
  <c r="M12"/>
  <c r="O12" s="1"/>
  <c r="N11"/>
  <c r="M11"/>
  <c r="N10"/>
  <c r="M10"/>
  <c r="N9"/>
  <c r="N28" s="1"/>
  <c r="M9"/>
  <c r="N28" i="156"/>
  <c r="M28"/>
  <c r="L28"/>
  <c r="K28"/>
  <c r="J28"/>
  <c r="I28"/>
  <c r="H28"/>
  <c r="G28"/>
  <c r="F28"/>
  <c r="E28"/>
  <c r="D28"/>
  <c r="C28"/>
  <c r="P27"/>
  <c r="O27"/>
  <c r="Q27" s="1"/>
  <c r="P26"/>
  <c r="O26"/>
  <c r="Q26" s="1"/>
  <c r="P25"/>
  <c r="O25"/>
  <c r="Q25" s="1"/>
  <c r="P24"/>
  <c r="O24"/>
  <c r="Q24" s="1"/>
  <c r="P23"/>
  <c r="O23"/>
  <c r="Q23" s="1"/>
  <c r="P22"/>
  <c r="O22"/>
  <c r="Q22" s="1"/>
  <c r="P21"/>
  <c r="O21"/>
  <c r="Q21" s="1"/>
  <c r="P20"/>
  <c r="O20"/>
  <c r="Q20" s="1"/>
  <c r="P19"/>
  <c r="O19"/>
  <c r="Q19" s="1"/>
  <c r="P18"/>
  <c r="O18"/>
  <c r="Q18" s="1"/>
  <c r="P17"/>
  <c r="O17"/>
  <c r="Q17" s="1"/>
  <c r="P16"/>
  <c r="O16"/>
  <c r="Q16" s="1"/>
  <c r="P15"/>
  <c r="O15"/>
  <c r="Q15" s="1"/>
  <c r="P14"/>
  <c r="O14"/>
  <c r="Q14" s="1"/>
  <c r="P13"/>
  <c r="O13"/>
  <c r="Q13" s="1"/>
  <c r="P12"/>
  <c r="O12"/>
  <c r="Q12" s="1"/>
  <c r="P11"/>
  <c r="O11"/>
  <c r="Q11" s="1"/>
  <c r="P10"/>
  <c r="O10"/>
  <c r="O28" s="1"/>
  <c r="P9"/>
  <c r="P28" s="1"/>
  <c r="O9"/>
  <c r="Q9" s="1"/>
  <c r="AB28" i="155"/>
  <c r="AD28" s="1"/>
  <c r="AA28"/>
  <c r="AC28" s="1"/>
  <c r="Z28"/>
  <c r="Y28"/>
  <c r="X28"/>
  <c r="W28"/>
  <c r="V28"/>
  <c r="U28"/>
  <c r="T28"/>
  <c r="S28"/>
  <c r="N28"/>
  <c r="M28"/>
  <c r="L28"/>
  <c r="K28"/>
  <c r="J28"/>
  <c r="I28"/>
  <c r="H28"/>
  <c r="G28"/>
  <c r="F28"/>
  <c r="E28"/>
  <c r="D28"/>
  <c r="C28"/>
  <c r="AD27"/>
  <c r="AC27"/>
  <c r="AE27" s="1"/>
  <c r="AD26"/>
  <c r="AC26"/>
  <c r="AE26" s="1"/>
  <c r="AD25"/>
  <c r="AC25"/>
  <c r="AE25" s="1"/>
  <c r="AD24"/>
  <c r="AC24"/>
  <c r="AE24" s="1"/>
  <c r="AD23"/>
  <c r="AC23"/>
  <c r="AE23" s="1"/>
  <c r="AD22"/>
  <c r="AC22"/>
  <c r="AE22" s="1"/>
  <c r="AD21"/>
  <c r="AC21"/>
  <c r="AE21" s="1"/>
  <c r="AD20"/>
  <c r="AC20"/>
  <c r="AE20" s="1"/>
  <c r="AD19"/>
  <c r="AC19"/>
  <c r="AE19" s="1"/>
  <c r="AD18"/>
  <c r="AC18"/>
  <c r="AE18" s="1"/>
  <c r="AD17"/>
  <c r="AC17"/>
  <c r="AE17" s="1"/>
  <c r="AD16"/>
  <c r="AC16"/>
  <c r="AE16" s="1"/>
  <c r="AD15"/>
  <c r="AC15"/>
  <c r="AE15" s="1"/>
  <c r="AD14"/>
  <c r="AC14"/>
  <c r="AE14" s="1"/>
  <c r="AD13"/>
  <c r="AC13"/>
  <c r="AE13" s="1"/>
  <c r="AD12"/>
  <c r="AC12"/>
  <c r="AE12" s="1"/>
  <c r="AD11"/>
  <c r="AC11"/>
  <c r="AE11" s="1"/>
  <c r="AD10"/>
  <c r="AC10"/>
  <c r="AE10" s="1"/>
  <c r="AD9"/>
  <c r="AC9"/>
  <c r="AE9" s="1"/>
  <c r="M21" i="154"/>
  <c r="O21" s="1"/>
  <c r="L21"/>
  <c r="N21" s="1"/>
  <c r="K21"/>
  <c r="J21"/>
  <c r="I21"/>
  <c r="H21"/>
  <c r="G21"/>
  <c r="F21"/>
  <c r="E21"/>
  <c r="D21"/>
  <c r="C21"/>
  <c r="B21"/>
  <c r="O20"/>
  <c r="N20"/>
  <c r="P20" s="1"/>
  <c r="O19"/>
  <c r="N19"/>
  <c r="P19" s="1"/>
  <c r="O18"/>
  <c r="N18"/>
  <c r="P18" s="1"/>
  <c r="O17"/>
  <c r="N17"/>
  <c r="P17" s="1"/>
  <c r="O16"/>
  <c r="N16"/>
  <c r="P16" s="1"/>
  <c r="O15"/>
  <c r="N15"/>
  <c r="P15" s="1"/>
  <c r="O14"/>
  <c r="N14"/>
  <c r="P14" s="1"/>
  <c r="O13"/>
  <c r="N13"/>
  <c r="P13" s="1"/>
  <c r="O12"/>
  <c r="N12"/>
  <c r="P12" s="1"/>
  <c r="O11"/>
  <c r="N11"/>
  <c r="P11" s="1"/>
  <c r="O10"/>
  <c r="N10"/>
  <c r="P10" s="1"/>
  <c r="R27" i="153"/>
  <c r="N27"/>
  <c r="M27"/>
  <c r="L27"/>
  <c r="K27"/>
  <c r="J27"/>
  <c r="I27"/>
  <c r="H27"/>
  <c r="G27"/>
  <c r="F27"/>
  <c r="E27"/>
  <c r="D27"/>
  <c r="C27"/>
  <c r="P26"/>
  <c r="O26"/>
  <c r="Q26" s="1"/>
  <c r="P25"/>
  <c r="O25"/>
  <c r="Q25" s="1"/>
  <c r="P24"/>
  <c r="O24"/>
  <c r="Q24" s="1"/>
  <c r="P23"/>
  <c r="O23"/>
  <c r="Q23" s="1"/>
  <c r="P22"/>
  <c r="O22"/>
  <c r="Q22" s="1"/>
  <c r="P21"/>
  <c r="O21"/>
  <c r="Q21" s="1"/>
  <c r="P20"/>
  <c r="O20"/>
  <c r="Q20" s="1"/>
  <c r="P19"/>
  <c r="O19"/>
  <c r="Q19" s="1"/>
  <c r="P18"/>
  <c r="O18"/>
  <c r="Q18" s="1"/>
  <c r="P17"/>
  <c r="O17"/>
  <c r="Q17" s="1"/>
  <c r="P16"/>
  <c r="O16"/>
  <c r="Q16" s="1"/>
  <c r="P15"/>
  <c r="O15"/>
  <c r="Q15" s="1"/>
  <c r="P14"/>
  <c r="O14"/>
  <c r="Q14" s="1"/>
  <c r="P13"/>
  <c r="O13"/>
  <c r="Q13" s="1"/>
  <c r="P12"/>
  <c r="O12"/>
  <c r="Q12" s="1"/>
  <c r="P11"/>
  <c r="O11"/>
  <c r="Q11" s="1"/>
  <c r="P10"/>
  <c r="O10"/>
  <c r="Q10" s="1"/>
  <c r="P9"/>
  <c r="P27" s="1"/>
  <c r="O9"/>
  <c r="Q9" s="1"/>
  <c r="P8"/>
  <c r="O8"/>
  <c r="Q8" s="1"/>
  <c r="Q27" s="1"/>
  <c r="R27" i="152"/>
  <c r="N27"/>
  <c r="M27"/>
  <c r="L27"/>
  <c r="K27"/>
  <c r="J27"/>
  <c r="I27"/>
  <c r="H27"/>
  <c r="G27"/>
  <c r="F27"/>
  <c r="E27"/>
  <c r="D27"/>
  <c r="C27"/>
  <c r="P26"/>
  <c r="O26"/>
  <c r="Q26" s="1"/>
  <c r="P25"/>
  <c r="O25"/>
  <c r="Q25" s="1"/>
  <c r="P24"/>
  <c r="O24"/>
  <c r="Q24" s="1"/>
  <c r="P23"/>
  <c r="O23"/>
  <c r="Q23" s="1"/>
  <c r="P22"/>
  <c r="O22"/>
  <c r="Q22" s="1"/>
  <c r="P21"/>
  <c r="O21"/>
  <c r="Q21" s="1"/>
  <c r="P20"/>
  <c r="O20"/>
  <c r="Q20" s="1"/>
  <c r="P19"/>
  <c r="O19"/>
  <c r="Q19" s="1"/>
  <c r="P18"/>
  <c r="O18"/>
  <c r="Q18" s="1"/>
  <c r="P17"/>
  <c r="O17"/>
  <c r="Q17" s="1"/>
  <c r="P16"/>
  <c r="O16"/>
  <c r="Q16" s="1"/>
  <c r="P15"/>
  <c r="O15"/>
  <c r="Q15" s="1"/>
  <c r="P14"/>
  <c r="O14"/>
  <c r="Q14" s="1"/>
  <c r="P13"/>
  <c r="O13"/>
  <c r="Q13" s="1"/>
  <c r="P12"/>
  <c r="O12"/>
  <c r="Q12" s="1"/>
  <c r="Q11"/>
  <c r="P10"/>
  <c r="O10"/>
  <c r="Q10" s="1"/>
  <c r="P9"/>
  <c r="O9"/>
  <c r="O27" s="1"/>
  <c r="P8"/>
  <c r="P27" s="1"/>
  <c r="O8"/>
  <c r="Q8" s="1"/>
  <c r="S27" i="151"/>
  <c r="S26"/>
  <c r="O26"/>
  <c r="N26"/>
  <c r="M26"/>
  <c r="L26"/>
  <c r="K26"/>
  <c r="J26"/>
  <c r="I26"/>
  <c r="H26"/>
  <c r="G26"/>
  <c r="F26"/>
  <c r="E26"/>
  <c r="D26"/>
  <c r="S25"/>
  <c r="O25"/>
  <c r="N25"/>
  <c r="M25"/>
  <c r="L25"/>
  <c r="K25"/>
  <c r="J25"/>
  <c r="I25"/>
  <c r="H25"/>
  <c r="G25"/>
  <c r="F25"/>
  <c r="E25"/>
  <c r="D25"/>
  <c r="S24"/>
  <c r="O24"/>
  <c r="N24"/>
  <c r="M24"/>
  <c r="L24"/>
  <c r="K24"/>
  <c r="J24"/>
  <c r="I24"/>
  <c r="H24"/>
  <c r="G24"/>
  <c r="F24"/>
  <c r="E24"/>
  <c r="D24"/>
  <c r="S23"/>
  <c r="O23"/>
  <c r="N23"/>
  <c r="M23"/>
  <c r="L23"/>
  <c r="K23"/>
  <c r="J23"/>
  <c r="I23"/>
  <c r="H23"/>
  <c r="G23"/>
  <c r="F23"/>
  <c r="E23"/>
  <c r="D23"/>
  <c r="S22"/>
  <c r="O22"/>
  <c r="N22"/>
  <c r="M22"/>
  <c r="L22"/>
  <c r="K22"/>
  <c r="J22"/>
  <c r="I22"/>
  <c r="H22"/>
  <c r="G22"/>
  <c r="F22"/>
  <c r="E22"/>
  <c r="D22"/>
  <c r="S21"/>
  <c r="O21"/>
  <c r="N21"/>
  <c r="M21"/>
  <c r="L21"/>
  <c r="K21"/>
  <c r="J21"/>
  <c r="I21"/>
  <c r="H21"/>
  <c r="G21"/>
  <c r="F21"/>
  <c r="E21"/>
  <c r="D21"/>
  <c r="S20"/>
  <c r="O20"/>
  <c r="N20"/>
  <c r="M20"/>
  <c r="L20"/>
  <c r="K20"/>
  <c r="J20"/>
  <c r="I20"/>
  <c r="H20"/>
  <c r="G20"/>
  <c r="F20"/>
  <c r="E20"/>
  <c r="D20"/>
  <c r="S19"/>
  <c r="O19"/>
  <c r="N19"/>
  <c r="M19"/>
  <c r="L19"/>
  <c r="K19"/>
  <c r="J19"/>
  <c r="I19"/>
  <c r="H19"/>
  <c r="G19"/>
  <c r="F19"/>
  <c r="E19"/>
  <c r="D19"/>
  <c r="S18"/>
  <c r="O18"/>
  <c r="N18"/>
  <c r="M18"/>
  <c r="L18"/>
  <c r="K18"/>
  <c r="J18"/>
  <c r="I18"/>
  <c r="H18"/>
  <c r="G18"/>
  <c r="F18"/>
  <c r="E18"/>
  <c r="D18"/>
  <c r="S17"/>
  <c r="O17"/>
  <c r="N17"/>
  <c r="M17"/>
  <c r="L17"/>
  <c r="K17"/>
  <c r="J17"/>
  <c r="I17"/>
  <c r="H17"/>
  <c r="G17"/>
  <c r="F17"/>
  <c r="E17"/>
  <c r="D17"/>
  <c r="S16"/>
  <c r="O16"/>
  <c r="N16"/>
  <c r="M16"/>
  <c r="L16"/>
  <c r="K16"/>
  <c r="J16"/>
  <c r="I16"/>
  <c r="H16"/>
  <c r="G16"/>
  <c r="F16"/>
  <c r="E16"/>
  <c r="D16"/>
  <c r="S15"/>
  <c r="O15"/>
  <c r="N15"/>
  <c r="M15"/>
  <c r="L15"/>
  <c r="K15"/>
  <c r="J15"/>
  <c r="I15"/>
  <c r="H15"/>
  <c r="G15"/>
  <c r="F15"/>
  <c r="E15"/>
  <c r="D15"/>
  <c r="S14"/>
  <c r="O14"/>
  <c r="N14"/>
  <c r="M14"/>
  <c r="L14"/>
  <c r="K14"/>
  <c r="J14"/>
  <c r="I14"/>
  <c r="H14"/>
  <c r="G14"/>
  <c r="F14"/>
  <c r="E14"/>
  <c r="D14"/>
  <c r="S13"/>
  <c r="O13"/>
  <c r="N13"/>
  <c r="M13"/>
  <c r="L13"/>
  <c r="K13"/>
  <c r="J13"/>
  <c r="I13"/>
  <c r="H13"/>
  <c r="G13"/>
  <c r="F13"/>
  <c r="E13"/>
  <c r="D13"/>
  <c r="S12"/>
  <c r="O12"/>
  <c r="N12"/>
  <c r="M12"/>
  <c r="L12"/>
  <c r="K12"/>
  <c r="J12"/>
  <c r="I12"/>
  <c r="H12"/>
  <c r="G12"/>
  <c r="F12"/>
  <c r="E12"/>
  <c r="D12"/>
  <c r="S11"/>
  <c r="O11"/>
  <c r="N11"/>
  <c r="M11"/>
  <c r="L11"/>
  <c r="K11"/>
  <c r="J11"/>
  <c r="I11"/>
  <c r="H11"/>
  <c r="G11"/>
  <c r="F11"/>
  <c r="E11"/>
  <c r="D11"/>
  <c r="S10"/>
  <c r="O10"/>
  <c r="N10"/>
  <c r="M10"/>
  <c r="L10"/>
  <c r="K10"/>
  <c r="J10"/>
  <c r="I10"/>
  <c r="H10"/>
  <c r="G10"/>
  <c r="F10"/>
  <c r="E10"/>
  <c r="D10"/>
  <c r="S9"/>
  <c r="O9"/>
  <c r="N9"/>
  <c r="M9"/>
  <c r="L9"/>
  <c r="K9"/>
  <c r="J9"/>
  <c r="I9"/>
  <c r="H9"/>
  <c r="G9"/>
  <c r="F9"/>
  <c r="E9"/>
  <c r="D9"/>
  <c r="S8"/>
  <c r="O8"/>
  <c r="O27" s="1"/>
  <c r="N8"/>
  <c r="N27" s="1"/>
  <c r="M8"/>
  <c r="M27" s="1"/>
  <c r="L8"/>
  <c r="L27" s="1"/>
  <c r="K8"/>
  <c r="K27" s="1"/>
  <c r="J8"/>
  <c r="J27" s="1"/>
  <c r="I8"/>
  <c r="I27" s="1"/>
  <c r="H8"/>
  <c r="H27" s="1"/>
  <c r="G8"/>
  <c r="G27" s="1"/>
  <c r="F8"/>
  <c r="F27" s="1"/>
  <c r="E8"/>
  <c r="E27" s="1"/>
  <c r="D8"/>
  <c r="D27" s="1"/>
  <c r="O28" i="150"/>
  <c r="N28"/>
  <c r="M28"/>
  <c r="L28"/>
  <c r="K28"/>
  <c r="J28"/>
  <c r="I28"/>
  <c r="H28"/>
  <c r="G28"/>
  <c r="F28"/>
  <c r="E28"/>
  <c r="D28"/>
  <c r="Q27"/>
  <c r="P27"/>
  <c r="Q26"/>
  <c r="P26"/>
  <c r="R26" s="1"/>
  <c r="Q25"/>
  <c r="P25"/>
  <c r="R25" s="1"/>
  <c r="Q24"/>
  <c r="P24"/>
  <c r="R24" s="1"/>
  <c r="Q23"/>
  <c r="P23"/>
  <c r="Q22"/>
  <c r="P22"/>
  <c r="R22" s="1"/>
  <c r="Q21"/>
  <c r="P21"/>
  <c r="R21" s="1"/>
  <c r="Q20"/>
  <c r="P20"/>
  <c r="R20" s="1"/>
  <c r="Q19"/>
  <c r="P19"/>
  <c r="Q18"/>
  <c r="P18"/>
  <c r="R18" s="1"/>
  <c r="Q17"/>
  <c r="P17"/>
  <c r="R17" s="1"/>
  <c r="Q16"/>
  <c r="P16"/>
  <c r="R16" s="1"/>
  <c r="Q15"/>
  <c r="P15"/>
  <c r="Q14"/>
  <c r="P14"/>
  <c r="R14" s="1"/>
  <c r="Q13"/>
  <c r="P13"/>
  <c r="R13" s="1"/>
  <c r="Q12"/>
  <c r="P12"/>
  <c r="R12" s="1"/>
  <c r="Q11"/>
  <c r="P11"/>
  <c r="Q10"/>
  <c r="P10"/>
  <c r="P28" s="1"/>
  <c r="Q9"/>
  <c r="P9"/>
  <c r="R9" s="1"/>
  <c r="N27" i="149"/>
  <c r="M27"/>
  <c r="K27"/>
  <c r="J27"/>
  <c r="H27"/>
  <c r="G27"/>
  <c r="E27"/>
  <c r="D27"/>
  <c r="C27"/>
  <c r="L26"/>
  <c r="I26"/>
  <c r="F26"/>
  <c r="L25"/>
  <c r="I25"/>
  <c r="F25"/>
  <c r="L24"/>
  <c r="I24"/>
  <c r="F24"/>
  <c r="L23"/>
  <c r="I23"/>
  <c r="F23"/>
  <c r="L22"/>
  <c r="I22"/>
  <c r="F22"/>
  <c r="L21"/>
  <c r="I21"/>
  <c r="F21"/>
  <c r="L20"/>
  <c r="I20"/>
  <c r="F20"/>
  <c r="L19"/>
  <c r="I19"/>
  <c r="F19"/>
  <c r="L18"/>
  <c r="I18"/>
  <c r="F18"/>
  <c r="L17"/>
  <c r="I17"/>
  <c r="F17"/>
  <c r="L16"/>
  <c r="I16"/>
  <c r="F16"/>
  <c r="L15"/>
  <c r="I15"/>
  <c r="F15"/>
  <c r="L14"/>
  <c r="I14"/>
  <c r="F14"/>
  <c r="L13"/>
  <c r="I13"/>
  <c r="F13"/>
  <c r="L12"/>
  <c r="I12"/>
  <c r="F12"/>
  <c r="L11"/>
  <c r="I11"/>
  <c r="F11"/>
  <c r="L10"/>
  <c r="I10"/>
  <c r="F10"/>
  <c r="L9"/>
  <c r="I9"/>
  <c r="F9"/>
  <c r="L8"/>
  <c r="L27" s="1"/>
  <c r="I8"/>
  <c r="F8"/>
  <c r="F27" s="1"/>
  <c r="N27" i="148"/>
  <c r="M27"/>
  <c r="K27"/>
  <c r="J27"/>
  <c r="H27"/>
  <c r="G27"/>
  <c r="E27"/>
  <c r="D27"/>
  <c r="C27"/>
  <c r="L26"/>
  <c r="I26"/>
  <c r="F26"/>
  <c r="L25"/>
  <c r="I25"/>
  <c r="F25"/>
  <c r="L24"/>
  <c r="I24"/>
  <c r="F24"/>
  <c r="L23"/>
  <c r="I23"/>
  <c r="F23"/>
  <c r="L22"/>
  <c r="I22"/>
  <c r="F22"/>
  <c r="L21"/>
  <c r="I21"/>
  <c r="F21"/>
  <c r="L20"/>
  <c r="I20"/>
  <c r="F20"/>
  <c r="L19"/>
  <c r="I19"/>
  <c r="F19"/>
  <c r="L18"/>
  <c r="I18"/>
  <c r="F18"/>
  <c r="L17"/>
  <c r="I17"/>
  <c r="F17"/>
  <c r="L16"/>
  <c r="I16"/>
  <c r="F16"/>
  <c r="L15"/>
  <c r="I15"/>
  <c r="F15"/>
  <c r="L14"/>
  <c r="I14"/>
  <c r="F14"/>
  <c r="L13"/>
  <c r="I13"/>
  <c r="F13"/>
  <c r="L12"/>
  <c r="I12"/>
  <c r="F12"/>
  <c r="L11"/>
  <c r="I11"/>
  <c r="F11"/>
  <c r="L10"/>
  <c r="I10"/>
  <c r="F10"/>
  <c r="L9"/>
  <c r="I9"/>
  <c r="F9"/>
  <c r="L8"/>
  <c r="I8"/>
  <c r="I27" s="1"/>
  <c r="F8"/>
  <c r="W85" i="147"/>
  <c r="V85"/>
  <c r="U85"/>
  <c r="T85"/>
  <c r="R85"/>
  <c r="Q85"/>
  <c r="O85"/>
  <c r="N85"/>
  <c r="P85" s="1"/>
  <c r="L85"/>
  <c r="K85"/>
  <c r="M85" s="1"/>
  <c r="I85"/>
  <c r="H85"/>
  <c r="F85"/>
  <c r="E85"/>
  <c r="D85"/>
  <c r="X84"/>
  <c r="S84"/>
  <c r="P84"/>
  <c r="M84"/>
  <c r="J84"/>
  <c r="G84"/>
  <c r="X83"/>
  <c r="S83"/>
  <c r="P83"/>
  <c r="M83"/>
  <c r="J83"/>
  <c r="G83"/>
  <c r="X82"/>
  <c r="S82"/>
  <c r="P82"/>
  <c r="M82"/>
  <c r="J82"/>
  <c r="G82"/>
  <c r="X81"/>
  <c r="S81"/>
  <c r="P81"/>
  <c r="M81"/>
  <c r="J81"/>
  <c r="G81"/>
  <c r="X80"/>
  <c r="S80"/>
  <c r="P80"/>
  <c r="M80"/>
  <c r="J80"/>
  <c r="G80"/>
  <c r="X79"/>
  <c r="S79"/>
  <c r="P79"/>
  <c r="M79"/>
  <c r="J79"/>
  <c r="G79"/>
  <c r="X78"/>
  <c r="S78"/>
  <c r="P78"/>
  <c r="M78"/>
  <c r="J78"/>
  <c r="G78"/>
  <c r="X77"/>
  <c r="S77"/>
  <c r="P77"/>
  <c r="M77"/>
  <c r="J77"/>
  <c r="G77"/>
  <c r="X76"/>
  <c r="S76"/>
  <c r="P76"/>
  <c r="M76"/>
  <c r="J76"/>
  <c r="G76"/>
  <c r="X75"/>
  <c r="S75"/>
  <c r="P75"/>
  <c r="M75"/>
  <c r="J75"/>
  <c r="G75"/>
  <c r="X74"/>
  <c r="S74"/>
  <c r="P74"/>
  <c r="M74"/>
  <c r="J74"/>
  <c r="G74"/>
  <c r="X73"/>
  <c r="S73"/>
  <c r="P73"/>
  <c r="M73"/>
  <c r="J73"/>
  <c r="G73"/>
  <c r="X72"/>
  <c r="S72"/>
  <c r="P72"/>
  <c r="M72"/>
  <c r="J72"/>
  <c r="G72"/>
  <c r="X71"/>
  <c r="S71"/>
  <c r="P71"/>
  <c r="M71"/>
  <c r="J71"/>
  <c r="G71"/>
  <c r="X70"/>
  <c r="S70"/>
  <c r="P70"/>
  <c r="M70"/>
  <c r="J70"/>
  <c r="G70"/>
  <c r="X69"/>
  <c r="S69"/>
  <c r="P69"/>
  <c r="M69"/>
  <c r="J69"/>
  <c r="G69"/>
  <c r="X68"/>
  <c r="S68"/>
  <c r="P68"/>
  <c r="M68"/>
  <c r="J68"/>
  <c r="G68"/>
  <c r="X67"/>
  <c r="S67"/>
  <c r="P67"/>
  <c r="M67"/>
  <c r="J67"/>
  <c r="G67"/>
  <c r="X66"/>
  <c r="S66"/>
  <c r="P66"/>
  <c r="M66"/>
  <c r="J66"/>
  <c r="G66"/>
  <c r="W56"/>
  <c r="W91" s="1"/>
  <c r="V56"/>
  <c r="V91" s="1"/>
  <c r="U56"/>
  <c r="U91" s="1"/>
  <c r="T56"/>
  <c r="R56"/>
  <c r="R91" s="1"/>
  <c r="Q56"/>
  <c r="Q91" s="1"/>
  <c r="O56"/>
  <c r="O91" s="1"/>
  <c r="N56"/>
  <c r="N91" s="1"/>
  <c r="L56"/>
  <c r="K56"/>
  <c r="K91" s="1"/>
  <c r="I56"/>
  <c r="I91" s="1"/>
  <c r="H56"/>
  <c r="F56"/>
  <c r="F91" s="1"/>
  <c r="E56"/>
  <c r="E91" s="1"/>
  <c r="D56"/>
  <c r="D91" s="1"/>
  <c r="X55"/>
  <c r="S55"/>
  <c r="P55"/>
  <c r="M55"/>
  <c r="J55"/>
  <c r="G55"/>
  <c r="X54"/>
  <c r="S54"/>
  <c r="P54"/>
  <c r="M54"/>
  <c r="J54"/>
  <c r="G54"/>
  <c r="X53"/>
  <c r="S53"/>
  <c r="P53"/>
  <c r="M53"/>
  <c r="J53"/>
  <c r="G53"/>
  <c r="X52"/>
  <c r="S52"/>
  <c r="P52"/>
  <c r="M52"/>
  <c r="J52"/>
  <c r="G52"/>
  <c r="X51"/>
  <c r="S51"/>
  <c r="P51"/>
  <c r="M51"/>
  <c r="J51"/>
  <c r="G51"/>
  <c r="X50"/>
  <c r="S50"/>
  <c r="P50"/>
  <c r="M50"/>
  <c r="J50"/>
  <c r="G50"/>
  <c r="X49"/>
  <c r="S49"/>
  <c r="P49"/>
  <c r="M49"/>
  <c r="J49"/>
  <c r="G49"/>
  <c r="X48"/>
  <c r="S48"/>
  <c r="P48"/>
  <c r="M48"/>
  <c r="J48"/>
  <c r="G48"/>
  <c r="X47"/>
  <c r="S47"/>
  <c r="P47"/>
  <c r="M47"/>
  <c r="J47"/>
  <c r="G47"/>
  <c r="X46"/>
  <c r="S46"/>
  <c r="P46"/>
  <c r="M46"/>
  <c r="J46"/>
  <c r="G46"/>
  <c r="X45"/>
  <c r="S45"/>
  <c r="P45"/>
  <c r="M45"/>
  <c r="J45"/>
  <c r="G45"/>
  <c r="X44"/>
  <c r="S44"/>
  <c r="P44"/>
  <c r="M44"/>
  <c r="J44"/>
  <c r="G44"/>
  <c r="X43"/>
  <c r="S43"/>
  <c r="P43"/>
  <c r="M43"/>
  <c r="J43"/>
  <c r="G43"/>
  <c r="X42"/>
  <c r="S42"/>
  <c r="P42"/>
  <c r="M42"/>
  <c r="J42"/>
  <c r="G42"/>
  <c r="X41"/>
  <c r="S41"/>
  <c r="P41"/>
  <c r="M41"/>
  <c r="J41"/>
  <c r="G41"/>
  <c r="X40"/>
  <c r="S40"/>
  <c r="P40"/>
  <c r="M40"/>
  <c r="J40"/>
  <c r="G40"/>
  <c r="X39"/>
  <c r="S39"/>
  <c r="P39"/>
  <c r="M39"/>
  <c r="J39"/>
  <c r="G39"/>
  <c r="X38"/>
  <c r="S38"/>
  <c r="P38"/>
  <c r="M38"/>
  <c r="J38"/>
  <c r="G38"/>
  <c r="X37"/>
  <c r="S37"/>
  <c r="P37"/>
  <c r="M37"/>
  <c r="J37"/>
  <c r="G37"/>
  <c r="W27"/>
  <c r="V27"/>
  <c r="U27"/>
  <c r="T27"/>
  <c r="R27"/>
  <c r="Q27"/>
  <c r="O27"/>
  <c r="N27"/>
  <c r="L27"/>
  <c r="K27"/>
  <c r="I27"/>
  <c r="H27"/>
  <c r="F27"/>
  <c r="E27"/>
  <c r="D27"/>
  <c r="X26"/>
  <c r="S26"/>
  <c r="P26"/>
  <c r="M26"/>
  <c r="J26"/>
  <c r="G26"/>
  <c r="X25"/>
  <c r="S25"/>
  <c r="P25"/>
  <c r="M25"/>
  <c r="J25"/>
  <c r="G25"/>
  <c r="X24"/>
  <c r="S24"/>
  <c r="P24"/>
  <c r="M24"/>
  <c r="J24"/>
  <c r="G24"/>
  <c r="X23"/>
  <c r="S23"/>
  <c r="P23"/>
  <c r="M23"/>
  <c r="J23"/>
  <c r="G23"/>
  <c r="X22"/>
  <c r="S22"/>
  <c r="P22"/>
  <c r="M22"/>
  <c r="J22"/>
  <c r="G22"/>
  <c r="X21"/>
  <c r="S21"/>
  <c r="P21"/>
  <c r="M21"/>
  <c r="J21"/>
  <c r="G21"/>
  <c r="X20"/>
  <c r="S20"/>
  <c r="P20"/>
  <c r="M20"/>
  <c r="J20"/>
  <c r="G20"/>
  <c r="X19"/>
  <c r="S19"/>
  <c r="P19"/>
  <c r="M19"/>
  <c r="J19"/>
  <c r="G19"/>
  <c r="X18"/>
  <c r="S18"/>
  <c r="P18"/>
  <c r="M18"/>
  <c r="J18"/>
  <c r="G18"/>
  <c r="X17"/>
  <c r="S17"/>
  <c r="P17"/>
  <c r="M17"/>
  <c r="J17"/>
  <c r="G17"/>
  <c r="X16"/>
  <c r="S16"/>
  <c r="P16"/>
  <c r="M16"/>
  <c r="J16"/>
  <c r="G16"/>
  <c r="X15"/>
  <c r="S15"/>
  <c r="P15"/>
  <c r="M15"/>
  <c r="J15"/>
  <c r="G15"/>
  <c r="X14"/>
  <c r="S14"/>
  <c r="P14"/>
  <c r="M14"/>
  <c r="J14"/>
  <c r="G14"/>
  <c r="X13"/>
  <c r="S13"/>
  <c r="P13"/>
  <c r="M13"/>
  <c r="J13"/>
  <c r="G13"/>
  <c r="X12"/>
  <c r="S12"/>
  <c r="P12"/>
  <c r="M12"/>
  <c r="J12"/>
  <c r="G12"/>
  <c r="X11"/>
  <c r="S11"/>
  <c r="P11"/>
  <c r="M11"/>
  <c r="J11"/>
  <c r="G11"/>
  <c r="X10"/>
  <c r="S10"/>
  <c r="P10"/>
  <c r="M10"/>
  <c r="J10"/>
  <c r="G10"/>
  <c r="X9"/>
  <c r="S9"/>
  <c r="P9"/>
  <c r="M9"/>
  <c r="J9"/>
  <c r="G9"/>
  <c r="X8"/>
  <c r="X27" s="1"/>
  <c r="S8"/>
  <c r="S27" s="1"/>
  <c r="P8"/>
  <c r="P27" s="1"/>
  <c r="M8"/>
  <c r="M27" s="1"/>
  <c r="J8"/>
  <c r="J27" s="1"/>
  <c r="G8"/>
  <c r="G27" s="1"/>
  <c r="N139" i="111"/>
  <c r="P139" s="1"/>
  <c r="M139"/>
  <c r="O139" s="1"/>
  <c r="L139"/>
  <c r="K139"/>
  <c r="J139"/>
  <c r="I139"/>
  <c r="H139"/>
  <c r="G139"/>
  <c r="F139"/>
  <c r="E139"/>
  <c r="D139"/>
  <c r="C139"/>
  <c r="N138"/>
  <c r="P138" s="1"/>
  <c r="M138"/>
  <c r="O138" s="1"/>
  <c r="L138"/>
  <c r="K138"/>
  <c r="J138"/>
  <c r="I138"/>
  <c r="H138"/>
  <c r="G138"/>
  <c r="F138"/>
  <c r="E138"/>
  <c r="D138"/>
  <c r="C138"/>
  <c r="N137"/>
  <c r="P137" s="1"/>
  <c r="M137"/>
  <c r="O137" s="1"/>
  <c r="Q137" s="1"/>
  <c r="L137"/>
  <c r="K137"/>
  <c r="J137"/>
  <c r="I137"/>
  <c r="H137"/>
  <c r="G137"/>
  <c r="F137"/>
  <c r="E137"/>
  <c r="D137"/>
  <c r="C137"/>
  <c r="N136"/>
  <c r="P136" s="1"/>
  <c r="M136"/>
  <c r="O136" s="1"/>
  <c r="Q136" s="1"/>
  <c r="L136"/>
  <c r="K136"/>
  <c r="J136"/>
  <c r="I136"/>
  <c r="H136"/>
  <c r="G136"/>
  <c r="F136"/>
  <c r="E136"/>
  <c r="D136"/>
  <c r="C136"/>
  <c r="N135"/>
  <c r="P135" s="1"/>
  <c r="M135"/>
  <c r="O135" s="1"/>
  <c r="Q135" s="1"/>
  <c r="L135"/>
  <c r="K135"/>
  <c r="J135"/>
  <c r="I135"/>
  <c r="H135"/>
  <c r="G135"/>
  <c r="F135"/>
  <c r="E135"/>
  <c r="D135"/>
  <c r="C135"/>
  <c r="N134"/>
  <c r="P134" s="1"/>
  <c r="M134"/>
  <c r="O134" s="1"/>
  <c r="Q134" s="1"/>
  <c r="L134"/>
  <c r="K134"/>
  <c r="J134"/>
  <c r="I134"/>
  <c r="H134"/>
  <c r="G134"/>
  <c r="F134"/>
  <c r="E134"/>
  <c r="D134"/>
  <c r="C134"/>
  <c r="N133"/>
  <c r="P133" s="1"/>
  <c r="M133"/>
  <c r="O133" s="1"/>
  <c r="Q133" s="1"/>
  <c r="L133"/>
  <c r="K133"/>
  <c r="J133"/>
  <c r="I133"/>
  <c r="H133"/>
  <c r="G133"/>
  <c r="F133"/>
  <c r="E133"/>
  <c r="D133"/>
  <c r="C133"/>
  <c r="N132"/>
  <c r="P132" s="1"/>
  <c r="M132"/>
  <c r="O132" s="1"/>
  <c r="Q132" s="1"/>
  <c r="L132"/>
  <c r="K132"/>
  <c r="J132"/>
  <c r="I132"/>
  <c r="H132"/>
  <c r="G132"/>
  <c r="F132"/>
  <c r="E132"/>
  <c r="D132"/>
  <c r="C132"/>
  <c r="N131"/>
  <c r="P131" s="1"/>
  <c r="M131"/>
  <c r="O131" s="1"/>
  <c r="Q131" s="1"/>
  <c r="L131"/>
  <c r="K131"/>
  <c r="J131"/>
  <c r="I131"/>
  <c r="H131"/>
  <c r="G131"/>
  <c r="F131"/>
  <c r="E131"/>
  <c r="D131"/>
  <c r="C131"/>
  <c r="Q130"/>
  <c r="P130"/>
  <c r="O130"/>
  <c r="N130"/>
  <c r="M130"/>
  <c r="L130"/>
  <c r="K130"/>
  <c r="J130"/>
  <c r="I130"/>
  <c r="H130"/>
  <c r="G130"/>
  <c r="F130"/>
  <c r="E130"/>
  <c r="D130"/>
  <c r="C130"/>
  <c r="N129"/>
  <c r="P129" s="1"/>
  <c r="M129"/>
  <c r="O129" s="1"/>
  <c r="L129"/>
  <c r="K129"/>
  <c r="J129"/>
  <c r="I129"/>
  <c r="H129"/>
  <c r="G129"/>
  <c r="F129"/>
  <c r="E129"/>
  <c r="D129"/>
  <c r="C129"/>
  <c r="N128"/>
  <c r="P128" s="1"/>
  <c r="M128"/>
  <c r="O128" s="1"/>
  <c r="L128"/>
  <c r="K128"/>
  <c r="J128"/>
  <c r="I128"/>
  <c r="H128"/>
  <c r="G128"/>
  <c r="F128"/>
  <c r="E128"/>
  <c r="D128"/>
  <c r="C128"/>
  <c r="N127"/>
  <c r="P127" s="1"/>
  <c r="M127"/>
  <c r="O127" s="1"/>
  <c r="L127"/>
  <c r="K127"/>
  <c r="J127"/>
  <c r="I127"/>
  <c r="H127"/>
  <c r="G127"/>
  <c r="F127"/>
  <c r="E127"/>
  <c r="D127"/>
  <c r="C127"/>
  <c r="N126"/>
  <c r="P126" s="1"/>
  <c r="M126"/>
  <c r="O126" s="1"/>
  <c r="Q126" s="1"/>
  <c r="L126"/>
  <c r="K126"/>
  <c r="J126"/>
  <c r="I126"/>
  <c r="H126"/>
  <c r="G126"/>
  <c r="F126"/>
  <c r="E126"/>
  <c r="D126"/>
  <c r="C126"/>
  <c r="N125"/>
  <c r="P125" s="1"/>
  <c r="M125"/>
  <c r="O125" s="1"/>
  <c r="Q125" s="1"/>
  <c r="L125"/>
  <c r="K125"/>
  <c r="J125"/>
  <c r="I125"/>
  <c r="H125"/>
  <c r="G125"/>
  <c r="F125"/>
  <c r="E125"/>
  <c r="D125"/>
  <c r="C125"/>
  <c r="N124"/>
  <c r="P124" s="1"/>
  <c r="M124"/>
  <c r="O124" s="1"/>
  <c r="Q124" s="1"/>
  <c r="L124"/>
  <c r="K124"/>
  <c r="J124"/>
  <c r="I124"/>
  <c r="H124"/>
  <c r="G124"/>
  <c r="F124"/>
  <c r="E124"/>
  <c r="D124"/>
  <c r="C124"/>
  <c r="N123"/>
  <c r="P123" s="1"/>
  <c r="M123"/>
  <c r="O123" s="1"/>
  <c r="Q123" s="1"/>
  <c r="L123"/>
  <c r="K123"/>
  <c r="J123"/>
  <c r="I123"/>
  <c r="H123"/>
  <c r="G123"/>
  <c r="F123"/>
  <c r="E123"/>
  <c r="D123"/>
  <c r="C123"/>
  <c r="N122"/>
  <c r="N140" s="1"/>
  <c r="M122"/>
  <c r="O122" s="1"/>
  <c r="L122"/>
  <c r="L140" s="1"/>
  <c r="K122"/>
  <c r="J122"/>
  <c r="J140" s="1"/>
  <c r="I122"/>
  <c r="H122"/>
  <c r="H140" s="1"/>
  <c r="G122"/>
  <c r="F122"/>
  <c r="F140" s="1"/>
  <c r="E122"/>
  <c r="D122"/>
  <c r="D140" s="1"/>
  <c r="C122"/>
  <c r="N121"/>
  <c r="P121" s="1"/>
  <c r="M121"/>
  <c r="M140" s="1"/>
  <c r="L121"/>
  <c r="K121"/>
  <c r="K140" s="1"/>
  <c r="J121"/>
  <c r="I121"/>
  <c r="I140" s="1"/>
  <c r="H121"/>
  <c r="G121"/>
  <c r="G140" s="1"/>
  <c r="F121"/>
  <c r="E121"/>
  <c r="E140" s="1"/>
  <c r="D121"/>
  <c r="C121"/>
  <c r="C140" s="1"/>
  <c r="N111"/>
  <c r="M111"/>
  <c r="L111"/>
  <c r="K111"/>
  <c r="J111"/>
  <c r="I111"/>
  <c r="H111"/>
  <c r="G111"/>
  <c r="F111"/>
  <c r="E111"/>
  <c r="D111"/>
  <c r="C111"/>
  <c r="P110"/>
  <c r="O110"/>
  <c r="Q110" s="1"/>
  <c r="P109"/>
  <c r="O109"/>
  <c r="Q109" s="1"/>
  <c r="P108"/>
  <c r="O108"/>
  <c r="Q108" s="1"/>
  <c r="P107"/>
  <c r="O107"/>
  <c r="Q107" s="1"/>
  <c r="P106"/>
  <c r="O106"/>
  <c r="Q106" s="1"/>
  <c r="P105"/>
  <c r="O105"/>
  <c r="Q105" s="1"/>
  <c r="P104"/>
  <c r="O104"/>
  <c r="Q104" s="1"/>
  <c r="P103"/>
  <c r="O103"/>
  <c r="Q103" s="1"/>
  <c r="P102"/>
  <c r="O102"/>
  <c r="Q102" s="1"/>
  <c r="P101"/>
  <c r="O101"/>
  <c r="Q101" s="1"/>
  <c r="P100"/>
  <c r="O100"/>
  <c r="Q100" s="1"/>
  <c r="P99"/>
  <c r="O99"/>
  <c r="Q99" s="1"/>
  <c r="P98"/>
  <c r="O98"/>
  <c r="Q98" s="1"/>
  <c r="P97"/>
  <c r="O97"/>
  <c r="Q97" s="1"/>
  <c r="P96"/>
  <c r="O96"/>
  <c r="Q96" s="1"/>
  <c r="P95"/>
  <c r="O95"/>
  <c r="Q95" s="1"/>
  <c r="P94"/>
  <c r="O94"/>
  <c r="Q94" s="1"/>
  <c r="P93"/>
  <c r="P111" s="1"/>
  <c r="O93"/>
  <c r="Q93" s="1"/>
  <c r="P92"/>
  <c r="O92"/>
  <c r="O111" s="1"/>
  <c r="Q111" s="1"/>
  <c r="N83"/>
  <c r="M83"/>
  <c r="L83"/>
  <c r="K83"/>
  <c r="J83"/>
  <c r="I83"/>
  <c r="H83"/>
  <c r="G83"/>
  <c r="F83"/>
  <c r="E83"/>
  <c r="D83"/>
  <c r="C83"/>
  <c r="P82"/>
  <c r="O82"/>
  <c r="Q82" s="1"/>
  <c r="P81"/>
  <c r="O81"/>
  <c r="Q81" s="1"/>
  <c r="P80"/>
  <c r="O80"/>
  <c r="Q80" s="1"/>
  <c r="P79"/>
  <c r="O79"/>
  <c r="Q79" s="1"/>
  <c r="P78"/>
  <c r="O78"/>
  <c r="Q78" s="1"/>
  <c r="P77"/>
  <c r="O77"/>
  <c r="Q77" s="1"/>
  <c r="P76"/>
  <c r="O76"/>
  <c r="Q76" s="1"/>
  <c r="P75"/>
  <c r="O75"/>
  <c r="Q75" s="1"/>
  <c r="P74"/>
  <c r="O74"/>
  <c r="Q74" s="1"/>
  <c r="P73"/>
  <c r="O73"/>
  <c r="Q73" s="1"/>
  <c r="P72"/>
  <c r="O72"/>
  <c r="Q72" s="1"/>
  <c r="P71"/>
  <c r="O71"/>
  <c r="Q71" s="1"/>
  <c r="P70"/>
  <c r="O70"/>
  <c r="Q70" s="1"/>
  <c r="P69"/>
  <c r="O69"/>
  <c r="Q69" s="1"/>
  <c r="P68"/>
  <c r="O68"/>
  <c r="Q68" s="1"/>
  <c r="P67"/>
  <c r="O67"/>
  <c r="Q67" s="1"/>
  <c r="P66"/>
  <c r="O66"/>
  <c r="Q66" s="1"/>
  <c r="P65"/>
  <c r="P83" s="1"/>
  <c r="O65"/>
  <c r="Q65" s="1"/>
  <c r="P64"/>
  <c r="O64"/>
  <c r="O83" s="1"/>
  <c r="Q83" s="1"/>
  <c r="O54"/>
  <c r="Q54" s="1"/>
  <c r="N54"/>
  <c r="P54" s="1"/>
  <c r="R54" s="1"/>
  <c r="M54"/>
  <c r="L54"/>
  <c r="K54"/>
  <c r="J54"/>
  <c r="I54"/>
  <c r="H54"/>
  <c r="G54"/>
  <c r="F54"/>
  <c r="E54"/>
  <c r="D54"/>
  <c r="Q53"/>
  <c r="P53"/>
  <c r="R53" s="1"/>
  <c r="Q52"/>
  <c r="P52"/>
  <c r="R52" s="1"/>
  <c r="Q51"/>
  <c r="P51"/>
  <c r="R51" s="1"/>
  <c r="Q50"/>
  <c r="P50"/>
  <c r="R50" s="1"/>
  <c r="Q49"/>
  <c r="P49"/>
  <c r="R49" s="1"/>
  <c r="Q48"/>
  <c r="P48"/>
  <c r="R48" s="1"/>
  <c r="Q47"/>
  <c r="P47"/>
  <c r="R47" s="1"/>
  <c r="Q46"/>
  <c r="P46"/>
  <c r="R46" s="1"/>
  <c r="Q45"/>
  <c r="P45"/>
  <c r="R45" s="1"/>
  <c r="Q44"/>
  <c r="P44"/>
  <c r="R44" s="1"/>
  <c r="Q17" s="1"/>
  <c r="Q43"/>
  <c r="P43"/>
  <c r="R43" s="1"/>
  <c r="Q42"/>
  <c r="P42"/>
  <c r="R42" s="1"/>
  <c r="Q41"/>
  <c r="P41"/>
  <c r="R41" s="1"/>
  <c r="Q40"/>
  <c r="P40"/>
  <c r="R40" s="1"/>
  <c r="Q39"/>
  <c r="P39"/>
  <c r="R39" s="1"/>
  <c r="Q38"/>
  <c r="P38"/>
  <c r="R38" s="1"/>
  <c r="Q37"/>
  <c r="P37"/>
  <c r="R37" s="1"/>
  <c r="Q36"/>
  <c r="P36"/>
  <c r="R36" s="1"/>
  <c r="Q35"/>
  <c r="P35"/>
  <c r="R35" s="1"/>
  <c r="BS27"/>
  <c r="BR27"/>
  <c r="BQ27"/>
  <c r="BP27"/>
  <c r="BO27"/>
  <c r="BN27"/>
  <c r="BM27"/>
  <c r="BL27"/>
  <c r="BK27"/>
  <c r="BJ27"/>
  <c r="BI27"/>
  <c r="BH27"/>
  <c r="AZ27"/>
  <c r="AY27"/>
  <c r="AX27"/>
  <c r="AW27"/>
  <c r="AV27"/>
  <c r="AU27"/>
  <c r="AT27"/>
  <c r="AS27"/>
  <c r="AR27"/>
  <c r="AQ27"/>
  <c r="AP27"/>
  <c r="AO27"/>
  <c r="AG27"/>
  <c r="AF27"/>
  <c r="AE27"/>
  <c r="AD27"/>
  <c r="AC27"/>
  <c r="AB27"/>
  <c r="AA27"/>
  <c r="Z27"/>
  <c r="Y27"/>
  <c r="X27"/>
  <c r="W27"/>
  <c r="V27"/>
  <c r="BU26"/>
  <c r="BT26"/>
  <c r="BV26" s="1"/>
  <c r="BB26"/>
  <c r="BA26"/>
  <c r="BC26" s="1"/>
  <c r="AI26"/>
  <c r="AH26"/>
  <c r="AJ26" s="1"/>
  <c r="N26"/>
  <c r="P26" s="1"/>
  <c r="M26"/>
  <c r="O26" s="1"/>
  <c r="Q26" s="1"/>
  <c r="L26"/>
  <c r="K26"/>
  <c r="J26"/>
  <c r="I26"/>
  <c r="H26"/>
  <c r="G26"/>
  <c r="F26"/>
  <c r="E26"/>
  <c r="D26"/>
  <c r="C26"/>
  <c r="BU25"/>
  <c r="BT25"/>
  <c r="BV25" s="1"/>
  <c r="BB25"/>
  <c r="BA25"/>
  <c r="BC25" s="1"/>
  <c r="AI25"/>
  <c r="AH25"/>
  <c r="AJ25" s="1"/>
  <c r="N25"/>
  <c r="P25" s="1"/>
  <c r="M25"/>
  <c r="O25" s="1"/>
  <c r="Q25" s="1"/>
  <c r="L25"/>
  <c r="K25"/>
  <c r="J25"/>
  <c r="I25"/>
  <c r="H25"/>
  <c r="G25"/>
  <c r="F25"/>
  <c r="E25"/>
  <c r="D25"/>
  <c r="C25"/>
  <c r="BU24"/>
  <c r="BT24"/>
  <c r="BV24" s="1"/>
  <c r="BB24"/>
  <c r="BA24"/>
  <c r="BC24" s="1"/>
  <c r="AI24"/>
  <c r="AH24"/>
  <c r="AJ24" s="1"/>
  <c r="N24"/>
  <c r="P24" s="1"/>
  <c r="M24"/>
  <c r="O24" s="1"/>
  <c r="Q24" s="1"/>
  <c r="L24"/>
  <c r="K24"/>
  <c r="J24"/>
  <c r="I24"/>
  <c r="H24"/>
  <c r="G24"/>
  <c r="F24"/>
  <c r="E24"/>
  <c r="D24"/>
  <c r="C24"/>
  <c r="BU23"/>
  <c r="BT23"/>
  <c r="BV23" s="1"/>
  <c r="BB23"/>
  <c r="BA23"/>
  <c r="BC23" s="1"/>
  <c r="AI23"/>
  <c r="AH23"/>
  <c r="AJ23" s="1"/>
  <c r="N23"/>
  <c r="P23" s="1"/>
  <c r="M23"/>
  <c r="O23" s="1"/>
  <c r="Q23" s="1"/>
  <c r="L23"/>
  <c r="K23"/>
  <c r="J23"/>
  <c r="I23"/>
  <c r="H23"/>
  <c r="G23"/>
  <c r="F23"/>
  <c r="E23"/>
  <c r="D23"/>
  <c r="C23"/>
  <c r="BU22"/>
  <c r="BT22"/>
  <c r="BV22" s="1"/>
  <c r="BB22"/>
  <c r="BA22"/>
  <c r="BC22" s="1"/>
  <c r="AI22"/>
  <c r="AH22"/>
  <c r="AJ22" s="1"/>
  <c r="N22"/>
  <c r="P22" s="1"/>
  <c r="M22"/>
  <c r="O22" s="1"/>
  <c r="Q22" s="1"/>
  <c r="L22"/>
  <c r="K22"/>
  <c r="J22"/>
  <c r="I22"/>
  <c r="H22"/>
  <c r="G22"/>
  <c r="F22"/>
  <c r="E22"/>
  <c r="D22"/>
  <c r="C22"/>
  <c r="BU21"/>
  <c r="BT21"/>
  <c r="BV21" s="1"/>
  <c r="BB21"/>
  <c r="BA21"/>
  <c r="BC21" s="1"/>
  <c r="AI21"/>
  <c r="AH21"/>
  <c r="AJ21" s="1"/>
  <c r="N21"/>
  <c r="P21" s="1"/>
  <c r="M21"/>
  <c r="O21" s="1"/>
  <c r="Q21" s="1"/>
  <c r="L21"/>
  <c r="K21"/>
  <c r="J21"/>
  <c r="I21"/>
  <c r="H21"/>
  <c r="G21"/>
  <c r="F21"/>
  <c r="E21"/>
  <c r="D21"/>
  <c r="C21"/>
  <c r="BU20"/>
  <c r="BT20"/>
  <c r="BV20" s="1"/>
  <c r="BB20"/>
  <c r="BA20"/>
  <c r="BC20" s="1"/>
  <c r="AI20"/>
  <c r="AH20"/>
  <c r="AJ20" s="1"/>
  <c r="N20"/>
  <c r="P20" s="1"/>
  <c r="M20"/>
  <c r="O20" s="1"/>
  <c r="Q20" s="1"/>
  <c r="L20"/>
  <c r="K20"/>
  <c r="J20"/>
  <c r="I20"/>
  <c r="H20"/>
  <c r="G20"/>
  <c r="F20"/>
  <c r="E20"/>
  <c r="D20"/>
  <c r="C20"/>
  <c r="BU19"/>
  <c r="BT19"/>
  <c r="BV19" s="1"/>
  <c r="BB19"/>
  <c r="BA19"/>
  <c r="BC19" s="1"/>
  <c r="AI19"/>
  <c r="AH19"/>
  <c r="AJ19" s="1"/>
  <c r="N19"/>
  <c r="P19" s="1"/>
  <c r="M19"/>
  <c r="O19" s="1"/>
  <c r="Q19" s="1"/>
  <c r="L19"/>
  <c r="K19"/>
  <c r="J19"/>
  <c r="I19"/>
  <c r="H19"/>
  <c r="G19"/>
  <c r="F19"/>
  <c r="E19"/>
  <c r="D19"/>
  <c r="C19"/>
  <c r="BU18"/>
  <c r="BU27" s="1"/>
  <c r="BT18"/>
  <c r="BV18" s="1"/>
  <c r="BB18"/>
  <c r="BA18"/>
  <c r="BA27" s="1"/>
  <c r="BC27" s="1"/>
  <c r="AI18"/>
  <c r="AI27" s="1"/>
  <c r="AH18"/>
  <c r="AJ18" s="1"/>
  <c r="N18"/>
  <c r="P18" s="1"/>
  <c r="M18"/>
  <c r="M27" s="1"/>
  <c r="L18"/>
  <c r="K18"/>
  <c r="K27" s="1"/>
  <c r="J18"/>
  <c r="I18"/>
  <c r="I27" s="1"/>
  <c r="H18"/>
  <c r="G18"/>
  <c r="G27" s="1"/>
  <c r="F18"/>
  <c r="E18"/>
  <c r="E27" s="1"/>
  <c r="D18"/>
  <c r="C18"/>
  <c r="C27" s="1"/>
  <c r="P17"/>
  <c r="O17"/>
  <c r="N17"/>
  <c r="M17"/>
  <c r="L17"/>
  <c r="K17"/>
  <c r="J17"/>
  <c r="I17"/>
  <c r="H17"/>
  <c r="G17"/>
  <c r="F17"/>
  <c r="E17"/>
  <c r="D17"/>
  <c r="C17"/>
  <c r="BU16"/>
  <c r="BT16"/>
  <c r="BV16" s="1"/>
  <c r="BB16"/>
  <c r="BA16"/>
  <c r="BC16" s="1"/>
  <c r="AI16"/>
  <c r="AH16"/>
  <c r="AJ16" s="1"/>
  <c r="N16"/>
  <c r="P16" s="1"/>
  <c r="M16"/>
  <c r="O16" s="1"/>
  <c r="Q16" s="1"/>
  <c r="L16"/>
  <c r="K16"/>
  <c r="J16"/>
  <c r="I16"/>
  <c r="H16"/>
  <c r="G16"/>
  <c r="F16"/>
  <c r="E16"/>
  <c r="D16"/>
  <c r="C16"/>
  <c r="BU15"/>
  <c r="BT15"/>
  <c r="BV15" s="1"/>
  <c r="BB15"/>
  <c r="BA15"/>
  <c r="BC15" s="1"/>
  <c r="AI15"/>
  <c r="AH15"/>
  <c r="AJ15" s="1"/>
  <c r="N15"/>
  <c r="P15" s="1"/>
  <c r="M15"/>
  <c r="O15" s="1"/>
  <c r="Q15" s="1"/>
  <c r="L15"/>
  <c r="K15"/>
  <c r="J15"/>
  <c r="I15"/>
  <c r="H15"/>
  <c r="G15"/>
  <c r="F15"/>
  <c r="E15"/>
  <c r="D15"/>
  <c r="C15"/>
  <c r="BU14"/>
  <c r="BT14"/>
  <c r="BV14" s="1"/>
  <c r="BB14"/>
  <c r="BA14"/>
  <c r="BC14" s="1"/>
  <c r="AI14"/>
  <c r="AH14"/>
  <c r="AJ14" s="1"/>
  <c r="N14"/>
  <c r="P14" s="1"/>
  <c r="M14"/>
  <c r="O14" s="1"/>
  <c r="Q14" s="1"/>
  <c r="L14"/>
  <c r="K14"/>
  <c r="J14"/>
  <c r="I14"/>
  <c r="H14"/>
  <c r="G14"/>
  <c r="F14"/>
  <c r="E14"/>
  <c r="D14"/>
  <c r="C14"/>
  <c r="BU13"/>
  <c r="BT13"/>
  <c r="BV13" s="1"/>
  <c r="BB13"/>
  <c r="BA13"/>
  <c r="BC13" s="1"/>
  <c r="AI13"/>
  <c r="AH13"/>
  <c r="AJ13" s="1"/>
  <c r="N13"/>
  <c r="P13" s="1"/>
  <c r="M13"/>
  <c r="O13" s="1"/>
  <c r="Q13" s="1"/>
  <c r="L13"/>
  <c r="K13"/>
  <c r="J13"/>
  <c r="I13"/>
  <c r="H13"/>
  <c r="G13"/>
  <c r="F13"/>
  <c r="E13"/>
  <c r="D13"/>
  <c r="C13"/>
  <c r="BU12"/>
  <c r="BT12"/>
  <c r="BV12" s="1"/>
  <c r="BB12"/>
  <c r="BA12"/>
  <c r="BC12" s="1"/>
  <c r="AI12"/>
  <c r="AH12"/>
  <c r="AJ12" s="1"/>
  <c r="N12"/>
  <c r="P12" s="1"/>
  <c r="M12"/>
  <c r="O12" s="1"/>
  <c r="Q12" s="1"/>
  <c r="L12"/>
  <c r="K12"/>
  <c r="J12"/>
  <c r="I12"/>
  <c r="H12"/>
  <c r="G12"/>
  <c r="F12"/>
  <c r="E12"/>
  <c r="D12"/>
  <c r="C12"/>
  <c r="BU11"/>
  <c r="BT11"/>
  <c r="BV11" s="1"/>
  <c r="BB11"/>
  <c r="BA11"/>
  <c r="BC11" s="1"/>
  <c r="AI11"/>
  <c r="AH11"/>
  <c r="AJ11" s="1"/>
  <c r="N11"/>
  <c r="P11" s="1"/>
  <c r="M11"/>
  <c r="O11" s="1"/>
  <c r="Q11" s="1"/>
  <c r="L11"/>
  <c r="K11"/>
  <c r="J11"/>
  <c r="I11"/>
  <c r="H11"/>
  <c r="G11"/>
  <c r="F11"/>
  <c r="E11"/>
  <c r="D11"/>
  <c r="C11"/>
  <c r="BU10"/>
  <c r="BT10"/>
  <c r="BV10" s="1"/>
  <c r="BB10"/>
  <c r="BA10"/>
  <c r="BC10" s="1"/>
  <c r="AI10"/>
  <c r="AH10"/>
  <c r="AJ10" s="1"/>
  <c r="N10"/>
  <c r="P10" s="1"/>
  <c r="M10"/>
  <c r="O10" s="1"/>
  <c r="Q10" s="1"/>
  <c r="L10"/>
  <c r="K10"/>
  <c r="J10"/>
  <c r="I10"/>
  <c r="H10"/>
  <c r="G10"/>
  <c r="F10"/>
  <c r="E10"/>
  <c r="D10"/>
  <c r="C10"/>
  <c r="BU9"/>
  <c r="BT9"/>
  <c r="BV9" s="1"/>
  <c r="BB9"/>
  <c r="BA9"/>
  <c r="BC9" s="1"/>
  <c r="AI9"/>
  <c r="AH9"/>
  <c r="AJ9" s="1"/>
  <c r="N9"/>
  <c r="P9" s="1"/>
  <c r="M9"/>
  <c r="O9" s="1"/>
  <c r="Q9" s="1"/>
  <c r="L9"/>
  <c r="K9"/>
  <c r="J9"/>
  <c r="I9"/>
  <c r="H9"/>
  <c r="G9"/>
  <c r="F9"/>
  <c r="E9"/>
  <c r="D9"/>
  <c r="C9"/>
  <c r="BU8"/>
  <c r="BT8"/>
  <c r="BT27" s="1"/>
  <c r="BV27" s="1"/>
  <c r="BB8"/>
  <c r="BB27" s="1"/>
  <c r="BA8"/>
  <c r="BC8" s="1"/>
  <c r="AI8"/>
  <c r="AH8"/>
  <c r="AH27" s="1"/>
  <c r="AJ27" s="1"/>
  <c r="N8"/>
  <c r="N27" s="1"/>
  <c r="M8"/>
  <c r="O8" s="1"/>
  <c r="L8"/>
  <c r="L27" s="1"/>
  <c r="K8"/>
  <c r="J8"/>
  <c r="J27" s="1"/>
  <c r="I8"/>
  <c r="H8"/>
  <c r="H27" s="1"/>
  <c r="G8"/>
  <c r="F8"/>
  <c r="F27" s="1"/>
  <c r="E8"/>
  <c r="D8"/>
  <c r="D27" s="1"/>
  <c r="C8"/>
  <c r="BS30" i="110"/>
  <c r="BU30" s="1"/>
  <c r="BR30"/>
  <c r="BT30" s="1"/>
  <c r="BV30" s="1"/>
  <c r="BQ30"/>
  <c r="BP30"/>
  <c r="BO30"/>
  <c r="BN30"/>
  <c r="BM30"/>
  <c r="BL30"/>
  <c r="BK30"/>
  <c r="BJ30"/>
  <c r="BI30"/>
  <c r="BH30"/>
  <c r="AG30"/>
  <c r="AI30" s="1"/>
  <c r="AF30"/>
  <c r="AH30" s="1"/>
  <c r="AJ30" s="1"/>
  <c r="AE30"/>
  <c r="AD30"/>
  <c r="AC30"/>
  <c r="AB30"/>
  <c r="AA30"/>
  <c r="Z30"/>
  <c r="Y30"/>
  <c r="X30"/>
  <c r="W30"/>
  <c r="V30"/>
  <c r="N30"/>
  <c r="M30"/>
  <c r="L30"/>
  <c r="K30"/>
  <c r="J30"/>
  <c r="I30"/>
  <c r="H30"/>
  <c r="G30"/>
  <c r="F30"/>
  <c r="E30"/>
  <c r="D30"/>
  <c r="C30"/>
  <c r="BU29"/>
  <c r="BT29"/>
  <c r="BV29" s="1"/>
  <c r="BB29"/>
  <c r="BA29"/>
  <c r="BC29" s="1"/>
  <c r="AI29"/>
  <c r="AH29"/>
  <c r="AJ29" s="1"/>
  <c r="P29"/>
  <c r="O29"/>
  <c r="Q29" s="1"/>
  <c r="BU28"/>
  <c r="BT28"/>
  <c r="BV28" s="1"/>
  <c r="BB28"/>
  <c r="BA28"/>
  <c r="BC28" s="1"/>
  <c r="AI28"/>
  <c r="AH28"/>
  <c r="AJ28" s="1"/>
  <c r="P28"/>
  <c r="O28"/>
  <c r="Q28" s="1"/>
  <c r="BU27"/>
  <c r="BT27"/>
  <c r="BV27" s="1"/>
  <c r="BB27"/>
  <c r="BA27"/>
  <c r="BC27" s="1"/>
  <c r="AI27"/>
  <c r="AH27"/>
  <c r="AJ27" s="1"/>
  <c r="P27"/>
  <c r="O27"/>
  <c r="Q27" s="1"/>
  <c r="BU26"/>
  <c r="BT26"/>
  <c r="BV26" s="1"/>
  <c r="BB26"/>
  <c r="BA26"/>
  <c r="BC26" s="1"/>
  <c r="AI26"/>
  <c r="AH26"/>
  <c r="AJ26" s="1"/>
  <c r="P26"/>
  <c r="O26"/>
  <c r="Q26" s="1"/>
  <c r="BU25"/>
  <c r="BT25"/>
  <c r="BV25" s="1"/>
  <c r="BB25"/>
  <c r="BA25"/>
  <c r="BC25" s="1"/>
  <c r="AI25"/>
  <c r="AH25"/>
  <c r="AJ25" s="1"/>
  <c r="P25"/>
  <c r="O25"/>
  <c r="Q25" s="1"/>
  <c r="BU24"/>
  <c r="BT24"/>
  <c r="BV24" s="1"/>
  <c r="BB24"/>
  <c r="BA24"/>
  <c r="BC24" s="1"/>
  <c r="AI24"/>
  <c r="AH24"/>
  <c r="AJ24" s="1"/>
  <c r="P24"/>
  <c r="O24"/>
  <c r="Q24" s="1"/>
  <c r="BU23"/>
  <c r="BT23"/>
  <c r="BV23" s="1"/>
  <c r="BB23"/>
  <c r="BA23"/>
  <c r="BC23" s="1"/>
  <c r="AI23"/>
  <c r="AH23"/>
  <c r="AJ23" s="1"/>
  <c r="P23"/>
  <c r="O23"/>
  <c r="Q23" s="1"/>
  <c r="BU22"/>
  <c r="BT22"/>
  <c r="BV22" s="1"/>
  <c r="BB22"/>
  <c r="BA22"/>
  <c r="BC22" s="1"/>
  <c r="AI22"/>
  <c r="AH22"/>
  <c r="AJ22" s="1"/>
  <c r="P22"/>
  <c r="O22"/>
  <c r="Q22" s="1"/>
  <c r="BU21"/>
  <c r="BT21"/>
  <c r="BV21" s="1"/>
  <c r="BB21"/>
  <c r="BA21"/>
  <c r="BC21" s="1"/>
  <c r="AI21"/>
  <c r="AH21"/>
  <c r="AJ21" s="1"/>
  <c r="P21"/>
  <c r="O21"/>
  <c r="O30" s="1"/>
  <c r="P20"/>
  <c r="O20"/>
  <c r="Q20" s="1"/>
  <c r="BU19"/>
  <c r="BT19"/>
  <c r="BV19" s="1"/>
  <c r="BB19"/>
  <c r="BA19"/>
  <c r="BC19" s="1"/>
  <c r="AI19"/>
  <c r="AH19"/>
  <c r="AJ19" s="1"/>
  <c r="P19"/>
  <c r="O19"/>
  <c r="Q19" s="1"/>
  <c r="BU18"/>
  <c r="BT18"/>
  <c r="BV18" s="1"/>
  <c r="BB18"/>
  <c r="BA18"/>
  <c r="BC18" s="1"/>
  <c r="AI18"/>
  <c r="AH18"/>
  <c r="AJ18" s="1"/>
  <c r="P18"/>
  <c r="O18"/>
  <c r="Q18" s="1"/>
  <c r="BU17"/>
  <c r="BT17"/>
  <c r="BV17" s="1"/>
  <c r="BB17"/>
  <c r="BA17"/>
  <c r="BC17" s="1"/>
  <c r="AI17"/>
  <c r="AH17"/>
  <c r="AJ17" s="1"/>
  <c r="P17"/>
  <c r="O17"/>
  <c r="Q17" s="1"/>
  <c r="BU16"/>
  <c r="BT16"/>
  <c r="BV16" s="1"/>
  <c r="BB16"/>
  <c r="BA16"/>
  <c r="BC16" s="1"/>
  <c r="AI16"/>
  <c r="AH16"/>
  <c r="AJ16" s="1"/>
  <c r="P16"/>
  <c r="O16"/>
  <c r="Q16" s="1"/>
  <c r="BU15"/>
  <c r="BT15"/>
  <c r="BV15" s="1"/>
  <c r="BB15"/>
  <c r="BA15"/>
  <c r="BC15" s="1"/>
  <c r="AI15"/>
  <c r="AH15"/>
  <c r="AJ15" s="1"/>
  <c r="P15"/>
  <c r="O15"/>
  <c r="Q15" s="1"/>
  <c r="BU14"/>
  <c r="BT14"/>
  <c r="BV14" s="1"/>
  <c r="BB14"/>
  <c r="BA14"/>
  <c r="BC14" s="1"/>
  <c r="AI14"/>
  <c r="AH14"/>
  <c r="AJ14" s="1"/>
  <c r="P14"/>
  <c r="O14"/>
  <c r="Q14" s="1"/>
  <c r="BU13"/>
  <c r="BT13"/>
  <c r="BV13" s="1"/>
  <c r="BB13"/>
  <c r="BA13"/>
  <c r="BC13" s="1"/>
  <c r="AI13"/>
  <c r="AH13"/>
  <c r="AJ13" s="1"/>
  <c r="P13"/>
  <c r="O13"/>
  <c r="Q13" s="1"/>
  <c r="BU12"/>
  <c r="BT12"/>
  <c r="BV12" s="1"/>
  <c r="BB12"/>
  <c r="BA12"/>
  <c r="BC12" s="1"/>
  <c r="AI12"/>
  <c r="AH12"/>
  <c r="AJ12" s="1"/>
  <c r="P12"/>
  <c r="O12"/>
  <c r="Q12" s="1"/>
  <c r="BU11"/>
  <c r="BT11"/>
  <c r="BV11" s="1"/>
  <c r="BB11"/>
  <c r="BA11"/>
  <c r="BC11" s="1"/>
  <c r="AI11"/>
  <c r="AH11"/>
  <c r="AJ11" s="1"/>
  <c r="P11"/>
  <c r="P30" s="1"/>
  <c r="O11"/>
  <c r="Q11" s="1"/>
  <c r="BS27" i="108"/>
  <c r="BR27"/>
  <c r="BQ27"/>
  <c r="BP27"/>
  <c r="BO27"/>
  <c r="BN27"/>
  <c r="BM27"/>
  <c r="BL27"/>
  <c r="BK27"/>
  <c r="BJ27"/>
  <c r="BI27"/>
  <c r="BH27"/>
  <c r="AZ27"/>
  <c r="AY27"/>
  <c r="AX27"/>
  <c r="AW27"/>
  <c r="AV27"/>
  <c r="AU27"/>
  <c r="AT27"/>
  <c r="AS27"/>
  <c r="AR27"/>
  <c r="AQ27"/>
  <c r="AP27"/>
  <c r="AO27"/>
  <c r="AG27"/>
  <c r="AF27"/>
  <c r="AE27"/>
  <c r="AD27"/>
  <c r="AC27"/>
  <c r="AB27"/>
  <c r="AA27"/>
  <c r="Z27"/>
  <c r="Y27"/>
  <c r="X27"/>
  <c r="W27"/>
  <c r="V27"/>
  <c r="N27"/>
  <c r="M27"/>
  <c r="L27"/>
  <c r="K27"/>
  <c r="J27"/>
  <c r="I27"/>
  <c r="H27"/>
  <c r="G27"/>
  <c r="F27"/>
  <c r="E27"/>
  <c r="D27"/>
  <c r="C27"/>
  <c r="BU26"/>
  <c r="BT26"/>
  <c r="BV26" s="1"/>
  <c r="BB26"/>
  <c r="BA26"/>
  <c r="BC26" s="1"/>
  <c r="AI26"/>
  <c r="AH26"/>
  <c r="AJ26" s="1"/>
  <c r="P26"/>
  <c r="O26"/>
  <c r="Q26" s="1"/>
  <c r="BU25"/>
  <c r="BT25"/>
  <c r="BV25" s="1"/>
  <c r="BB25"/>
  <c r="BA25"/>
  <c r="BC25" s="1"/>
  <c r="AI25"/>
  <c r="AH25"/>
  <c r="AJ25" s="1"/>
  <c r="P25"/>
  <c r="O25"/>
  <c r="Q25" s="1"/>
  <c r="BU24"/>
  <c r="BT24"/>
  <c r="BV24" s="1"/>
  <c r="BB24"/>
  <c r="BA24"/>
  <c r="BC24" s="1"/>
  <c r="AI24"/>
  <c r="AH24"/>
  <c r="AJ24" s="1"/>
  <c r="P24"/>
  <c r="O24"/>
  <c r="Q24" s="1"/>
  <c r="BU23"/>
  <c r="BT23"/>
  <c r="BV23" s="1"/>
  <c r="BB23"/>
  <c r="BA23"/>
  <c r="BC23" s="1"/>
  <c r="AI23"/>
  <c r="AH23"/>
  <c r="AJ23" s="1"/>
  <c r="P23"/>
  <c r="O23"/>
  <c r="Q23" s="1"/>
  <c r="BU22"/>
  <c r="BT22"/>
  <c r="BV22" s="1"/>
  <c r="BB22"/>
  <c r="BA22"/>
  <c r="BC22" s="1"/>
  <c r="AI22"/>
  <c r="AH22"/>
  <c r="AJ22" s="1"/>
  <c r="P22"/>
  <c r="O22"/>
  <c r="Q22" s="1"/>
  <c r="BU21"/>
  <c r="BT21"/>
  <c r="BV21" s="1"/>
  <c r="BB21"/>
  <c r="BA21"/>
  <c r="BC21" s="1"/>
  <c r="AI21"/>
  <c r="AH21"/>
  <c r="AJ21" s="1"/>
  <c r="P21"/>
  <c r="O21"/>
  <c r="Q21" s="1"/>
  <c r="BU20"/>
  <c r="BT20"/>
  <c r="BV20" s="1"/>
  <c r="BB20"/>
  <c r="BA20"/>
  <c r="BC20" s="1"/>
  <c r="AI20"/>
  <c r="AH20"/>
  <c r="AJ20" s="1"/>
  <c r="P20"/>
  <c r="O20"/>
  <c r="Q20" s="1"/>
  <c r="BU19"/>
  <c r="BT19"/>
  <c r="BV19" s="1"/>
  <c r="BB19"/>
  <c r="BA19"/>
  <c r="BC19" s="1"/>
  <c r="AI19"/>
  <c r="AH19"/>
  <c r="AJ19" s="1"/>
  <c r="P19"/>
  <c r="O19"/>
  <c r="Q19" s="1"/>
  <c r="BU18"/>
  <c r="BT18"/>
  <c r="BV18" s="1"/>
  <c r="BB18"/>
  <c r="BA18"/>
  <c r="BC18" s="1"/>
  <c r="AI18"/>
  <c r="AH18"/>
  <c r="AJ18" s="1"/>
  <c r="P18"/>
  <c r="O18"/>
  <c r="Q18" s="1"/>
  <c r="BU17"/>
  <c r="BT17"/>
  <c r="BV17" s="1"/>
  <c r="BB17"/>
  <c r="BA17"/>
  <c r="BC17" s="1"/>
  <c r="AI17"/>
  <c r="AH17"/>
  <c r="AJ17" s="1"/>
  <c r="P17"/>
  <c r="O17"/>
  <c r="Q17" s="1"/>
  <c r="BU16"/>
  <c r="BT16"/>
  <c r="BV16" s="1"/>
  <c r="BB16"/>
  <c r="BA16"/>
  <c r="BC16" s="1"/>
  <c r="AI16"/>
  <c r="AH16"/>
  <c r="AJ16" s="1"/>
  <c r="P16"/>
  <c r="O16"/>
  <c r="Q16" s="1"/>
  <c r="BU15"/>
  <c r="BT15"/>
  <c r="BV15" s="1"/>
  <c r="BB15"/>
  <c r="BA15"/>
  <c r="BC15" s="1"/>
  <c r="AI15"/>
  <c r="AH15"/>
  <c r="AJ15" s="1"/>
  <c r="P15"/>
  <c r="O15"/>
  <c r="Q15" s="1"/>
  <c r="BU14"/>
  <c r="BT14"/>
  <c r="BV14" s="1"/>
  <c r="BB14"/>
  <c r="BA14"/>
  <c r="BC14" s="1"/>
  <c r="AI14"/>
  <c r="AH14"/>
  <c r="AJ14" s="1"/>
  <c r="P14"/>
  <c r="O14"/>
  <c r="Q14" s="1"/>
  <c r="BU13"/>
  <c r="BT13"/>
  <c r="BV13" s="1"/>
  <c r="BB13"/>
  <c r="BA13"/>
  <c r="BC13" s="1"/>
  <c r="AI13"/>
  <c r="AH13"/>
  <c r="AJ13" s="1"/>
  <c r="P13"/>
  <c r="O13"/>
  <c r="Q13" s="1"/>
  <c r="BU12"/>
  <c r="BT12"/>
  <c r="BV12" s="1"/>
  <c r="BB12"/>
  <c r="BA12"/>
  <c r="BC12" s="1"/>
  <c r="AI12"/>
  <c r="AH12"/>
  <c r="AJ12" s="1"/>
  <c r="P12"/>
  <c r="O12"/>
  <c r="Q12" s="1"/>
  <c r="BU11"/>
  <c r="BT11"/>
  <c r="BV11" s="1"/>
  <c r="BB11"/>
  <c r="BA11"/>
  <c r="BC11" s="1"/>
  <c r="AI11"/>
  <c r="AH11"/>
  <c r="AJ11" s="1"/>
  <c r="P11"/>
  <c r="O11"/>
  <c r="Q11" s="1"/>
  <c r="BU10"/>
  <c r="BT10"/>
  <c r="BV10" s="1"/>
  <c r="BB10"/>
  <c r="BA10"/>
  <c r="BC10" s="1"/>
  <c r="AI10"/>
  <c r="AH10"/>
  <c r="AJ10" s="1"/>
  <c r="P10"/>
  <c r="O10"/>
  <c r="Q10" s="1"/>
  <c r="BU9"/>
  <c r="BT9"/>
  <c r="BV9" s="1"/>
  <c r="BB9"/>
  <c r="BA9"/>
  <c r="BC9" s="1"/>
  <c r="AI9"/>
  <c r="AH9"/>
  <c r="AJ9" s="1"/>
  <c r="P9"/>
  <c r="O9"/>
  <c r="Q9" s="1"/>
  <c r="BU8"/>
  <c r="BU27" s="1"/>
  <c r="BT8"/>
  <c r="BT27" s="1"/>
  <c r="BB8"/>
  <c r="BB27" s="1"/>
  <c r="BA8"/>
  <c r="BA27" s="1"/>
  <c r="AI8"/>
  <c r="AI27" s="1"/>
  <c r="AH8"/>
  <c r="AH27" s="1"/>
  <c r="P8"/>
  <c r="P27" s="1"/>
  <c r="O8"/>
  <c r="O27" s="1"/>
  <c r="M19" i="84"/>
  <c r="O19" s="1"/>
  <c r="L19"/>
  <c r="N19" s="1"/>
  <c r="P19" s="1"/>
  <c r="K19"/>
  <c r="J19"/>
  <c r="I19"/>
  <c r="H19"/>
  <c r="G19"/>
  <c r="F19"/>
  <c r="E19"/>
  <c r="D19"/>
  <c r="C19"/>
  <c r="B19"/>
  <c r="O18"/>
  <c r="N18"/>
  <c r="P18" s="1"/>
  <c r="O17"/>
  <c r="N17"/>
  <c r="P17" s="1"/>
  <c r="O16"/>
  <c r="N16"/>
  <c r="P16" s="1"/>
  <c r="O15"/>
  <c r="N15"/>
  <c r="P15" s="1"/>
  <c r="O14"/>
  <c r="N14"/>
  <c r="P14" s="1"/>
  <c r="O13"/>
  <c r="N13"/>
  <c r="P13" s="1"/>
  <c r="O12"/>
  <c r="N12"/>
  <c r="P12" s="1"/>
  <c r="O11"/>
  <c r="N11"/>
  <c r="P11" s="1"/>
  <c r="O10"/>
  <c r="N10"/>
  <c r="P10" s="1"/>
  <c r="O9"/>
  <c r="N9"/>
  <c r="P9" s="1"/>
  <c r="O8"/>
  <c r="N8"/>
  <c r="P8" s="1"/>
  <c r="AB29" i="133"/>
  <c r="AA29"/>
  <c r="Z29"/>
  <c r="Y29"/>
  <c r="X29"/>
  <c r="W29"/>
  <c r="V29"/>
  <c r="U29"/>
  <c r="T29"/>
  <c r="S29"/>
  <c r="N29"/>
  <c r="M29"/>
  <c r="L29"/>
  <c r="K29"/>
  <c r="J29"/>
  <c r="I29"/>
  <c r="H29"/>
  <c r="G29"/>
  <c r="F29"/>
  <c r="E29"/>
  <c r="D29"/>
  <c r="C29"/>
  <c r="AD28"/>
  <c r="AC28"/>
  <c r="AE28" s="1"/>
  <c r="AD27"/>
  <c r="AC27"/>
  <c r="AE27" s="1"/>
  <c r="AD26"/>
  <c r="AC26"/>
  <c r="AE26" s="1"/>
  <c r="AD25"/>
  <c r="AC25"/>
  <c r="AE25" s="1"/>
  <c r="AD24"/>
  <c r="AC24"/>
  <c r="AE24" s="1"/>
  <c r="AD23"/>
  <c r="AC23"/>
  <c r="AE23" s="1"/>
  <c r="AD22"/>
  <c r="AC22"/>
  <c r="AE22" s="1"/>
  <c r="AD21"/>
  <c r="AC21"/>
  <c r="AE21" s="1"/>
  <c r="AD20"/>
  <c r="AC20"/>
  <c r="AE20" s="1"/>
  <c r="AD19"/>
  <c r="AC19"/>
  <c r="AE19" s="1"/>
  <c r="AD18"/>
  <c r="AC18"/>
  <c r="AE18" s="1"/>
  <c r="AD17"/>
  <c r="AC17"/>
  <c r="AE17" s="1"/>
  <c r="AD16"/>
  <c r="AC16"/>
  <c r="AE16" s="1"/>
  <c r="AD15"/>
  <c r="AC15"/>
  <c r="AE15" s="1"/>
  <c r="AD14"/>
  <c r="AC14"/>
  <c r="AE14" s="1"/>
  <c r="AD13"/>
  <c r="AC13"/>
  <c r="AE13" s="1"/>
  <c r="AD12"/>
  <c r="AC12"/>
  <c r="AE12" s="1"/>
  <c r="AD11"/>
  <c r="AD29" s="1"/>
  <c r="AC11"/>
  <c r="AE11" s="1"/>
  <c r="AD10"/>
  <c r="AC10"/>
  <c r="AC29" s="1"/>
  <c r="L152" i="83"/>
  <c r="K152"/>
  <c r="J152"/>
  <c r="I152"/>
  <c r="H152"/>
  <c r="G152"/>
  <c r="F152"/>
  <c r="E152"/>
  <c r="D152"/>
  <c r="C152"/>
  <c r="N151"/>
  <c r="M151"/>
  <c r="O151" s="1"/>
  <c r="N150"/>
  <c r="M150"/>
  <c r="O150" s="1"/>
  <c r="N149"/>
  <c r="M149"/>
  <c r="O149" s="1"/>
  <c r="N148"/>
  <c r="M148"/>
  <c r="O148" s="1"/>
  <c r="N147"/>
  <c r="M147"/>
  <c r="O147" s="1"/>
  <c r="N146"/>
  <c r="M146"/>
  <c r="O146" s="1"/>
  <c r="N145"/>
  <c r="M145"/>
  <c r="O145" s="1"/>
  <c r="N144"/>
  <c r="M144"/>
  <c r="O144" s="1"/>
  <c r="N143"/>
  <c r="M143"/>
  <c r="O143" s="1"/>
  <c r="N142"/>
  <c r="M142"/>
  <c r="O142" s="1"/>
  <c r="N141"/>
  <c r="M141"/>
  <c r="O141" s="1"/>
  <c r="N140"/>
  <c r="M140"/>
  <c r="O140" s="1"/>
  <c r="N139"/>
  <c r="M139"/>
  <c r="O139" s="1"/>
  <c r="N138"/>
  <c r="M138"/>
  <c r="O138" s="1"/>
  <c r="N137"/>
  <c r="M137"/>
  <c r="O137" s="1"/>
  <c r="N136"/>
  <c r="M136"/>
  <c r="O136" s="1"/>
  <c r="N135"/>
  <c r="M135"/>
  <c r="O135" s="1"/>
  <c r="N134"/>
  <c r="M134"/>
  <c r="O134" s="1"/>
  <c r="N133"/>
  <c r="M133"/>
  <c r="M152" s="1"/>
  <c r="L123"/>
  <c r="K123"/>
  <c r="J123"/>
  <c r="I123"/>
  <c r="H123"/>
  <c r="G123"/>
  <c r="F123"/>
  <c r="E123"/>
  <c r="D123"/>
  <c r="C123"/>
  <c r="N122"/>
  <c r="M122"/>
  <c r="O122" s="1"/>
  <c r="N121"/>
  <c r="M121"/>
  <c r="O121" s="1"/>
  <c r="N120"/>
  <c r="M120"/>
  <c r="O120" s="1"/>
  <c r="N119"/>
  <c r="M119"/>
  <c r="O119" s="1"/>
  <c r="N118"/>
  <c r="M118"/>
  <c r="O118" s="1"/>
  <c r="N117"/>
  <c r="M117"/>
  <c r="O117" s="1"/>
  <c r="N116"/>
  <c r="M116"/>
  <c r="O116" s="1"/>
  <c r="N115"/>
  <c r="M115"/>
  <c r="O115" s="1"/>
  <c r="N114"/>
  <c r="M114"/>
  <c r="O114" s="1"/>
  <c r="N113"/>
  <c r="M113"/>
  <c r="O113" s="1"/>
  <c r="N112"/>
  <c r="M112"/>
  <c r="O112" s="1"/>
  <c r="N111"/>
  <c r="M111"/>
  <c r="O111" s="1"/>
  <c r="N110"/>
  <c r="M110"/>
  <c r="O110" s="1"/>
  <c r="N109"/>
  <c r="M109"/>
  <c r="O109" s="1"/>
  <c r="N108"/>
  <c r="M108"/>
  <c r="O108" s="1"/>
  <c r="N107"/>
  <c r="M107"/>
  <c r="O107" s="1"/>
  <c r="N106"/>
  <c r="M106"/>
  <c r="O106" s="1"/>
  <c r="N105"/>
  <c r="M105"/>
  <c r="O105" s="1"/>
  <c r="N104"/>
  <c r="M104"/>
  <c r="O104" s="1"/>
  <c r="L90"/>
  <c r="K90"/>
  <c r="J90"/>
  <c r="I90"/>
  <c r="H90"/>
  <c r="G90"/>
  <c r="F90"/>
  <c r="E90"/>
  <c r="D90"/>
  <c r="C90"/>
  <c r="N89"/>
  <c r="M89"/>
  <c r="O89" s="1"/>
  <c r="N88"/>
  <c r="M88"/>
  <c r="O88" s="1"/>
  <c r="N87"/>
  <c r="M87"/>
  <c r="O87" s="1"/>
  <c r="N86"/>
  <c r="M86"/>
  <c r="O86" s="1"/>
  <c r="N85"/>
  <c r="M85"/>
  <c r="O85" s="1"/>
  <c r="N84"/>
  <c r="M84"/>
  <c r="O84" s="1"/>
  <c r="N83"/>
  <c r="M83"/>
  <c r="O83" s="1"/>
  <c r="N82"/>
  <c r="M82"/>
  <c r="O82" s="1"/>
  <c r="N81"/>
  <c r="M81"/>
  <c r="O81" s="1"/>
  <c r="N80"/>
  <c r="M80"/>
  <c r="O80" s="1"/>
  <c r="N79"/>
  <c r="M79"/>
  <c r="O79" s="1"/>
  <c r="N78"/>
  <c r="M78"/>
  <c r="O78" s="1"/>
  <c r="N77"/>
  <c r="M77"/>
  <c r="O77" s="1"/>
  <c r="N76"/>
  <c r="M76"/>
  <c r="O76" s="1"/>
  <c r="N75"/>
  <c r="M75"/>
  <c r="O75" s="1"/>
  <c r="N74"/>
  <c r="M74"/>
  <c r="O74" s="1"/>
  <c r="N73"/>
  <c r="M73"/>
  <c r="O73" s="1"/>
  <c r="N72"/>
  <c r="M72"/>
  <c r="O72" s="1"/>
  <c r="N71"/>
  <c r="M71"/>
  <c r="O71" s="1"/>
  <c r="L59"/>
  <c r="K59"/>
  <c r="J59"/>
  <c r="I59"/>
  <c r="H59"/>
  <c r="G59"/>
  <c r="F59"/>
  <c r="E59"/>
  <c r="D59"/>
  <c r="C59"/>
  <c r="N58"/>
  <c r="M58"/>
  <c r="O58" s="1"/>
  <c r="N57"/>
  <c r="M57"/>
  <c r="O57" s="1"/>
  <c r="N56"/>
  <c r="M56"/>
  <c r="O56" s="1"/>
  <c r="N55"/>
  <c r="M55"/>
  <c r="O55" s="1"/>
  <c r="N54"/>
  <c r="M54"/>
  <c r="O54" s="1"/>
  <c r="N53"/>
  <c r="M53"/>
  <c r="O53" s="1"/>
  <c r="N52"/>
  <c r="M52"/>
  <c r="O52" s="1"/>
  <c r="N51"/>
  <c r="M51"/>
  <c r="O51" s="1"/>
  <c r="N50"/>
  <c r="M50"/>
  <c r="O50" s="1"/>
  <c r="N49"/>
  <c r="M49"/>
  <c r="O49" s="1"/>
  <c r="N48"/>
  <c r="M48"/>
  <c r="O48" s="1"/>
  <c r="N47"/>
  <c r="M47"/>
  <c r="O47" s="1"/>
  <c r="N46"/>
  <c r="M46"/>
  <c r="O46" s="1"/>
  <c r="N45"/>
  <c r="M45"/>
  <c r="O45" s="1"/>
  <c r="N44"/>
  <c r="M44"/>
  <c r="O44" s="1"/>
  <c r="N43"/>
  <c r="M43"/>
  <c r="O43" s="1"/>
  <c r="N42"/>
  <c r="M42"/>
  <c r="O42" s="1"/>
  <c r="N41"/>
  <c r="M41"/>
  <c r="O41" s="1"/>
  <c r="N40"/>
  <c r="M40"/>
  <c r="O40" s="1"/>
  <c r="L27"/>
  <c r="K27"/>
  <c r="J27"/>
  <c r="I27"/>
  <c r="H27"/>
  <c r="G27"/>
  <c r="F27"/>
  <c r="E27"/>
  <c r="D27"/>
  <c r="C27"/>
  <c r="N26"/>
  <c r="M26"/>
  <c r="O26" s="1"/>
  <c r="N25"/>
  <c r="M25"/>
  <c r="O25" s="1"/>
  <c r="N24"/>
  <c r="M24"/>
  <c r="O24" s="1"/>
  <c r="N23"/>
  <c r="M23"/>
  <c r="O23" s="1"/>
  <c r="N22"/>
  <c r="M22"/>
  <c r="O22" s="1"/>
  <c r="N21"/>
  <c r="M21"/>
  <c r="O21" s="1"/>
  <c r="N20"/>
  <c r="M20"/>
  <c r="O20" s="1"/>
  <c r="N19"/>
  <c r="M19"/>
  <c r="O19" s="1"/>
  <c r="N18"/>
  <c r="M18"/>
  <c r="O18" s="1"/>
  <c r="N17"/>
  <c r="M17"/>
  <c r="O17" s="1"/>
  <c r="N16"/>
  <c r="M16"/>
  <c r="O16" s="1"/>
  <c r="N15"/>
  <c r="M15"/>
  <c r="O15" s="1"/>
  <c r="N14"/>
  <c r="M14"/>
  <c r="O14" s="1"/>
  <c r="N13"/>
  <c r="M13"/>
  <c r="O13" s="1"/>
  <c r="N12"/>
  <c r="M12"/>
  <c r="O12" s="1"/>
  <c r="N11"/>
  <c r="M11"/>
  <c r="O11" s="1"/>
  <c r="N10"/>
  <c r="M10"/>
  <c r="O10" s="1"/>
  <c r="N9"/>
  <c r="M9"/>
  <c r="O9" s="1"/>
  <c r="N8"/>
  <c r="M8"/>
  <c r="O8" s="1"/>
  <c r="O27" i="82"/>
  <c r="N27"/>
  <c r="M27"/>
  <c r="L27"/>
  <c r="K27"/>
  <c r="J27"/>
  <c r="I27"/>
  <c r="H27"/>
  <c r="G27"/>
  <c r="F27"/>
  <c r="E27"/>
  <c r="D27"/>
  <c r="Q26"/>
  <c r="P26"/>
  <c r="R26" s="1"/>
  <c r="Q25"/>
  <c r="P25"/>
  <c r="R25" s="1"/>
  <c r="Q24"/>
  <c r="P24"/>
  <c r="R24" s="1"/>
  <c r="Q23"/>
  <c r="P23"/>
  <c r="R23" s="1"/>
  <c r="Q22"/>
  <c r="P22"/>
  <c r="R22" s="1"/>
  <c r="Q21"/>
  <c r="P21"/>
  <c r="R21" s="1"/>
  <c r="Q20"/>
  <c r="P20"/>
  <c r="R20" s="1"/>
  <c r="Q19"/>
  <c r="P19"/>
  <c r="R19" s="1"/>
  <c r="Q18"/>
  <c r="P18"/>
  <c r="R18" s="1"/>
  <c r="Q17"/>
  <c r="P17"/>
  <c r="R17" s="1"/>
  <c r="Q16"/>
  <c r="P16"/>
  <c r="R16" s="1"/>
  <c r="Q15"/>
  <c r="P15"/>
  <c r="R15" s="1"/>
  <c r="Q14"/>
  <c r="P14"/>
  <c r="R14" s="1"/>
  <c r="Q13"/>
  <c r="P13"/>
  <c r="R13" s="1"/>
  <c r="Q12"/>
  <c r="P12"/>
  <c r="R12" s="1"/>
  <c r="Q11"/>
  <c r="P11"/>
  <c r="R11" s="1"/>
  <c r="Q10"/>
  <c r="P10"/>
  <c r="R10" s="1"/>
  <c r="Q9"/>
  <c r="Q27" s="1"/>
  <c r="P9"/>
  <c r="R9" s="1"/>
  <c r="Q8"/>
  <c r="P8"/>
  <c r="P27" s="1"/>
  <c r="R27" s="1"/>
  <c r="N27" i="142"/>
  <c r="M27"/>
  <c r="L27"/>
  <c r="K27"/>
  <c r="J27"/>
  <c r="H27"/>
  <c r="G27"/>
  <c r="E27"/>
  <c r="D27"/>
  <c r="F27" s="1"/>
  <c r="C27"/>
  <c r="R26"/>
  <c r="Q26"/>
  <c r="P26"/>
  <c r="O26"/>
  <c r="L26"/>
  <c r="I26"/>
  <c r="F26"/>
  <c r="R25"/>
  <c r="Q25"/>
  <c r="P25"/>
  <c r="O25"/>
  <c r="L25"/>
  <c r="I25"/>
  <c r="F25"/>
  <c r="R24"/>
  <c r="Q24"/>
  <c r="P24"/>
  <c r="O24"/>
  <c r="L24"/>
  <c r="I24"/>
  <c r="F24"/>
  <c r="R23"/>
  <c r="Q23"/>
  <c r="P23"/>
  <c r="O23"/>
  <c r="L23"/>
  <c r="I23"/>
  <c r="F23"/>
  <c r="R22"/>
  <c r="Q22"/>
  <c r="P22"/>
  <c r="O22"/>
  <c r="L22"/>
  <c r="I22"/>
  <c r="F22"/>
  <c r="R21"/>
  <c r="Q21"/>
  <c r="P21"/>
  <c r="O21"/>
  <c r="L21"/>
  <c r="I21"/>
  <c r="F21"/>
  <c r="R20"/>
  <c r="Q20"/>
  <c r="P20"/>
  <c r="O20"/>
  <c r="L20"/>
  <c r="I20"/>
  <c r="F20"/>
  <c r="R19"/>
  <c r="Q19"/>
  <c r="P19"/>
  <c r="O19"/>
  <c r="L19"/>
  <c r="I19"/>
  <c r="F19"/>
  <c r="R18"/>
  <c r="Q18"/>
  <c r="P18"/>
  <c r="O18"/>
  <c r="L18"/>
  <c r="I18"/>
  <c r="F18"/>
  <c r="R17"/>
  <c r="Q17"/>
  <c r="P17"/>
  <c r="O17"/>
  <c r="L17"/>
  <c r="I17"/>
  <c r="F17"/>
  <c r="R16"/>
  <c r="Q16"/>
  <c r="P16"/>
  <c r="O16"/>
  <c r="L16"/>
  <c r="I16"/>
  <c r="F16"/>
  <c r="R15"/>
  <c r="Q15"/>
  <c r="P15"/>
  <c r="O15"/>
  <c r="L15"/>
  <c r="I15"/>
  <c r="F15"/>
  <c r="R14"/>
  <c r="Q14"/>
  <c r="P14"/>
  <c r="O14"/>
  <c r="L14"/>
  <c r="I14"/>
  <c r="F14"/>
  <c r="R13"/>
  <c r="Q13"/>
  <c r="P13"/>
  <c r="O13"/>
  <c r="L13"/>
  <c r="I13"/>
  <c r="F13"/>
  <c r="R12"/>
  <c r="Q12"/>
  <c r="P12"/>
  <c r="O12"/>
  <c r="L12"/>
  <c r="I12"/>
  <c r="F12"/>
  <c r="R11"/>
  <c r="Q11"/>
  <c r="P11"/>
  <c r="O11"/>
  <c r="L11"/>
  <c r="I11"/>
  <c r="F11"/>
  <c r="R10"/>
  <c r="Q10"/>
  <c r="P10"/>
  <c r="O10"/>
  <c r="L10"/>
  <c r="I10"/>
  <c r="F10"/>
  <c r="R9"/>
  <c r="Q9"/>
  <c r="P9"/>
  <c r="O9"/>
  <c r="L9"/>
  <c r="I9"/>
  <c r="F9"/>
  <c r="R8"/>
  <c r="R27" s="1"/>
  <c r="Q8"/>
  <c r="Q27" s="1"/>
  <c r="P8"/>
  <c r="P27" s="1"/>
  <c r="O8"/>
  <c r="O27" s="1"/>
  <c r="L8"/>
  <c r="I8"/>
  <c r="I27" s="1"/>
  <c r="F8"/>
  <c r="T15" i="186"/>
  <c r="S15"/>
  <c r="Q15"/>
  <c r="P15"/>
  <c r="O15"/>
  <c r="N15"/>
  <c r="M15"/>
  <c r="K15"/>
  <c r="J15"/>
  <c r="H15"/>
  <c r="G15"/>
  <c r="F15"/>
  <c r="E15"/>
  <c r="D15"/>
  <c r="C15"/>
  <c r="B15"/>
  <c r="T14"/>
  <c r="S14"/>
  <c r="Q14"/>
  <c r="P14"/>
  <c r="O14"/>
  <c r="N14"/>
  <c r="M14"/>
  <c r="K14"/>
  <c r="J14"/>
  <c r="H14"/>
  <c r="G14"/>
  <c r="F14"/>
  <c r="E14"/>
  <c r="D14"/>
  <c r="C14"/>
  <c r="B14"/>
  <c r="U13"/>
  <c r="U15" s="1"/>
  <c r="R13"/>
  <c r="R15" s="1"/>
  <c r="O13"/>
  <c r="L13"/>
  <c r="L15" s="1"/>
  <c r="I13"/>
  <c r="I15" s="1"/>
  <c r="E13"/>
  <c r="U12"/>
  <c r="R12"/>
  <c r="O12"/>
  <c r="L12"/>
  <c r="I12"/>
  <c r="E12"/>
  <c r="U11"/>
  <c r="R11"/>
  <c r="O11"/>
  <c r="L11"/>
  <c r="I11"/>
  <c r="E11"/>
  <c r="U10"/>
  <c r="R10"/>
  <c r="O10"/>
  <c r="L10"/>
  <c r="I10"/>
  <c r="E10"/>
  <c r="U9"/>
  <c r="R9"/>
  <c r="O9"/>
  <c r="L9"/>
  <c r="I9"/>
  <c r="E9"/>
  <c r="J778" i="56"/>
  <c r="C778"/>
  <c r="K778" s="1"/>
  <c r="L778" s="1"/>
  <c r="B778"/>
  <c r="D778" s="1"/>
  <c r="A778"/>
  <c r="I778" s="1"/>
  <c r="K777"/>
  <c r="J777"/>
  <c r="L777" s="1"/>
  <c r="I777"/>
  <c r="D777"/>
  <c r="K776"/>
  <c r="J776"/>
  <c r="I776"/>
  <c r="D776"/>
  <c r="K775"/>
  <c r="J775"/>
  <c r="L775" s="1"/>
  <c r="I775"/>
  <c r="D775"/>
  <c r="K774"/>
  <c r="J774"/>
  <c r="I774"/>
  <c r="D774"/>
  <c r="K773"/>
  <c r="J773"/>
  <c r="L773" s="1"/>
  <c r="I773"/>
  <c r="D773"/>
  <c r="K772"/>
  <c r="J772"/>
  <c r="I772"/>
  <c r="D772"/>
  <c r="K771"/>
  <c r="J771"/>
  <c r="L771" s="1"/>
  <c r="I771"/>
  <c r="D771"/>
  <c r="K770"/>
  <c r="J770"/>
  <c r="I770"/>
  <c r="D770"/>
  <c r="K769"/>
  <c r="J769"/>
  <c r="L769" s="1"/>
  <c r="I769"/>
  <c r="D769"/>
  <c r="K768"/>
  <c r="J768"/>
  <c r="I768"/>
  <c r="D768"/>
  <c r="K767"/>
  <c r="J767"/>
  <c r="L767" s="1"/>
  <c r="I767"/>
  <c r="D767"/>
  <c r="K766"/>
  <c r="J766"/>
  <c r="I766"/>
  <c r="D766"/>
  <c r="K765"/>
  <c r="J765"/>
  <c r="L765" s="1"/>
  <c r="I765"/>
  <c r="D765"/>
  <c r="K764"/>
  <c r="J764"/>
  <c r="I764"/>
  <c r="D764"/>
  <c r="K763"/>
  <c r="J763"/>
  <c r="L763" s="1"/>
  <c r="I763"/>
  <c r="D763"/>
  <c r="K762"/>
  <c r="J762"/>
  <c r="I762"/>
  <c r="D762"/>
  <c r="K761"/>
  <c r="J761"/>
  <c r="L761" s="1"/>
  <c r="I761"/>
  <c r="D761"/>
  <c r="K760"/>
  <c r="J760"/>
  <c r="I760"/>
  <c r="D760"/>
  <c r="K759"/>
  <c r="J759"/>
  <c r="L759" s="1"/>
  <c r="I759"/>
  <c r="D759"/>
  <c r="K758"/>
  <c r="J758"/>
  <c r="I758"/>
  <c r="D758"/>
  <c r="M749"/>
  <c r="O749" s="1"/>
  <c r="L749"/>
  <c r="N749" s="1"/>
  <c r="K749"/>
  <c r="J749"/>
  <c r="I749"/>
  <c r="H749"/>
  <c r="G749"/>
  <c r="F749"/>
  <c r="E749"/>
  <c r="D749"/>
  <c r="M748"/>
  <c r="L748"/>
  <c r="N748" s="1"/>
  <c r="K748"/>
  <c r="J748"/>
  <c r="I748"/>
  <c r="H748"/>
  <c r="G748"/>
  <c r="F748"/>
  <c r="E748"/>
  <c r="D748"/>
  <c r="M747"/>
  <c r="O747" s="1"/>
  <c r="L747"/>
  <c r="N747" s="1"/>
  <c r="K747"/>
  <c r="J747"/>
  <c r="I747"/>
  <c r="H747"/>
  <c r="G747"/>
  <c r="F747"/>
  <c r="E747"/>
  <c r="D747"/>
  <c r="M746"/>
  <c r="L746"/>
  <c r="N746" s="1"/>
  <c r="K746"/>
  <c r="J746"/>
  <c r="I746"/>
  <c r="H746"/>
  <c r="G746"/>
  <c r="F746"/>
  <c r="E746"/>
  <c r="D746"/>
  <c r="M745"/>
  <c r="O745" s="1"/>
  <c r="L745"/>
  <c r="N745" s="1"/>
  <c r="K745"/>
  <c r="J745"/>
  <c r="I745"/>
  <c r="H745"/>
  <c r="G745"/>
  <c r="F745"/>
  <c r="E745"/>
  <c r="D745"/>
  <c r="M744"/>
  <c r="L744"/>
  <c r="N744" s="1"/>
  <c r="K744"/>
  <c r="J744"/>
  <c r="I744"/>
  <c r="H744"/>
  <c r="G744"/>
  <c r="F744"/>
  <c r="E744"/>
  <c r="D744"/>
  <c r="M743"/>
  <c r="O743" s="1"/>
  <c r="L743"/>
  <c r="N743" s="1"/>
  <c r="K743"/>
  <c r="J743"/>
  <c r="I743"/>
  <c r="H743"/>
  <c r="G743"/>
  <c r="F743"/>
  <c r="E743"/>
  <c r="D743"/>
  <c r="M742"/>
  <c r="L742"/>
  <c r="N742" s="1"/>
  <c r="K742"/>
  <c r="J742"/>
  <c r="I742"/>
  <c r="H742"/>
  <c r="G742"/>
  <c r="F742"/>
  <c r="E742"/>
  <c r="D742"/>
  <c r="M741"/>
  <c r="O741" s="1"/>
  <c r="L741"/>
  <c r="N741" s="1"/>
  <c r="K741"/>
  <c r="J741"/>
  <c r="I741"/>
  <c r="H741"/>
  <c r="G741"/>
  <c r="F741"/>
  <c r="E741"/>
  <c r="D741"/>
  <c r="M740"/>
  <c r="L740"/>
  <c r="N740" s="1"/>
  <c r="K740"/>
  <c r="J740"/>
  <c r="I740"/>
  <c r="H740"/>
  <c r="G740"/>
  <c r="F740"/>
  <c r="E740"/>
  <c r="D740"/>
  <c r="M739"/>
  <c r="O739" s="1"/>
  <c r="L739"/>
  <c r="N739" s="1"/>
  <c r="K739"/>
  <c r="J739"/>
  <c r="I739"/>
  <c r="H739"/>
  <c r="G739"/>
  <c r="F739"/>
  <c r="E739"/>
  <c r="D739"/>
  <c r="M738"/>
  <c r="L738"/>
  <c r="N738" s="1"/>
  <c r="K738"/>
  <c r="J738"/>
  <c r="I738"/>
  <c r="H738"/>
  <c r="G738"/>
  <c r="F738"/>
  <c r="E738"/>
  <c r="D738"/>
  <c r="M737"/>
  <c r="O737" s="1"/>
  <c r="L737"/>
  <c r="N737" s="1"/>
  <c r="K737"/>
  <c r="J737"/>
  <c r="I737"/>
  <c r="H737"/>
  <c r="G737"/>
  <c r="F737"/>
  <c r="E737"/>
  <c r="D737"/>
  <c r="M736"/>
  <c r="L736"/>
  <c r="N736" s="1"/>
  <c r="K736"/>
  <c r="J736"/>
  <c r="I736"/>
  <c r="H736"/>
  <c r="G736"/>
  <c r="F736"/>
  <c r="E736"/>
  <c r="D736"/>
  <c r="M735"/>
  <c r="O735" s="1"/>
  <c r="L735"/>
  <c r="N735" s="1"/>
  <c r="K735"/>
  <c r="J735"/>
  <c r="I735"/>
  <c r="H735"/>
  <c r="G735"/>
  <c r="F735"/>
  <c r="E735"/>
  <c r="D735"/>
  <c r="M734"/>
  <c r="L734"/>
  <c r="N734" s="1"/>
  <c r="K734"/>
  <c r="J734"/>
  <c r="I734"/>
  <c r="H734"/>
  <c r="G734"/>
  <c r="F734"/>
  <c r="E734"/>
  <c r="D734"/>
  <c r="M733"/>
  <c r="O733" s="1"/>
  <c r="L733"/>
  <c r="N733" s="1"/>
  <c r="K733"/>
  <c r="J733"/>
  <c r="I733"/>
  <c r="H733"/>
  <c r="G733"/>
  <c r="F733"/>
  <c r="E733"/>
  <c r="D733"/>
  <c r="M732"/>
  <c r="L732"/>
  <c r="N732" s="1"/>
  <c r="K732"/>
  <c r="J732"/>
  <c r="I732"/>
  <c r="H732"/>
  <c r="G732"/>
  <c r="F732"/>
  <c r="E732"/>
  <c r="D732"/>
  <c r="M731"/>
  <c r="M750" s="1"/>
  <c r="L731"/>
  <c r="N731" s="1"/>
  <c r="K731"/>
  <c r="J731"/>
  <c r="I731"/>
  <c r="I750" s="1"/>
  <c r="H731"/>
  <c r="G731"/>
  <c r="F731"/>
  <c r="E731"/>
  <c r="E750" s="1"/>
  <c r="D731"/>
  <c r="M730"/>
  <c r="L730"/>
  <c r="L750" s="1"/>
  <c r="K730"/>
  <c r="K750" s="1"/>
  <c r="J730"/>
  <c r="J750" s="1"/>
  <c r="I730"/>
  <c r="H730"/>
  <c r="H750" s="1"/>
  <c r="G730"/>
  <c r="G750" s="1"/>
  <c r="F730"/>
  <c r="F750" s="1"/>
  <c r="E730"/>
  <c r="D730"/>
  <c r="D750" s="1"/>
  <c r="L722"/>
  <c r="K722"/>
  <c r="M722" s="1"/>
  <c r="J722"/>
  <c r="I722"/>
  <c r="H722"/>
  <c r="G722"/>
  <c r="F722"/>
  <c r="E722"/>
  <c r="D722"/>
  <c r="C722"/>
  <c r="N721"/>
  <c r="O721" s="1"/>
  <c r="M721"/>
  <c r="N720"/>
  <c r="M720"/>
  <c r="O720" s="1"/>
  <c r="N719"/>
  <c r="O719" s="1"/>
  <c r="M719"/>
  <c r="N718"/>
  <c r="M718"/>
  <c r="O718" s="1"/>
  <c r="N717"/>
  <c r="O717" s="1"/>
  <c r="M717"/>
  <c r="N716"/>
  <c r="M716"/>
  <c r="O716" s="1"/>
  <c r="N715"/>
  <c r="O715" s="1"/>
  <c r="M715"/>
  <c r="N714"/>
  <c r="M714"/>
  <c r="O714" s="1"/>
  <c r="N713"/>
  <c r="O713" s="1"/>
  <c r="M713"/>
  <c r="N712"/>
  <c r="M712"/>
  <c r="O712" s="1"/>
  <c r="N711"/>
  <c r="O711" s="1"/>
  <c r="M711"/>
  <c r="N710"/>
  <c r="M710"/>
  <c r="O710" s="1"/>
  <c r="N709"/>
  <c r="O709" s="1"/>
  <c r="M709"/>
  <c r="N708"/>
  <c r="M708"/>
  <c r="O708" s="1"/>
  <c r="N707"/>
  <c r="O707" s="1"/>
  <c r="M707"/>
  <c r="N706"/>
  <c r="M706"/>
  <c r="O706" s="1"/>
  <c r="N705"/>
  <c r="O705" s="1"/>
  <c r="M705"/>
  <c r="N704"/>
  <c r="M704"/>
  <c r="O704" s="1"/>
  <c r="N703"/>
  <c r="O703" s="1"/>
  <c r="M703"/>
  <c r="N702"/>
  <c r="M702"/>
  <c r="O702" s="1"/>
  <c r="K693"/>
  <c r="M693" s="1"/>
  <c r="J693"/>
  <c r="L693" s="1"/>
  <c r="I693"/>
  <c r="H693"/>
  <c r="G693"/>
  <c r="F693"/>
  <c r="E693"/>
  <c r="D693"/>
  <c r="M692"/>
  <c r="L692"/>
  <c r="N692" s="1"/>
  <c r="M691"/>
  <c r="L691"/>
  <c r="N691" s="1"/>
  <c r="M690"/>
  <c r="L690"/>
  <c r="N690" s="1"/>
  <c r="M689"/>
  <c r="L689"/>
  <c r="M688"/>
  <c r="L688"/>
  <c r="N688" s="1"/>
  <c r="M687"/>
  <c r="L687"/>
  <c r="N687" s="1"/>
  <c r="M686"/>
  <c r="L686"/>
  <c r="N686" s="1"/>
  <c r="M685"/>
  <c r="L685"/>
  <c r="M684"/>
  <c r="L684"/>
  <c r="N684" s="1"/>
  <c r="M683"/>
  <c r="L683"/>
  <c r="N683" s="1"/>
  <c r="M682"/>
  <c r="L682"/>
  <c r="N682" s="1"/>
  <c r="M681"/>
  <c r="L681"/>
  <c r="M680"/>
  <c r="L680"/>
  <c r="N680" s="1"/>
  <c r="M679"/>
  <c r="L679"/>
  <c r="N679" s="1"/>
  <c r="M678"/>
  <c r="L678"/>
  <c r="N678" s="1"/>
  <c r="M677"/>
  <c r="L677"/>
  <c r="M676"/>
  <c r="L676"/>
  <c r="N676" s="1"/>
  <c r="M675"/>
  <c r="L675"/>
  <c r="N675" s="1"/>
  <c r="M674"/>
  <c r="L674"/>
  <c r="N674" s="1"/>
  <c r="M673"/>
  <c r="L673"/>
  <c r="O663"/>
  <c r="N663"/>
  <c r="M663"/>
  <c r="L663"/>
  <c r="K663"/>
  <c r="J663"/>
  <c r="I663"/>
  <c r="H663"/>
  <c r="G663"/>
  <c r="F663"/>
  <c r="E663"/>
  <c r="D663"/>
  <c r="O662"/>
  <c r="O748" s="1"/>
  <c r="N662"/>
  <c r="M662"/>
  <c r="L662"/>
  <c r="K662"/>
  <c r="J662"/>
  <c r="I662"/>
  <c r="H662"/>
  <c r="G662"/>
  <c r="F662"/>
  <c r="E662"/>
  <c r="D662"/>
  <c r="O661"/>
  <c r="N661"/>
  <c r="M661"/>
  <c r="L661"/>
  <c r="K661"/>
  <c r="J661"/>
  <c r="I661"/>
  <c r="H661"/>
  <c r="G661"/>
  <c r="F661"/>
  <c r="E661"/>
  <c r="D661"/>
  <c r="O660"/>
  <c r="O746" s="1"/>
  <c r="N660"/>
  <c r="M660"/>
  <c r="L660"/>
  <c r="K660"/>
  <c r="J660"/>
  <c r="I660"/>
  <c r="H660"/>
  <c r="G660"/>
  <c r="F660"/>
  <c r="E660"/>
  <c r="D660"/>
  <c r="O659"/>
  <c r="N659"/>
  <c r="M659"/>
  <c r="L659"/>
  <c r="K659"/>
  <c r="J659"/>
  <c r="I659"/>
  <c r="H659"/>
  <c r="G659"/>
  <c r="F659"/>
  <c r="E659"/>
  <c r="D659"/>
  <c r="O658"/>
  <c r="O744" s="1"/>
  <c r="N658"/>
  <c r="M658"/>
  <c r="L658"/>
  <c r="K658"/>
  <c r="J658"/>
  <c r="I658"/>
  <c r="H658"/>
  <c r="G658"/>
  <c r="F658"/>
  <c r="E658"/>
  <c r="D658"/>
  <c r="O657"/>
  <c r="N657"/>
  <c r="M657"/>
  <c r="L657"/>
  <c r="K657"/>
  <c r="J657"/>
  <c r="I657"/>
  <c r="H657"/>
  <c r="G657"/>
  <c r="F657"/>
  <c r="E657"/>
  <c r="D657"/>
  <c r="O656"/>
  <c r="O742" s="1"/>
  <c r="N656"/>
  <c r="M656"/>
  <c r="L656"/>
  <c r="K656"/>
  <c r="J656"/>
  <c r="I656"/>
  <c r="H656"/>
  <c r="G656"/>
  <c r="F656"/>
  <c r="E656"/>
  <c r="D656"/>
  <c r="O655"/>
  <c r="N655"/>
  <c r="M655"/>
  <c r="L655"/>
  <c r="K655"/>
  <c r="J655"/>
  <c r="I655"/>
  <c r="H655"/>
  <c r="G655"/>
  <c r="F655"/>
  <c r="E655"/>
  <c r="D655"/>
  <c r="O654"/>
  <c r="O740" s="1"/>
  <c r="N654"/>
  <c r="M654"/>
  <c r="L654"/>
  <c r="K654"/>
  <c r="J654"/>
  <c r="I654"/>
  <c r="H654"/>
  <c r="G654"/>
  <c r="F654"/>
  <c r="E654"/>
  <c r="D654"/>
  <c r="O653"/>
  <c r="N653"/>
  <c r="M653"/>
  <c r="L653"/>
  <c r="K653"/>
  <c r="J653"/>
  <c r="I653"/>
  <c r="H653"/>
  <c r="G653"/>
  <c r="F653"/>
  <c r="E653"/>
  <c r="D653"/>
  <c r="O652"/>
  <c r="O738" s="1"/>
  <c r="N652"/>
  <c r="M652"/>
  <c r="L652"/>
  <c r="K652"/>
  <c r="J652"/>
  <c r="I652"/>
  <c r="H652"/>
  <c r="G652"/>
  <c r="F652"/>
  <c r="E652"/>
  <c r="D652"/>
  <c r="O651"/>
  <c r="N651"/>
  <c r="M651"/>
  <c r="L651"/>
  <c r="K651"/>
  <c r="J651"/>
  <c r="I651"/>
  <c r="H651"/>
  <c r="G651"/>
  <c r="F651"/>
  <c r="E651"/>
  <c r="D651"/>
  <c r="O650"/>
  <c r="O736" s="1"/>
  <c r="N650"/>
  <c r="M650"/>
  <c r="L650"/>
  <c r="K650"/>
  <c r="J650"/>
  <c r="I650"/>
  <c r="H650"/>
  <c r="G650"/>
  <c r="F650"/>
  <c r="E650"/>
  <c r="D650"/>
  <c r="O649"/>
  <c r="N649"/>
  <c r="M649"/>
  <c r="L649"/>
  <c r="K649"/>
  <c r="J649"/>
  <c r="I649"/>
  <c r="H649"/>
  <c r="G649"/>
  <c r="F649"/>
  <c r="E649"/>
  <c r="D649"/>
  <c r="O648"/>
  <c r="O734" s="1"/>
  <c r="N648"/>
  <c r="M648"/>
  <c r="L648"/>
  <c r="K648"/>
  <c r="J648"/>
  <c r="I648"/>
  <c r="H648"/>
  <c r="G648"/>
  <c r="F648"/>
  <c r="E648"/>
  <c r="D648"/>
  <c r="O647"/>
  <c r="N647"/>
  <c r="M647"/>
  <c r="L647"/>
  <c r="K647"/>
  <c r="J647"/>
  <c r="I647"/>
  <c r="H647"/>
  <c r="G647"/>
  <c r="F647"/>
  <c r="E647"/>
  <c r="D647"/>
  <c r="O646"/>
  <c r="O732" s="1"/>
  <c r="N646"/>
  <c r="M646"/>
  <c r="L646"/>
  <c r="K646"/>
  <c r="J646"/>
  <c r="I646"/>
  <c r="H646"/>
  <c r="G646"/>
  <c r="F646"/>
  <c r="E646"/>
  <c r="D646"/>
  <c r="O645"/>
  <c r="N645"/>
  <c r="M645"/>
  <c r="L645"/>
  <c r="K645"/>
  <c r="J645"/>
  <c r="I645"/>
  <c r="H645"/>
  <c r="G645"/>
  <c r="F645"/>
  <c r="E645"/>
  <c r="D645"/>
  <c r="O644"/>
  <c r="O730" s="1"/>
  <c r="N644"/>
  <c r="N664" s="1"/>
  <c r="M644"/>
  <c r="M664" s="1"/>
  <c r="L644"/>
  <c r="L664" s="1"/>
  <c r="K644"/>
  <c r="K664" s="1"/>
  <c r="J644"/>
  <c r="J664" s="1"/>
  <c r="I644"/>
  <c r="I664" s="1"/>
  <c r="H644"/>
  <c r="H664" s="1"/>
  <c r="G644"/>
  <c r="G664" s="1"/>
  <c r="F644"/>
  <c r="F664" s="1"/>
  <c r="E644"/>
  <c r="E664" s="1"/>
  <c r="D644"/>
  <c r="D664" s="1"/>
  <c r="P635"/>
  <c r="O635"/>
  <c r="N635"/>
  <c r="M635"/>
  <c r="L635"/>
  <c r="K635"/>
  <c r="J635"/>
  <c r="I635"/>
  <c r="H635"/>
  <c r="G635"/>
  <c r="F635"/>
  <c r="E635"/>
  <c r="D635"/>
  <c r="C635"/>
  <c r="N606"/>
  <c r="M606"/>
  <c r="L606"/>
  <c r="K606"/>
  <c r="J606"/>
  <c r="I606"/>
  <c r="H606"/>
  <c r="G606"/>
  <c r="F606"/>
  <c r="E606"/>
  <c r="D606"/>
  <c r="C606"/>
  <c r="L576"/>
  <c r="N576" s="1"/>
  <c r="K576"/>
  <c r="M576" s="1"/>
  <c r="J576"/>
  <c r="I576"/>
  <c r="H576"/>
  <c r="G576"/>
  <c r="F576"/>
  <c r="E576"/>
  <c r="D576"/>
  <c r="C576"/>
  <c r="L575"/>
  <c r="N575" s="1"/>
  <c r="K575"/>
  <c r="M575" s="1"/>
  <c r="O575" s="1"/>
  <c r="J575"/>
  <c r="I575"/>
  <c r="H575"/>
  <c r="G575"/>
  <c r="F575"/>
  <c r="E575"/>
  <c r="D575"/>
  <c r="C575"/>
  <c r="N574"/>
  <c r="L574"/>
  <c r="K574"/>
  <c r="M574" s="1"/>
  <c r="O574" s="1"/>
  <c r="J574"/>
  <c r="I574"/>
  <c r="H574"/>
  <c r="G574"/>
  <c r="F574"/>
  <c r="E574"/>
  <c r="D574"/>
  <c r="C574"/>
  <c r="L573"/>
  <c r="N573" s="1"/>
  <c r="K573"/>
  <c r="M573" s="1"/>
  <c r="O573" s="1"/>
  <c r="J573"/>
  <c r="I573"/>
  <c r="H573"/>
  <c r="G573"/>
  <c r="F573"/>
  <c r="E573"/>
  <c r="D573"/>
  <c r="C573"/>
  <c r="L572"/>
  <c r="N572" s="1"/>
  <c r="K572"/>
  <c r="M572" s="1"/>
  <c r="J572"/>
  <c r="I572"/>
  <c r="H572"/>
  <c r="G572"/>
  <c r="F572"/>
  <c r="E572"/>
  <c r="D572"/>
  <c r="C572"/>
  <c r="L571"/>
  <c r="N571" s="1"/>
  <c r="K571"/>
  <c r="M571" s="1"/>
  <c r="O571" s="1"/>
  <c r="J571"/>
  <c r="I571"/>
  <c r="H571"/>
  <c r="G571"/>
  <c r="F571"/>
  <c r="E571"/>
  <c r="D571"/>
  <c r="C571"/>
  <c r="N570"/>
  <c r="L570"/>
  <c r="K570"/>
  <c r="M570" s="1"/>
  <c r="O570" s="1"/>
  <c r="J570"/>
  <c r="I570"/>
  <c r="H570"/>
  <c r="G570"/>
  <c r="F570"/>
  <c r="E570"/>
  <c r="D570"/>
  <c r="C570"/>
  <c r="L569"/>
  <c r="N569" s="1"/>
  <c r="K569"/>
  <c r="M569" s="1"/>
  <c r="O569" s="1"/>
  <c r="J569"/>
  <c r="I569"/>
  <c r="H569"/>
  <c r="G569"/>
  <c r="F569"/>
  <c r="E569"/>
  <c r="D569"/>
  <c r="C569"/>
  <c r="L568"/>
  <c r="N568" s="1"/>
  <c r="K568"/>
  <c r="M568" s="1"/>
  <c r="J568"/>
  <c r="I568"/>
  <c r="H568"/>
  <c r="G568"/>
  <c r="F568"/>
  <c r="E568"/>
  <c r="D568"/>
  <c r="C568"/>
  <c r="L567"/>
  <c r="N567" s="1"/>
  <c r="K567"/>
  <c r="M567" s="1"/>
  <c r="O567" s="1"/>
  <c r="J567"/>
  <c r="I567"/>
  <c r="H567"/>
  <c r="G567"/>
  <c r="F567"/>
  <c r="E567"/>
  <c r="D567"/>
  <c r="C567"/>
  <c r="N566"/>
  <c r="L566"/>
  <c r="K566"/>
  <c r="M566" s="1"/>
  <c r="O566" s="1"/>
  <c r="J566"/>
  <c r="I566"/>
  <c r="H566"/>
  <c r="G566"/>
  <c r="F566"/>
  <c r="E566"/>
  <c r="D566"/>
  <c r="C566"/>
  <c r="L565"/>
  <c r="N565" s="1"/>
  <c r="K565"/>
  <c r="M565" s="1"/>
  <c r="O565" s="1"/>
  <c r="J565"/>
  <c r="I565"/>
  <c r="H565"/>
  <c r="G565"/>
  <c r="F565"/>
  <c r="E565"/>
  <c r="D565"/>
  <c r="C565"/>
  <c r="L564"/>
  <c r="N564" s="1"/>
  <c r="K564"/>
  <c r="M564" s="1"/>
  <c r="J564"/>
  <c r="I564"/>
  <c r="H564"/>
  <c r="G564"/>
  <c r="F564"/>
  <c r="E564"/>
  <c r="D564"/>
  <c r="C564"/>
  <c r="L563"/>
  <c r="N563" s="1"/>
  <c r="K563"/>
  <c r="M563" s="1"/>
  <c r="O563" s="1"/>
  <c r="J563"/>
  <c r="I563"/>
  <c r="H563"/>
  <c r="G563"/>
  <c r="F563"/>
  <c r="E563"/>
  <c r="D563"/>
  <c r="C563"/>
  <c r="N562"/>
  <c r="L562"/>
  <c r="K562"/>
  <c r="M562" s="1"/>
  <c r="O562" s="1"/>
  <c r="J562"/>
  <c r="I562"/>
  <c r="H562"/>
  <c r="G562"/>
  <c r="F562"/>
  <c r="E562"/>
  <c r="D562"/>
  <c r="C562"/>
  <c r="L561"/>
  <c r="N561" s="1"/>
  <c r="K561"/>
  <c r="M561" s="1"/>
  <c r="O561" s="1"/>
  <c r="J561"/>
  <c r="I561"/>
  <c r="H561"/>
  <c r="G561"/>
  <c r="F561"/>
  <c r="E561"/>
  <c r="D561"/>
  <c r="C561"/>
  <c r="L560"/>
  <c r="N560" s="1"/>
  <c r="K560"/>
  <c r="M560" s="1"/>
  <c r="J560"/>
  <c r="I560"/>
  <c r="H560"/>
  <c r="G560"/>
  <c r="F560"/>
  <c r="E560"/>
  <c r="D560"/>
  <c r="C560"/>
  <c r="L559"/>
  <c r="N559" s="1"/>
  <c r="K559"/>
  <c r="M559" s="1"/>
  <c r="O559" s="1"/>
  <c r="J559"/>
  <c r="I559"/>
  <c r="H559"/>
  <c r="G559"/>
  <c r="F559"/>
  <c r="E559"/>
  <c r="D559"/>
  <c r="C559"/>
  <c r="N558"/>
  <c r="L558"/>
  <c r="K558"/>
  <c r="M558" s="1"/>
  <c r="O558" s="1"/>
  <c r="J558"/>
  <c r="I558"/>
  <c r="H558"/>
  <c r="G558"/>
  <c r="F558"/>
  <c r="E558"/>
  <c r="D558"/>
  <c r="C558"/>
  <c r="L557"/>
  <c r="K557"/>
  <c r="K577" s="1"/>
  <c r="J557"/>
  <c r="I557"/>
  <c r="I577" s="1"/>
  <c r="H557"/>
  <c r="G557"/>
  <c r="G577" s="1"/>
  <c r="F557"/>
  <c r="E557"/>
  <c r="E577" s="1"/>
  <c r="D557"/>
  <c r="C557"/>
  <c r="C577" s="1"/>
  <c r="M549"/>
  <c r="L549"/>
  <c r="K549"/>
  <c r="J549"/>
  <c r="I549"/>
  <c r="H549"/>
  <c r="G549"/>
  <c r="F549"/>
  <c r="E549"/>
  <c r="D549"/>
  <c r="O548"/>
  <c r="N548"/>
  <c r="P548" s="1"/>
  <c r="O547"/>
  <c r="N547"/>
  <c r="P547" s="1"/>
  <c r="O546"/>
  <c r="N546"/>
  <c r="P546" s="1"/>
  <c r="O545"/>
  <c r="N545"/>
  <c r="O544"/>
  <c r="N544"/>
  <c r="P544" s="1"/>
  <c r="O543"/>
  <c r="N543"/>
  <c r="P543" s="1"/>
  <c r="O542"/>
  <c r="N542"/>
  <c r="P542" s="1"/>
  <c r="O541"/>
  <c r="N541"/>
  <c r="O540"/>
  <c r="N540"/>
  <c r="P540" s="1"/>
  <c r="O539"/>
  <c r="N539"/>
  <c r="P539" s="1"/>
  <c r="O538"/>
  <c r="N538"/>
  <c r="P538" s="1"/>
  <c r="O537"/>
  <c r="N537"/>
  <c r="O536"/>
  <c r="N536"/>
  <c r="P536" s="1"/>
  <c r="O535"/>
  <c r="N535"/>
  <c r="P535" s="1"/>
  <c r="O534"/>
  <c r="N534"/>
  <c r="P534" s="1"/>
  <c r="O533"/>
  <c r="N533"/>
  <c r="O532"/>
  <c r="N532"/>
  <c r="P532" s="1"/>
  <c r="O531"/>
  <c r="N531"/>
  <c r="P531" s="1"/>
  <c r="O530"/>
  <c r="N530"/>
  <c r="P530" s="1"/>
  <c r="O529"/>
  <c r="O549" s="1"/>
  <c r="N529"/>
  <c r="L519"/>
  <c r="K519"/>
  <c r="J519"/>
  <c r="I519"/>
  <c r="H519"/>
  <c r="G519"/>
  <c r="F519"/>
  <c r="E519"/>
  <c r="D519"/>
  <c r="C519"/>
  <c r="N518"/>
  <c r="M518"/>
  <c r="N517"/>
  <c r="M517"/>
  <c r="O517" s="1"/>
  <c r="N516"/>
  <c r="M516"/>
  <c r="O516" s="1"/>
  <c r="N515"/>
  <c r="M515"/>
  <c r="O515" s="1"/>
  <c r="N514"/>
  <c r="M514"/>
  <c r="N513"/>
  <c r="M513"/>
  <c r="O513" s="1"/>
  <c r="N512"/>
  <c r="M512"/>
  <c r="O512" s="1"/>
  <c r="N511"/>
  <c r="M511"/>
  <c r="O511" s="1"/>
  <c r="N510"/>
  <c r="M510"/>
  <c r="N509"/>
  <c r="M509"/>
  <c r="O509" s="1"/>
  <c r="N508"/>
  <c r="M508"/>
  <c r="O508" s="1"/>
  <c r="N507"/>
  <c r="M507"/>
  <c r="O507" s="1"/>
  <c r="N506"/>
  <c r="M506"/>
  <c r="N505"/>
  <c r="M505"/>
  <c r="O505" s="1"/>
  <c r="N504"/>
  <c r="M504"/>
  <c r="O504" s="1"/>
  <c r="N503"/>
  <c r="M503"/>
  <c r="O503" s="1"/>
  <c r="N502"/>
  <c r="M502"/>
  <c r="N501"/>
  <c r="M501"/>
  <c r="O501" s="1"/>
  <c r="N500"/>
  <c r="M500"/>
  <c r="O500" s="1"/>
  <c r="N499"/>
  <c r="N519" s="1"/>
  <c r="M499"/>
  <c r="M519" s="1"/>
  <c r="O519" s="1"/>
  <c r="L489"/>
  <c r="N489" s="1"/>
  <c r="K489"/>
  <c r="M489" s="1"/>
  <c r="O489" s="1"/>
  <c r="J489"/>
  <c r="I489"/>
  <c r="H489"/>
  <c r="G489"/>
  <c r="F489"/>
  <c r="E489"/>
  <c r="D489"/>
  <c r="C489"/>
  <c r="L488"/>
  <c r="N488" s="1"/>
  <c r="K488"/>
  <c r="M488" s="1"/>
  <c r="O488" s="1"/>
  <c r="J488"/>
  <c r="I488"/>
  <c r="H488"/>
  <c r="G488"/>
  <c r="F488"/>
  <c r="E488"/>
  <c r="D488"/>
  <c r="C488"/>
  <c r="L487"/>
  <c r="N487" s="1"/>
  <c r="K487"/>
  <c r="M487" s="1"/>
  <c r="O487" s="1"/>
  <c r="J487"/>
  <c r="I487"/>
  <c r="H487"/>
  <c r="G487"/>
  <c r="F487"/>
  <c r="E487"/>
  <c r="D487"/>
  <c r="C487"/>
  <c r="L486"/>
  <c r="N486" s="1"/>
  <c r="K486"/>
  <c r="M486" s="1"/>
  <c r="O486" s="1"/>
  <c r="J486"/>
  <c r="I486"/>
  <c r="H486"/>
  <c r="G486"/>
  <c r="F486"/>
  <c r="E486"/>
  <c r="D486"/>
  <c r="C486"/>
  <c r="L485"/>
  <c r="N485" s="1"/>
  <c r="K485"/>
  <c r="M485" s="1"/>
  <c r="O485" s="1"/>
  <c r="J485"/>
  <c r="I485"/>
  <c r="H485"/>
  <c r="G485"/>
  <c r="F485"/>
  <c r="E485"/>
  <c r="D485"/>
  <c r="C485"/>
  <c r="L484"/>
  <c r="N484" s="1"/>
  <c r="K484"/>
  <c r="M484" s="1"/>
  <c r="O484" s="1"/>
  <c r="J484"/>
  <c r="I484"/>
  <c r="H484"/>
  <c r="G484"/>
  <c r="F484"/>
  <c r="E484"/>
  <c r="D484"/>
  <c r="C484"/>
  <c r="L483"/>
  <c r="N483" s="1"/>
  <c r="K483"/>
  <c r="M483" s="1"/>
  <c r="O483" s="1"/>
  <c r="J483"/>
  <c r="I483"/>
  <c r="H483"/>
  <c r="G483"/>
  <c r="F483"/>
  <c r="E483"/>
  <c r="D483"/>
  <c r="C483"/>
  <c r="L482"/>
  <c r="N482" s="1"/>
  <c r="K482"/>
  <c r="M482" s="1"/>
  <c r="O482" s="1"/>
  <c r="J482"/>
  <c r="I482"/>
  <c r="H482"/>
  <c r="G482"/>
  <c r="F482"/>
  <c r="E482"/>
  <c r="D482"/>
  <c r="C482"/>
  <c r="L481"/>
  <c r="N481" s="1"/>
  <c r="K481"/>
  <c r="M481" s="1"/>
  <c r="O481" s="1"/>
  <c r="J481"/>
  <c r="I481"/>
  <c r="H481"/>
  <c r="G481"/>
  <c r="F481"/>
  <c r="E481"/>
  <c r="D481"/>
  <c r="C481"/>
  <c r="L480"/>
  <c r="N480" s="1"/>
  <c r="K480"/>
  <c r="M480" s="1"/>
  <c r="O480" s="1"/>
  <c r="J480"/>
  <c r="I480"/>
  <c r="H480"/>
  <c r="G480"/>
  <c r="F480"/>
  <c r="E480"/>
  <c r="D480"/>
  <c r="C480"/>
  <c r="L479"/>
  <c r="N479" s="1"/>
  <c r="K479"/>
  <c r="M479" s="1"/>
  <c r="O479" s="1"/>
  <c r="J479"/>
  <c r="I479"/>
  <c r="H479"/>
  <c r="G479"/>
  <c r="F479"/>
  <c r="E479"/>
  <c r="D479"/>
  <c r="C479"/>
  <c r="L478"/>
  <c r="N478" s="1"/>
  <c r="K478"/>
  <c r="M478" s="1"/>
  <c r="O478" s="1"/>
  <c r="J478"/>
  <c r="I478"/>
  <c r="H478"/>
  <c r="G478"/>
  <c r="F478"/>
  <c r="E478"/>
  <c r="D478"/>
  <c r="C478"/>
  <c r="L477"/>
  <c r="N477" s="1"/>
  <c r="K477"/>
  <c r="M477" s="1"/>
  <c r="O477" s="1"/>
  <c r="J477"/>
  <c r="I477"/>
  <c r="H477"/>
  <c r="G477"/>
  <c r="F477"/>
  <c r="E477"/>
  <c r="D477"/>
  <c r="C477"/>
  <c r="L476"/>
  <c r="N476" s="1"/>
  <c r="K476"/>
  <c r="M476" s="1"/>
  <c r="O476" s="1"/>
  <c r="J476"/>
  <c r="I476"/>
  <c r="H476"/>
  <c r="G476"/>
  <c r="F476"/>
  <c r="E476"/>
  <c r="D476"/>
  <c r="C476"/>
  <c r="L475"/>
  <c r="N475" s="1"/>
  <c r="K475"/>
  <c r="M475" s="1"/>
  <c r="O475" s="1"/>
  <c r="J475"/>
  <c r="I475"/>
  <c r="H475"/>
  <c r="G475"/>
  <c r="F475"/>
  <c r="E475"/>
  <c r="D475"/>
  <c r="C475"/>
  <c r="L474"/>
  <c r="N474" s="1"/>
  <c r="K474"/>
  <c r="M474" s="1"/>
  <c r="O474" s="1"/>
  <c r="J474"/>
  <c r="I474"/>
  <c r="H474"/>
  <c r="G474"/>
  <c r="F474"/>
  <c r="E474"/>
  <c r="D474"/>
  <c r="C474"/>
  <c r="L473"/>
  <c r="N473" s="1"/>
  <c r="K473"/>
  <c r="M473" s="1"/>
  <c r="O473" s="1"/>
  <c r="J473"/>
  <c r="I473"/>
  <c r="H473"/>
  <c r="G473"/>
  <c r="F473"/>
  <c r="E473"/>
  <c r="D473"/>
  <c r="C473"/>
  <c r="L472"/>
  <c r="N472" s="1"/>
  <c r="K472"/>
  <c r="M472" s="1"/>
  <c r="O472" s="1"/>
  <c r="J472"/>
  <c r="I472"/>
  <c r="H472"/>
  <c r="G472"/>
  <c r="F472"/>
  <c r="E472"/>
  <c r="D472"/>
  <c r="C472"/>
  <c r="L471"/>
  <c r="N471" s="1"/>
  <c r="K471"/>
  <c r="M471" s="1"/>
  <c r="O471" s="1"/>
  <c r="J471"/>
  <c r="I471"/>
  <c r="H471"/>
  <c r="G471"/>
  <c r="F471"/>
  <c r="E471"/>
  <c r="D471"/>
  <c r="C471"/>
  <c r="L470"/>
  <c r="L490" s="1"/>
  <c r="K470"/>
  <c r="K490" s="1"/>
  <c r="J470"/>
  <c r="J490" s="1"/>
  <c r="I470"/>
  <c r="I490" s="1"/>
  <c r="H470"/>
  <c r="H490" s="1"/>
  <c r="G470"/>
  <c r="G490" s="1"/>
  <c r="F470"/>
  <c r="F490" s="1"/>
  <c r="E470"/>
  <c r="E490" s="1"/>
  <c r="D470"/>
  <c r="D490" s="1"/>
  <c r="C470"/>
  <c r="C490" s="1"/>
  <c r="M458"/>
  <c r="L458"/>
  <c r="K458"/>
  <c r="J458"/>
  <c r="I458"/>
  <c r="H458"/>
  <c r="G458"/>
  <c r="F458"/>
  <c r="E458"/>
  <c r="D458"/>
  <c r="O457"/>
  <c r="N457"/>
  <c r="P457" s="1"/>
  <c r="O456"/>
  <c r="N456"/>
  <c r="P456" s="1"/>
  <c r="O455"/>
  <c r="N455"/>
  <c r="P455" s="1"/>
  <c r="O454"/>
  <c r="N454"/>
  <c r="P454" s="1"/>
  <c r="O453"/>
  <c r="N453"/>
  <c r="P453" s="1"/>
  <c r="O452"/>
  <c r="N452"/>
  <c r="P452" s="1"/>
  <c r="O451"/>
  <c r="N451"/>
  <c r="P451" s="1"/>
  <c r="O450"/>
  <c r="N450"/>
  <c r="P450" s="1"/>
  <c r="O449"/>
  <c r="N449"/>
  <c r="P449" s="1"/>
  <c r="O448"/>
  <c r="N448"/>
  <c r="P448" s="1"/>
  <c r="O447"/>
  <c r="N447"/>
  <c r="P447" s="1"/>
  <c r="O446"/>
  <c r="N446"/>
  <c r="P446" s="1"/>
  <c r="O445"/>
  <c r="N445"/>
  <c r="P445" s="1"/>
  <c r="O444"/>
  <c r="N444"/>
  <c r="P444" s="1"/>
  <c r="O443"/>
  <c r="N443"/>
  <c r="P443" s="1"/>
  <c r="O442"/>
  <c r="N442"/>
  <c r="P442" s="1"/>
  <c r="O441"/>
  <c r="N441"/>
  <c r="P441" s="1"/>
  <c r="O440"/>
  <c r="N440"/>
  <c r="P440" s="1"/>
  <c r="O439"/>
  <c r="N439"/>
  <c r="P439" s="1"/>
  <c r="O438"/>
  <c r="O458" s="1"/>
  <c r="N438"/>
  <c r="N458" s="1"/>
  <c r="P458" s="1"/>
  <c r="L431"/>
  <c r="K431"/>
  <c r="J431"/>
  <c r="I431"/>
  <c r="H431"/>
  <c r="G431"/>
  <c r="F431"/>
  <c r="E431"/>
  <c r="D431"/>
  <c r="C431"/>
  <c r="N430"/>
  <c r="M430"/>
  <c r="O430" s="1"/>
  <c r="N429"/>
  <c r="M429"/>
  <c r="O429" s="1"/>
  <c r="N428"/>
  <c r="M428"/>
  <c r="O428" s="1"/>
  <c r="N427"/>
  <c r="M427"/>
  <c r="O427" s="1"/>
  <c r="N426"/>
  <c r="M426"/>
  <c r="O426" s="1"/>
  <c r="N425"/>
  <c r="M425"/>
  <c r="O425" s="1"/>
  <c r="N424"/>
  <c r="M424"/>
  <c r="O424" s="1"/>
  <c r="N423"/>
  <c r="M423"/>
  <c r="O423" s="1"/>
  <c r="N422"/>
  <c r="M422"/>
  <c r="O422" s="1"/>
  <c r="N421"/>
  <c r="M421"/>
  <c r="O421" s="1"/>
  <c r="N420"/>
  <c r="M420"/>
  <c r="O420" s="1"/>
  <c r="N419"/>
  <c r="M419"/>
  <c r="O419" s="1"/>
  <c r="N418"/>
  <c r="M418"/>
  <c r="O418" s="1"/>
  <c r="N417"/>
  <c r="M417"/>
  <c r="O417" s="1"/>
  <c r="N416"/>
  <c r="M416"/>
  <c r="O416" s="1"/>
  <c r="N415"/>
  <c r="M415"/>
  <c r="O415" s="1"/>
  <c r="N414"/>
  <c r="M414"/>
  <c r="O414" s="1"/>
  <c r="N413"/>
  <c r="M413"/>
  <c r="O413" s="1"/>
  <c r="N412"/>
  <c r="M412"/>
  <c r="O412" s="1"/>
  <c r="N411"/>
  <c r="N431" s="1"/>
  <c r="M411"/>
  <c r="M431" s="1"/>
  <c r="L401"/>
  <c r="N401" s="1"/>
  <c r="K401"/>
  <c r="M401" s="1"/>
  <c r="O401" s="1"/>
  <c r="J401"/>
  <c r="I401"/>
  <c r="H401"/>
  <c r="G401"/>
  <c r="F401"/>
  <c r="E401"/>
  <c r="D401"/>
  <c r="C401"/>
  <c r="L400"/>
  <c r="N400" s="1"/>
  <c r="K400"/>
  <c r="M400" s="1"/>
  <c r="O400" s="1"/>
  <c r="J400"/>
  <c r="I400"/>
  <c r="H400"/>
  <c r="G400"/>
  <c r="F400"/>
  <c r="E400"/>
  <c r="D400"/>
  <c r="C400"/>
  <c r="L399"/>
  <c r="N399" s="1"/>
  <c r="K399"/>
  <c r="M399" s="1"/>
  <c r="O399" s="1"/>
  <c r="J399"/>
  <c r="I399"/>
  <c r="H399"/>
  <c r="G399"/>
  <c r="F399"/>
  <c r="E399"/>
  <c r="D399"/>
  <c r="C399"/>
  <c r="L398"/>
  <c r="N398" s="1"/>
  <c r="K398"/>
  <c r="M398" s="1"/>
  <c r="O398" s="1"/>
  <c r="J398"/>
  <c r="I398"/>
  <c r="H398"/>
  <c r="G398"/>
  <c r="F398"/>
  <c r="E398"/>
  <c r="D398"/>
  <c r="C398"/>
  <c r="L397"/>
  <c r="N397" s="1"/>
  <c r="K397"/>
  <c r="M397" s="1"/>
  <c r="O397" s="1"/>
  <c r="J397"/>
  <c r="I397"/>
  <c r="H397"/>
  <c r="G397"/>
  <c r="F397"/>
  <c r="E397"/>
  <c r="D397"/>
  <c r="C397"/>
  <c r="L396"/>
  <c r="N396" s="1"/>
  <c r="K396"/>
  <c r="M396" s="1"/>
  <c r="O396" s="1"/>
  <c r="J396"/>
  <c r="I396"/>
  <c r="H396"/>
  <c r="G396"/>
  <c r="F396"/>
  <c r="E396"/>
  <c r="D396"/>
  <c r="C396"/>
  <c r="L395"/>
  <c r="N395" s="1"/>
  <c r="K395"/>
  <c r="M395" s="1"/>
  <c r="O395" s="1"/>
  <c r="J395"/>
  <c r="I395"/>
  <c r="H395"/>
  <c r="G395"/>
  <c r="F395"/>
  <c r="E395"/>
  <c r="D395"/>
  <c r="C395"/>
  <c r="L394"/>
  <c r="N394" s="1"/>
  <c r="K394"/>
  <c r="M394" s="1"/>
  <c r="O394" s="1"/>
  <c r="J394"/>
  <c r="I394"/>
  <c r="H394"/>
  <c r="G394"/>
  <c r="F394"/>
  <c r="E394"/>
  <c r="D394"/>
  <c r="C394"/>
  <c r="L393"/>
  <c r="N393" s="1"/>
  <c r="K393"/>
  <c r="M393" s="1"/>
  <c r="O393" s="1"/>
  <c r="J393"/>
  <c r="I393"/>
  <c r="H393"/>
  <c r="G393"/>
  <c r="F393"/>
  <c r="E393"/>
  <c r="D393"/>
  <c r="C393"/>
  <c r="L392"/>
  <c r="N392" s="1"/>
  <c r="K392"/>
  <c r="M392" s="1"/>
  <c r="O392" s="1"/>
  <c r="J392"/>
  <c r="I392"/>
  <c r="H392"/>
  <c r="G392"/>
  <c r="F392"/>
  <c r="E392"/>
  <c r="D392"/>
  <c r="C392"/>
  <c r="L391"/>
  <c r="N391" s="1"/>
  <c r="K391"/>
  <c r="M391" s="1"/>
  <c r="O391" s="1"/>
  <c r="J391"/>
  <c r="I391"/>
  <c r="H391"/>
  <c r="G391"/>
  <c r="F391"/>
  <c r="E391"/>
  <c r="D391"/>
  <c r="C391"/>
  <c r="L390"/>
  <c r="N390" s="1"/>
  <c r="K390"/>
  <c r="M390" s="1"/>
  <c r="O390" s="1"/>
  <c r="J390"/>
  <c r="I390"/>
  <c r="H390"/>
  <c r="G390"/>
  <c r="F390"/>
  <c r="E390"/>
  <c r="D390"/>
  <c r="C390"/>
  <c r="L389"/>
  <c r="N389" s="1"/>
  <c r="K389"/>
  <c r="M389" s="1"/>
  <c r="O389" s="1"/>
  <c r="J389"/>
  <c r="I389"/>
  <c r="H389"/>
  <c r="G389"/>
  <c r="F389"/>
  <c r="E389"/>
  <c r="D389"/>
  <c r="C389"/>
  <c r="L388"/>
  <c r="N388" s="1"/>
  <c r="K388"/>
  <c r="M388" s="1"/>
  <c r="O388" s="1"/>
  <c r="J388"/>
  <c r="I388"/>
  <c r="H388"/>
  <c r="G388"/>
  <c r="F388"/>
  <c r="E388"/>
  <c r="D388"/>
  <c r="C388"/>
  <c r="L387"/>
  <c r="N387" s="1"/>
  <c r="K387"/>
  <c r="M387" s="1"/>
  <c r="O387" s="1"/>
  <c r="J387"/>
  <c r="I387"/>
  <c r="H387"/>
  <c r="G387"/>
  <c r="F387"/>
  <c r="E387"/>
  <c r="D387"/>
  <c r="C387"/>
  <c r="L386"/>
  <c r="N386" s="1"/>
  <c r="K386"/>
  <c r="M386" s="1"/>
  <c r="O386" s="1"/>
  <c r="J386"/>
  <c r="I386"/>
  <c r="H386"/>
  <c r="G386"/>
  <c r="F386"/>
  <c r="E386"/>
  <c r="D386"/>
  <c r="C386"/>
  <c r="L385"/>
  <c r="N385" s="1"/>
  <c r="K385"/>
  <c r="M385" s="1"/>
  <c r="O385" s="1"/>
  <c r="J385"/>
  <c r="I385"/>
  <c r="H385"/>
  <c r="G385"/>
  <c r="F385"/>
  <c r="E385"/>
  <c r="D385"/>
  <c r="C385"/>
  <c r="L384"/>
  <c r="N384" s="1"/>
  <c r="K384"/>
  <c r="M384" s="1"/>
  <c r="O384" s="1"/>
  <c r="J384"/>
  <c r="I384"/>
  <c r="H384"/>
  <c r="G384"/>
  <c r="F384"/>
  <c r="E384"/>
  <c r="D384"/>
  <c r="C384"/>
  <c r="L383"/>
  <c r="N383" s="1"/>
  <c r="K383"/>
  <c r="M383" s="1"/>
  <c r="O383" s="1"/>
  <c r="J383"/>
  <c r="I383"/>
  <c r="H383"/>
  <c r="G383"/>
  <c r="F383"/>
  <c r="E383"/>
  <c r="D383"/>
  <c r="C383"/>
  <c r="L382"/>
  <c r="L402" s="1"/>
  <c r="K382"/>
  <c r="K402" s="1"/>
  <c r="J382"/>
  <c r="J402" s="1"/>
  <c r="I382"/>
  <c r="I402" s="1"/>
  <c r="H382"/>
  <c r="H402" s="1"/>
  <c r="G382"/>
  <c r="G402" s="1"/>
  <c r="F382"/>
  <c r="F402" s="1"/>
  <c r="E382"/>
  <c r="E402" s="1"/>
  <c r="D382"/>
  <c r="D402" s="1"/>
  <c r="C382"/>
  <c r="C402" s="1"/>
  <c r="M373"/>
  <c r="L373"/>
  <c r="K373"/>
  <c r="J373"/>
  <c r="I373"/>
  <c r="H373"/>
  <c r="G373"/>
  <c r="F373"/>
  <c r="E373"/>
  <c r="D373"/>
  <c r="O372"/>
  <c r="N372"/>
  <c r="P372" s="1"/>
  <c r="O371"/>
  <c r="N371"/>
  <c r="P371" s="1"/>
  <c r="O370"/>
  <c r="N370"/>
  <c r="P370" s="1"/>
  <c r="O369"/>
  <c r="N369"/>
  <c r="P369" s="1"/>
  <c r="O368"/>
  <c r="N368"/>
  <c r="P368" s="1"/>
  <c r="O367"/>
  <c r="N367"/>
  <c r="P367" s="1"/>
  <c r="O366"/>
  <c r="N366"/>
  <c r="P366" s="1"/>
  <c r="O365"/>
  <c r="N365"/>
  <c r="P365" s="1"/>
  <c r="O364"/>
  <c r="N364"/>
  <c r="P364" s="1"/>
  <c r="O363"/>
  <c r="N363"/>
  <c r="P363" s="1"/>
  <c r="O362"/>
  <c r="N362"/>
  <c r="P362" s="1"/>
  <c r="O361"/>
  <c r="N361"/>
  <c r="P361" s="1"/>
  <c r="O360"/>
  <c r="N360"/>
  <c r="P360" s="1"/>
  <c r="O359"/>
  <c r="N359"/>
  <c r="P359" s="1"/>
  <c r="O358"/>
  <c r="N358"/>
  <c r="P358" s="1"/>
  <c r="O357"/>
  <c r="N357"/>
  <c r="P357" s="1"/>
  <c r="O356"/>
  <c r="N356"/>
  <c r="P356" s="1"/>
  <c r="O355"/>
  <c r="N355"/>
  <c r="P355" s="1"/>
  <c r="O354"/>
  <c r="N354"/>
  <c r="P354" s="1"/>
  <c r="O353"/>
  <c r="O373" s="1"/>
  <c r="N353"/>
  <c r="N373" s="1"/>
  <c r="P373" s="1"/>
  <c r="L346"/>
  <c r="K346"/>
  <c r="J346"/>
  <c r="I346"/>
  <c r="H346"/>
  <c r="G346"/>
  <c r="F346"/>
  <c r="E346"/>
  <c r="D346"/>
  <c r="C346"/>
  <c r="N345"/>
  <c r="M345"/>
  <c r="O345" s="1"/>
  <c r="N344"/>
  <c r="M344"/>
  <c r="O344" s="1"/>
  <c r="N343"/>
  <c r="M343"/>
  <c r="O343" s="1"/>
  <c r="N342"/>
  <c r="M342"/>
  <c r="O342" s="1"/>
  <c r="N341"/>
  <c r="M341"/>
  <c r="O341" s="1"/>
  <c r="N340"/>
  <c r="M340"/>
  <c r="O340" s="1"/>
  <c r="N339"/>
  <c r="M339"/>
  <c r="O339" s="1"/>
  <c r="N338"/>
  <c r="M338"/>
  <c r="O338" s="1"/>
  <c r="N337"/>
  <c r="M337"/>
  <c r="O337" s="1"/>
  <c r="N336"/>
  <c r="M336"/>
  <c r="O336" s="1"/>
  <c r="N335"/>
  <c r="M335"/>
  <c r="O335" s="1"/>
  <c r="N334"/>
  <c r="M334"/>
  <c r="O334" s="1"/>
  <c r="N333"/>
  <c r="M333"/>
  <c r="O333" s="1"/>
  <c r="N332"/>
  <c r="M332"/>
  <c r="O332" s="1"/>
  <c r="N331"/>
  <c r="M331"/>
  <c r="O331" s="1"/>
  <c r="N330"/>
  <c r="M330"/>
  <c r="O330" s="1"/>
  <c r="N329"/>
  <c r="M329"/>
  <c r="O329" s="1"/>
  <c r="N328"/>
  <c r="M328"/>
  <c r="O328" s="1"/>
  <c r="N327"/>
  <c r="M327"/>
  <c r="O327" s="1"/>
  <c r="N326"/>
  <c r="N346" s="1"/>
  <c r="M326"/>
  <c r="M346" s="1"/>
  <c r="L315"/>
  <c r="N315" s="1"/>
  <c r="K315"/>
  <c r="M315" s="1"/>
  <c r="O315" s="1"/>
  <c r="J315"/>
  <c r="I315"/>
  <c r="H315"/>
  <c r="G315"/>
  <c r="F315"/>
  <c r="E315"/>
  <c r="D315"/>
  <c r="C315"/>
  <c r="L314"/>
  <c r="N314" s="1"/>
  <c r="K314"/>
  <c r="M314" s="1"/>
  <c r="O314" s="1"/>
  <c r="J314"/>
  <c r="I314"/>
  <c r="H314"/>
  <c r="G314"/>
  <c r="F314"/>
  <c r="E314"/>
  <c r="D314"/>
  <c r="C314"/>
  <c r="L313"/>
  <c r="N313" s="1"/>
  <c r="K313"/>
  <c r="M313" s="1"/>
  <c r="O313" s="1"/>
  <c r="J313"/>
  <c r="I313"/>
  <c r="H313"/>
  <c r="G313"/>
  <c r="F313"/>
  <c r="E313"/>
  <c r="D313"/>
  <c r="C313"/>
  <c r="L312"/>
  <c r="N312" s="1"/>
  <c r="K312"/>
  <c r="M312" s="1"/>
  <c r="O312" s="1"/>
  <c r="J312"/>
  <c r="I312"/>
  <c r="H312"/>
  <c r="G312"/>
  <c r="F312"/>
  <c r="E312"/>
  <c r="D312"/>
  <c r="C312"/>
  <c r="L311"/>
  <c r="N311" s="1"/>
  <c r="K311"/>
  <c r="M311" s="1"/>
  <c r="O311" s="1"/>
  <c r="J311"/>
  <c r="I311"/>
  <c r="H311"/>
  <c r="G311"/>
  <c r="F311"/>
  <c r="E311"/>
  <c r="D311"/>
  <c r="C311"/>
  <c r="L310"/>
  <c r="N310" s="1"/>
  <c r="K310"/>
  <c r="M310" s="1"/>
  <c r="O310" s="1"/>
  <c r="J310"/>
  <c r="I310"/>
  <c r="H310"/>
  <c r="G310"/>
  <c r="F310"/>
  <c r="E310"/>
  <c r="D310"/>
  <c r="C310"/>
  <c r="L309"/>
  <c r="N309" s="1"/>
  <c r="K309"/>
  <c r="M309" s="1"/>
  <c r="O309" s="1"/>
  <c r="J309"/>
  <c r="I309"/>
  <c r="H309"/>
  <c r="G309"/>
  <c r="F309"/>
  <c r="E309"/>
  <c r="D309"/>
  <c r="C309"/>
  <c r="L308"/>
  <c r="N308" s="1"/>
  <c r="K308"/>
  <c r="M308" s="1"/>
  <c r="O308" s="1"/>
  <c r="J308"/>
  <c r="I308"/>
  <c r="H308"/>
  <c r="G308"/>
  <c r="F308"/>
  <c r="E308"/>
  <c r="D308"/>
  <c r="C308"/>
  <c r="L307"/>
  <c r="N307" s="1"/>
  <c r="K307"/>
  <c r="M307" s="1"/>
  <c r="O307" s="1"/>
  <c r="J307"/>
  <c r="I307"/>
  <c r="H307"/>
  <c r="G307"/>
  <c r="F307"/>
  <c r="E307"/>
  <c r="D307"/>
  <c r="C307"/>
  <c r="L306"/>
  <c r="N306" s="1"/>
  <c r="K306"/>
  <c r="M306" s="1"/>
  <c r="O306" s="1"/>
  <c r="J306"/>
  <c r="I306"/>
  <c r="H306"/>
  <c r="G306"/>
  <c r="F306"/>
  <c r="E306"/>
  <c r="D306"/>
  <c r="C306"/>
  <c r="L305"/>
  <c r="N305" s="1"/>
  <c r="K305"/>
  <c r="M305" s="1"/>
  <c r="O305" s="1"/>
  <c r="J305"/>
  <c r="I305"/>
  <c r="H305"/>
  <c r="G305"/>
  <c r="F305"/>
  <c r="E305"/>
  <c r="D305"/>
  <c r="C305"/>
  <c r="L304"/>
  <c r="N304" s="1"/>
  <c r="K304"/>
  <c r="M304" s="1"/>
  <c r="O304" s="1"/>
  <c r="J304"/>
  <c r="I304"/>
  <c r="H304"/>
  <c r="G304"/>
  <c r="F304"/>
  <c r="E304"/>
  <c r="D304"/>
  <c r="C304"/>
  <c r="L303"/>
  <c r="N303" s="1"/>
  <c r="K303"/>
  <c r="M303" s="1"/>
  <c r="O303" s="1"/>
  <c r="J303"/>
  <c r="I303"/>
  <c r="H303"/>
  <c r="G303"/>
  <c r="F303"/>
  <c r="E303"/>
  <c r="D303"/>
  <c r="C303"/>
  <c r="L302"/>
  <c r="N302" s="1"/>
  <c r="K302"/>
  <c r="M302" s="1"/>
  <c r="O302" s="1"/>
  <c r="J302"/>
  <c r="I302"/>
  <c r="H302"/>
  <c r="G302"/>
  <c r="F302"/>
  <c r="E302"/>
  <c r="D302"/>
  <c r="C302"/>
  <c r="L301"/>
  <c r="N301" s="1"/>
  <c r="K301"/>
  <c r="M301" s="1"/>
  <c r="O301" s="1"/>
  <c r="J301"/>
  <c r="I301"/>
  <c r="H301"/>
  <c r="G301"/>
  <c r="F301"/>
  <c r="E301"/>
  <c r="D301"/>
  <c r="C301"/>
  <c r="L300"/>
  <c r="N300" s="1"/>
  <c r="K300"/>
  <c r="M300" s="1"/>
  <c r="O300" s="1"/>
  <c r="J300"/>
  <c r="I300"/>
  <c r="H300"/>
  <c r="G300"/>
  <c r="F300"/>
  <c r="E300"/>
  <c r="D300"/>
  <c r="C300"/>
  <c r="L299"/>
  <c r="N299" s="1"/>
  <c r="K299"/>
  <c r="M299" s="1"/>
  <c r="O299" s="1"/>
  <c r="J299"/>
  <c r="I299"/>
  <c r="H299"/>
  <c r="G299"/>
  <c r="F299"/>
  <c r="E299"/>
  <c r="D299"/>
  <c r="C299"/>
  <c r="L298"/>
  <c r="N298" s="1"/>
  <c r="K298"/>
  <c r="M298" s="1"/>
  <c r="O298" s="1"/>
  <c r="J298"/>
  <c r="I298"/>
  <c r="H298"/>
  <c r="G298"/>
  <c r="F298"/>
  <c r="E298"/>
  <c r="D298"/>
  <c r="C298"/>
  <c r="L297"/>
  <c r="N297" s="1"/>
  <c r="K297"/>
  <c r="M297" s="1"/>
  <c r="O297" s="1"/>
  <c r="J297"/>
  <c r="I297"/>
  <c r="H297"/>
  <c r="G297"/>
  <c r="F297"/>
  <c r="E297"/>
  <c r="D297"/>
  <c r="C297"/>
  <c r="L296"/>
  <c r="L316" s="1"/>
  <c r="K296"/>
  <c r="K316" s="1"/>
  <c r="J296"/>
  <c r="J316" s="1"/>
  <c r="I296"/>
  <c r="I316" s="1"/>
  <c r="H296"/>
  <c r="H316" s="1"/>
  <c r="G296"/>
  <c r="G316" s="1"/>
  <c r="F296"/>
  <c r="F316" s="1"/>
  <c r="E296"/>
  <c r="E316" s="1"/>
  <c r="D296"/>
  <c r="D316" s="1"/>
  <c r="C296"/>
  <c r="C316" s="1"/>
  <c r="M286"/>
  <c r="O286" s="1"/>
  <c r="L286"/>
  <c r="N286" s="1"/>
  <c r="P286" s="1"/>
  <c r="K286"/>
  <c r="J286"/>
  <c r="I286"/>
  <c r="H286"/>
  <c r="G286"/>
  <c r="F286"/>
  <c r="E286"/>
  <c r="D286"/>
  <c r="O285"/>
  <c r="N285"/>
  <c r="P285" s="1"/>
  <c r="O284"/>
  <c r="N284"/>
  <c r="P284" s="1"/>
  <c r="O283"/>
  <c r="N283"/>
  <c r="P283" s="1"/>
  <c r="O282"/>
  <c r="N282"/>
  <c r="P282" s="1"/>
  <c r="O281"/>
  <c r="N281"/>
  <c r="P281" s="1"/>
  <c r="O280"/>
  <c r="N280"/>
  <c r="P280" s="1"/>
  <c r="O279"/>
  <c r="N279"/>
  <c r="P279" s="1"/>
  <c r="O278"/>
  <c r="N278"/>
  <c r="P278" s="1"/>
  <c r="O277"/>
  <c r="N277"/>
  <c r="P277" s="1"/>
  <c r="O276"/>
  <c r="N276"/>
  <c r="P276" s="1"/>
  <c r="O275"/>
  <c r="N275"/>
  <c r="P275" s="1"/>
  <c r="O274"/>
  <c r="N274"/>
  <c r="P274" s="1"/>
  <c r="O273"/>
  <c r="N273"/>
  <c r="P273" s="1"/>
  <c r="O272"/>
  <c r="N272"/>
  <c r="P272" s="1"/>
  <c r="O271"/>
  <c r="N271"/>
  <c r="P271" s="1"/>
  <c r="O270"/>
  <c r="N270"/>
  <c r="P270" s="1"/>
  <c r="O269"/>
  <c r="N269"/>
  <c r="P269" s="1"/>
  <c r="O268"/>
  <c r="N268"/>
  <c r="P268" s="1"/>
  <c r="O267"/>
  <c r="N267"/>
  <c r="P267" s="1"/>
  <c r="O266"/>
  <c r="N266"/>
  <c r="P266" s="1"/>
  <c r="L259"/>
  <c r="K259"/>
  <c r="J259"/>
  <c r="I259"/>
  <c r="H259"/>
  <c r="G259"/>
  <c r="F259"/>
  <c r="E259"/>
  <c r="D259"/>
  <c r="C259"/>
  <c r="N258"/>
  <c r="M258"/>
  <c r="O258" s="1"/>
  <c r="N257"/>
  <c r="M257"/>
  <c r="O257" s="1"/>
  <c r="N256"/>
  <c r="M256"/>
  <c r="O256" s="1"/>
  <c r="N255"/>
  <c r="M255"/>
  <c r="O255" s="1"/>
  <c r="N254"/>
  <c r="M254"/>
  <c r="O254" s="1"/>
  <c r="N253"/>
  <c r="M253"/>
  <c r="O253" s="1"/>
  <c r="N252"/>
  <c r="M252"/>
  <c r="O252" s="1"/>
  <c r="N251"/>
  <c r="M251"/>
  <c r="O251" s="1"/>
  <c r="N250"/>
  <c r="M250"/>
  <c r="O250" s="1"/>
  <c r="N249"/>
  <c r="M249"/>
  <c r="O249" s="1"/>
  <c r="N248"/>
  <c r="M248"/>
  <c r="O248" s="1"/>
  <c r="N247"/>
  <c r="M247"/>
  <c r="O247" s="1"/>
  <c r="N246"/>
  <c r="M246"/>
  <c r="O246" s="1"/>
  <c r="N245"/>
  <c r="M245"/>
  <c r="O245" s="1"/>
  <c r="N244"/>
  <c r="M244"/>
  <c r="O244" s="1"/>
  <c r="N243"/>
  <c r="M243"/>
  <c r="O243" s="1"/>
  <c r="N242"/>
  <c r="M242"/>
  <c r="O242" s="1"/>
  <c r="N241"/>
  <c r="M241"/>
  <c r="O241" s="1"/>
  <c r="N240"/>
  <c r="M240"/>
  <c r="O240" s="1"/>
  <c r="N239"/>
  <c r="N259" s="1"/>
  <c r="M239"/>
  <c r="M259" s="1"/>
  <c r="M229"/>
  <c r="O229" s="1"/>
  <c r="L229"/>
  <c r="N229" s="1"/>
  <c r="P229" s="1"/>
  <c r="K229"/>
  <c r="J229"/>
  <c r="I229"/>
  <c r="H229"/>
  <c r="G229"/>
  <c r="F229"/>
  <c r="E229"/>
  <c r="D229"/>
  <c r="M228"/>
  <c r="O228" s="1"/>
  <c r="L228"/>
  <c r="N228" s="1"/>
  <c r="P228" s="1"/>
  <c r="K228"/>
  <c r="J228"/>
  <c r="I228"/>
  <c r="H228"/>
  <c r="G228"/>
  <c r="F228"/>
  <c r="E228"/>
  <c r="D228"/>
  <c r="M227"/>
  <c r="O227" s="1"/>
  <c r="L227"/>
  <c r="N227" s="1"/>
  <c r="P227" s="1"/>
  <c r="K227"/>
  <c r="J227"/>
  <c r="I227"/>
  <c r="H227"/>
  <c r="G227"/>
  <c r="F227"/>
  <c r="E227"/>
  <c r="D227"/>
  <c r="M226"/>
  <c r="O226" s="1"/>
  <c r="L226"/>
  <c r="N226" s="1"/>
  <c r="P226" s="1"/>
  <c r="K226"/>
  <c r="J226"/>
  <c r="I226"/>
  <c r="H226"/>
  <c r="G226"/>
  <c r="F226"/>
  <c r="E226"/>
  <c r="D226"/>
  <c r="M225"/>
  <c r="O225" s="1"/>
  <c r="L225"/>
  <c r="N225" s="1"/>
  <c r="P225" s="1"/>
  <c r="K225"/>
  <c r="J225"/>
  <c r="I225"/>
  <c r="H225"/>
  <c r="G225"/>
  <c r="F225"/>
  <c r="E225"/>
  <c r="D225"/>
  <c r="M224"/>
  <c r="O224" s="1"/>
  <c r="L224"/>
  <c r="N224" s="1"/>
  <c r="P224" s="1"/>
  <c r="K224"/>
  <c r="J224"/>
  <c r="I224"/>
  <c r="H224"/>
  <c r="G224"/>
  <c r="F224"/>
  <c r="E224"/>
  <c r="D224"/>
  <c r="M223"/>
  <c r="O223" s="1"/>
  <c r="L223"/>
  <c r="N223" s="1"/>
  <c r="P223" s="1"/>
  <c r="K223"/>
  <c r="J223"/>
  <c r="I223"/>
  <c r="H223"/>
  <c r="G223"/>
  <c r="F223"/>
  <c r="E223"/>
  <c r="D223"/>
  <c r="M222"/>
  <c r="O222" s="1"/>
  <c r="L222"/>
  <c r="N222" s="1"/>
  <c r="P222" s="1"/>
  <c r="K222"/>
  <c r="J222"/>
  <c r="I222"/>
  <c r="H222"/>
  <c r="G222"/>
  <c r="F222"/>
  <c r="E222"/>
  <c r="D222"/>
  <c r="M221"/>
  <c r="O221" s="1"/>
  <c r="L221"/>
  <c r="N221" s="1"/>
  <c r="P221" s="1"/>
  <c r="K221"/>
  <c r="J221"/>
  <c r="I221"/>
  <c r="H221"/>
  <c r="G221"/>
  <c r="F221"/>
  <c r="E221"/>
  <c r="D221"/>
  <c r="M220"/>
  <c r="O220" s="1"/>
  <c r="L220"/>
  <c r="N220" s="1"/>
  <c r="P220" s="1"/>
  <c r="K220"/>
  <c r="J220"/>
  <c r="I220"/>
  <c r="H220"/>
  <c r="G220"/>
  <c r="F220"/>
  <c r="E220"/>
  <c r="D220"/>
  <c r="M219"/>
  <c r="O219" s="1"/>
  <c r="L219"/>
  <c r="N219" s="1"/>
  <c r="P219" s="1"/>
  <c r="K219"/>
  <c r="J219"/>
  <c r="I219"/>
  <c r="H219"/>
  <c r="G219"/>
  <c r="F219"/>
  <c r="E219"/>
  <c r="D219"/>
  <c r="M218"/>
  <c r="O218" s="1"/>
  <c r="L218"/>
  <c r="N218" s="1"/>
  <c r="P218" s="1"/>
  <c r="K218"/>
  <c r="J218"/>
  <c r="I218"/>
  <c r="H218"/>
  <c r="G218"/>
  <c r="F218"/>
  <c r="E218"/>
  <c r="D218"/>
  <c r="M217"/>
  <c r="O217" s="1"/>
  <c r="L217"/>
  <c r="N217" s="1"/>
  <c r="P217" s="1"/>
  <c r="K217"/>
  <c r="J217"/>
  <c r="I217"/>
  <c r="H217"/>
  <c r="G217"/>
  <c r="F217"/>
  <c r="E217"/>
  <c r="D217"/>
  <c r="M216"/>
  <c r="O216" s="1"/>
  <c r="L216"/>
  <c r="N216" s="1"/>
  <c r="P216" s="1"/>
  <c r="K216"/>
  <c r="J216"/>
  <c r="I216"/>
  <c r="H216"/>
  <c r="G216"/>
  <c r="F216"/>
  <c r="E216"/>
  <c r="D216"/>
  <c r="M215"/>
  <c r="O215" s="1"/>
  <c r="L215"/>
  <c r="N215" s="1"/>
  <c r="P215" s="1"/>
  <c r="K215"/>
  <c r="J215"/>
  <c r="I215"/>
  <c r="H215"/>
  <c r="G215"/>
  <c r="F215"/>
  <c r="E215"/>
  <c r="D215"/>
  <c r="M214"/>
  <c r="O214" s="1"/>
  <c r="L214"/>
  <c r="N214" s="1"/>
  <c r="P214" s="1"/>
  <c r="K214"/>
  <c r="J214"/>
  <c r="I214"/>
  <c r="H214"/>
  <c r="G214"/>
  <c r="F214"/>
  <c r="E214"/>
  <c r="D214"/>
  <c r="M213"/>
  <c r="O213" s="1"/>
  <c r="L213"/>
  <c r="N213" s="1"/>
  <c r="P213" s="1"/>
  <c r="K213"/>
  <c r="J213"/>
  <c r="I213"/>
  <c r="H213"/>
  <c r="G213"/>
  <c r="F213"/>
  <c r="E213"/>
  <c r="D213"/>
  <c r="M212"/>
  <c r="O212" s="1"/>
  <c r="L212"/>
  <c r="N212" s="1"/>
  <c r="P212" s="1"/>
  <c r="K212"/>
  <c r="J212"/>
  <c r="I212"/>
  <c r="H212"/>
  <c r="G212"/>
  <c r="F212"/>
  <c r="E212"/>
  <c r="D212"/>
  <c r="M211"/>
  <c r="O211" s="1"/>
  <c r="L211"/>
  <c r="N211" s="1"/>
  <c r="P211" s="1"/>
  <c r="K211"/>
  <c r="J211"/>
  <c r="I211"/>
  <c r="H211"/>
  <c r="G211"/>
  <c r="F211"/>
  <c r="E211"/>
  <c r="D211"/>
  <c r="M210"/>
  <c r="M230" s="1"/>
  <c r="L210"/>
  <c r="L230" s="1"/>
  <c r="K210"/>
  <c r="K230" s="1"/>
  <c r="J210"/>
  <c r="J230" s="1"/>
  <c r="I210"/>
  <c r="I230" s="1"/>
  <c r="H210"/>
  <c r="H230" s="1"/>
  <c r="G210"/>
  <c r="G230" s="1"/>
  <c r="F210"/>
  <c r="F230" s="1"/>
  <c r="E210"/>
  <c r="E230" s="1"/>
  <c r="D210"/>
  <c r="D230" s="1"/>
  <c r="M200"/>
  <c r="L200"/>
  <c r="K200"/>
  <c r="J200"/>
  <c r="I200"/>
  <c r="H200"/>
  <c r="G200"/>
  <c r="F200"/>
  <c r="E200"/>
  <c r="D200"/>
  <c r="O199"/>
  <c r="N199"/>
  <c r="P199" s="1"/>
  <c r="O198"/>
  <c r="N198"/>
  <c r="P198" s="1"/>
  <c r="O197"/>
  <c r="N197"/>
  <c r="P197" s="1"/>
  <c r="O196"/>
  <c r="N196"/>
  <c r="P196" s="1"/>
  <c r="O195"/>
  <c r="N195"/>
  <c r="P195" s="1"/>
  <c r="O194"/>
  <c r="N194"/>
  <c r="P194" s="1"/>
  <c r="O193"/>
  <c r="N193"/>
  <c r="P193" s="1"/>
  <c r="O192"/>
  <c r="N192"/>
  <c r="P192" s="1"/>
  <c r="O191"/>
  <c r="N191"/>
  <c r="P191" s="1"/>
  <c r="O190"/>
  <c r="N190"/>
  <c r="P190" s="1"/>
  <c r="O189"/>
  <c r="N189"/>
  <c r="P189" s="1"/>
  <c r="O188"/>
  <c r="N188"/>
  <c r="P188" s="1"/>
  <c r="O187"/>
  <c r="N187"/>
  <c r="P187" s="1"/>
  <c r="O186"/>
  <c r="N186"/>
  <c r="P186" s="1"/>
  <c r="O185"/>
  <c r="N185"/>
  <c r="P185" s="1"/>
  <c r="O184"/>
  <c r="N184"/>
  <c r="P184" s="1"/>
  <c r="O183"/>
  <c r="N183"/>
  <c r="P183" s="1"/>
  <c r="O182"/>
  <c r="N182"/>
  <c r="P182" s="1"/>
  <c r="O181"/>
  <c r="N181"/>
  <c r="P181" s="1"/>
  <c r="O180"/>
  <c r="O200" s="1"/>
  <c r="N180"/>
  <c r="N200" s="1"/>
  <c r="P200" s="1"/>
  <c r="L173"/>
  <c r="K173"/>
  <c r="J173"/>
  <c r="I173"/>
  <c r="H173"/>
  <c r="G173"/>
  <c r="F173"/>
  <c r="E173"/>
  <c r="D173"/>
  <c r="C173"/>
  <c r="N172"/>
  <c r="M172"/>
  <c r="O172" s="1"/>
  <c r="N171"/>
  <c r="O171" s="1"/>
  <c r="M171"/>
  <c r="N170"/>
  <c r="M170"/>
  <c r="O170" s="1"/>
  <c r="N169"/>
  <c r="O169" s="1"/>
  <c r="M169"/>
  <c r="N168"/>
  <c r="M168"/>
  <c r="O168" s="1"/>
  <c r="N167"/>
  <c r="O167" s="1"/>
  <c r="M167"/>
  <c r="N166"/>
  <c r="M166"/>
  <c r="O166" s="1"/>
  <c r="N165"/>
  <c r="O165" s="1"/>
  <c r="M165"/>
  <c r="N164"/>
  <c r="M164"/>
  <c r="O164" s="1"/>
  <c r="N163"/>
  <c r="O163" s="1"/>
  <c r="M163"/>
  <c r="N162"/>
  <c r="M162"/>
  <c r="O162" s="1"/>
  <c r="N161"/>
  <c r="O161" s="1"/>
  <c r="M161"/>
  <c r="N160"/>
  <c r="M160"/>
  <c r="O160" s="1"/>
  <c r="N159"/>
  <c r="O159" s="1"/>
  <c r="M159"/>
  <c r="N158"/>
  <c r="M158"/>
  <c r="O158" s="1"/>
  <c r="N157"/>
  <c r="O157" s="1"/>
  <c r="M157"/>
  <c r="N156"/>
  <c r="M156"/>
  <c r="O156" s="1"/>
  <c r="N155"/>
  <c r="O155" s="1"/>
  <c r="M155"/>
  <c r="N154"/>
  <c r="M154"/>
  <c r="O154" s="1"/>
  <c r="N153"/>
  <c r="N173" s="1"/>
  <c r="M153"/>
  <c r="M173" s="1"/>
  <c r="N145"/>
  <c r="M145"/>
  <c r="L145"/>
  <c r="K145"/>
  <c r="J145"/>
  <c r="I145"/>
  <c r="H145"/>
  <c r="G145"/>
  <c r="F145"/>
  <c r="E145"/>
  <c r="D145"/>
  <c r="P145" s="1"/>
  <c r="C145"/>
  <c r="O145" s="1"/>
  <c r="Q145" s="1"/>
  <c r="P144"/>
  <c r="O144"/>
  <c r="Q144" s="1"/>
  <c r="P143"/>
  <c r="O143"/>
  <c r="Q143" s="1"/>
  <c r="P142"/>
  <c r="O142"/>
  <c r="Q142" s="1"/>
  <c r="P141"/>
  <c r="O141"/>
  <c r="Q141" s="1"/>
  <c r="P140"/>
  <c r="O140"/>
  <c r="Q140" s="1"/>
  <c r="P139"/>
  <c r="O139"/>
  <c r="Q139" s="1"/>
  <c r="P138"/>
  <c r="O138"/>
  <c r="Q138" s="1"/>
  <c r="P137"/>
  <c r="O137"/>
  <c r="Q137" s="1"/>
  <c r="P136"/>
  <c r="O136"/>
  <c r="Q136" s="1"/>
  <c r="P135"/>
  <c r="O135"/>
  <c r="Q135" s="1"/>
  <c r="P134"/>
  <c r="O134"/>
  <c r="Q134" s="1"/>
  <c r="P133"/>
  <c r="O133"/>
  <c r="Q133" s="1"/>
  <c r="P132"/>
  <c r="O132"/>
  <c r="Q132" s="1"/>
  <c r="P131"/>
  <c r="O131"/>
  <c r="Q131" s="1"/>
  <c r="P130"/>
  <c r="O130"/>
  <c r="Q130" s="1"/>
  <c r="P129"/>
  <c r="O129"/>
  <c r="Q129" s="1"/>
  <c r="P128"/>
  <c r="O128"/>
  <c r="Q128" s="1"/>
  <c r="P127"/>
  <c r="O127"/>
  <c r="Q127" s="1"/>
  <c r="P126"/>
  <c r="O126"/>
  <c r="Q126" s="1"/>
  <c r="P125"/>
  <c r="O125"/>
  <c r="Q125" s="1"/>
  <c r="N116"/>
  <c r="M116"/>
  <c r="L116"/>
  <c r="K116"/>
  <c r="J116"/>
  <c r="I116"/>
  <c r="H116"/>
  <c r="G116"/>
  <c r="F116"/>
  <c r="E116"/>
  <c r="D116"/>
  <c r="C116"/>
  <c r="P115"/>
  <c r="O115"/>
  <c r="Q115" s="1"/>
  <c r="P114"/>
  <c r="O114"/>
  <c r="Q114" s="1"/>
  <c r="P113"/>
  <c r="O113"/>
  <c r="Q113" s="1"/>
  <c r="P112"/>
  <c r="O112"/>
  <c r="Q112" s="1"/>
  <c r="P111"/>
  <c r="O111"/>
  <c r="Q111" s="1"/>
  <c r="P110"/>
  <c r="O110"/>
  <c r="Q110" s="1"/>
  <c r="P109"/>
  <c r="O109"/>
  <c r="Q109" s="1"/>
  <c r="P108"/>
  <c r="O108"/>
  <c r="Q108" s="1"/>
  <c r="P107"/>
  <c r="O107"/>
  <c r="Q107" s="1"/>
  <c r="P106"/>
  <c r="O106"/>
  <c r="Q106" s="1"/>
  <c r="P105"/>
  <c r="O105"/>
  <c r="Q105" s="1"/>
  <c r="P104"/>
  <c r="O104"/>
  <c r="Q104" s="1"/>
  <c r="P103"/>
  <c r="O103"/>
  <c r="Q103" s="1"/>
  <c r="P102"/>
  <c r="O102"/>
  <c r="Q102" s="1"/>
  <c r="P101"/>
  <c r="O101"/>
  <c r="Q101" s="1"/>
  <c r="P100"/>
  <c r="O100"/>
  <c r="Q100" s="1"/>
  <c r="P99"/>
  <c r="O99"/>
  <c r="Q99" s="1"/>
  <c r="P98"/>
  <c r="O98"/>
  <c r="Q98" s="1"/>
  <c r="P97"/>
  <c r="O97"/>
  <c r="Q97" s="1"/>
  <c r="P96"/>
  <c r="P116" s="1"/>
  <c r="O96"/>
  <c r="O116" s="1"/>
  <c r="Q116" s="1"/>
  <c r="N89"/>
  <c r="M89"/>
  <c r="L89"/>
  <c r="K89"/>
  <c r="J89"/>
  <c r="I89"/>
  <c r="H89"/>
  <c r="G89"/>
  <c r="F89"/>
  <c r="E89"/>
  <c r="D89"/>
  <c r="P89" s="1"/>
  <c r="C89"/>
  <c r="O89" s="1"/>
  <c r="Q89" s="1"/>
  <c r="N88"/>
  <c r="M88"/>
  <c r="L88"/>
  <c r="K88"/>
  <c r="J88"/>
  <c r="I88"/>
  <c r="H88"/>
  <c r="G88"/>
  <c r="F88"/>
  <c r="E88"/>
  <c r="D88"/>
  <c r="P88" s="1"/>
  <c r="C88"/>
  <c r="O88" s="1"/>
  <c r="Q88" s="1"/>
  <c r="N87"/>
  <c r="M87"/>
  <c r="L87"/>
  <c r="K87"/>
  <c r="J87"/>
  <c r="I87"/>
  <c r="H87"/>
  <c r="G87"/>
  <c r="F87"/>
  <c r="E87"/>
  <c r="D87"/>
  <c r="P87" s="1"/>
  <c r="C87"/>
  <c r="O87" s="1"/>
  <c r="Q87" s="1"/>
  <c r="N86"/>
  <c r="M86"/>
  <c r="L86"/>
  <c r="K86"/>
  <c r="J86"/>
  <c r="I86"/>
  <c r="H86"/>
  <c r="G86"/>
  <c r="F86"/>
  <c r="E86"/>
  <c r="D86"/>
  <c r="P86" s="1"/>
  <c r="C86"/>
  <c r="O86" s="1"/>
  <c r="Q86" s="1"/>
  <c r="N85"/>
  <c r="M85"/>
  <c r="L85"/>
  <c r="K85"/>
  <c r="J85"/>
  <c r="I85"/>
  <c r="H85"/>
  <c r="G85"/>
  <c r="F85"/>
  <c r="E85"/>
  <c r="D85"/>
  <c r="P85" s="1"/>
  <c r="C85"/>
  <c r="O85" s="1"/>
  <c r="Q85" s="1"/>
  <c r="N84"/>
  <c r="M84"/>
  <c r="L84"/>
  <c r="K84"/>
  <c r="J84"/>
  <c r="I84"/>
  <c r="H84"/>
  <c r="G84"/>
  <c r="F84"/>
  <c r="E84"/>
  <c r="D84"/>
  <c r="P84" s="1"/>
  <c r="C84"/>
  <c r="O84" s="1"/>
  <c r="Q84" s="1"/>
  <c r="N83"/>
  <c r="M83"/>
  <c r="L83"/>
  <c r="K83"/>
  <c r="J83"/>
  <c r="I83"/>
  <c r="H83"/>
  <c r="G83"/>
  <c r="F83"/>
  <c r="E83"/>
  <c r="D83"/>
  <c r="P83" s="1"/>
  <c r="C83"/>
  <c r="O83" s="1"/>
  <c r="Q83" s="1"/>
  <c r="N82"/>
  <c r="M82"/>
  <c r="L82"/>
  <c r="K82"/>
  <c r="J82"/>
  <c r="I82"/>
  <c r="H82"/>
  <c r="G82"/>
  <c r="F82"/>
  <c r="E82"/>
  <c r="D82"/>
  <c r="P82" s="1"/>
  <c r="C82"/>
  <c r="O82" s="1"/>
  <c r="Q82" s="1"/>
  <c r="N81"/>
  <c r="M81"/>
  <c r="L81"/>
  <c r="K81"/>
  <c r="J81"/>
  <c r="I81"/>
  <c r="H81"/>
  <c r="G81"/>
  <c r="F81"/>
  <c r="E81"/>
  <c r="D81"/>
  <c r="P81" s="1"/>
  <c r="C81"/>
  <c r="O81" s="1"/>
  <c r="Q81" s="1"/>
  <c r="N80"/>
  <c r="M80"/>
  <c r="L80"/>
  <c r="K80"/>
  <c r="J80"/>
  <c r="I80"/>
  <c r="H80"/>
  <c r="G80"/>
  <c r="F80"/>
  <c r="E80"/>
  <c r="D80"/>
  <c r="P80" s="1"/>
  <c r="C80"/>
  <c r="O80" s="1"/>
  <c r="Q80" s="1"/>
  <c r="N79"/>
  <c r="M79"/>
  <c r="L79"/>
  <c r="K79"/>
  <c r="J79"/>
  <c r="I79"/>
  <c r="H79"/>
  <c r="G79"/>
  <c r="F79"/>
  <c r="E79"/>
  <c r="D79"/>
  <c r="P79" s="1"/>
  <c r="C79"/>
  <c r="O79" s="1"/>
  <c r="Q79" s="1"/>
  <c r="N78"/>
  <c r="M78"/>
  <c r="L78"/>
  <c r="K78"/>
  <c r="J78"/>
  <c r="I78"/>
  <c r="H78"/>
  <c r="G78"/>
  <c r="F78"/>
  <c r="E78"/>
  <c r="D78"/>
  <c r="P78" s="1"/>
  <c r="C78"/>
  <c r="O78" s="1"/>
  <c r="Q78" s="1"/>
  <c r="N77"/>
  <c r="M77"/>
  <c r="L77"/>
  <c r="K77"/>
  <c r="J77"/>
  <c r="I77"/>
  <c r="H77"/>
  <c r="G77"/>
  <c r="F77"/>
  <c r="E77"/>
  <c r="D77"/>
  <c r="P77" s="1"/>
  <c r="C77"/>
  <c r="O77" s="1"/>
  <c r="Q77" s="1"/>
  <c r="N76"/>
  <c r="M76"/>
  <c r="L76"/>
  <c r="K76"/>
  <c r="J76"/>
  <c r="I76"/>
  <c r="H76"/>
  <c r="G76"/>
  <c r="F76"/>
  <c r="E76"/>
  <c r="D76"/>
  <c r="P76" s="1"/>
  <c r="C76"/>
  <c r="O76" s="1"/>
  <c r="Q76" s="1"/>
  <c r="N75"/>
  <c r="M75"/>
  <c r="L75"/>
  <c r="K75"/>
  <c r="J75"/>
  <c r="I75"/>
  <c r="H75"/>
  <c r="G75"/>
  <c r="F75"/>
  <c r="E75"/>
  <c r="D75"/>
  <c r="P75" s="1"/>
  <c r="C75"/>
  <c r="O75" s="1"/>
  <c r="Q75" s="1"/>
  <c r="N74"/>
  <c r="M74"/>
  <c r="L74"/>
  <c r="K74"/>
  <c r="J74"/>
  <c r="I74"/>
  <c r="H74"/>
  <c r="G74"/>
  <c r="F74"/>
  <c r="E74"/>
  <c r="D74"/>
  <c r="P74" s="1"/>
  <c r="C74"/>
  <c r="O74" s="1"/>
  <c r="Q74" s="1"/>
  <c r="N73"/>
  <c r="M73"/>
  <c r="L73"/>
  <c r="K73"/>
  <c r="J73"/>
  <c r="I73"/>
  <c r="H73"/>
  <c r="G73"/>
  <c r="F73"/>
  <c r="E73"/>
  <c r="D73"/>
  <c r="P73" s="1"/>
  <c r="C73"/>
  <c r="O73" s="1"/>
  <c r="Q73" s="1"/>
  <c r="N72"/>
  <c r="M72"/>
  <c r="L72"/>
  <c r="K72"/>
  <c r="J72"/>
  <c r="I72"/>
  <c r="H72"/>
  <c r="G72"/>
  <c r="F72"/>
  <c r="E72"/>
  <c r="D72"/>
  <c r="P72" s="1"/>
  <c r="C72"/>
  <c r="O72" s="1"/>
  <c r="Q72" s="1"/>
  <c r="N71"/>
  <c r="M71"/>
  <c r="L71"/>
  <c r="K71"/>
  <c r="J71"/>
  <c r="I71"/>
  <c r="H71"/>
  <c r="G71"/>
  <c r="F71"/>
  <c r="E71"/>
  <c r="D71"/>
  <c r="P71" s="1"/>
  <c r="C71"/>
  <c r="O71" s="1"/>
  <c r="Q71" s="1"/>
  <c r="N70"/>
  <c r="N90" s="1"/>
  <c r="M70"/>
  <c r="M90" s="1"/>
  <c r="L70"/>
  <c r="L90" s="1"/>
  <c r="K70"/>
  <c r="K90" s="1"/>
  <c r="J70"/>
  <c r="J90" s="1"/>
  <c r="I70"/>
  <c r="I90" s="1"/>
  <c r="H70"/>
  <c r="H90" s="1"/>
  <c r="G70"/>
  <c r="G90" s="1"/>
  <c r="F70"/>
  <c r="F90" s="1"/>
  <c r="E70"/>
  <c r="E90" s="1"/>
  <c r="D70"/>
  <c r="D90" s="1"/>
  <c r="P90" s="1"/>
  <c r="C70"/>
  <c r="C90" s="1"/>
  <c r="O90" s="1"/>
  <c r="Q90" s="1"/>
  <c r="R51"/>
  <c r="Q51"/>
  <c r="P51"/>
  <c r="S51" s="1"/>
  <c r="N51"/>
  <c r="M51"/>
  <c r="K51"/>
  <c r="J51"/>
  <c r="H51"/>
  <c r="G51"/>
  <c r="E51"/>
  <c r="D51"/>
  <c r="C51"/>
  <c r="S50"/>
  <c r="O50"/>
  <c r="L50"/>
  <c r="I50"/>
  <c r="F50"/>
  <c r="S49"/>
  <c r="O49"/>
  <c r="L49"/>
  <c r="I49"/>
  <c r="F49"/>
  <c r="S48"/>
  <c r="O48"/>
  <c r="L48"/>
  <c r="I48"/>
  <c r="F48"/>
  <c r="S47"/>
  <c r="O47"/>
  <c r="L47"/>
  <c r="I47"/>
  <c r="F47"/>
  <c r="S46"/>
  <c r="O46"/>
  <c r="L46"/>
  <c r="I46"/>
  <c r="F46"/>
  <c r="S45"/>
  <c r="O45"/>
  <c r="L45"/>
  <c r="I45"/>
  <c r="F45"/>
  <c r="S44"/>
  <c r="O44"/>
  <c r="L44"/>
  <c r="I44"/>
  <c r="F44"/>
  <c r="S43"/>
  <c r="O43"/>
  <c r="L43"/>
  <c r="I43"/>
  <c r="F43"/>
  <c r="S42"/>
  <c r="O42"/>
  <c r="L42"/>
  <c r="I42"/>
  <c r="F42"/>
  <c r="S41"/>
  <c r="O41"/>
  <c r="L41"/>
  <c r="I41"/>
  <c r="F41"/>
  <c r="S40"/>
  <c r="O40"/>
  <c r="L40"/>
  <c r="I40"/>
  <c r="F40"/>
  <c r="S39"/>
  <c r="O39"/>
  <c r="L39"/>
  <c r="I39"/>
  <c r="F39"/>
  <c r="S38"/>
  <c r="O38"/>
  <c r="L38"/>
  <c r="I38"/>
  <c r="F38"/>
  <c r="S37"/>
  <c r="O37"/>
  <c r="L37"/>
  <c r="I37"/>
  <c r="F37"/>
  <c r="S36"/>
  <c r="O36"/>
  <c r="L36"/>
  <c r="I36"/>
  <c r="F36"/>
  <c r="S35"/>
  <c r="O35"/>
  <c r="L35"/>
  <c r="I35"/>
  <c r="F35"/>
  <c r="S34"/>
  <c r="O34"/>
  <c r="L34"/>
  <c r="I34"/>
  <c r="F34"/>
  <c r="S33"/>
  <c r="O33"/>
  <c r="L33"/>
  <c r="I33"/>
  <c r="F33"/>
  <c r="S32"/>
  <c r="O32"/>
  <c r="L32"/>
  <c r="L51" s="1"/>
  <c r="I32"/>
  <c r="F32"/>
  <c r="F51" s="1"/>
  <c r="S31"/>
  <c r="O31"/>
  <c r="O51" s="1"/>
  <c r="L31"/>
  <c r="I31"/>
  <c r="I51" s="1"/>
  <c r="F31"/>
  <c r="O26"/>
  <c r="N26"/>
  <c r="M26"/>
  <c r="K26"/>
  <c r="J26"/>
  <c r="L26" s="1"/>
  <c r="I26"/>
  <c r="H26"/>
  <c r="G26"/>
  <c r="E26"/>
  <c r="D26"/>
  <c r="C26"/>
  <c r="O25"/>
  <c r="L25"/>
  <c r="I25"/>
  <c r="F25"/>
  <c r="O24"/>
  <c r="L24"/>
  <c r="I24"/>
  <c r="F24"/>
  <c r="O23"/>
  <c r="L23"/>
  <c r="I23"/>
  <c r="F23"/>
  <c r="O22"/>
  <c r="L22"/>
  <c r="I22"/>
  <c r="F22"/>
  <c r="O21"/>
  <c r="L21"/>
  <c r="I21"/>
  <c r="F21"/>
  <c r="O20"/>
  <c r="L20"/>
  <c r="I20"/>
  <c r="F20"/>
  <c r="O19"/>
  <c r="L19"/>
  <c r="I19"/>
  <c r="F19"/>
  <c r="O18"/>
  <c r="L18"/>
  <c r="I18"/>
  <c r="F18"/>
  <c r="O17"/>
  <c r="L17"/>
  <c r="I17"/>
  <c r="F17"/>
  <c r="O16"/>
  <c r="L16"/>
  <c r="I16"/>
  <c r="F16"/>
  <c r="O15"/>
  <c r="L15"/>
  <c r="I15"/>
  <c r="F15"/>
  <c r="O14"/>
  <c r="L14"/>
  <c r="I14"/>
  <c r="F14"/>
  <c r="O13"/>
  <c r="L13"/>
  <c r="I13"/>
  <c r="F13"/>
  <c r="O12"/>
  <c r="L12"/>
  <c r="I12"/>
  <c r="F12"/>
  <c r="O11"/>
  <c r="L11"/>
  <c r="I11"/>
  <c r="F11"/>
  <c r="O10"/>
  <c r="L10"/>
  <c r="I10"/>
  <c r="F10"/>
  <c r="O9"/>
  <c r="L9"/>
  <c r="I9"/>
  <c r="F9"/>
  <c r="O8"/>
  <c r="L8"/>
  <c r="I8"/>
  <c r="F8"/>
  <c r="O7"/>
  <c r="L7"/>
  <c r="I7"/>
  <c r="F7"/>
  <c r="O6"/>
  <c r="L6"/>
  <c r="I6"/>
  <c r="F6"/>
  <c r="F26" s="1"/>
  <c r="J56" i="147" l="1"/>
  <c r="G85"/>
  <c r="V20" i="68"/>
  <c r="V21" s="1"/>
  <c r="U21"/>
  <c r="O19" i="57"/>
  <c r="P18"/>
  <c r="N19"/>
  <c r="P27" i="55"/>
  <c r="S10" i="142"/>
  <c r="S12"/>
  <c r="S14"/>
  <c r="S16"/>
  <c r="S18"/>
  <c r="S20"/>
  <c r="S22"/>
  <c r="S24"/>
  <c r="S26"/>
  <c r="U27" i="176"/>
  <c r="W27"/>
  <c r="S9" i="142"/>
  <c r="S11"/>
  <c r="S13"/>
  <c r="S15"/>
  <c r="S17"/>
  <c r="S19"/>
  <c r="S21"/>
  <c r="S23"/>
  <c r="S25"/>
  <c r="X21" i="176"/>
  <c r="X23"/>
  <c r="X25"/>
  <c r="V27"/>
  <c r="Z21" i="170"/>
  <c r="Z22"/>
  <c r="Z23"/>
  <c r="Z24"/>
  <c r="Z25"/>
  <c r="Z26"/>
  <c r="Z27"/>
  <c r="Z28"/>
  <c r="X29"/>
  <c r="O27" i="164"/>
  <c r="Q27" s="1"/>
  <c r="P27"/>
  <c r="Q22" i="162"/>
  <c r="Q23"/>
  <c r="Q24"/>
  <c r="Q25"/>
  <c r="Q26"/>
  <c r="Q27"/>
  <c r="O28"/>
  <c r="Q28" s="1"/>
  <c r="P28"/>
  <c r="N55" i="158"/>
  <c r="M55"/>
  <c r="O27" i="157"/>
  <c r="O11"/>
  <c r="O13"/>
  <c r="O15"/>
  <c r="O17"/>
  <c r="O19"/>
  <c r="O21"/>
  <c r="O23"/>
  <c r="O25"/>
  <c r="M28"/>
  <c r="O26"/>
  <c r="Q9" i="151"/>
  <c r="P10"/>
  <c r="Q11"/>
  <c r="P12"/>
  <c r="P14"/>
  <c r="Q15"/>
  <c r="P16"/>
  <c r="Q17"/>
  <c r="P18"/>
  <c r="Q19"/>
  <c r="P20"/>
  <c r="Q21"/>
  <c r="P22"/>
  <c r="Q23"/>
  <c r="P24"/>
  <c r="Q25"/>
  <c r="P26"/>
  <c r="P9"/>
  <c r="Q10"/>
  <c r="P11"/>
  <c r="Q12"/>
  <c r="P13"/>
  <c r="Q14"/>
  <c r="P15"/>
  <c r="Q16"/>
  <c r="P17"/>
  <c r="Q18"/>
  <c r="P19"/>
  <c r="Q20"/>
  <c r="P21"/>
  <c r="Q22"/>
  <c r="P23"/>
  <c r="Q24"/>
  <c r="P25"/>
  <c r="Q26"/>
  <c r="H91" i="147"/>
  <c r="T91"/>
  <c r="X56"/>
  <c r="L91"/>
  <c r="S85"/>
  <c r="N27" i="83"/>
  <c r="N59"/>
  <c r="N90"/>
  <c r="N123"/>
  <c r="N152"/>
  <c r="M27"/>
  <c r="O27" s="1"/>
  <c r="M59"/>
  <c r="O59" s="1"/>
  <c r="M90"/>
  <c r="O90" s="1"/>
  <c r="M123"/>
  <c r="O123" s="1"/>
  <c r="O230" i="56"/>
  <c r="N316"/>
  <c r="N402"/>
  <c r="N490"/>
  <c r="N230"/>
  <c r="P230" s="1"/>
  <c r="M316"/>
  <c r="O316" s="1"/>
  <c r="M402"/>
  <c r="O402" s="1"/>
  <c r="M490"/>
  <c r="O490" s="1"/>
  <c r="O70"/>
  <c r="P70"/>
  <c r="Q96"/>
  <c r="O153"/>
  <c r="O173" s="1"/>
  <c r="N210"/>
  <c r="N296"/>
  <c r="O326"/>
  <c r="O346" s="1"/>
  <c r="M382"/>
  <c r="P438"/>
  <c r="N470"/>
  <c r="O499"/>
  <c r="O502"/>
  <c r="O506"/>
  <c r="O510"/>
  <c r="O514"/>
  <c r="O518"/>
  <c r="N549"/>
  <c r="P549" s="1"/>
  <c r="P533"/>
  <c r="P537"/>
  <c r="P541"/>
  <c r="P545"/>
  <c r="D577"/>
  <c r="F577"/>
  <c r="H577"/>
  <c r="J577"/>
  <c r="L577"/>
  <c r="O560"/>
  <c r="O564"/>
  <c r="O568"/>
  <c r="O572"/>
  <c r="O576"/>
  <c r="N673"/>
  <c r="N677"/>
  <c r="N681"/>
  <c r="N685"/>
  <c r="N689"/>
  <c r="N693"/>
  <c r="N722"/>
  <c r="O722" s="1"/>
  <c r="O731"/>
  <c r="L758"/>
  <c r="L762"/>
  <c r="L766"/>
  <c r="L770"/>
  <c r="L774"/>
  <c r="I14" i="186"/>
  <c r="U14"/>
  <c r="S8" i="142"/>
  <c r="S27" s="1"/>
  <c r="Q138" i="111"/>
  <c r="Q139"/>
  <c r="P180" i="56"/>
  <c r="O210"/>
  <c r="O239"/>
  <c r="O259" s="1"/>
  <c r="M296"/>
  <c r="O296" s="1"/>
  <c r="P353"/>
  <c r="N382"/>
  <c r="O411"/>
  <c r="O431" s="1"/>
  <c r="M470"/>
  <c r="O470" s="1"/>
  <c r="M557"/>
  <c r="O664"/>
  <c r="O750" s="1"/>
  <c r="N750"/>
  <c r="L760"/>
  <c r="L764"/>
  <c r="L768"/>
  <c r="L772"/>
  <c r="L776"/>
  <c r="Q127" i="111"/>
  <c r="Q128"/>
  <c r="Q129"/>
  <c r="R8" i="82"/>
  <c r="O133" i="83"/>
  <c r="O152" s="1"/>
  <c r="AE10" i="133"/>
  <c r="AE29" s="1"/>
  <c r="Q8" i="108"/>
  <c r="Q27" s="1"/>
  <c r="Q92" s="1"/>
  <c r="BC8"/>
  <c r="BC27" s="1"/>
  <c r="Q21" i="110"/>
  <c r="Q30" s="1"/>
  <c r="P8" i="111"/>
  <c r="P27" s="1"/>
  <c r="AJ8"/>
  <c r="BV8"/>
  <c r="O18"/>
  <c r="Q18" s="1"/>
  <c r="BC18"/>
  <c r="Q64"/>
  <c r="Q92"/>
  <c r="O121"/>
  <c r="P122"/>
  <c r="P140" s="1"/>
  <c r="G56" i="147"/>
  <c r="G91" s="1"/>
  <c r="M56"/>
  <c r="M91" s="1"/>
  <c r="S56"/>
  <c r="S91" s="1"/>
  <c r="J85"/>
  <c r="J91" s="1"/>
  <c r="X85"/>
  <c r="X91" s="1"/>
  <c r="R10" i="150"/>
  <c r="R28" s="1"/>
  <c r="Q27" i="151"/>
  <c r="Q13"/>
  <c r="P29" i="185"/>
  <c r="P529" i="56"/>
  <c r="N557"/>
  <c r="N577" s="1"/>
  <c r="N730"/>
  <c r="L14" i="186"/>
  <c r="R14"/>
  <c r="AJ8" i="108"/>
  <c r="AJ27" s="1"/>
  <c r="BV8"/>
  <c r="BV27" s="1"/>
  <c r="P56" i="147"/>
  <c r="P91" s="1"/>
  <c r="F27" i="148"/>
  <c r="L27"/>
  <c r="I27" i="149"/>
  <c r="Q28" i="150"/>
  <c r="R11"/>
  <c r="R15"/>
  <c r="R19"/>
  <c r="R23"/>
  <c r="R27"/>
  <c r="P27" i="151"/>
  <c r="R27" s="1"/>
  <c r="Q8"/>
  <c r="R9"/>
  <c r="R10"/>
  <c r="R11"/>
  <c r="R12"/>
  <c r="R13"/>
  <c r="R15"/>
  <c r="R17"/>
  <c r="R19"/>
  <c r="R21"/>
  <c r="R23"/>
  <c r="R25"/>
  <c r="P21" i="154"/>
  <c r="AE28" i="155"/>
  <c r="O28" i="158"/>
  <c r="O55"/>
  <c r="O84"/>
  <c r="AD6" i="169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P8" i="151"/>
  <c r="R8" s="1"/>
  <c r="O27" i="153"/>
  <c r="O9" i="157"/>
  <c r="O9" i="158"/>
  <c r="O65"/>
  <c r="K28" i="166"/>
  <c r="M28" s="1"/>
  <c r="E6" i="171"/>
  <c r="S7" i="173"/>
  <c r="S26" s="1"/>
  <c r="M10" i="174"/>
  <c r="M29" s="1"/>
  <c r="O10" i="175"/>
  <c r="O29" s="1"/>
  <c r="BO22" i="177"/>
  <c r="AC24"/>
  <c r="BO26"/>
  <c r="AC28"/>
  <c r="O27" i="181"/>
  <c r="Q28" i="180"/>
  <c r="Q9"/>
  <c r="R28" i="182"/>
  <c r="T28" s="1"/>
  <c r="Q28"/>
  <c r="M11" i="184"/>
  <c r="M15"/>
  <c r="M41"/>
  <c r="M44"/>
  <c r="M48"/>
  <c r="M53"/>
  <c r="M57"/>
  <c r="L91"/>
  <c r="M74"/>
  <c r="M78"/>
  <c r="M82"/>
  <c r="M86"/>
  <c r="M90"/>
  <c r="K91"/>
  <c r="M91" s="1"/>
  <c r="M105"/>
  <c r="M109"/>
  <c r="M113"/>
  <c r="M117"/>
  <c r="M121"/>
  <c r="Q12" i="185"/>
  <c r="O92"/>
  <c r="Q73"/>
  <c r="Q76"/>
  <c r="Q80"/>
  <c r="Q84"/>
  <c r="Q88"/>
  <c r="O158"/>
  <c r="Q139"/>
  <c r="Q142"/>
  <c r="Q146"/>
  <c r="Q150"/>
  <c r="Q154"/>
  <c r="Q27" i="55"/>
  <c r="Q8"/>
  <c r="O56" i="123"/>
  <c r="O37"/>
  <c r="O112"/>
  <c r="O93"/>
  <c r="Q9" i="152"/>
  <c r="Q27" s="1"/>
  <c r="Q10" i="156"/>
  <c r="Q28" s="1"/>
  <c r="O10" i="157"/>
  <c r="Z11" i="170"/>
  <c r="Z29" s="1"/>
  <c r="Q10" i="180"/>
  <c r="Q14"/>
  <c r="Q18"/>
  <c r="Q22"/>
  <c r="Q26"/>
  <c r="T10" i="182"/>
  <c r="T12"/>
  <c r="T14"/>
  <c r="T16"/>
  <c r="T18"/>
  <c r="T20"/>
  <c r="T22"/>
  <c r="T24"/>
  <c r="T26"/>
  <c r="M29" i="184"/>
  <c r="M10"/>
  <c r="O29" i="185"/>
  <c r="Q29" s="1"/>
  <c r="P10"/>
  <c r="Q14"/>
  <c r="Q18"/>
  <c r="Q22"/>
  <c r="Q27"/>
  <c r="O58"/>
  <c r="Q58" s="1"/>
  <c r="Q39"/>
  <c r="Q42"/>
  <c r="Q46"/>
  <c r="Q50"/>
  <c r="Q54"/>
  <c r="O126"/>
  <c r="Q107"/>
  <c r="Q110"/>
  <c r="Q114"/>
  <c r="Q118"/>
  <c r="Q122"/>
  <c r="Q9" i="55"/>
  <c r="Q13"/>
  <c r="Q17"/>
  <c r="Q21"/>
  <c r="Q25"/>
  <c r="M27" i="123"/>
  <c r="O27" s="1"/>
  <c r="O8"/>
  <c r="O11"/>
  <c r="O15"/>
  <c r="O19"/>
  <c r="O23"/>
  <c r="O38"/>
  <c r="O42"/>
  <c r="O46"/>
  <c r="O50"/>
  <c r="O54"/>
  <c r="M84"/>
  <c r="O65"/>
  <c r="O68"/>
  <c r="O72"/>
  <c r="O76"/>
  <c r="N141"/>
  <c r="AC27" i="115"/>
  <c r="AE8"/>
  <c r="AD27"/>
  <c r="O10" i="185"/>
  <c r="Q10" s="1"/>
  <c r="O80" i="123"/>
  <c r="O94"/>
  <c r="O98"/>
  <c r="O102"/>
  <c r="O106"/>
  <c r="O110"/>
  <c r="M141"/>
  <c r="O141" s="1"/>
  <c r="O122"/>
  <c r="O125"/>
  <c r="O129"/>
  <c r="O133"/>
  <c r="O137"/>
  <c r="AE9" i="115"/>
  <c r="AE13"/>
  <c r="P19" i="57"/>
  <c r="Q27" i="128"/>
  <c r="Q34" s="1"/>
  <c r="Q27" i="126"/>
  <c r="Q27" i="125"/>
  <c r="Q27" i="107"/>
  <c r="Q28" i="99"/>
  <c r="O27" i="61"/>
  <c r="O89"/>
  <c r="O119"/>
  <c r="O148"/>
  <c r="O8"/>
  <c r="M58"/>
  <c r="O100"/>
  <c r="T21" i="68"/>
  <c r="O27" i="130"/>
  <c r="O27" i="131"/>
  <c r="O27" i="132"/>
  <c r="Q9" i="106"/>
  <c r="Q9" i="127"/>
  <c r="Q27" s="1"/>
  <c r="Q9" i="124"/>
  <c r="Q27" s="1"/>
  <c r="Q9" i="107"/>
  <c r="Q9" i="99"/>
  <c r="O70" i="61"/>
  <c r="O129"/>
  <c r="X27" i="176" l="1"/>
  <c r="R26" i="151"/>
  <c r="R24"/>
  <c r="R22"/>
  <c r="R20"/>
  <c r="R18"/>
  <c r="R16"/>
  <c r="R14"/>
  <c r="AE27" i="115"/>
  <c r="Q122" i="111"/>
  <c r="O27"/>
  <c r="Q27" s="1"/>
  <c r="O382" i="56"/>
  <c r="O140" i="111"/>
  <c r="Q140" s="1"/>
  <c r="Q121"/>
  <c r="M577" i="56"/>
  <c r="O557"/>
  <c r="O577" s="1"/>
  <c r="O84" i="123"/>
  <c r="Q126" i="185"/>
  <c r="Q158"/>
  <c r="Q92"/>
  <c r="O28" i="157"/>
  <c r="Q8" i="111"/>
  <c r="P210" i="56"/>
  <c r="Q70"/>
</calcChain>
</file>

<file path=xl/sharedStrings.xml><?xml version="1.0" encoding="utf-8"?>
<sst xmlns="http://schemas.openxmlformats.org/spreadsheetml/2006/main" count="11434" uniqueCount="1146">
  <si>
    <t xml:space="preserve">                                عدد التلامذة الموجودون في الصف الأول (الحكومي و الاهلي) حسب العمر والجنس والمحافظة  للعام الدراسي 2013/2012                          </t>
  </si>
  <si>
    <t xml:space="preserve">                                        عدد التلامذة الموجودون في جميع الصفوف (الحكومي و الاهلي) حسب العمر والجنس والمحافظة للعام الدراسي 2013/2012                                    </t>
  </si>
  <si>
    <t xml:space="preserve">                                        عدد التلامذة الموجودون في جميع الصفوف (الحكومية) حسب العمر والجنس والمحافظة للعام الدراسي 2013/2012                                    </t>
  </si>
  <si>
    <t>عدد التلامذة الموجودون في الصف الاول حسب العمر و الجنس و المحافظة  للتعليم الابتدائي ( الأهلي )للعام الدراسي 2013/2012</t>
  </si>
  <si>
    <t>عدد التلامذة الموجودون في الصف الثاني حسب العمر و الجنس و المحافظة  للتعليم الابتدائي ( الأهلي )للعام الدراسي 2013/2012</t>
  </si>
  <si>
    <t>عدد التلامذة الموجودون في الصف الثالث حسب العمر و الجنس و المحافظة للتعليم الابتدائي ( الأهلي )للعام الدراسي 2013/2012</t>
  </si>
  <si>
    <t>عدد التلامذة الموجودون في الصف الرابع حسب العمر و الجنس و المحافظة للتعليم الابتدائي ( الأهلي )للعام الدراسي 2013/2012</t>
  </si>
  <si>
    <t>عدد التلامذة الموجودون في الصف الخامس حسب العمر و الجنس والمحافظة  للتعليم الابتدائي ( الأهلي )للعام الدراسي 2013/2012</t>
  </si>
  <si>
    <t>عدد التلامذة الموجودون في الصف السادس حسب العمر و الجنس و المحافظة  للتعليم الابتدائي ( الأهلي )للعام الدراسي 2013/2012</t>
  </si>
  <si>
    <t>عدد التلامذة الموجودون في جميع الصفوف حسب العمر والجنس و المحافظة للتعليم الابتدائي ( الأهلي )للعام الدراسي 2013/2012</t>
  </si>
  <si>
    <t xml:space="preserve">عدد المدارس الابتدائية حسب الجنس والاستقلالية وعدد التلامذة المقبولين الجدد والموجودين وأعضاء الهيئة التعليمية (الحكومي و الاهلي) حسب الجنس والمحافظة للعام الدراسي 2013/2012 </t>
  </si>
  <si>
    <t xml:space="preserve">عدد التلامذة الموجودون في الصف الثاني (الحكومي و الاهلي) حسب العمر و الجنس والمحافظة  للعام الدراسي 2013/2012   </t>
  </si>
  <si>
    <t xml:space="preserve">عدد التلامذة الموجودون في الصف الثالث (الحكومي و الاهلي) حسب العمر و الجنس و المحافظة للعام الدراسي 2013/2012   </t>
  </si>
  <si>
    <t xml:space="preserve">                                         عدد التلامذة الموجودون في الصف الرابع (الحكومي و الاهلي) حسب العمر والجنس والمحافظة للعام الدراسي 2013/2012                           </t>
  </si>
  <si>
    <t xml:space="preserve">عدد التلامذة الموجودون في الصف الخامس (الحكومي و الاهلي) حسب العمر والجنس والمحافظة للعام الدراسي 2013/2012                           </t>
  </si>
  <si>
    <t xml:space="preserve">                                 عدد التلامذة الموجودون في الصف السادس (الحكومي و الاهلي) حسب العمر و الجنس و المحافظة للعام الدراسي 2013/2012                            </t>
  </si>
  <si>
    <t xml:space="preserve">عدد التلامذة الموجودون في الصف الثاني (الحكومي ) حسب العمر و الجنس والمحافظة للعام الدراسي 2013/2012   </t>
  </si>
  <si>
    <t xml:space="preserve">عدد التلامذة الموجودون في الصف الثالث (الحكومي ) حسب العمر و الجنس و المحافظة للعام الدراسي 2013/2012   </t>
  </si>
  <si>
    <t xml:space="preserve">                                         عدد التلامذة الموجودون في الصف الرابع (الحكومي) حسب العمر والجنس والمحافظة للعام الدراسي 2013/2012                           </t>
  </si>
  <si>
    <t xml:space="preserve">                                               عدد التلامذة الموجودون في الصف الخامس (الحكومي) حسب العمر والجنس والمحافظة  للعام الدراسي 2013/2012                           </t>
  </si>
  <si>
    <t xml:space="preserve">                                 عدد التلامذة الموجودون في الصف السادس (الحكومي) حسب العمر و الجنس و المحافظة  للعام الدراسي 2013/2012                            </t>
  </si>
  <si>
    <t>عدد المدارس الابتدائية حسب الجنس والدوام وعدد التلامذة المقبولين الجدد والموجودين وأعضاء الهيئة التعليمية حسب الجنس والمحافظة للعام الدراسي 2013/2012 ( الاهلي)</t>
  </si>
  <si>
    <t xml:space="preserve">عدد التلامذة الموجودون في الصف الأول (الحكومي) حسب العمر والجنس والمحافظة للعام الدراسي   2013/2012  </t>
  </si>
  <si>
    <t>اهلي</t>
  </si>
  <si>
    <t>حكومي</t>
  </si>
  <si>
    <t>العمر</t>
  </si>
  <si>
    <t xml:space="preserve">الصف الاول </t>
  </si>
  <si>
    <t xml:space="preserve">الصف الثاني </t>
  </si>
  <si>
    <t xml:space="preserve">الصف الثالث </t>
  </si>
  <si>
    <t xml:space="preserve">الصف الرابع </t>
  </si>
  <si>
    <t xml:space="preserve">الصف الخامس </t>
  </si>
  <si>
    <t>الصف السادس</t>
  </si>
  <si>
    <t>المجموع</t>
  </si>
  <si>
    <t>بنون</t>
  </si>
  <si>
    <t>بنات</t>
  </si>
  <si>
    <t>مجموع</t>
  </si>
  <si>
    <t>11سنة</t>
  </si>
  <si>
    <t>12سنة</t>
  </si>
  <si>
    <t>13سنة</t>
  </si>
  <si>
    <t>14سنة</t>
  </si>
  <si>
    <t>أكثرمن (15) سنة</t>
  </si>
  <si>
    <t>المحافظة</t>
  </si>
  <si>
    <t>عمر 5 سنوات</t>
  </si>
  <si>
    <t>عمر 6 سنوات</t>
  </si>
  <si>
    <t>عمر 7 سنوات</t>
  </si>
  <si>
    <t>عمر 9 سنوات</t>
  </si>
  <si>
    <t>عمر  10  سنوات</t>
  </si>
  <si>
    <t>عمر 11 سنوات</t>
  </si>
  <si>
    <t>عمر 12 سنوات</t>
  </si>
  <si>
    <t>عمر 13 سنوات</t>
  </si>
  <si>
    <t>عمر14 سنوات</t>
  </si>
  <si>
    <t>عمر 15 سنوات</t>
  </si>
  <si>
    <t>مجموع الطلبة</t>
  </si>
  <si>
    <t>نينوى</t>
  </si>
  <si>
    <t>صلاح الدين</t>
  </si>
  <si>
    <t>كركوك</t>
  </si>
  <si>
    <t xml:space="preserve">ديالى </t>
  </si>
  <si>
    <t>بغداد</t>
  </si>
  <si>
    <t>رصافة /  1</t>
  </si>
  <si>
    <t>رصافة / 2</t>
  </si>
  <si>
    <t>رصافة / 3</t>
  </si>
  <si>
    <t>كرخ  /   1</t>
  </si>
  <si>
    <t>كرخ  /  2</t>
  </si>
  <si>
    <t>كرخ   /  3</t>
  </si>
  <si>
    <t>الانبار</t>
  </si>
  <si>
    <t>بابل</t>
  </si>
  <si>
    <t>كربلاء</t>
  </si>
  <si>
    <t>النجف</t>
  </si>
  <si>
    <t>الديوانيـة</t>
  </si>
  <si>
    <t>المثنى</t>
  </si>
  <si>
    <t>واسط</t>
  </si>
  <si>
    <t>ذى قار</t>
  </si>
  <si>
    <t>ميسان</t>
  </si>
  <si>
    <t>البصرة</t>
  </si>
  <si>
    <t>عمر 8 سنوات</t>
  </si>
  <si>
    <t>عمر 10 سنوات</t>
  </si>
  <si>
    <t>عمر 8  سنوات</t>
  </si>
  <si>
    <t>عمر10سنوات</t>
  </si>
  <si>
    <t>عمر 11 سنة</t>
  </si>
  <si>
    <t>عمر11سنة</t>
  </si>
  <si>
    <t>عمر 12 سنة</t>
  </si>
  <si>
    <t>عمر11 سنة</t>
  </si>
  <si>
    <t>عمر12سنة</t>
  </si>
  <si>
    <t>عمر 13 سنة</t>
  </si>
  <si>
    <t>عمر13سنة</t>
  </si>
  <si>
    <t>عمر 14 سنة</t>
  </si>
  <si>
    <t>عمر 13سنة</t>
  </si>
  <si>
    <t>عمر14سنة</t>
  </si>
  <si>
    <t>عمر 15سنة</t>
  </si>
  <si>
    <t>رصافة / 1</t>
  </si>
  <si>
    <t>كرخ  /  1</t>
  </si>
  <si>
    <t>كرخ  / 2</t>
  </si>
  <si>
    <t>كرخ   / 3</t>
  </si>
  <si>
    <t>الديوانية</t>
  </si>
  <si>
    <t>الصف الاول</t>
  </si>
  <si>
    <t>الصف الثاني</t>
  </si>
  <si>
    <t>الصف الثالث</t>
  </si>
  <si>
    <t>الصف الرابع</t>
  </si>
  <si>
    <t>الصف الخامس</t>
  </si>
  <si>
    <t>الصف الثانى</t>
  </si>
  <si>
    <t>رصافة /1</t>
  </si>
  <si>
    <t>رصافة /2</t>
  </si>
  <si>
    <t>رصافة /3</t>
  </si>
  <si>
    <t>ذكور</t>
  </si>
  <si>
    <t>اناث</t>
  </si>
  <si>
    <t>كرخ /1</t>
  </si>
  <si>
    <t>كرخ /2</t>
  </si>
  <si>
    <t>كرخ /3</t>
  </si>
  <si>
    <t>عدد المدارس</t>
  </si>
  <si>
    <t>عدد التلامذة المقبولين</t>
  </si>
  <si>
    <t>عدد التلامذة الموجودين</t>
  </si>
  <si>
    <t>مختلطة</t>
  </si>
  <si>
    <t>جدول رقم (14)</t>
  </si>
  <si>
    <t xml:space="preserve">كربلاء </t>
  </si>
  <si>
    <t xml:space="preserve">النجف </t>
  </si>
  <si>
    <t>المحافظات</t>
  </si>
  <si>
    <t>عدد الشعب</t>
  </si>
  <si>
    <t>كرخ  / 1</t>
  </si>
  <si>
    <t>رصافة/1</t>
  </si>
  <si>
    <t>رصافة/2</t>
  </si>
  <si>
    <t>رصافة/3</t>
  </si>
  <si>
    <t>كرخ / 1</t>
  </si>
  <si>
    <t>كرخ / 2</t>
  </si>
  <si>
    <t>كرخ / 3</t>
  </si>
  <si>
    <t>صباحا</t>
  </si>
  <si>
    <t xml:space="preserve"> 5سنة  </t>
  </si>
  <si>
    <t xml:space="preserve"> 6سنة </t>
  </si>
  <si>
    <t xml:space="preserve">7سنة </t>
  </si>
  <si>
    <t xml:space="preserve">8سنة </t>
  </si>
  <si>
    <t xml:space="preserve">9سنة  </t>
  </si>
  <si>
    <t xml:space="preserve">10سنة </t>
  </si>
  <si>
    <t xml:space="preserve">بنون </t>
  </si>
  <si>
    <t xml:space="preserve"> عدد التلامذة المقبولين</t>
  </si>
  <si>
    <t>عدداعضاء الهيئة التعليمية</t>
  </si>
  <si>
    <t>جدول رقم (15)</t>
  </si>
  <si>
    <t>جدول رقم (16)</t>
  </si>
  <si>
    <t>كربلاء المقدسة</t>
  </si>
  <si>
    <t>القادسية</t>
  </si>
  <si>
    <t>النجف الاشرف</t>
  </si>
  <si>
    <t>عمر 11سنة</t>
  </si>
  <si>
    <t>عمر 12سنة</t>
  </si>
  <si>
    <t>عمر 14سنة</t>
  </si>
  <si>
    <t>عمر 8سنوات</t>
  </si>
  <si>
    <t xml:space="preserve">عمر 12 سنة </t>
  </si>
  <si>
    <t xml:space="preserve">عمر 12  سنة </t>
  </si>
  <si>
    <t xml:space="preserve">عمر 13  سنة </t>
  </si>
  <si>
    <t xml:space="preserve">عمر 14  سنة </t>
  </si>
  <si>
    <t xml:space="preserve">عمر 15 سنة </t>
  </si>
  <si>
    <t>جدول رقم (32)</t>
  </si>
  <si>
    <t xml:space="preserve">جدول رقم  (  52  )  </t>
  </si>
  <si>
    <t>جدول رقم  (17)</t>
  </si>
  <si>
    <t>جدول رقم  (18)</t>
  </si>
  <si>
    <t>جدول رقم  (19)</t>
  </si>
  <si>
    <t>جدول رقم  (20)</t>
  </si>
  <si>
    <t>تابع جدول رقم (21)</t>
  </si>
  <si>
    <t>جدول رقم (33)</t>
  </si>
  <si>
    <t>جدول رقم (34)</t>
  </si>
  <si>
    <t>جدول رقم  (35)</t>
  </si>
  <si>
    <t>جدول رقم  (36)</t>
  </si>
  <si>
    <t>جدول رقم  (37)</t>
  </si>
  <si>
    <t>جدول رقم  (38)</t>
  </si>
  <si>
    <t xml:space="preserve">جدول رقم  (  53  )  </t>
  </si>
  <si>
    <t xml:space="preserve">جدول رقم  (  55  )  </t>
  </si>
  <si>
    <t xml:space="preserve">جدول رقم  (  56  )  </t>
  </si>
  <si>
    <t xml:space="preserve">جدول رقم  (  57  )  </t>
  </si>
  <si>
    <t xml:space="preserve">جدول رقم  ( 58 )  </t>
  </si>
  <si>
    <t xml:space="preserve">جدول رقم  (  59  )  </t>
  </si>
  <si>
    <t xml:space="preserve">تابع جدول رقم  (  59  )  </t>
  </si>
  <si>
    <t>الاهلي</t>
  </si>
  <si>
    <t>الحكومي</t>
  </si>
  <si>
    <t>الاهلي والحكومي</t>
  </si>
  <si>
    <t>المجمــــــــــــوع</t>
  </si>
  <si>
    <t>المجمـــــــــــــوع</t>
  </si>
  <si>
    <t>المجمـــــــــــــــــوع</t>
  </si>
  <si>
    <t>المجمــــــــــــــــــوع</t>
  </si>
  <si>
    <t>المجمـــــوع</t>
  </si>
  <si>
    <t>عـــــــدد الشعب</t>
  </si>
  <si>
    <t>المجمــــــــوع</t>
  </si>
  <si>
    <t>المجمـــــــوع</t>
  </si>
  <si>
    <t>Baghdad</t>
  </si>
  <si>
    <t>Governorate</t>
  </si>
  <si>
    <t>Total</t>
  </si>
  <si>
    <t xml:space="preserve">بنون  </t>
  </si>
  <si>
    <t xml:space="preserve">بنات </t>
  </si>
  <si>
    <t>Mix</t>
  </si>
  <si>
    <t>Girls</t>
  </si>
  <si>
    <t>Boys</t>
  </si>
  <si>
    <t>female</t>
  </si>
  <si>
    <t>male</t>
  </si>
  <si>
    <t>total</t>
  </si>
  <si>
    <t>No.of class</t>
  </si>
  <si>
    <t>Kirkuk</t>
  </si>
  <si>
    <t>Dyala</t>
  </si>
  <si>
    <t>Rusafa/1</t>
  </si>
  <si>
    <t>Rusafa/2</t>
  </si>
  <si>
    <t>Rusafa/3</t>
  </si>
  <si>
    <t>Karkh/1</t>
  </si>
  <si>
    <t>Karkh/2</t>
  </si>
  <si>
    <t>Karkh/3</t>
  </si>
  <si>
    <t>Babylon</t>
  </si>
  <si>
    <t>Kerbela</t>
  </si>
  <si>
    <t>Najaf</t>
  </si>
  <si>
    <t>Qadysia</t>
  </si>
  <si>
    <t>Al-muthanna</t>
  </si>
  <si>
    <t>Wasit</t>
  </si>
  <si>
    <t>Thi-Qar</t>
  </si>
  <si>
    <t>Missan</t>
  </si>
  <si>
    <t>Basrah</t>
  </si>
  <si>
    <t>No. of teaching staff</t>
  </si>
  <si>
    <t xml:space="preserve">No. of schools </t>
  </si>
  <si>
    <t>Aged 6 years</t>
  </si>
  <si>
    <t>Aged 10 years</t>
  </si>
  <si>
    <t>Aged 9 years</t>
  </si>
  <si>
    <t>Aged 8 years</t>
  </si>
  <si>
    <t>Aged 7 years</t>
  </si>
  <si>
    <t>Aged 5 years</t>
  </si>
  <si>
    <t>Aged 11 years</t>
  </si>
  <si>
    <t>Aged 12 years</t>
  </si>
  <si>
    <t>Aged 13 years</t>
  </si>
  <si>
    <t>Aged 14 years</t>
  </si>
  <si>
    <t>Aged 15 years</t>
  </si>
  <si>
    <t>5 years</t>
  </si>
  <si>
    <t>More than 15</t>
  </si>
  <si>
    <t>6 years</t>
  </si>
  <si>
    <t>7years</t>
  </si>
  <si>
    <t>8 years</t>
  </si>
  <si>
    <t>9 years</t>
  </si>
  <si>
    <t>10 years</t>
  </si>
  <si>
    <t>11 years</t>
  </si>
  <si>
    <t>12 years</t>
  </si>
  <si>
    <t>13 years</t>
  </si>
  <si>
    <t>14 years</t>
  </si>
  <si>
    <t>Mixed</t>
  </si>
  <si>
    <t>7 years</t>
  </si>
  <si>
    <t>Age</t>
  </si>
  <si>
    <t>5 year</t>
  </si>
  <si>
    <t>8 year</t>
  </si>
  <si>
    <t>9 year</t>
  </si>
  <si>
    <t>10 year</t>
  </si>
  <si>
    <t>15 years</t>
  </si>
  <si>
    <t>14years</t>
  </si>
  <si>
    <t>10years</t>
  </si>
  <si>
    <t>11years</t>
  </si>
  <si>
    <t>12years</t>
  </si>
  <si>
    <t>13years</t>
  </si>
  <si>
    <t>Number of classes</t>
  </si>
  <si>
    <t>Table 47</t>
  </si>
  <si>
    <t>Teaching staff</t>
  </si>
  <si>
    <t xml:space="preserve">Governorate </t>
  </si>
  <si>
    <t>Number of schools</t>
  </si>
  <si>
    <t>15years</t>
  </si>
  <si>
    <t>9years</t>
  </si>
  <si>
    <t>8years</t>
  </si>
  <si>
    <t>6years</t>
  </si>
  <si>
    <t>5years</t>
  </si>
  <si>
    <t>More than 14</t>
  </si>
  <si>
    <t>No.of schools</t>
  </si>
  <si>
    <t>No. of class</t>
  </si>
  <si>
    <t>6year</t>
  </si>
  <si>
    <t>7year</t>
  </si>
  <si>
    <t>boys</t>
  </si>
  <si>
    <t>Fifth grade</t>
  </si>
  <si>
    <t>First grade</t>
  </si>
  <si>
    <t>Second grade</t>
  </si>
  <si>
    <t>Third grade</t>
  </si>
  <si>
    <t>Fourth grade</t>
  </si>
  <si>
    <t>Sixth grade</t>
  </si>
  <si>
    <t xml:space="preserve">Second grade </t>
  </si>
  <si>
    <t>Six grade</t>
  </si>
  <si>
    <t>first grade</t>
  </si>
  <si>
    <t xml:space="preserve">Third grade </t>
  </si>
  <si>
    <t xml:space="preserve">Fifth grade </t>
  </si>
  <si>
    <t>second grade</t>
  </si>
  <si>
    <t>third grade</t>
  </si>
  <si>
    <t>fifth grade</t>
  </si>
  <si>
    <t>six grade</t>
  </si>
  <si>
    <t>عدد التلامذة التاركين (الحكومي) حسب الصف والجنس و المحافظة للعام الدراسي 2016/2015</t>
  </si>
  <si>
    <t>عدد التلامذة الناجحين (الحكومي) حسب الصف والجنس والمحافظة للعام الدراسي 2015/2014</t>
  </si>
  <si>
    <t xml:space="preserve"> 8سنة </t>
  </si>
  <si>
    <t>SalahAL-Deen</t>
  </si>
  <si>
    <t xml:space="preserve"> </t>
  </si>
  <si>
    <t xml:space="preserve">جدول ( 47 ) </t>
  </si>
  <si>
    <t>جدول (3)</t>
  </si>
  <si>
    <t>جدول (4)</t>
  </si>
  <si>
    <t>جدول (5)</t>
  </si>
  <si>
    <t>جدول   (6)</t>
  </si>
  <si>
    <t>جدول   (7)</t>
  </si>
  <si>
    <t>جدول (8)</t>
  </si>
  <si>
    <t>جدول (9)</t>
  </si>
  <si>
    <t>جدول  (10)</t>
  </si>
  <si>
    <t xml:space="preserve"> 15سنة فأكثر</t>
  </si>
  <si>
    <t>جدول (11)</t>
  </si>
  <si>
    <t>جدول (  30  )</t>
  </si>
  <si>
    <t>Table 30</t>
  </si>
  <si>
    <t>Table 31</t>
  </si>
  <si>
    <t>جدول ( 31   )</t>
  </si>
  <si>
    <t>عدد التلامذة الناجحين (الديني) حسب الصف والجنس والمحافظة للعام الدراسي 2015/2014</t>
  </si>
  <si>
    <t>عدد التلامذة التاركين (الاهلي) حسب الصف والجنس و المحافظة للعام الدراسي 2016/2015</t>
  </si>
  <si>
    <t>عدد التلامذة الناجحين (الاهلي) حسب الصف والجنس والمحافظة للعام الدراسي 2015/2014</t>
  </si>
  <si>
    <t>تابع جدول  (10)</t>
  </si>
  <si>
    <t>ديني</t>
  </si>
  <si>
    <t>الا</t>
  </si>
  <si>
    <t>هاي</t>
  </si>
  <si>
    <t>جدول ( 14   )</t>
  </si>
  <si>
    <t xml:space="preserve">جدول ( 61 ) </t>
  </si>
  <si>
    <t xml:space="preserve">جدول ( 62 ) </t>
  </si>
  <si>
    <t xml:space="preserve">جدول ( 64 ) </t>
  </si>
  <si>
    <t xml:space="preserve">جدول ( 65 ) </t>
  </si>
  <si>
    <t>جدول ( 34  )</t>
  </si>
  <si>
    <t xml:space="preserve">جدول ( 58 ) </t>
  </si>
  <si>
    <t xml:space="preserve">جدول ( 68 ) </t>
  </si>
  <si>
    <t xml:space="preserve">جدول ( 70 ) </t>
  </si>
  <si>
    <t>Table (3)</t>
  </si>
  <si>
    <t>الرصافة/1</t>
  </si>
  <si>
    <t>الرصافة/2</t>
  </si>
  <si>
    <t>الرصافة/3</t>
  </si>
  <si>
    <t>الكرخ / 1</t>
  </si>
  <si>
    <t>الكرخ / 2</t>
  </si>
  <si>
    <t>الكرخ /3</t>
  </si>
  <si>
    <t>AL.Karkh/1</t>
  </si>
  <si>
    <t>AL.Karkh/2</t>
  </si>
  <si>
    <t>AL.Karkh/3</t>
  </si>
  <si>
    <t>Table (4)</t>
  </si>
  <si>
    <t>الكرخ /1</t>
  </si>
  <si>
    <t>الكرخ /2</t>
  </si>
  <si>
    <t>Table( 5)</t>
  </si>
  <si>
    <t>Table( 6)</t>
  </si>
  <si>
    <t>Table (7)</t>
  </si>
  <si>
    <t>Table( 8)</t>
  </si>
  <si>
    <t>Table (9)</t>
  </si>
  <si>
    <t>Table (10)</t>
  </si>
  <si>
    <t>الرصافة /  1</t>
  </si>
  <si>
    <t>الرصافة / 3</t>
  </si>
  <si>
    <t>الرصافة / 2</t>
  </si>
  <si>
    <t>الكرخ  /   1</t>
  </si>
  <si>
    <t>الكرخ   /  3</t>
  </si>
  <si>
    <t>الكرخ  /  2</t>
  </si>
  <si>
    <t>Table ( 11)</t>
  </si>
  <si>
    <t>Table  (12 )</t>
  </si>
  <si>
    <t>جدول ( 12 )</t>
  </si>
  <si>
    <t>Table ( 14 )</t>
  </si>
  <si>
    <t>الكرخ  /1</t>
  </si>
  <si>
    <t>الكرخ  /2</t>
  </si>
  <si>
    <t>الكرخ   /3</t>
  </si>
  <si>
    <t>الرصافة /1</t>
  </si>
  <si>
    <t>الرصافة /2</t>
  </si>
  <si>
    <t>الرصافة /3</t>
  </si>
  <si>
    <t>Table (34)</t>
  </si>
  <si>
    <t>Salah AL-Deen</t>
  </si>
  <si>
    <t>Table (58)</t>
  </si>
  <si>
    <t>Table (59)</t>
  </si>
  <si>
    <t>Table (60)</t>
  </si>
  <si>
    <t>Table (62)</t>
  </si>
  <si>
    <t>Table (61)</t>
  </si>
  <si>
    <t>Table (64)</t>
  </si>
  <si>
    <t>Table (67)</t>
  </si>
  <si>
    <t>Table (70)</t>
  </si>
  <si>
    <t>Fifthgrade</t>
  </si>
  <si>
    <t>AL.Ressafa/1</t>
  </si>
  <si>
    <t>AL.Ressafa/2</t>
  </si>
  <si>
    <t>AL.Ressafa/3</t>
  </si>
  <si>
    <t>عدد التلامذة الموجودين في جميع الصفوف حسب العمر والجنس والمحافظة للتعليم الأبتدائي (الديني) للعام الدراسي 2016/2015</t>
  </si>
  <si>
    <t xml:space="preserve">كركوك  </t>
  </si>
  <si>
    <t>بـــغــــداد</t>
  </si>
  <si>
    <t>بـــــغــــــداد</t>
  </si>
  <si>
    <t xml:space="preserve">عدد المدارس الابتدائية حسب الجنس وعدد التلامذة المقبولين الجدد والموجودين وأعضاء الهيئة التعليمية (الحكومي و الاهلي والديني) وعدد الشعب حسب الجنس والمحافظة للعام الدراسي 2017/2016 </t>
  </si>
  <si>
    <t xml:space="preserve">عدد التلامذة الموجودين في الصف الاول (الحكومي والاهلي والديني) حسب العمر والجنس والمحافظة للعام الدراسي 2017/2016 </t>
  </si>
  <si>
    <t>AL- Anbar</t>
  </si>
  <si>
    <t>عدد التلامذة الموجودين في الصف الاول  حسب العمر و الجنس و المحافظة  للتعليم الابتدائي ( الأهلي ) للعام الدراسي 2017/2016</t>
  </si>
  <si>
    <t>عدد المدارس حسب نوع الدوام</t>
  </si>
  <si>
    <t>ظهراً</t>
  </si>
  <si>
    <t>صباحاً وظهرا</t>
  </si>
  <si>
    <t>عدد التلامذة الموجودين في جميع الصفوف حسب العمر والجنس و المحافظة للتعليم الابتدائي ( الأهلي ) للعام الدراسي 2017/2016</t>
  </si>
  <si>
    <t xml:space="preserve">عدد التلامذة الموجودين في التعليم الابتدائي (الأهلي) حسب الصف والجنس والعمر للعام الدراسي 2017/2016  </t>
  </si>
  <si>
    <t>عدد التلامذة الموجودين في الصف الثاني حسب العمر و الجنس و المحافظة  للتعليم الابتدائي (الديني ) للعام الدراسي 2017/2016</t>
  </si>
  <si>
    <t>عدد التلامذة الموجودين في الصف السادس حسب العمر و الجنس و المحافظة  للتعليم الابتدائي (الديني  ) للعام الدراسي 2017/2016</t>
  </si>
  <si>
    <t>عدد التلامذة الموجودين في الصف الخامس حسب العمر و الجنس والمحافظة  للتعليم الابتدائي (الديني ) للعام الدراسي 2017/2016</t>
  </si>
  <si>
    <t>عدد التلامذة الموجودين في الصف الثالث حسب العمر و الجنس و المحافظة للتعليم الابتدائي (الديني  ) للعام الدراسي 2017/2016</t>
  </si>
  <si>
    <t>عدد التلامذة الموجودين في الصف الرابع حسب العمر و الجنس و المحافظة للتعليم الابتدائي (الديني) للعام الدراسي 2017/2016</t>
  </si>
  <si>
    <t>عدد التلامذة الموجودين في الصف الاول حسب العمر و الجنس و المحافظة  للتعليم الابتدائي ( الديني ) للعام الدراسي 2017/2016</t>
  </si>
  <si>
    <t>عدد التلامذة الناجحين  حسب الصف والجنس والمحافظة (الديني) للعام الدراسي 2016/2015</t>
  </si>
  <si>
    <t>عدد التلامذة التاركين حسب الصف والجنس و المحافظة (الديني)  للعام الدراسي 2017/2016</t>
  </si>
  <si>
    <t>AL- Basrah</t>
  </si>
  <si>
    <t>AL- muthanna</t>
  </si>
  <si>
    <t>AL- Qadysia</t>
  </si>
  <si>
    <t>AL- Najaf</t>
  </si>
  <si>
    <t>بـــــغــــداد</t>
  </si>
  <si>
    <t>عدد التلامذة الناجحين (الحكومي) حسب الصف والجنس والمحافظة للعام الدراسي 2016/2015</t>
  </si>
  <si>
    <t>عدد التلامذة الناجحين في مدارس التعليم الابتدائي (الحكومي والاهلي والديني)  حسب الصف والجنس والمحافظة للعام الدراسي 2016/2015</t>
  </si>
  <si>
    <t>عدد المدارس الابتدائية وعدد الشعب وعدد التلامذة المقبولين الجدد والموجودين وأعضاء الهيئة التعليمية حسب الجنس والمحافظة  (الاهلي) للعام الدراسي 2017/2016</t>
  </si>
  <si>
    <t>عدد التلامذة الراسبين ( لجميع الاسباب ) في مدارس التعليم الابتدائي  (الحكومي والاهلي والديني) حسب الصف والجنس والمحافظة للعام الدراسي 2015 /2016</t>
  </si>
  <si>
    <t xml:space="preserve">عدد التلامذة الراسبين بسبب (تجاوز ايام الغياب )  في مدارس التعليم الابتدائي  (الحكومي والاهلي والديني)  حسب الصف والجنس والمحافظة للعام الدراسي  2016/2015 </t>
  </si>
  <si>
    <t xml:space="preserve">عدد التلامذة الراسبين  (لأسباب اخرى )  في مدارس التعليم الابتدائي  (الحكومي والاهلي والديني)  حسب الصف والجنس والمحافظة للعام الدراسي  2016/2015 </t>
  </si>
  <si>
    <t>عدد التلامذة التاركين في مدارس التعليم الابتدائي  (الحكومي والاهلي والديني)  حسب الصف والجنس و المحافظة للعام الدراسي 2017/2016</t>
  </si>
  <si>
    <t xml:space="preserve">عدد التلامذة الموجودين في التعليم الابتدائي  حسب الصف والجنس والعمر (الديني) للعام الدراسي 2017/2016  </t>
  </si>
  <si>
    <t>عدد التلامذة الموجودين في الصف الثاني حسب العمر و الجنس و المحافظة  للتعليم الابتدائي ( الأهلي ) للعام الدراسي 2017/2016</t>
  </si>
  <si>
    <t>عدد التلامذة الموجودين في الصف الثالث حسب العمر و الجنس و المحافظة  للتعليم الابتدائي ( الأهلي ) للعام الدراسي 2017/2016</t>
  </si>
  <si>
    <t>عدد التلامذة الموجودين في الصف الرابع حسب العمر و الجنس و المحافظة  للتعليم الابتدائي ( الأهلي ) للعام الدراسي 2017/2016</t>
  </si>
  <si>
    <t>عدد التلامذة الموجودين في الصف الخامس حسب العمر و الجنس و المحافظة  للتعليم الابتدائي ( الأهلي ) للعام الدراسي 2017/2016</t>
  </si>
  <si>
    <t>عدد التلامذة الموجودين في الصف السادس حسب العمر و الجنس و المحافظة  للتعليم الابتدائي ( الأهلي ) للعام الدراسي 2017/2016</t>
  </si>
  <si>
    <t>عدد التلامذة الناجحين (الاهلي) حسب الصف والجنس والمحافظة للعام الدراسي 2016/2015</t>
  </si>
  <si>
    <t>عدد التلامذة التاركين (الاهلي) حسب الصف والجنس و المحافظة للعام الدراسي 2017/2016</t>
  </si>
  <si>
    <t xml:space="preserve">عدد المدارس الابتدائية حسب الجنس وعدد الشعب وعدد التلامذة المقبولين الجدد والموجودين وأعضاء الهيئة التعليمية حسب الجنس والمحافظة (الديني) للعام الدراسي 2017/2016 </t>
  </si>
  <si>
    <t>No. of pupils</t>
  </si>
  <si>
    <t>No.of acceptable pupils</t>
  </si>
  <si>
    <t xml:space="preserve">   Number of pupils who failed( for all reasons) at primary education schools (government , private and religious)  by class , sex and governorate for   2015 /2016</t>
  </si>
  <si>
    <t xml:space="preserve">   Number of pupils who failed because (of exam failure) at primary education schools  (government , private and religious) by grade , sex and governorate for   2015/2016</t>
  </si>
  <si>
    <t xml:space="preserve">   Number of pupils who failed( for other reasons)  at primary education schools (government , private and religious) by grade , sex and governorate for    2015 /2016</t>
  </si>
  <si>
    <t xml:space="preserve">   Number of leaving pupils at primary education schools (government , private and religious)  by class , sex and governorate for   2016/2017</t>
  </si>
  <si>
    <t xml:space="preserve">   Number of leaving pupils  (governmental)  by class , sex and governorate for   2016/2015</t>
  </si>
  <si>
    <t xml:space="preserve">   Number of leaving pupils  ( private )  by class , sex and governorate for   2016/2015</t>
  </si>
  <si>
    <t xml:space="preserve">   Number of Successful pupils at primary education schools (government , private and religious)  by class , sex and governorate for   2015/2016</t>
  </si>
  <si>
    <t xml:space="preserve">   Number of Successful pupils  (governmental)  by class , sex and governorate for   2015/2014</t>
  </si>
  <si>
    <t xml:space="preserve">   Number of Successful pupils  (private)  by class , sex and governorate for   2015/2014</t>
  </si>
  <si>
    <t xml:space="preserve">   Number of Successful pupils(Religious)  by class , sex and governorate for   2015/2014</t>
  </si>
  <si>
    <t xml:space="preserve">   Number of Successful pupils  (governmental)  by class , sex and governorate for   2015/2016</t>
  </si>
  <si>
    <t xml:space="preserve">   Number of Successful pupils  (private)  by class , sex and governorate for   2014/2015</t>
  </si>
  <si>
    <t xml:space="preserve">   Number of Successful pupils by class , sex and governorate (Religious)  for   2014/2015</t>
  </si>
  <si>
    <t>Acceptable pupils</t>
  </si>
  <si>
    <t>Number of pupils</t>
  </si>
  <si>
    <t xml:space="preserve">  Number of existing pupils at second stage by age, sex and governorate of primary education (private) for  2016/2017</t>
  </si>
  <si>
    <t xml:space="preserve">  Number of existing pupils at third stage by age, sex and governorate of primary education (private) for 2016/2017</t>
  </si>
  <si>
    <t xml:space="preserve">  Number of existing pupils at fourth stage by age, sex and governorate of primary education (private) for 2016/2017</t>
  </si>
  <si>
    <t xml:space="preserve">   Number of pupils who failed for other reasons  by grade , sex and governorate for   2015 /2016</t>
  </si>
  <si>
    <t xml:space="preserve">   Number of leaving pupils  ( private )  by class , sex and governorate for   2016/2017              </t>
  </si>
  <si>
    <t xml:space="preserve">   Number of Successful pupils  (private)  by class , sex and governorate for   2015/2016</t>
  </si>
  <si>
    <t xml:space="preserve"> pupils Existing </t>
  </si>
  <si>
    <t xml:space="preserve">   Number of leaving pupils   by class , sex and governorate (Religious) for   2016/2017</t>
  </si>
  <si>
    <t xml:space="preserve">   Number of Successful pupils by class , sex and governorate (Religious)  for   2015/2016</t>
  </si>
  <si>
    <t xml:space="preserve">  Number of enrolled pupils at all stages by age, sex and governorate  of primary education (private) for  2015/2016</t>
  </si>
  <si>
    <t>Number of enrolled pupils at  first grade by age, sex and governorate of primary education (private) for  2016/2017</t>
  </si>
  <si>
    <t>noon</t>
  </si>
  <si>
    <t>morn</t>
  </si>
  <si>
    <t>morn&amp;noon</t>
  </si>
  <si>
    <t xml:space="preserve">عدد التلامذة الموجودين في الصف الثاني (الحكومي و الاهلي والديني) حسب العمر و الجنس والمحافظة  للعام الدراسي 2017/2016   </t>
  </si>
  <si>
    <t>Number of pupils at second grade (govermental, privte and religion ) by age ,gender and governorate  for 2016/2017</t>
  </si>
  <si>
    <t>Number of pupils at third grade (govermental,private and religion)by age, gender and governorate  for  2016/2017</t>
  </si>
  <si>
    <t xml:space="preserve">             عدد التلامذة الموجودين في الصف الرابع (الحكومي و الاهلي والديني) حسب العمر والجنس والمحافظة للعام الدراسي 2017/2016                           </t>
  </si>
  <si>
    <t xml:space="preserve">عدد التلامذة الموجودين في الصف الثالث (الحكومي و الاهلي والديني) حسب العمر و الجنس و المحافظة للعام الدراسي 2017/2016   </t>
  </si>
  <si>
    <t xml:space="preserve">                                 عدد التلامذة الموجودين في الصف السادس (الحكومي و الاهلي والديني) حسب العمر و الجنس و المحافظة للعام الدراسي 2017/2016                           </t>
  </si>
  <si>
    <t xml:space="preserve">عدد التلامذة الموجودين في الصف الخامس (الحكومي و الاهلي والديني) حسب العمر والجنس والمحافظة للعام الدراسي 2017/2016                           </t>
  </si>
  <si>
    <t>Number of pupils at fifth grade (govermental,private and religion)by age, gender and governorate  for  2016/2017</t>
  </si>
  <si>
    <t xml:space="preserve">عدد التلامذة الموجودين في التعليم الابتدائي ( الحكومي و الاهلي والديني) حسب الصف والجنس والعمر للعام الدراسي 2017/2016  </t>
  </si>
  <si>
    <t xml:space="preserve">         عدد التلامذة الموجودين في جميع الصفوف (الحكومي و الاهلي والديني) حسب العمر والجنس والمحافظة للعام الدراسي 2017/2016                                    </t>
  </si>
  <si>
    <t xml:space="preserve">      Number of pupils   at primary grade (governmental , private and religious) by class, gender and age  for  2016/2017</t>
  </si>
  <si>
    <t>Number of first grade enrolled  pupils at (govermental ,private and religion) by age ,gender and governorate  for 2017-2016</t>
  </si>
  <si>
    <t>Number of  enrolled pupils at fourth grade (govermental,private and religion)by age, gender and governorate  for  2016/2017</t>
  </si>
  <si>
    <t>Number of enrolled pupils at six grade (govermental,private and religion)by age, gender and governorate  for 2017-2016</t>
  </si>
  <si>
    <t>Number of enrolled  pupils at all grades (govermental,private and religion)by age, gender and governorate  for 2016/2017</t>
  </si>
  <si>
    <t>Salah Al-deen</t>
  </si>
  <si>
    <t>Al- Najaf</t>
  </si>
  <si>
    <t>Al- Qadysia</t>
  </si>
  <si>
    <t>Al-Muthanna</t>
  </si>
  <si>
    <t>Al.Ressafa/1</t>
  </si>
  <si>
    <t>Al.Ressafa/2</t>
  </si>
  <si>
    <t>Al.Ressafa/3</t>
  </si>
  <si>
    <t>Al.Karkh/1</t>
  </si>
  <si>
    <t>Al.Karkh/2</t>
  </si>
  <si>
    <t>Al.Karkh/3</t>
  </si>
  <si>
    <t>بغـــداد</t>
  </si>
  <si>
    <t>بغــــــداد</t>
  </si>
  <si>
    <t>بغـــــداد</t>
  </si>
  <si>
    <t>6  years</t>
  </si>
  <si>
    <t>7  years</t>
  </si>
  <si>
    <t>12  years</t>
  </si>
  <si>
    <t>عدد التلاميذ المقبولين</t>
  </si>
  <si>
    <t>عدد التلاميذ الموجودين</t>
  </si>
  <si>
    <t>عدد اعضاء الهيئه التدريسية</t>
  </si>
  <si>
    <t>عدد الابنية</t>
  </si>
  <si>
    <t xml:space="preserve">عدد المكتبات </t>
  </si>
  <si>
    <t>NO.of institutes</t>
  </si>
  <si>
    <t xml:space="preserve">NO.of students enrolled </t>
  </si>
  <si>
    <t>NO.of  students admitted</t>
  </si>
  <si>
    <t xml:space="preserve"> NO. of teaching staff</t>
  </si>
  <si>
    <t>The namber of sections</t>
  </si>
  <si>
    <t>The namber of buildings</t>
  </si>
  <si>
    <t>The number of libraries</t>
  </si>
  <si>
    <t>العام الحالي</t>
  </si>
  <si>
    <t>العام السابق</t>
  </si>
  <si>
    <t>الفرق</t>
  </si>
  <si>
    <t>Cyrrent year</t>
  </si>
  <si>
    <t>last year</t>
  </si>
  <si>
    <t>difference</t>
  </si>
  <si>
    <t>ديالى</t>
  </si>
  <si>
    <t>Diala</t>
  </si>
  <si>
    <t>الرصافة / 1</t>
  </si>
  <si>
    <t>AL. Ressafa / 1</t>
  </si>
  <si>
    <t>AL. Ressafa / 2</t>
  </si>
  <si>
    <t>AL. Ressafa / 3</t>
  </si>
  <si>
    <t>AL.Karkh / 1</t>
  </si>
  <si>
    <t>AL.Karkh / 2</t>
  </si>
  <si>
    <t>الكرخ / 3</t>
  </si>
  <si>
    <t>AL.Karkh / 3</t>
  </si>
  <si>
    <t>Al- Anbar</t>
  </si>
  <si>
    <t>Babil</t>
  </si>
  <si>
    <t>Kerbala</t>
  </si>
  <si>
    <t>Al.Najaf</t>
  </si>
  <si>
    <t>Al.Qadisiya</t>
  </si>
  <si>
    <t>AL-Muthanna</t>
  </si>
  <si>
    <t>ذي قار</t>
  </si>
  <si>
    <t>Maysan</t>
  </si>
  <si>
    <t>Al.Basrah</t>
  </si>
  <si>
    <t xml:space="preserve"> Total</t>
  </si>
  <si>
    <t>عدد الابنيه</t>
  </si>
  <si>
    <t>عدد المدارس المسائية</t>
  </si>
  <si>
    <t>بغـــــــداد</t>
  </si>
  <si>
    <t>..</t>
  </si>
  <si>
    <t xml:space="preserve"> لعدم توفر بيانات عن محافظة الانبار في العام السابق لم تتم المقارنة مع السنة الحالية *</t>
  </si>
  <si>
    <t>جدول ( 13 )</t>
  </si>
  <si>
    <t>جدول ( 14 )</t>
  </si>
  <si>
    <t>Table  (13 )</t>
  </si>
  <si>
    <t>Table  (14 )</t>
  </si>
  <si>
    <t>جدول ( 15 )</t>
  </si>
  <si>
    <t>Table  (15 )</t>
  </si>
  <si>
    <t>جدول (  16  )</t>
  </si>
  <si>
    <t>Table (16)</t>
  </si>
  <si>
    <t>جدول ( 17  )</t>
  </si>
  <si>
    <t>Table ( 17 )</t>
  </si>
  <si>
    <t xml:space="preserve">جدول ( 58) </t>
  </si>
  <si>
    <t xml:space="preserve">جدول (59 ) </t>
  </si>
  <si>
    <t xml:space="preserve">جدول ( 60) </t>
  </si>
  <si>
    <t>جدول (63)</t>
  </si>
  <si>
    <t>Table(63)</t>
  </si>
  <si>
    <t>Table(65)</t>
  </si>
  <si>
    <t>تابع جدول  (65)</t>
  </si>
  <si>
    <t xml:space="preserve"> Table( 65) Con.</t>
  </si>
  <si>
    <t xml:space="preserve">جدول (66 ) </t>
  </si>
  <si>
    <t>Table (66)</t>
  </si>
  <si>
    <t xml:space="preserve">جدول ( 67 ) </t>
  </si>
  <si>
    <t>Table (68)</t>
  </si>
  <si>
    <t xml:space="preserve">جدول ( 69 ) </t>
  </si>
  <si>
    <t>Table (69)</t>
  </si>
  <si>
    <t>جدول (  71  )</t>
  </si>
  <si>
    <t xml:space="preserve">جدول ( 72 ) </t>
  </si>
  <si>
    <t>Table (72)</t>
  </si>
  <si>
    <t>Table (73)</t>
  </si>
  <si>
    <t xml:space="preserve">جدول ( 74 ) </t>
  </si>
  <si>
    <t xml:space="preserve">جدول ( 75 ) </t>
  </si>
  <si>
    <t>Table (75)</t>
  </si>
  <si>
    <t xml:space="preserve">جدول ( 76 ) </t>
  </si>
  <si>
    <t>Table (76)</t>
  </si>
  <si>
    <t xml:space="preserve">جدول ( 77) </t>
  </si>
  <si>
    <t>Table( 77)</t>
  </si>
  <si>
    <t xml:space="preserve">جدول ( 78 ) </t>
  </si>
  <si>
    <t>Table (78)</t>
  </si>
  <si>
    <t xml:space="preserve">جدول ( 79 ) </t>
  </si>
  <si>
    <t>Table (79)</t>
  </si>
  <si>
    <t>Table (74)</t>
  </si>
  <si>
    <t>جدول(80)</t>
  </si>
  <si>
    <t xml:space="preserve">تابع جدول (  80  )  </t>
  </si>
  <si>
    <t xml:space="preserve"> Table( 80) Con.</t>
  </si>
  <si>
    <t xml:space="preserve">جدول ( 81) </t>
  </si>
  <si>
    <t>Table (81)</t>
  </si>
  <si>
    <t xml:space="preserve">جدول ( 82 ) </t>
  </si>
  <si>
    <t>Table( 86)</t>
  </si>
  <si>
    <t>Table( 82)</t>
  </si>
  <si>
    <t xml:space="preserve">جدول ( 83 ) </t>
  </si>
  <si>
    <t>Table( 84)</t>
  </si>
  <si>
    <t>Table( 80)</t>
  </si>
  <si>
    <t xml:space="preserve">جدول ( 84 ) </t>
  </si>
  <si>
    <t xml:space="preserve">جدول ( 85 ) </t>
  </si>
  <si>
    <t>Table( 85)</t>
  </si>
  <si>
    <t xml:space="preserve">جدول (86) </t>
  </si>
  <si>
    <t xml:space="preserve">جدول ( 87) </t>
  </si>
  <si>
    <t>Table (87)</t>
  </si>
  <si>
    <t xml:space="preserve">جدول ( 88 ) </t>
  </si>
  <si>
    <t>Table (88)</t>
  </si>
  <si>
    <t/>
  </si>
  <si>
    <t>عدد المكتبات</t>
  </si>
  <si>
    <t>بغــــــــداد</t>
  </si>
  <si>
    <t>عدد  المدارس الطينية</t>
  </si>
  <si>
    <t xml:space="preserve">  Number of enrolled pupils at fifth stage by age, sex and governorate of primary education (private) for 2016/2017</t>
  </si>
  <si>
    <t xml:space="preserve">  Number of enrolled pupils at six stages by age, sex and governorate of primary education (private) for 2016/2017</t>
  </si>
  <si>
    <t>Number of enrolled pupils at primary education (private) by class, sex,and age for 2016/2017</t>
  </si>
  <si>
    <t>no.of scools as working</t>
  </si>
  <si>
    <t xml:space="preserve">  Number of primary schools , class , newly admitted enrolled pupils and teaching staff by sex and governorate (private)  for 2016/2017</t>
  </si>
  <si>
    <t xml:space="preserve">   Number of pupils who failed because(exceedimg of absents)  at primary education schools (government , private and religious) by grade , sex and governorate for   2015 /2016</t>
  </si>
  <si>
    <t xml:space="preserve">  Number of primary schools by sex ,grades,new pupils ، enrolled pupils   and  teaching staff by sex and governorate (Religious)  for 2016/2017</t>
  </si>
  <si>
    <t xml:space="preserve">  Number of enrolled  pupils  at first class by age , sex and governorate for primary education (religious) for  2016/2017</t>
  </si>
  <si>
    <t>Number of enrolled  pupils at second grade by age , sex and governorate for primary education (religious) for  2016/2017</t>
  </si>
  <si>
    <t>Number of enrolled  pupils at third grade by age , sex and governorate for primary education (religious) for  2016/2017</t>
  </si>
  <si>
    <t>Number of enrolled  pupils at fourth grade by age , sex and governorate for primary education (religious) for  2016/2017</t>
  </si>
  <si>
    <t>Number of enrolled pupils at fifth grade by age , sex and governorate for primary education (religious) for  2016/2017</t>
  </si>
  <si>
    <t>Number of enrolled  pupils at sixth grade by age , sex and governorate for primary education (religious) for  2016/2017</t>
  </si>
  <si>
    <t xml:space="preserve">   Number of pupils who failed( for all reasons )  (private) by class , sex and governorate for   2015 /2016</t>
  </si>
  <si>
    <t xml:space="preserve">   Number of pupils who failed because of (exam failure)  (private)  by grade , sex and governorate for   2015/2016</t>
  </si>
  <si>
    <t xml:space="preserve">   Number of pupils who failed for (other reasons) (private)   by grade , sex and governorate for   2015 /2016</t>
  </si>
  <si>
    <t xml:space="preserve">عدد التلامذة الراسبين بسبب (الفشل في الامتحان ) (الاهلي) حسب الصف والجنس والمحافظة للعام الدراسي  2016/2015 </t>
  </si>
  <si>
    <t xml:space="preserve">عدد التلامذة الراسبين ( لجميع الاسباب )  (الاهلي) حسب الصف والجنس والمحافظة للعام الدراسي 2015 /2016 </t>
  </si>
  <si>
    <t xml:space="preserve">عدد التلامذة الراسبين بسبب (تجاوز ايام الغياب )  (الاهلي)   حسب الصف والجنس والمحافظة للعام الدراسي  2016/2015 </t>
  </si>
  <si>
    <t xml:space="preserve">عدد التلامذة الراسبين  (لأسباب اخرى)  (الاهلي)  حسب الصف والجنس والمحافظة للعام الدراسي  2016/2015 </t>
  </si>
  <si>
    <t>جدول ( 73 )</t>
  </si>
  <si>
    <t>Number of  enrolled pupils  at all stages by age , sex and governorate for primary education (religious) for  2015/2016</t>
  </si>
  <si>
    <t xml:space="preserve">   5سنة  </t>
  </si>
  <si>
    <t>عدد التلامذة الراسبين ( لجميع الاسباب ) (الديني) حسب الصف والجنس والمحافظة للعام الدراسي 2015 /2016</t>
  </si>
  <si>
    <t xml:space="preserve">عدد التلامذة الراسبين بسبب (الفشل في الامتحان ) (الديني)  حسب الصف والجنس والمحافظة للعام الدراسي  2016/2015 </t>
  </si>
  <si>
    <t xml:space="preserve">عدد التلامذة الراسبين بسبب (تجاوز ايام الغياب ) (الديني)  حسب الصف والجنس والمحافظة للعام الدراسي  2016/2015 </t>
  </si>
  <si>
    <t xml:space="preserve">عدد التلامذة الراسبين(  لأسباب اخرى)  (الديني)  حسب الصف والجنس والمحافظة للعام الدراسي  2016/2015 </t>
  </si>
  <si>
    <t>Number of  enrolled pupils   at primary education  by age , sex and grade (religious)  for   2016/2017</t>
  </si>
  <si>
    <t xml:space="preserve">   Number of pupils who failed (for all reasons ) (religious) by class , sex and governorate for   2015 /2016</t>
  </si>
  <si>
    <t xml:space="preserve">   Number of pupils who failed because of ( exam failure ) (religious)  by grade , sex and governorate for   2015 /2016</t>
  </si>
  <si>
    <t xml:space="preserve">   Number of pupils who failed because of ( exceeding of absent) (religious)  by grade , sex and governorate for   2015/2016</t>
  </si>
  <si>
    <t>No.of mud schools</t>
  </si>
  <si>
    <t xml:space="preserve">No.of evening schools </t>
  </si>
  <si>
    <t xml:space="preserve">NO.of  pupils enrolled </t>
  </si>
  <si>
    <t>NO.of  pupils admitted</t>
  </si>
  <si>
    <t>Difference between No.of schools,NO.of pupils enrolled ,NO.of  pupils admitted, NO. of teaching staff,The namber of buildings,The number of libraries,No.of mud schools,No.of evening schools for 2017/2016  than  2015 /2016</t>
  </si>
  <si>
    <t xml:space="preserve">عدد المدارس </t>
  </si>
  <si>
    <t>Number of school</t>
  </si>
  <si>
    <t>مختلط</t>
  </si>
  <si>
    <t>أ</t>
  </si>
  <si>
    <t>عدد المدارس الابتدائية ( الحكومية ) حسب الجنس والدوام والاستقلالية وعدد التلامذة المقبولين الجدد والموجودين وأعضاء الهيئة التعليمية حسب الجنس والمحافظة للعام الدراسي 2017/2016 (حضر وريف)</t>
  </si>
  <si>
    <t xml:space="preserve">  Number of primary schools (governmental ) by sex, independence and the number of newpupils acceptable enrolled , present and  teaching staff by sex and Governorate for  2016/2017(Urban and rural)</t>
  </si>
  <si>
    <t>جدول (18)</t>
  </si>
  <si>
    <t>Table (18)</t>
  </si>
  <si>
    <t>استقلالية المدرسة</t>
  </si>
  <si>
    <t xml:space="preserve">عدد المدارس حسب الدوام </t>
  </si>
  <si>
    <t>Acceptablepupils</t>
  </si>
  <si>
    <t>Number of enrolled</t>
  </si>
  <si>
    <t>Number of teaching staff</t>
  </si>
  <si>
    <t xml:space="preserve">school Independence </t>
  </si>
  <si>
    <t>number of schools as working</t>
  </si>
  <si>
    <t>اصلية</t>
  </si>
  <si>
    <t xml:space="preserve">ضيف </t>
  </si>
  <si>
    <t>ظهرا</t>
  </si>
  <si>
    <t>صباحا وظهرا</t>
  </si>
  <si>
    <t>مساءا</t>
  </si>
  <si>
    <t>Male</t>
  </si>
  <si>
    <t>Female</t>
  </si>
  <si>
    <t>Origin</t>
  </si>
  <si>
    <t>Guest</t>
  </si>
  <si>
    <t>Morning</t>
  </si>
  <si>
    <t>Noontime</t>
  </si>
  <si>
    <t xml:space="preserve">Morning and noontime </t>
  </si>
  <si>
    <t>Evening</t>
  </si>
  <si>
    <t>بـــــغـــــداد</t>
  </si>
  <si>
    <t>Al- Basrah</t>
  </si>
  <si>
    <t>عدد المدارس الابتدائية ( الحكومية ) حسب الجنس والدوام والاستقلالية وعدد التلامذة المقبولين الجدد والموجودين وأعضاء الهيئة التعليمية حسب الجنس والمحافظة للعام الدراسي 2017/2016 ( حضر )</t>
  </si>
  <si>
    <t xml:space="preserve">  Number of primary schools (governmental ) by sex, independence and the number of newpupils pupils acceptable enrolled   teaching staff by sex and Governorate for  2016/2017 (Urban )</t>
  </si>
  <si>
    <t>جدول  (19)</t>
  </si>
  <si>
    <t>Table (19)</t>
  </si>
  <si>
    <t>عدد المدارس الابتدائية ( الحكومية ) حسب الجنس والدوام والاستقلالية وعدد التلامذة المقبولين الجدد والموجودين وأعضاء الهيئة التعليمية حسب الجنس والمحافظة للعام الدراسي 2017/2016 ( ريف )</t>
  </si>
  <si>
    <t xml:space="preserve">  Number of primary schools (governmental ) by sex, independence and the number of newpupils acceptable enrolled   and  teaching staff by  sex and Governorate for  2016/2017 ( rural)</t>
  </si>
  <si>
    <t>جدول  (20)</t>
  </si>
  <si>
    <t>Table (20)</t>
  </si>
  <si>
    <t xml:space="preserve">                                                                                              </t>
  </si>
  <si>
    <t>عدد المدارس الابتدائية ( الحكومية ) حسب الجنس والاستقلالية وعدد التلامذة المقبولين الجدد وأعضاء الهيئة التعليمية حسب الجنس والمحافظة للعام الدراسي   2017/2016   (الصباحية فقط)</t>
  </si>
  <si>
    <t>Number of primary schools (governmental) by sex, independence and the number of newpupils  acceptable enrolled  and  teaching staff by sex and Governorate for  2016/2017 (Morning study)</t>
  </si>
  <si>
    <t>جدول ( 21 )</t>
  </si>
  <si>
    <t>Table ( 21)</t>
  </si>
  <si>
    <t>أعضاء الهيئة التعليمية</t>
  </si>
  <si>
    <t>عدد التلامذة المقبولين الجدد</t>
  </si>
  <si>
    <t xml:space="preserve"> Teaching staff</t>
  </si>
  <si>
    <t xml:space="preserve">   Acceptablepupils new </t>
  </si>
  <si>
    <t>School Independence</t>
  </si>
  <si>
    <t xml:space="preserve">اصلية </t>
  </si>
  <si>
    <t>ضيف</t>
  </si>
  <si>
    <t>Males</t>
  </si>
  <si>
    <t>Females</t>
  </si>
  <si>
    <t>Origion</t>
  </si>
  <si>
    <t>عدد المدارس الابتدائية (الحكومية) حسب الجنس والاستقلالية وعدد التلامذة المقبولين الجدد وأعضاء الهيئة التعليمية حسب الجنس والمحافظة للعام الدراسي   2017/2016   (المسائية فقط)</t>
  </si>
  <si>
    <t>Number of primary schools (governmental) by sex, independence and the number of newpupils admitted , present and  teaching staff by sex and Governorate for  2016/2017 (Evening study)</t>
  </si>
  <si>
    <t>جدول (   22 )</t>
  </si>
  <si>
    <t>Table (22)</t>
  </si>
  <si>
    <t xml:space="preserve">أعضاء الهيئة التعليمية </t>
  </si>
  <si>
    <t xml:space="preserve">عدد التلامذة المقبولين </t>
  </si>
  <si>
    <t xml:space="preserve">ذكور </t>
  </si>
  <si>
    <t xml:space="preserve">                                عدد التلامذة المقبولين في الصف الأول (الحكومي) حسب العمر والجنس والمحافظة للعام الدراسي 2017/2016                          </t>
  </si>
  <si>
    <t xml:space="preserve">  Number of pupils accepted at first grade ( governmental ) by age , sex and governorate for 2016/2017</t>
  </si>
  <si>
    <t>جدول (  23 )</t>
  </si>
  <si>
    <t>Table ( 23)</t>
  </si>
  <si>
    <t>عدد التلامذة الموجودين  (الحكومي) حسب الصف والجنس والمحافظة للعام الدراسي 2017/2016 (الصباحي والمسائي)</t>
  </si>
  <si>
    <t xml:space="preserve"> Number of  enrolled pupils  (governmental) by grade, gender, and  governorate for   2016/2017 (morning and evening )</t>
  </si>
  <si>
    <t>جدول ( 24 )</t>
  </si>
  <si>
    <t>Table (24 )</t>
  </si>
  <si>
    <t>No. of classes</t>
  </si>
  <si>
    <t>عدد التلامذة الموجودين وعدد الشعب في المدارس الابتدائية ( الحكومية ) حسب الصف والجنس والمحافظة للعام الدراسي   2017/2016   (الصباحي فقط)</t>
  </si>
  <si>
    <t xml:space="preserve">   Number of enrolled  pupils and   classes   at primary school (governmental ) by grade, gender, and  governorate for  2016/2017 (morning only)</t>
  </si>
  <si>
    <t>جدول ( 25)</t>
  </si>
  <si>
    <t>Table (25 )</t>
  </si>
  <si>
    <t>عدد التلامذة الموجودين وعدد الشعب في المدارس الابتدائية (الحكومية) حسب الصف والجنس والمحافظة للعام الدراسي 2017/2016 (المسائية فقط)</t>
  </si>
  <si>
    <t xml:space="preserve"> Number of enrolled pupils and   classes   at primary school (governmental) by grade, gender, and  governorate for   2016/2017 (Evening only)</t>
  </si>
  <si>
    <t>جدول ( 26 )</t>
  </si>
  <si>
    <t>Table (26)</t>
  </si>
  <si>
    <t xml:space="preserve">عدد التلامذة الموجودين في التعليم الابتدائي ( الحكومي) حسب الصف والجنس والعمر للعام الدراسي 2017/2016  </t>
  </si>
  <si>
    <t xml:space="preserve"> Number of enrolled pupils at  primary education (governmental) by grade, gender and age for 2016 /2017</t>
  </si>
  <si>
    <t>جدول ( 27 )</t>
  </si>
  <si>
    <t>Table (27 )</t>
  </si>
  <si>
    <t>6 year</t>
  </si>
  <si>
    <t>7 year</t>
  </si>
  <si>
    <t>11 year</t>
  </si>
  <si>
    <t>12 year</t>
  </si>
  <si>
    <t>13 year</t>
  </si>
  <si>
    <t>14 year</t>
  </si>
  <si>
    <t xml:space="preserve">15سنة فأكثر </t>
  </si>
  <si>
    <t xml:space="preserve">                                        عدد التلامذة الموجودين في جميع الصفوف (الحكومية) حسب العمر والجنس والمحافظة للعام الدراسي 2017/2016                                    </t>
  </si>
  <si>
    <t xml:space="preserve">  Number of enrolledpupils at all stages by age, sex and governorate  of primary education (private) for  2017/2016</t>
  </si>
  <si>
    <t xml:space="preserve">  Number of enrolled  pupils at all stages (government) by age, sex and governorate  for   2016/2017</t>
  </si>
  <si>
    <t xml:space="preserve">جدول ( 28 ) </t>
  </si>
  <si>
    <t>Table  ( 28 )</t>
  </si>
  <si>
    <t>تابع  جدول (28)</t>
  </si>
  <si>
    <t xml:space="preserve">Table (28) Con. </t>
  </si>
  <si>
    <t>Al- muthanna</t>
  </si>
  <si>
    <t xml:space="preserve">عدد التلامذة الموجودين في الصف الاول (الحكومي ) حسب العمر والجنس والمحافظة للعام الدراسي   2017/2016  </t>
  </si>
  <si>
    <t xml:space="preserve">  Number of enrolledpupils at first grade ( government) by age , sex and governorate for  2016/2017</t>
  </si>
  <si>
    <t>جدول ( 29   )</t>
  </si>
  <si>
    <t>Table (29 )</t>
  </si>
  <si>
    <t xml:space="preserve">عدد التلامذة الموجودين في الصف الثاني (الحكومي ) حسب العمر و الجنس والمحافظة للعام الدراسي 2017/2016   </t>
  </si>
  <si>
    <t>Number of enrolled pupils at second grade ( government) by age , sex and governorate for  2016/2017</t>
  </si>
  <si>
    <t>جدول ( 30 )</t>
  </si>
  <si>
    <t>Table ( 30)</t>
  </si>
  <si>
    <t xml:space="preserve">7 years </t>
  </si>
  <si>
    <t xml:space="preserve">8 years </t>
  </si>
  <si>
    <t xml:space="preserve">9 years </t>
  </si>
  <si>
    <t xml:space="preserve">10 years </t>
  </si>
  <si>
    <t xml:space="preserve">11 years </t>
  </si>
  <si>
    <t xml:space="preserve">عدد التلامذة الموجودين في الصف الثالث (الحكومي ) حسب العمر و الجنس و المحافظة للعام الدراسي 2017/2016   </t>
  </si>
  <si>
    <t>Number of  enrolled  pupils at third grade ( governmental) by age , sex and governorate for  2016/2017</t>
  </si>
  <si>
    <t>جدول (  31  )</t>
  </si>
  <si>
    <t>Table( 31)</t>
  </si>
  <si>
    <t xml:space="preserve">  عدد التلامذة الموجودين في الصف الرابع (الحكومي) حسب العمر والجنس والمحافظة للعام الدراسي  2017/2016                           </t>
  </si>
  <si>
    <t>Number of enrolled pupils at fourth grade ( governmental) by age , sex and governorate for 2015 / 2016</t>
  </si>
  <si>
    <t>جدول ( 32   )</t>
  </si>
  <si>
    <t>Table ( 32 )</t>
  </si>
  <si>
    <t xml:space="preserve">                                               عدد التلامذة الموجودين في الصف الخامس (الحكومي) حسب العمر والجنس والمحافظة  للعام الدراسي  2017/2016                           </t>
  </si>
  <si>
    <t>Number of pupils at fifth grade ( governmental) by age , sex and governorate for 2016/2017</t>
  </si>
  <si>
    <t>جدول (  33  )</t>
  </si>
  <si>
    <t>Table( 33)</t>
  </si>
  <si>
    <t xml:space="preserve">                                 عدد التلامذة الموجودين في الصف السادس (الحكومي) حسب العمر و الجنس و المحافظة  للعام الدراسي 2017/2016                            </t>
  </si>
  <si>
    <t>Number of enrolled pupils at sixth grade ( governmental ) by age , sex and governorate for  2016/2017</t>
  </si>
  <si>
    <t>جدول (  34  )</t>
  </si>
  <si>
    <t xml:space="preserve">Total </t>
  </si>
  <si>
    <t>عدد التلامذة الراسبين ( لجميع الاسباب )  (الحكومي)  حسب الصف والجنس والمحافظة للعام الدراسي 2015 /2016</t>
  </si>
  <si>
    <t xml:space="preserve">   Number of pupils who failed( for all reasons ) ( governmental )  by class , sex and governorate for   2015 /2016</t>
  </si>
  <si>
    <t>جدول ( 35   )</t>
  </si>
  <si>
    <t>Table (35)</t>
  </si>
  <si>
    <t xml:space="preserve">عدد التلامذة الراسبين بسبب (الفشل في الامتحان )  (الحكومي) حسب الصف والجنس والمحافظة للعام الدراسي   2015 /2016 </t>
  </si>
  <si>
    <t xml:space="preserve">   Number of pupils who failed because of (exam failure) ( governmental ) by grade , sex and governorate for   2015 /2016</t>
  </si>
  <si>
    <t>جدول ( 36   )</t>
  </si>
  <si>
    <t>Table (36)</t>
  </si>
  <si>
    <t>عدد التلامذة الراسبين بسبب (تجاوز ايام الغياب )  (الحكومي) حسب الصف والجنس والمحافظة للعام الدراسي  2015 /2016</t>
  </si>
  <si>
    <t xml:space="preserve">   Number of pupils who failed because(excess of absents) ( governmental ) by grade , sex and governorate for    2015 /2016</t>
  </si>
  <si>
    <t>جدول ( 37   )</t>
  </si>
  <si>
    <t>Table (37)</t>
  </si>
  <si>
    <t xml:space="preserve">عدد التلامذة الراسبين  (لأسباب اخرى ) (الحكومي)  حسب الصف والجنس والمحافظة للعام الدراسي   2015 /2016 </t>
  </si>
  <si>
    <t xml:space="preserve">   Number of pupils who failed (for other reasons) ( governmental ) by grade , sex and governorate for   2015 /2016</t>
  </si>
  <si>
    <t>جدول ( 38   )</t>
  </si>
  <si>
    <t>Table (38)</t>
  </si>
  <si>
    <t>عدد التلامذة التاركين (الحكومي) حسب الصف والجنس و المحافظة للعام الدراسي 2017/2016</t>
  </si>
  <si>
    <t xml:space="preserve">   Number of leaving  pupils  (governmental)  by class , sex and governorate for    2016/2017</t>
  </si>
  <si>
    <t>جدول (  39  )</t>
  </si>
  <si>
    <t>Table (39)</t>
  </si>
  <si>
    <t xml:space="preserve">   Number of Successful  pupils  (governmental)  by class , sex and governorate for   2015/2016</t>
  </si>
  <si>
    <t>جدول (40  )</t>
  </si>
  <si>
    <t>Table (40)</t>
  </si>
  <si>
    <t xml:space="preserve">          عدد اعضاء الهيئة التعليمية (الحكومي) حسب العنوان الوظيفي و الجنس و المحافظة للعام الدراسي 2017/2016</t>
  </si>
  <si>
    <t>Number of teaching staff (governmental ) by function title ,sex and governorate for 2016/2017</t>
  </si>
  <si>
    <t>جدول (  41  )</t>
  </si>
  <si>
    <t>Table (41)</t>
  </si>
  <si>
    <t>مديــــــر</t>
  </si>
  <si>
    <t>معــــــاون</t>
  </si>
  <si>
    <t>معلـــــم</t>
  </si>
  <si>
    <t>مرشــــد</t>
  </si>
  <si>
    <t>المجمـــــــــوع</t>
  </si>
  <si>
    <t>Manager</t>
  </si>
  <si>
    <t>Assistant</t>
  </si>
  <si>
    <t>Teacher</t>
  </si>
  <si>
    <t>Adviser</t>
  </si>
  <si>
    <t xml:space="preserve">          عدد اعضاء الهيئة التعليمية (الحكومي) حسب التخصص و الجنس و المحافظة للعام الدراسي 2017/2016</t>
  </si>
  <si>
    <t>Number of teaching staff (governmental ) by specialism  ,sex and governorate for  2016/2017</t>
  </si>
  <si>
    <t>جدول  (42)</t>
  </si>
  <si>
    <t>Table (42)</t>
  </si>
  <si>
    <t>التربية الاسلامية</t>
  </si>
  <si>
    <t>اللغة العربية</t>
  </si>
  <si>
    <t>اللغة الانكليزية</t>
  </si>
  <si>
    <t>اللغة الكردية</t>
  </si>
  <si>
    <t>الرياضيات</t>
  </si>
  <si>
    <t>علوم / علوم الحياة</t>
  </si>
  <si>
    <t>الكيمياء</t>
  </si>
  <si>
    <t>الفيزياء</t>
  </si>
  <si>
    <t>Islamic</t>
  </si>
  <si>
    <t>Arabic language</t>
  </si>
  <si>
    <t>English language</t>
  </si>
  <si>
    <t>Kurdish</t>
  </si>
  <si>
    <t>Mathematics</t>
  </si>
  <si>
    <t>Biology</t>
  </si>
  <si>
    <t>chemistry</t>
  </si>
  <si>
    <t>Physics</t>
  </si>
  <si>
    <t xml:space="preserve"> تابع جدول  ( 42 )</t>
  </si>
  <si>
    <t xml:space="preserve"> Table( 42) Con.</t>
  </si>
  <si>
    <t>تاريخ</t>
  </si>
  <si>
    <t>جغرافية</t>
  </si>
  <si>
    <t>اجتماعيات</t>
  </si>
  <si>
    <t>التربية الرياضية</t>
  </si>
  <si>
    <t>التربية الفنية</t>
  </si>
  <si>
    <t>تربية علم النفس</t>
  </si>
  <si>
    <t>اخرى</t>
  </si>
  <si>
    <t>History</t>
  </si>
  <si>
    <t>Geography</t>
  </si>
  <si>
    <t>Sociological</t>
  </si>
  <si>
    <t>sport</t>
  </si>
  <si>
    <t>Art</t>
  </si>
  <si>
    <t>Psychology</t>
  </si>
  <si>
    <t>Others</t>
  </si>
  <si>
    <t>تابع  جدول (42)</t>
  </si>
  <si>
    <t xml:space="preserve"> Table (42) Con.</t>
  </si>
  <si>
    <t>التربية الخاصة</t>
  </si>
  <si>
    <t>اقتصاد منزلي</t>
  </si>
  <si>
    <t>حاسوب</t>
  </si>
  <si>
    <t>اللغة التركمانية</t>
  </si>
  <si>
    <t>اللغة السريانية</t>
  </si>
  <si>
    <t>عام</t>
  </si>
  <si>
    <t>Private education</t>
  </si>
  <si>
    <t>Domestic</t>
  </si>
  <si>
    <t>Computer</t>
  </si>
  <si>
    <t>Turkoman</t>
  </si>
  <si>
    <t>Syriac language</t>
  </si>
  <si>
    <t>general</t>
  </si>
  <si>
    <t xml:space="preserve"> عدد أعضاء الهيئة التعليمية (الحكومي) حسب  الشهادة و الجنس  والمحافظة للعام الدراسي 2017/2016</t>
  </si>
  <si>
    <t xml:space="preserve"> Number of teaching staff (governmental ) by Certificate  ,sex and governorate for  2016/2017</t>
  </si>
  <si>
    <t>جدول (  43)</t>
  </si>
  <si>
    <t>Table (43)</t>
  </si>
  <si>
    <t>دبلوم عام</t>
  </si>
  <si>
    <t>دورات تربوية</t>
  </si>
  <si>
    <t>معاهد المعلمين</t>
  </si>
  <si>
    <t>معاهد الفنون  الجميلة</t>
  </si>
  <si>
    <t>الجامعيـــــــــة</t>
  </si>
  <si>
    <t>الشهــــــادات العليــــــــــــا</t>
  </si>
  <si>
    <t>public diploma</t>
  </si>
  <si>
    <t>Educational courses</t>
  </si>
  <si>
    <t>Teacher Institutes</t>
  </si>
  <si>
    <t>Art institutes</t>
  </si>
  <si>
    <t>University</t>
  </si>
  <si>
    <t>High certificates</t>
  </si>
  <si>
    <t>Other</t>
  </si>
  <si>
    <t>تربوية</t>
  </si>
  <si>
    <t>غير تربوية</t>
  </si>
  <si>
    <t>دبلوم عالي</t>
  </si>
  <si>
    <t>ماجستير</t>
  </si>
  <si>
    <t>دكتوراه</t>
  </si>
  <si>
    <t>Educational</t>
  </si>
  <si>
    <t>Non-educational</t>
  </si>
  <si>
    <t>Diploma</t>
  </si>
  <si>
    <t>Master</t>
  </si>
  <si>
    <t>Doctor</t>
  </si>
  <si>
    <t xml:space="preserve">  عدد اعضاء الهيئة التعليمية (الحكومي) داخل وخارج  قوة العمل حسب الجنس والمحافظة للعام الدراسي 2017/2016</t>
  </si>
  <si>
    <t xml:space="preserve"> Number of teaching staff (governmental) inside  and  out of working force  by ,sex and governorate for 2016/2017</t>
  </si>
  <si>
    <t>جدول ( 44  )</t>
  </si>
  <si>
    <t>Table (44)</t>
  </si>
  <si>
    <t xml:space="preserve"> تابع جدول  ( 44 )</t>
  </si>
  <si>
    <t>Table (44) Con.</t>
  </si>
  <si>
    <t xml:space="preserve">داخل قوة العمل </t>
  </si>
  <si>
    <t xml:space="preserve"> الحالة الوظيفية</t>
  </si>
  <si>
    <t xml:space="preserve"> inside  of work force </t>
  </si>
  <si>
    <t xml:space="preserve"> functional status </t>
  </si>
  <si>
    <t xml:space="preserve"> تابع  جدول  ( 44 )</t>
  </si>
  <si>
    <t xml:space="preserve">خارج قوة العمل </t>
  </si>
  <si>
    <t xml:space="preserve">out of work force </t>
  </si>
  <si>
    <t xml:space="preserve">المجموع </t>
  </si>
  <si>
    <t xml:space="preserve">بعثة او زمالة دراسية </t>
  </si>
  <si>
    <t xml:space="preserve">اجازة دراسية </t>
  </si>
  <si>
    <t>اجازة مصاحبة</t>
  </si>
  <si>
    <t>اجازة بدون راتب</t>
  </si>
  <si>
    <t xml:space="preserve">اجازة مرضية طويلة </t>
  </si>
  <si>
    <t>اجازة امومة</t>
  </si>
  <si>
    <t>تنسيب الى جهات اخرى</t>
  </si>
  <si>
    <t>mission&amp;scholarship</t>
  </si>
  <si>
    <t>scholastic vacation</t>
  </si>
  <si>
    <t>accompaniment  vacation</t>
  </si>
  <si>
    <t xml:space="preserve"> vacation without salary</t>
  </si>
  <si>
    <t xml:space="preserve">long morbidity  vacation </t>
  </si>
  <si>
    <t xml:space="preserve">  vacation maternity</t>
  </si>
  <si>
    <t>ascribe to anather direction</t>
  </si>
  <si>
    <t xml:space="preserve">  عدد اعضاء الهيئة التعليمية (الحكومي) حسب سنوات الخدمة  والجنس والمحافظة للعام الدراسي 2017/2016</t>
  </si>
  <si>
    <t xml:space="preserve"> Number of teaching staff (governmental) by years of working ,sex and governorate for  2016/2017</t>
  </si>
  <si>
    <t>جدول ( 45 )</t>
  </si>
  <si>
    <t>Table (45)</t>
  </si>
  <si>
    <t>­­­</t>
  </si>
  <si>
    <t xml:space="preserve">5 او اقل </t>
  </si>
  <si>
    <t>10-6</t>
  </si>
  <si>
    <t>15-11</t>
  </si>
  <si>
    <t>16 او اكثر</t>
  </si>
  <si>
    <t>less then 5</t>
  </si>
  <si>
    <t>mor then 16</t>
  </si>
  <si>
    <t xml:space="preserve">  عدد اعضاء الهيئة التعليمية (الحكومي) حسب العمر والمشاركين في الدورات التدريبية للعام السابق  والجنس والمحافظة للعام الدراسي 2017/2016</t>
  </si>
  <si>
    <t xml:space="preserve"> Number of teaching staff (governmental) by age participants in training courses for last year  ,sex and governorate for  2016/2017</t>
  </si>
  <si>
    <t>جدول ( 46)</t>
  </si>
  <si>
    <t>Table (46)</t>
  </si>
  <si>
    <t>عدد اعضاء الهيئة التعليمية حسب العمر</t>
  </si>
  <si>
    <t>عدد اعضاء الهيئات التعليمية المشاركين في الدورات التدريبية للعام السابق</t>
  </si>
  <si>
    <t xml:space="preserve">No.of teaching staff by age </t>
  </si>
  <si>
    <t>No.of teaching staff participatants at traing course for last year</t>
  </si>
  <si>
    <t xml:space="preserve">اقل من 30 </t>
  </si>
  <si>
    <t>39-30</t>
  </si>
  <si>
    <t>49-40</t>
  </si>
  <si>
    <t>59-50</t>
  </si>
  <si>
    <t>59 او اكثر</t>
  </si>
  <si>
    <t>less then 30</t>
  </si>
  <si>
    <t>mor then 59</t>
  </si>
  <si>
    <t xml:space="preserve">  عدد الشعب (الحكومي) حسب الصف والجنس والمحافظة للعام الدراسي 2017/2016</t>
  </si>
  <si>
    <t>Number of classes (governmental) by class,sex and governorate for  2016/2017</t>
  </si>
  <si>
    <t>جدول ( 47 )</t>
  </si>
  <si>
    <t>Table (47)</t>
  </si>
  <si>
    <t>عدد المدارس المشمولة بالارشاد التربوي وتدريس الحاسوب وخدمة الانترنيت وتدريس اللغات الاجنبية والمحلية والتغذية المدرسية  للعام الدراسي   2017/2016</t>
  </si>
  <si>
    <t>Number of schools included in educational  guidance ,computer teaching ,Internet service , teaching of local foreign languages and schooling feeding for academic year 2016/2017</t>
  </si>
  <si>
    <t>جدول ( 48  )</t>
  </si>
  <si>
    <t>Table( 48)</t>
  </si>
  <si>
    <t xml:space="preserve">   Number of leaving students  ( private )  by class , sex and governorate for   2017/2016</t>
  </si>
  <si>
    <t xml:space="preserve">الارشاد التربوي </t>
  </si>
  <si>
    <t xml:space="preserve">تدريس الحاسوب </t>
  </si>
  <si>
    <t xml:space="preserve">خدمة الانترنيت </t>
  </si>
  <si>
    <t>تدريس اللغات الاجنبية</t>
  </si>
  <si>
    <t>التغذية المدرسية</t>
  </si>
  <si>
    <t>foreign languages teaching</t>
  </si>
  <si>
    <t>الكردي</t>
  </si>
  <si>
    <t xml:space="preserve">التركماني </t>
  </si>
  <si>
    <t>السرياني</t>
  </si>
  <si>
    <t>educational gwdance</t>
  </si>
  <si>
    <t xml:space="preserve">computer teaching </t>
  </si>
  <si>
    <t>internet service</t>
  </si>
  <si>
    <t xml:space="preserve">foreign longuage teaching </t>
  </si>
  <si>
    <t xml:space="preserve">Kurdish </t>
  </si>
  <si>
    <t>Twikish</t>
  </si>
  <si>
    <t xml:space="preserve">Syrian </t>
  </si>
  <si>
    <t>schooling feeding</t>
  </si>
  <si>
    <t>عدد الأبنية المدرسية والمكتبات (الحكومية) حسب المحافظة للعام الدراسي 2017/2016</t>
  </si>
  <si>
    <t>جدول (49 )</t>
  </si>
  <si>
    <t>Number of school buildings and libraries (government) By governorate for  2016/2017</t>
  </si>
  <si>
    <t>Table (49 )</t>
  </si>
  <si>
    <t>عدد الابنية حسب العائدية</t>
  </si>
  <si>
    <t>عدد الابنية التى تشغلها</t>
  </si>
  <si>
    <t>عدد الابنية حسب الحالة العمرانية</t>
  </si>
  <si>
    <t>نوع البناء</t>
  </si>
  <si>
    <t>المكتبات</t>
  </si>
  <si>
    <t>عدد الابنية التي يصلها ماء صالح للشرب</t>
  </si>
  <si>
    <t>عدد الابنية التي تتوفر فيها مرافق صحية</t>
  </si>
  <si>
    <t>عدد الابنية المزودة بخدمة المجاري</t>
  </si>
  <si>
    <t>عدد الابنية التي تحوي على سياج</t>
  </si>
  <si>
    <t>No.of Builds</t>
  </si>
  <si>
    <t>No.of  resident Builds</t>
  </si>
  <si>
    <t>No.of Builds by construction</t>
  </si>
  <si>
    <t>Building type</t>
  </si>
  <si>
    <t>Library</t>
  </si>
  <si>
    <t>حكومية</t>
  </si>
  <si>
    <t>مستاجرة</t>
  </si>
  <si>
    <t>مدرسة واحدة</t>
  </si>
  <si>
    <t>مدرستان</t>
  </si>
  <si>
    <t>ثلاث فاكثر</t>
  </si>
  <si>
    <t>صالحة</t>
  </si>
  <si>
    <t>بحاجة الى ترميم</t>
  </si>
  <si>
    <t>غير صالحة</t>
  </si>
  <si>
    <t>مدرسي</t>
  </si>
  <si>
    <t>غير مدرسى</t>
  </si>
  <si>
    <t>عدد الكتب</t>
  </si>
  <si>
    <t>Governmental</t>
  </si>
  <si>
    <t>No.of books</t>
  </si>
  <si>
    <t>عائدة للتربية</t>
  </si>
  <si>
    <t>لجهات اخرى</t>
  </si>
  <si>
    <t>Repair</t>
  </si>
  <si>
    <t xml:space="preserve">for education </t>
  </si>
  <si>
    <t>others</t>
  </si>
  <si>
    <t>Rented</t>
  </si>
  <si>
    <t>more than 3</t>
  </si>
  <si>
    <t>Suitable</t>
  </si>
  <si>
    <t>Unfit</t>
  </si>
  <si>
    <t>School</t>
  </si>
  <si>
    <t>Non-school</t>
  </si>
  <si>
    <t>No.of Libraries</t>
  </si>
  <si>
    <t>Buiuld  water received</t>
  </si>
  <si>
    <t>Builds have toilet facility</t>
  </si>
  <si>
    <t>Sewagebuilds</t>
  </si>
  <si>
    <t>builds have a Fence</t>
  </si>
  <si>
    <t>تابع  جدول (49)</t>
  </si>
  <si>
    <t>Table (49) Con.</t>
  </si>
  <si>
    <t>عدد الابنية حسب المدرسية حسب عدد الطوابق</t>
  </si>
  <si>
    <t>عدد الابنية المدرسية حسب عدد الصفوف</t>
  </si>
  <si>
    <t>المجموع الكلى للابنية</t>
  </si>
  <si>
    <t>عدد الابنية حسب مادة البناء</t>
  </si>
  <si>
    <t>Number of schools by floor</t>
  </si>
  <si>
    <t>Number of schools by classes</t>
  </si>
  <si>
    <t>No.of builds by material type</t>
  </si>
  <si>
    <t>طابق واحد</t>
  </si>
  <si>
    <t xml:space="preserve">طابقين </t>
  </si>
  <si>
    <t xml:space="preserve">ثلاثة طوابق </t>
  </si>
  <si>
    <t xml:space="preserve">6 صف </t>
  </si>
  <si>
    <t>صف 9</t>
  </si>
  <si>
    <t>صف12</t>
  </si>
  <si>
    <t>صف 18</t>
  </si>
  <si>
    <t>صف 24</t>
  </si>
  <si>
    <t>طابوق أو حجر</t>
  </si>
  <si>
    <t>هياكل حديدية</t>
  </si>
  <si>
    <t>كرفانات</t>
  </si>
  <si>
    <t>صريفة أو خيمة او طين</t>
  </si>
  <si>
    <t>بناء جاهز</t>
  </si>
  <si>
    <t>1Floors</t>
  </si>
  <si>
    <t>2Floors</t>
  </si>
  <si>
    <t>3Floors</t>
  </si>
  <si>
    <t xml:space="preserve"> 6 classes</t>
  </si>
  <si>
    <t>9 classes</t>
  </si>
  <si>
    <t xml:space="preserve"> 12 classes</t>
  </si>
  <si>
    <t xml:space="preserve"> 18 classes</t>
  </si>
  <si>
    <t xml:space="preserve"> 24 classes</t>
  </si>
  <si>
    <t>Bricks</t>
  </si>
  <si>
    <t>iron structures</t>
  </si>
  <si>
    <t>caravans</t>
  </si>
  <si>
    <t>Tents</t>
  </si>
  <si>
    <t>Ready build</t>
  </si>
  <si>
    <t xml:space="preserve">عدد التلامذة الموجودين  حسب الصفوف </t>
  </si>
  <si>
    <t xml:space="preserve">الصف الأول </t>
  </si>
  <si>
    <t xml:space="preserve">الصف الثالث  </t>
  </si>
  <si>
    <t xml:space="preserve">الصف الرابع  </t>
  </si>
  <si>
    <t xml:space="preserve">المجمــــــوع </t>
  </si>
  <si>
    <t>إناث</t>
  </si>
  <si>
    <t xml:space="preserve">مدارس فيها صفوف خاصة </t>
  </si>
  <si>
    <t>المدارس حسب البيئة</t>
  </si>
  <si>
    <t xml:space="preserve">عدد أعضاء الهيئة التعليمية </t>
  </si>
  <si>
    <t xml:space="preserve">عـــــــــــدد الشعب </t>
  </si>
  <si>
    <t>schools with special classes</t>
  </si>
  <si>
    <t>Schools by Environment</t>
  </si>
  <si>
    <t>حضر</t>
  </si>
  <si>
    <t>ريف</t>
  </si>
  <si>
    <t>Urban</t>
  </si>
  <si>
    <t>Rural</t>
  </si>
  <si>
    <t xml:space="preserve"> Number of students enrolled   at special education schools (government) by  governorate ,type of olisability   and sex for  2016/2017                                                         </t>
  </si>
  <si>
    <t xml:space="preserve">جدول (51 ) </t>
  </si>
  <si>
    <t>Table ( 51)</t>
  </si>
  <si>
    <t xml:space="preserve">عدد التلامذة  الموجودين حسب نوع العوق </t>
  </si>
  <si>
    <t>المعاقون فيزياوياً</t>
  </si>
  <si>
    <t xml:space="preserve">االمعاقون بصرياً </t>
  </si>
  <si>
    <t>المعاقون سمعياً</t>
  </si>
  <si>
    <t>المعاقون  ذهنياً</t>
  </si>
  <si>
    <t xml:space="preserve">حالات نفسية </t>
  </si>
  <si>
    <t>physics disability</t>
  </si>
  <si>
    <t>optic  disability</t>
  </si>
  <si>
    <t>articular  disability</t>
  </si>
  <si>
    <t>mental  disability</t>
  </si>
  <si>
    <t>psychological</t>
  </si>
  <si>
    <t xml:space="preserve">جدول ( 52 ) </t>
  </si>
  <si>
    <t>Table (52)</t>
  </si>
  <si>
    <t>عدد مدارس اليافعين</t>
  </si>
  <si>
    <t>المدارس التي فيها صفوف لليافعين</t>
  </si>
  <si>
    <t>الموقع البيئي للمدرسة</t>
  </si>
  <si>
    <t xml:space="preserve">عدد  الشعب </t>
  </si>
  <si>
    <t>schools of youth</t>
  </si>
  <si>
    <t>schools have youth classes</t>
  </si>
  <si>
    <t>Environmental position of school</t>
  </si>
  <si>
    <t>عدد التلامذة الموجودين في مدارس اليافعين (الحكومي) حسب المرحلة والجنس  والمحافظة للعام الدراسي 2017/2016</t>
  </si>
  <si>
    <t xml:space="preserve">  Number of enrolled pupils at youth school  (governmental) by grade, sex  and governorate for  2016/2017</t>
  </si>
  <si>
    <t xml:space="preserve">جدول ( 53 ) </t>
  </si>
  <si>
    <t>Table (53)</t>
  </si>
  <si>
    <t xml:space="preserve">عدد التلامذة  الموجودين حسب المرحلة </t>
  </si>
  <si>
    <t>Number of enrolled pupils  by grade</t>
  </si>
  <si>
    <t xml:space="preserve">المرحلة الأولى </t>
  </si>
  <si>
    <t xml:space="preserve">المرحلة الثانية  </t>
  </si>
  <si>
    <t xml:space="preserve">المرحلة الثالثة  </t>
  </si>
  <si>
    <t xml:space="preserve">المرحلة الرابعة   </t>
  </si>
  <si>
    <t>عدد التلامذة الراسبين   في مدارس اليافعين (الحكومي) حسب المرحلة والجنس  والحافظة للعام الدراسي 2016/2015</t>
  </si>
  <si>
    <t xml:space="preserve">  Number of failed pupils at youth school  (government) by grade, sex and governorate  for  2015/2016</t>
  </si>
  <si>
    <t xml:space="preserve">جدول ( 54 ) </t>
  </si>
  <si>
    <t>Table (54)</t>
  </si>
  <si>
    <t xml:space="preserve">عدد التلامذة الراسبين  حسب المرحلة </t>
  </si>
  <si>
    <t xml:space="preserve"> Number of failed pupils  By grade</t>
  </si>
  <si>
    <t>عدد التلامذة التاركين  في مدارس اليافعين (الحكومي) حسب المرحلة والجنس للعام الدراسي 2017/2016</t>
  </si>
  <si>
    <t xml:space="preserve">  Number of leaving pupils at youth school  (government) by grade,  sex  and governorate for  2016/2017</t>
  </si>
  <si>
    <t xml:space="preserve">جدول (55 ) </t>
  </si>
  <si>
    <t>Table (55)</t>
  </si>
  <si>
    <t xml:space="preserve">عدد التلامذة التاركين  حسب المرحلة </t>
  </si>
  <si>
    <t xml:space="preserve"> Number of leaving pupils  by grade</t>
  </si>
  <si>
    <t>عدد التلامذة الناجحين  في مدارس اليافعين (الحكومي) حسب المرحلة والجنس  والمحافظة للعام الدراسي 2016/2015</t>
  </si>
  <si>
    <t xml:space="preserve">  Number of successful pupils at youth school  (government) by grade , sex and  governorate for  2015/2016</t>
  </si>
  <si>
    <t xml:space="preserve">جدول ( 56 ) </t>
  </si>
  <si>
    <t>Table (56)</t>
  </si>
  <si>
    <t xml:space="preserve">عدد التلامذة  الناجحين حسب المرحلة </t>
  </si>
  <si>
    <t xml:space="preserve"> Number of successful pupils by grade </t>
  </si>
  <si>
    <t xml:space="preserve">  Number of   pupils pupils at youth school  (governmental) by grade, sex  and governorate for  2017/2016</t>
  </si>
  <si>
    <t xml:space="preserve">جدول ( 57 ) </t>
  </si>
  <si>
    <t>Table (57)</t>
  </si>
  <si>
    <t>عدد التلامذة  لمجموع المراحل حسب العمر والجنس والمحافظة</t>
  </si>
  <si>
    <t xml:space="preserve">No.pupils at all stage by age, sex and governorate </t>
  </si>
  <si>
    <t>تابع جدول ( 57  )</t>
  </si>
  <si>
    <t>Table (57) Con.</t>
  </si>
  <si>
    <t>عدد التلامذة  المرحلة الاولى  حسب العمر والجنس والمحافظة</t>
  </si>
  <si>
    <t xml:space="preserve">No.pupils at firast stage by age, sex and governorate </t>
  </si>
  <si>
    <t>تابع جدول (  57 )</t>
  </si>
  <si>
    <t>عدد التلامذة  المرحلة االثانية   حسب العمر والجنس والمحافظة</t>
  </si>
  <si>
    <t xml:space="preserve">No.pupils at second stage by age, sex and governorate </t>
  </si>
  <si>
    <t>تابع جدول (57   )</t>
  </si>
  <si>
    <t>عدد التلامذة  المرحلة الثالثة  حسب العمر والجنس والمحافظة</t>
  </si>
  <si>
    <t xml:space="preserve">No.pupils at third stage by age, sex and governorate </t>
  </si>
  <si>
    <t>عدد التلامذة  المرحلة الرابعة  حسب العمر والجنس والمحافظة</t>
  </si>
  <si>
    <t xml:space="preserve">No.pupils at forth  stage by age, sex and governorate </t>
  </si>
  <si>
    <t>الفرق بين عدد المدارس والتلامذة المقبولين والموجودين واعضاء الهيئة التعليمية وعدد الشعب والابنية والمكتبات وعدد المدارس الطينية والمسائية  للعام الدراسي 2017/2016 عن العام 2016/2015</t>
  </si>
  <si>
    <t>عدد اعضاء الهيئة التعليمية</t>
  </si>
  <si>
    <t>عدد اعضاء الهيئه التعليمية</t>
  </si>
  <si>
    <t xml:space="preserve">تابع جدول (  88  )  </t>
  </si>
  <si>
    <t>Table( 88) Con.</t>
  </si>
  <si>
    <t xml:space="preserve"> Table( 88) Con.</t>
  </si>
  <si>
    <t>السنة الدراسية</t>
  </si>
  <si>
    <t>2012/2013</t>
  </si>
  <si>
    <t>2013/2014</t>
  </si>
  <si>
    <t>2014/2015</t>
  </si>
  <si>
    <t>2015/2016</t>
  </si>
  <si>
    <t>2016/2017</t>
  </si>
  <si>
    <t xml:space="preserve">السنة الدراسية </t>
  </si>
  <si>
    <t xml:space="preserve">عدد المدارس الابتدائية </t>
  </si>
  <si>
    <t xml:space="preserve">عدد الشعب </t>
  </si>
  <si>
    <t>عدد التلامذة التاركين (الحكومي)</t>
  </si>
  <si>
    <t>ذ</t>
  </si>
  <si>
    <t>مخ</t>
  </si>
  <si>
    <t>مج</t>
  </si>
  <si>
    <t>2013/2012</t>
  </si>
  <si>
    <t>2014/2013</t>
  </si>
  <si>
    <t>2015/2014</t>
  </si>
  <si>
    <t>2016/2015</t>
  </si>
  <si>
    <t>2017/2016</t>
  </si>
  <si>
    <t>معدل التغير خلال الفترة (2016/2015 -2017/2016) %</t>
  </si>
  <si>
    <t>معدل التغير خلال الفترة (2013/2012 -2017/2016) %</t>
  </si>
  <si>
    <t>Number of primary schools by gender , acceptable pupils , teachig staff and classes by (government , private and religious) for 2016/2017</t>
  </si>
  <si>
    <t xml:space="preserve"> جدول (  50  )</t>
  </si>
  <si>
    <t>Table (50 )Con.</t>
  </si>
  <si>
    <t xml:space="preserve"> تابع جدول (  50  )</t>
  </si>
  <si>
    <t>عدد التلامذة الموجودين في المدارس (الحكومية) التي فيها صفوف للتربية الخاصة حسب المحافظة ونوع العوق والجنس للعام الدراسي 2017/2016</t>
  </si>
  <si>
    <t xml:space="preserve"> enrolled  students</t>
  </si>
  <si>
    <t>التلامذة الموجودين</t>
  </si>
  <si>
    <t>Table (50)</t>
  </si>
  <si>
    <t xml:space="preserve"> Number of special education schools (governmental) and  enrolled  students    and Teaching staff ,Number of classes  by  governorate , class and sex for  2016/2017</t>
  </si>
  <si>
    <t>عدد المدارس (الحكومية) التي تحتوي على صفوف للتربية الخاصة وعدد التلامذة الموجودين وعدد اعضاء الهيئة التعليمية والشعب حسب المحافظة والصف والجنس  للعام الدراسي 2017/2016</t>
  </si>
  <si>
    <t xml:space="preserve">  عدد مدارس اليافعين والمدارس التي فيها صفوف  والموقع البيئي والشعب  والتلامذة الموجودين وأعضاء الهيئة التعليمية حسب الجنس والمحافظة  (الحكومي)  للعام الدراسي 2017/2016</t>
  </si>
  <si>
    <t xml:space="preserve">7 سنة </t>
  </si>
  <si>
    <t xml:space="preserve">8 سنة </t>
  </si>
  <si>
    <t xml:space="preserve">  9 سنة </t>
  </si>
  <si>
    <t xml:space="preserve"> 10 سنة </t>
  </si>
  <si>
    <t xml:space="preserve"> 11 سنة</t>
  </si>
  <si>
    <t>13 سنة</t>
  </si>
  <si>
    <t xml:space="preserve">  14 سنة</t>
  </si>
  <si>
    <t xml:space="preserve"> 12 سنة   </t>
  </si>
  <si>
    <t xml:space="preserve"> 5 سنة  </t>
  </si>
  <si>
    <t xml:space="preserve"> 6 سنة </t>
  </si>
  <si>
    <t>تابع جدول (88)</t>
  </si>
  <si>
    <t xml:space="preserve"> Table (10) Con.</t>
  </si>
  <si>
    <t>Number of youth  schools , schools have youth classes  environmental  location, classes and  enrolled  students , teaching staff  ,sex and   governorate                     ( government) for  2016/2017</t>
  </si>
  <si>
    <t>Table (71)</t>
  </si>
  <si>
    <t>Table( 83)</t>
  </si>
  <si>
    <t>الصف الأول</t>
  </si>
  <si>
    <t>المجمــــوع</t>
  </si>
  <si>
    <t xml:space="preserve">   Number of pupils who failed because of( exceeding of absent)  (private)  by grade , sex and governorate for  2015 /2016</t>
  </si>
</sst>
</file>

<file path=xl/styles.xml><?xml version="1.0" encoding="utf-8"?>
<styleSheet xmlns="http://schemas.openxmlformats.org/spreadsheetml/2006/main">
  <numFmts count="2">
    <numFmt numFmtId="164" formatCode="_(&quot;$&quot;* #,##0.00_);_(&quot;$&quot;* \(#,##0.00\);_(&quot;$&quot;* &quot;-&quot;??_);_(@_)"/>
    <numFmt numFmtId="165" formatCode="0.0"/>
  </numFmts>
  <fonts count="35">
    <font>
      <sz val="10"/>
      <name val="Arial"/>
      <charset val="178"/>
    </font>
    <font>
      <sz val="11"/>
      <color theme="1"/>
      <name val="Arial"/>
      <family val="2"/>
      <scheme val="minor"/>
    </font>
    <font>
      <b/>
      <sz val="14"/>
      <name val="PT Bold Heading"/>
      <charset val="178"/>
    </font>
    <font>
      <b/>
      <sz val="12"/>
      <name val="Simplified Arabic"/>
      <family val="1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12"/>
      <name val="PT Bold Heading"/>
      <charset val="178"/>
    </font>
    <font>
      <sz val="12"/>
      <name val="Arial"/>
      <family val="2"/>
    </font>
    <font>
      <sz val="9"/>
      <name val="Arial"/>
      <family val="2"/>
    </font>
    <font>
      <sz val="11"/>
      <color indexed="8"/>
      <name val="Calibri"/>
      <family val="2"/>
      <charset val="178"/>
    </font>
    <font>
      <b/>
      <sz val="12"/>
      <color indexed="8"/>
      <name val="Calibri"/>
      <family val="2"/>
    </font>
    <font>
      <sz val="12"/>
      <color indexed="8"/>
      <name val="Calibri"/>
      <family val="2"/>
      <charset val="178"/>
    </font>
    <font>
      <b/>
      <sz val="11"/>
      <name val="PT Bold Heading"/>
      <charset val="178"/>
    </font>
    <font>
      <sz val="20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4"/>
      <color indexed="8"/>
      <name val="Arial"/>
      <family val="2"/>
    </font>
    <font>
      <b/>
      <u/>
      <sz val="14"/>
      <name val="Arial"/>
      <family val="2"/>
    </font>
    <font>
      <b/>
      <sz val="14"/>
      <name val="Simplified Arabic"/>
      <family val="1"/>
    </font>
    <font>
      <b/>
      <sz val="14"/>
      <color indexed="8"/>
      <name val="Calibri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sz val="12"/>
      <color indexed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u/>
      <sz val="12"/>
      <color indexed="8"/>
      <name val="Arial"/>
      <family val="2"/>
    </font>
    <font>
      <b/>
      <sz val="11"/>
      <color theme="1"/>
      <name val="Arial"/>
      <family val="2"/>
    </font>
    <font>
      <b/>
      <sz val="14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auto="1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ashed">
        <color indexed="64"/>
      </top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</borders>
  <cellStyleXfs count="6">
    <xf numFmtId="0" fontId="0" fillId="0" borderId="0"/>
    <xf numFmtId="0" fontId="4" fillId="0" borderId="0"/>
    <xf numFmtId="0" fontId="14" fillId="0" borderId="0"/>
    <xf numFmtId="0" fontId="14" fillId="0" borderId="0"/>
    <xf numFmtId="0" fontId="31" fillId="0" borderId="0"/>
    <xf numFmtId="0" fontId="14" fillId="0" borderId="0"/>
  </cellStyleXfs>
  <cellXfs count="1593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 indent="1"/>
    </xf>
    <xf numFmtId="0" fontId="0" fillId="0" borderId="0" xfId="0" applyBorder="1"/>
    <xf numFmtId="0" fontId="3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indent="1"/>
    </xf>
    <xf numFmtId="0" fontId="3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right" vertical="center" indent="1"/>
    </xf>
    <xf numFmtId="0" fontId="15" fillId="0" borderId="2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4" fillId="0" borderId="0" xfId="3" applyFill="1" applyBorder="1" applyAlignment="1">
      <alignment horizontal="center" vertical="center"/>
    </xf>
    <xf numFmtId="0" fontId="12" fillId="2" borderId="2" xfId="0" applyFont="1" applyFill="1" applyBorder="1" applyAlignment="1">
      <alignment horizontal="right" vertical="center" indent="1"/>
    </xf>
    <xf numFmtId="0" fontId="8" fillId="2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6" fillId="0" borderId="2" xfId="2" applyFont="1" applyFill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6" fillId="0" borderId="2" xfId="3" applyFont="1" applyFill="1" applyBorder="1" applyAlignment="1">
      <alignment horizontal="center" vertical="center"/>
    </xf>
    <xf numFmtId="0" fontId="16" fillId="0" borderId="5" xfId="3" applyFont="1" applyBorder="1" applyAlignment="1">
      <alignment horizontal="center" vertical="center"/>
    </xf>
    <xf numFmtId="0" fontId="4" fillId="0" borderId="0" xfId="1" applyBorder="1"/>
    <xf numFmtId="0" fontId="4" fillId="2" borderId="0" xfId="1" applyFill="1"/>
    <xf numFmtId="0" fontId="4" fillId="0" borderId="0" xfId="1"/>
    <xf numFmtId="0" fontId="4" fillId="0" borderId="0" xfId="1" applyAlignment="1">
      <alignment horizontal="center" vertical="center"/>
    </xf>
    <xf numFmtId="0" fontId="4" fillId="0" borderId="0" xfId="1" applyAlignment="1">
      <alignment horizontal="center"/>
    </xf>
    <xf numFmtId="0" fontId="15" fillId="0" borderId="2" xfId="2" applyFont="1" applyBorder="1" applyAlignment="1">
      <alignment horizontal="center" vertical="center" readingOrder="2"/>
    </xf>
    <xf numFmtId="0" fontId="3" fillId="3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 indent="1"/>
    </xf>
    <xf numFmtId="0" fontId="12" fillId="2" borderId="0" xfId="0" applyFont="1" applyFill="1" applyBorder="1" applyAlignment="1">
      <alignment horizontal="right" vertical="center" indent="1"/>
    </xf>
    <xf numFmtId="0" fontId="3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right" vertical="center" indent="1"/>
    </xf>
    <xf numFmtId="0" fontId="0" fillId="4" borderId="0" xfId="0" applyFill="1"/>
    <xf numFmtId="0" fontId="3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right" vertical="center" indent="1"/>
    </xf>
    <xf numFmtId="0" fontId="8" fillId="3" borderId="0" xfId="0" applyFont="1" applyFill="1" applyBorder="1" applyAlignment="1">
      <alignment horizontal="right" vertical="center" indent="1"/>
    </xf>
    <xf numFmtId="0" fontId="3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right" vertical="center" indent="1"/>
    </xf>
    <xf numFmtId="0" fontId="3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right" vertical="center" indent="1"/>
    </xf>
    <xf numFmtId="0" fontId="3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right" vertical="center" indent="1"/>
    </xf>
    <xf numFmtId="0" fontId="3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right" vertical="center" indent="1"/>
    </xf>
    <xf numFmtId="0" fontId="2" fillId="7" borderId="0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0" fillId="7" borderId="7" xfId="0" applyFill="1" applyBorder="1"/>
    <xf numFmtId="0" fontId="0" fillId="7" borderId="0" xfId="0" applyFill="1"/>
    <xf numFmtId="0" fontId="8" fillId="7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6" fillId="0" borderId="0" xfId="3" applyFont="1" applyBorder="1" applyAlignment="1">
      <alignment horizontal="center" vertical="center"/>
    </xf>
    <xf numFmtId="0" fontId="0" fillId="0" borderId="2" xfId="0" applyBorder="1"/>
    <xf numFmtId="0" fontId="8" fillId="2" borderId="4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5" fillId="0" borderId="11" xfId="1" applyFont="1" applyFill="1" applyBorder="1" applyAlignment="1">
      <alignment horizontal="right" vertical="center" indent="1"/>
    </xf>
    <xf numFmtId="0" fontId="5" fillId="0" borderId="11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left" vertical="center" indent="1" shrinkToFit="1"/>
    </xf>
    <xf numFmtId="0" fontId="5" fillId="2" borderId="11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 indent="1" shrinkToFit="1"/>
    </xf>
    <xf numFmtId="0" fontId="7" fillId="2" borderId="0" xfId="0" applyFont="1" applyFill="1" applyBorder="1" applyAlignment="1">
      <alignment vertical="center"/>
    </xf>
    <xf numFmtId="0" fontId="7" fillId="2" borderId="14" xfId="1" applyFont="1" applyFill="1" applyBorder="1" applyAlignment="1"/>
    <xf numFmtId="0" fontId="5" fillId="2" borderId="12" xfId="1" applyFont="1" applyFill="1" applyBorder="1" applyAlignment="1">
      <alignment horizontal="left" vertical="center" indent="1" shrinkToFit="1"/>
    </xf>
    <xf numFmtId="0" fontId="5" fillId="0" borderId="11" xfId="1" applyFont="1" applyFill="1" applyBorder="1" applyAlignment="1">
      <alignment horizontal="right" indent="1"/>
    </xf>
    <xf numFmtId="0" fontId="5" fillId="2" borderId="11" xfId="1" applyFont="1" applyFill="1" applyBorder="1" applyAlignment="1">
      <alignment horizontal="right" indent="1"/>
    </xf>
    <xf numFmtId="0" fontId="5" fillId="0" borderId="11" xfId="1" applyFont="1" applyFill="1" applyBorder="1" applyAlignment="1">
      <alignment horizontal="left" vertical="center" indent="1"/>
    </xf>
    <xf numFmtId="0" fontId="5" fillId="2" borderId="12" xfId="1" applyFont="1" applyFill="1" applyBorder="1" applyAlignment="1">
      <alignment horizontal="right" vertical="center" indent="1"/>
    </xf>
    <xf numFmtId="0" fontId="0" fillId="0" borderId="14" xfId="0" applyBorder="1"/>
    <xf numFmtId="0" fontId="7" fillId="2" borderId="14" xfId="0" applyFont="1" applyFill="1" applyBorder="1" applyAlignment="1">
      <alignment horizontal="right" vertical="center" wrapText="1" indent="1"/>
    </xf>
    <xf numFmtId="0" fontId="4" fillId="0" borderId="0" xfId="1" applyBorder="1" applyAlignment="1">
      <alignment horizontal="center" vertical="center"/>
    </xf>
    <xf numFmtId="0" fontId="4" fillId="0" borderId="14" xfId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 wrapText="1" indent="1"/>
    </xf>
    <xf numFmtId="0" fontId="7" fillId="2" borderId="14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Border="1"/>
    <xf numFmtId="0" fontId="21" fillId="0" borderId="0" xfId="3" applyFont="1" applyBorder="1" applyAlignment="1">
      <alignment horizontal="right" vertical="center" indent="1"/>
    </xf>
    <xf numFmtId="0" fontId="7" fillId="0" borderId="0" xfId="1" applyFont="1" applyFill="1" applyBorder="1" applyAlignment="1">
      <alignment horizontal="left" vertical="center" readingOrder="1"/>
    </xf>
    <xf numFmtId="0" fontId="21" fillId="0" borderId="0" xfId="3" applyFont="1" applyFill="1" applyBorder="1" applyAlignment="1">
      <alignment horizontal="right" vertical="center" indent="1"/>
    </xf>
    <xf numFmtId="0" fontId="10" fillId="0" borderId="14" xfId="0" applyFont="1" applyBorder="1"/>
    <xf numFmtId="0" fontId="7" fillId="0" borderId="12" xfId="1" applyFont="1" applyBorder="1" applyAlignment="1">
      <alignment horizontal="right" vertical="center" indent="1"/>
    </xf>
    <xf numFmtId="0" fontId="7" fillId="2" borderId="12" xfId="1" applyFont="1" applyFill="1" applyBorder="1" applyAlignment="1">
      <alignment horizontal="right" vertical="center" indent="1"/>
    </xf>
    <xf numFmtId="0" fontId="7" fillId="0" borderId="16" xfId="1" applyFont="1" applyBorder="1" applyAlignment="1">
      <alignment horizontal="right" vertical="center" indent="1"/>
    </xf>
    <xf numFmtId="0" fontId="7" fillId="0" borderId="11" xfId="1" applyFont="1" applyFill="1" applyBorder="1" applyAlignment="1">
      <alignment horizontal="left" vertical="center" inden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 indent="1"/>
    </xf>
    <xf numFmtId="0" fontId="21" fillId="0" borderId="0" xfId="3" applyFont="1" applyBorder="1" applyAlignment="1">
      <alignment horizontal="center" vertical="center"/>
    </xf>
    <xf numFmtId="0" fontId="7" fillId="0" borderId="0" xfId="0" applyFont="1" applyBorder="1"/>
    <xf numFmtId="0" fontId="10" fillId="0" borderId="0" xfId="1" applyFont="1"/>
    <xf numFmtId="0" fontId="7" fillId="0" borderId="12" xfId="1" applyFont="1" applyBorder="1" applyAlignment="1">
      <alignment horizontal="right" indent="1"/>
    </xf>
    <xf numFmtId="0" fontId="7" fillId="2" borderId="12" xfId="1" applyFont="1" applyFill="1" applyBorder="1" applyAlignment="1">
      <alignment horizontal="right" indent="1"/>
    </xf>
    <xf numFmtId="0" fontId="7" fillId="0" borderId="12" xfId="1" applyFont="1" applyFill="1" applyBorder="1" applyAlignment="1">
      <alignment horizontal="right" indent="1"/>
    </xf>
    <xf numFmtId="0" fontId="7" fillId="0" borderId="16" xfId="1" applyFont="1" applyBorder="1" applyAlignment="1">
      <alignment horizontal="right" indent="1"/>
    </xf>
    <xf numFmtId="0" fontId="7" fillId="2" borderId="12" xfId="1" applyFont="1" applyFill="1" applyBorder="1" applyAlignment="1">
      <alignment horizontal="left" vertical="center" indent="1" shrinkToFit="1"/>
    </xf>
    <xf numFmtId="0" fontId="7" fillId="2" borderId="0" xfId="1" applyFont="1" applyFill="1" applyBorder="1" applyAlignment="1">
      <alignment horizontal="left" vertical="center" indent="1" shrinkToFit="1"/>
    </xf>
    <xf numFmtId="0" fontId="7" fillId="2" borderId="10" xfId="1" applyFont="1" applyFill="1" applyBorder="1" applyAlignment="1">
      <alignment horizontal="left" vertical="center" indent="1" shrinkToFit="1"/>
    </xf>
    <xf numFmtId="0" fontId="7" fillId="2" borderId="11" xfId="1" applyFont="1" applyFill="1" applyBorder="1" applyAlignment="1">
      <alignment horizontal="left" vertical="center" indent="1" shrinkToFit="1"/>
    </xf>
    <xf numFmtId="0" fontId="7" fillId="0" borderId="12" xfId="1" applyFont="1" applyBorder="1" applyAlignment="1">
      <alignment horizontal="left" indent="1"/>
    </xf>
    <xf numFmtId="0" fontId="7" fillId="0" borderId="17" xfId="1" applyFont="1" applyBorder="1" applyAlignment="1">
      <alignment horizontal="left" indent="1"/>
    </xf>
    <xf numFmtId="0" fontId="24" fillId="0" borderId="10" xfId="3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 shrinkToFit="1"/>
    </xf>
    <xf numFmtId="0" fontId="7" fillId="0" borderId="11" xfId="0" applyFont="1" applyFill="1" applyBorder="1" applyAlignment="1">
      <alignment horizontal="right" vertical="center"/>
    </xf>
    <xf numFmtId="0" fontId="7" fillId="8" borderId="14" xfId="0" applyFont="1" applyFill="1" applyBorder="1" applyAlignment="1">
      <alignment horizontal="center" vertical="center"/>
    </xf>
    <xf numFmtId="0" fontId="0" fillId="8" borderId="0" xfId="0" applyFill="1"/>
    <xf numFmtId="0" fontId="7" fillId="0" borderId="15" xfId="1" applyFont="1" applyBorder="1" applyAlignment="1">
      <alignment horizontal="right" indent="1"/>
    </xf>
    <xf numFmtId="0" fontId="7" fillId="2" borderId="15" xfId="1" applyFont="1" applyFill="1" applyBorder="1" applyAlignment="1">
      <alignment horizontal="right" indent="1"/>
    </xf>
    <xf numFmtId="0" fontId="7" fillId="0" borderId="13" xfId="1" applyFont="1" applyBorder="1" applyAlignment="1">
      <alignment horizontal="right" indent="1"/>
    </xf>
    <xf numFmtId="0" fontId="7" fillId="2" borderId="13" xfId="1" applyFont="1" applyFill="1" applyBorder="1" applyAlignment="1">
      <alignment horizontal="right" indent="1"/>
    </xf>
    <xf numFmtId="0" fontId="7" fillId="0" borderId="11" xfId="1" applyFont="1" applyFill="1" applyBorder="1" applyAlignment="1">
      <alignment horizontal="right" indent="1"/>
    </xf>
    <xf numFmtId="0" fontId="7" fillId="2" borderId="11" xfId="1" applyFont="1" applyFill="1" applyBorder="1" applyAlignment="1">
      <alignment horizontal="right" indent="1"/>
    </xf>
    <xf numFmtId="0" fontId="7" fillId="0" borderId="12" xfId="1" applyFont="1" applyFill="1" applyBorder="1" applyAlignment="1">
      <alignment horizontal="left" vertical="center" indent="1" shrinkToFit="1"/>
    </xf>
    <xf numFmtId="0" fontId="7" fillId="0" borderId="0" xfId="1" applyFont="1" applyFill="1" applyBorder="1" applyAlignment="1">
      <alignment horizontal="left" vertical="center" indent="1" shrinkToFit="1"/>
    </xf>
    <xf numFmtId="0" fontId="7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7" fillId="0" borderId="35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5" fillId="0" borderId="12" xfId="1" applyFont="1" applyBorder="1" applyAlignment="1">
      <alignment horizontal="left" indent="1"/>
    </xf>
    <xf numFmtId="0" fontId="5" fillId="0" borderId="17" xfId="1" applyFont="1" applyBorder="1" applyAlignment="1">
      <alignment horizontal="left" indent="1"/>
    </xf>
    <xf numFmtId="0" fontId="5" fillId="2" borderId="0" xfId="1" applyFont="1" applyFill="1" applyBorder="1" applyAlignment="1">
      <alignment horizontal="left" vertical="center" indent="1" shrinkToFit="1"/>
    </xf>
    <xf numFmtId="0" fontId="5" fillId="2" borderId="10" xfId="1" applyFont="1" applyFill="1" applyBorder="1" applyAlignment="1">
      <alignment horizontal="left" vertical="center" indent="1" shrinkToFit="1"/>
    </xf>
    <xf numFmtId="0" fontId="5" fillId="2" borderId="11" xfId="1" applyFont="1" applyFill="1" applyBorder="1" applyAlignment="1">
      <alignment horizontal="left" vertical="center" indent="1" shrinkToFit="1"/>
    </xf>
    <xf numFmtId="0" fontId="7" fillId="0" borderId="9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left" vertical="center" readingOrder="1"/>
    </xf>
    <xf numFmtId="0" fontId="22" fillId="0" borderId="0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right" vertical="center"/>
    </xf>
    <xf numFmtId="0" fontId="7" fillId="2" borderId="15" xfId="1" applyFont="1" applyFill="1" applyBorder="1" applyAlignment="1">
      <alignment horizontal="left" vertical="center" readingOrder="1"/>
    </xf>
    <xf numFmtId="0" fontId="22" fillId="0" borderId="9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left" vertical="center" readingOrder="1"/>
    </xf>
    <xf numFmtId="0" fontId="7" fillId="2" borderId="14" xfId="1" applyFont="1" applyFill="1" applyBorder="1" applyAlignment="1">
      <alignment horizontal="right" vertical="center" wrapText="1"/>
    </xf>
    <xf numFmtId="0" fontId="5" fillId="2" borderId="12" xfId="1" applyFont="1" applyFill="1" applyBorder="1" applyAlignment="1">
      <alignment horizontal="right" vertical="center"/>
    </xf>
    <xf numFmtId="0" fontId="19" fillId="0" borderId="9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right" vertical="center"/>
    </xf>
    <xf numFmtId="0" fontId="19" fillId="0" borderId="0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left" vertical="center" wrapText="1"/>
    </xf>
    <xf numFmtId="0" fontId="5" fillId="2" borderId="29" xfId="1" applyFont="1" applyFill="1" applyBorder="1" applyAlignment="1">
      <alignment horizontal="center" vertical="center" textRotation="90" readingOrder="1"/>
    </xf>
    <xf numFmtId="0" fontId="5" fillId="2" borderId="30" xfId="1" applyFont="1" applyFill="1" applyBorder="1" applyAlignment="1">
      <alignment horizontal="center" vertical="center" textRotation="90" readingOrder="1"/>
    </xf>
    <xf numFmtId="0" fontId="5" fillId="2" borderId="27" xfId="1" applyFont="1" applyFill="1" applyBorder="1" applyAlignment="1">
      <alignment horizontal="center" vertical="center" textRotation="90" readingOrder="1"/>
    </xf>
    <xf numFmtId="0" fontId="5" fillId="2" borderId="0" xfId="1" applyFont="1" applyFill="1" applyBorder="1" applyAlignment="1">
      <alignment horizontal="center"/>
    </xf>
    <xf numFmtId="0" fontId="7" fillId="2" borderId="12" xfId="1" applyFont="1" applyFill="1" applyBorder="1" applyAlignment="1">
      <alignment vertical="center" readingOrder="1"/>
    </xf>
    <xf numFmtId="0" fontId="7" fillId="2" borderId="29" xfId="1" applyFont="1" applyFill="1" applyBorder="1" applyAlignment="1">
      <alignment horizontal="center" vertical="center" textRotation="90" readingOrder="1"/>
    </xf>
    <xf numFmtId="0" fontId="7" fillId="2" borderId="30" xfId="1" applyFont="1" applyFill="1" applyBorder="1" applyAlignment="1">
      <alignment horizontal="center" vertical="center" textRotation="90" readingOrder="1"/>
    </xf>
    <xf numFmtId="0" fontId="7" fillId="2" borderId="27" xfId="1" applyFont="1" applyFill="1" applyBorder="1" applyAlignment="1">
      <alignment horizontal="center" vertical="center" textRotation="90" readingOrder="1"/>
    </xf>
    <xf numFmtId="0" fontId="5" fillId="2" borderId="34" xfId="1" applyFont="1" applyFill="1" applyBorder="1" applyAlignment="1">
      <alignment horizontal="right" vertical="center" indent="1"/>
    </xf>
    <xf numFmtId="0" fontId="5" fillId="2" borderId="14" xfId="1" applyFont="1" applyFill="1" applyBorder="1" applyAlignment="1">
      <alignment horizontal="center"/>
    </xf>
    <xf numFmtId="0" fontId="5" fillId="2" borderId="12" xfId="1" applyFont="1" applyFill="1" applyBorder="1" applyAlignment="1">
      <alignment vertical="center" readingOrder="1"/>
    </xf>
    <xf numFmtId="0" fontId="7" fillId="2" borderId="14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right" vertical="center" wrapText="1"/>
    </xf>
    <xf numFmtId="0" fontId="7" fillId="2" borderId="15" xfId="1" applyFont="1" applyFill="1" applyBorder="1" applyAlignment="1">
      <alignment horizontal="right" vertical="center"/>
    </xf>
    <xf numFmtId="0" fontId="25" fillId="0" borderId="12" xfId="1" applyFont="1" applyBorder="1" applyAlignment="1">
      <alignment horizontal="right" vertical="center" indent="1"/>
    </xf>
    <xf numFmtId="0" fontId="25" fillId="0" borderId="0" xfId="1" applyFont="1" applyBorder="1" applyAlignment="1">
      <alignment horizontal="right" vertical="center" indent="1"/>
    </xf>
    <xf numFmtId="0" fontId="4" fillId="0" borderId="0" xfId="0" applyFont="1"/>
    <xf numFmtId="0" fontId="7" fillId="2" borderId="31" xfId="1" applyFont="1" applyFill="1" applyBorder="1" applyAlignment="1">
      <alignment horizontal="right" vertical="center"/>
    </xf>
    <xf numFmtId="0" fontId="7" fillId="2" borderId="32" xfId="1" applyFont="1" applyFill="1" applyBorder="1" applyAlignment="1">
      <alignment horizontal="right" vertical="center"/>
    </xf>
    <xf numFmtId="0" fontId="7" fillId="2" borderId="33" xfId="1" applyFont="1" applyFill="1" applyBorder="1" applyAlignment="1">
      <alignment horizontal="right" vertical="center"/>
    </xf>
    <xf numFmtId="0" fontId="23" fillId="0" borderId="0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left" vertical="center" readingOrder="1"/>
    </xf>
    <xf numFmtId="0" fontId="5" fillId="0" borderId="11" xfId="1" applyFont="1" applyFill="1" applyBorder="1" applyAlignment="1">
      <alignment horizontal="right" vertical="center" indent="1" shrinkToFit="1"/>
    </xf>
    <xf numFmtId="0" fontId="5" fillId="2" borderId="11" xfId="1" applyFont="1" applyFill="1" applyBorder="1" applyAlignment="1">
      <alignment horizontal="right" vertical="center" indent="1" shrinkToFit="1"/>
    </xf>
    <xf numFmtId="0" fontId="5" fillId="2" borderId="39" xfId="1" applyFont="1" applyFill="1" applyBorder="1" applyAlignment="1">
      <alignment horizontal="right" vertical="center" indent="1" shrinkToFit="1"/>
    </xf>
    <xf numFmtId="0" fontId="5" fillId="2" borderId="39" xfId="1" applyFont="1" applyFill="1" applyBorder="1" applyAlignment="1">
      <alignment horizontal="right" vertical="center" indent="1"/>
    </xf>
    <xf numFmtId="0" fontId="5" fillId="2" borderId="42" xfId="1" applyFont="1" applyFill="1" applyBorder="1" applyAlignment="1">
      <alignment horizontal="right" vertical="center" indent="1"/>
    </xf>
    <xf numFmtId="0" fontId="5" fillId="2" borderId="45" xfId="1" applyFont="1" applyFill="1" applyBorder="1" applyAlignment="1">
      <alignment horizontal="right" vertical="center" indent="1"/>
    </xf>
    <xf numFmtId="0" fontId="5" fillId="2" borderId="0" xfId="1" applyFont="1" applyFill="1" applyBorder="1" applyAlignment="1">
      <alignment horizontal="right" vertical="center" indent="1"/>
    </xf>
    <xf numFmtId="0" fontId="5" fillId="2" borderId="10" xfId="1" applyFont="1" applyFill="1" applyBorder="1" applyAlignment="1">
      <alignment horizontal="right" vertical="center" indent="1"/>
    </xf>
    <xf numFmtId="0" fontId="5" fillId="2" borderId="16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vertical="center"/>
    </xf>
    <xf numFmtId="0" fontId="5" fillId="2" borderId="10" xfId="1" applyFont="1" applyFill="1" applyBorder="1" applyAlignment="1">
      <alignment vertical="center"/>
    </xf>
    <xf numFmtId="0" fontId="5" fillId="2" borderId="36" xfId="1" applyFont="1" applyFill="1" applyBorder="1" applyAlignment="1">
      <alignment horizontal="left" vertical="center" readingOrder="1"/>
    </xf>
    <xf numFmtId="0" fontId="3" fillId="2" borderId="37" xfId="1" applyFont="1" applyFill="1" applyBorder="1" applyAlignment="1">
      <alignment horizontal="right" vertical="center"/>
    </xf>
    <xf numFmtId="0" fontId="5" fillId="0" borderId="39" xfId="1" applyFont="1" applyBorder="1" applyAlignment="1">
      <alignment horizontal="right" vertical="center" indent="1"/>
    </xf>
    <xf numFmtId="0" fontId="5" fillId="2" borderId="45" xfId="1" applyFont="1" applyFill="1" applyBorder="1" applyAlignment="1">
      <alignment horizontal="left" vertical="center" indent="1" shrinkToFit="1"/>
    </xf>
    <xf numFmtId="0" fontId="5" fillId="2" borderId="39" xfId="1" applyFont="1" applyFill="1" applyBorder="1" applyAlignment="1">
      <alignment horizontal="left" vertical="center" indent="1" shrinkToFit="1"/>
    </xf>
    <xf numFmtId="0" fontId="5" fillId="2" borderId="42" xfId="1" applyFont="1" applyFill="1" applyBorder="1" applyAlignment="1">
      <alignment horizontal="left" vertical="center" indent="1" shrinkToFit="1"/>
    </xf>
    <xf numFmtId="0" fontId="5" fillId="2" borderId="48" xfId="1" applyFont="1" applyFill="1" applyBorder="1" applyAlignment="1">
      <alignment horizontal="left" vertical="center" indent="1" shrinkToFit="1"/>
    </xf>
    <xf numFmtId="0" fontId="7" fillId="2" borderId="39" xfId="1" applyFont="1" applyFill="1" applyBorder="1" applyAlignment="1">
      <alignment horizontal="left" vertical="center" indent="1" shrinkToFit="1"/>
    </xf>
    <xf numFmtId="0" fontId="7" fillId="2" borderId="39" xfId="1" applyFont="1" applyFill="1" applyBorder="1" applyAlignment="1">
      <alignment horizontal="right" vertical="center" indent="1"/>
    </xf>
    <xf numFmtId="0" fontId="7" fillId="2" borderId="42" xfId="1" applyFont="1" applyFill="1" applyBorder="1" applyAlignment="1">
      <alignment horizontal="left" vertical="center" indent="1" shrinkToFit="1"/>
    </xf>
    <xf numFmtId="0" fontId="7" fillId="0" borderId="39" xfId="1" applyFont="1" applyBorder="1" applyAlignment="1">
      <alignment horizontal="right" vertical="center" indent="1"/>
    </xf>
    <xf numFmtId="0" fontId="5" fillId="2" borderId="43" xfId="1" applyFont="1" applyFill="1" applyBorder="1" applyAlignment="1">
      <alignment horizontal="right" vertical="center"/>
    </xf>
    <xf numFmtId="0" fontId="5" fillId="0" borderId="11" xfId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21" fillId="0" borderId="39" xfId="2" applyFont="1" applyBorder="1" applyAlignment="1">
      <alignment horizontal="right" vertical="center" indent="1"/>
    </xf>
    <xf numFmtId="0" fontId="7" fillId="2" borderId="42" xfId="0" applyFont="1" applyFill="1" applyBorder="1" applyAlignment="1">
      <alignment horizontal="right" vertical="center" indent="1"/>
    </xf>
    <xf numFmtId="0" fontId="22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6" xfId="1" applyFont="1" applyBorder="1" applyAlignment="1">
      <alignment horizontal="left" indent="1"/>
    </xf>
    <xf numFmtId="0" fontId="5" fillId="2" borderId="16" xfId="1" applyFont="1" applyFill="1" applyBorder="1" applyAlignment="1">
      <alignment horizontal="left" vertical="center" indent="1" shrinkToFit="1"/>
    </xf>
    <xf numFmtId="0" fontId="5" fillId="0" borderId="39" xfId="1" applyFont="1" applyBorder="1" applyAlignment="1">
      <alignment horizontal="left" indent="1"/>
    </xf>
    <xf numFmtId="0" fontId="21" fillId="0" borderId="0" xfId="3" applyFont="1" applyBorder="1" applyAlignment="1">
      <alignment horizontal="left" vertical="center" indent="1"/>
    </xf>
    <xf numFmtId="0" fontId="15" fillId="0" borderId="37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0" fontId="7" fillId="0" borderId="16" xfId="1" applyFont="1" applyBorder="1" applyAlignment="1">
      <alignment horizontal="left" indent="1"/>
    </xf>
    <xf numFmtId="0" fontId="7" fillId="2" borderId="16" xfId="1" applyFont="1" applyFill="1" applyBorder="1" applyAlignment="1">
      <alignment horizontal="left" vertical="center" indent="1" shrinkToFit="1"/>
    </xf>
    <xf numFmtId="0" fontId="7" fillId="0" borderId="39" xfId="1" applyFont="1" applyBorder="1" applyAlignment="1">
      <alignment horizontal="left" indent="1"/>
    </xf>
    <xf numFmtId="0" fontId="7" fillId="0" borderId="42" xfId="1" applyFont="1" applyBorder="1" applyAlignment="1">
      <alignment horizontal="left" indent="1"/>
    </xf>
    <xf numFmtId="0" fontId="5" fillId="2" borderId="44" xfId="1" applyFont="1" applyFill="1" applyBorder="1" applyAlignment="1">
      <alignment horizontal="right" vertical="center"/>
    </xf>
    <xf numFmtId="0" fontId="5" fillId="2" borderId="16" xfId="1" applyFont="1" applyFill="1" applyBorder="1" applyAlignment="1">
      <alignment horizontal="right" vertical="center" indent="1"/>
    </xf>
    <xf numFmtId="0" fontId="21" fillId="0" borderId="0" xfId="3" applyFont="1" applyFill="1" applyBorder="1" applyAlignment="1">
      <alignment horizontal="right" vertical="center"/>
    </xf>
    <xf numFmtId="0" fontId="21" fillId="0" borderId="0" xfId="3" applyFont="1" applyFill="1" applyBorder="1" applyAlignment="1">
      <alignment horizontal="left" vertical="center" indent="1"/>
    </xf>
    <xf numFmtId="0" fontId="5" fillId="2" borderId="37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 readingOrder="1"/>
    </xf>
    <xf numFmtId="0" fontId="5" fillId="2" borderId="0" xfId="1" applyFont="1" applyFill="1" applyBorder="1" applyAlignment="1">
      <alignment horizontal="center"/>
    </xf>
    <xf numFmtId="0" fontId="21" fillId="0" borderId="0" xfId="3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20" fillId="0" borderId="0" xfId="0" applyFont="1"/>
    <xf numFmtId="0" fontId="4" fillId="0" borderId="14" xfId="0" applyFont="1" applyBorder="1"/>
    <xf numFmtId="0" fontId="4" fillId="0" borderId="0" xfId="0" applyFont="1" applyBorder="1"/>
    <xf numFmtId="0" fontId="4" fillId="8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indent="1" shrinkToFit="1"/>
    </xf>
    <xf numFmtId="0" fontId="23" fillId="0" borderId="0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/>
    </xf>
    <xf numFmtId="0" fontId="4" fillId="0" borderId="0" xfId="1" applyFont="1"/>
    <xf numFmtId="0" fontId="4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left" indent="1"/>
    </xf>
    <xf numFmtId="0" fontId="5" fillId="2" borderId="39" xfId="1" applyFont="1" applyFill="1" applyBorder="1" applyAlignment="1">
      <alignment vertical="center" shrinkToFit="1"/>
    </xf>
    <xf numFmtId="0" fontId="5" fillId="2" borderId="39" xfId="1" applyFont="1" applyFill="1" applyBorder="1" applyAlignment="1">
      <alignment horizontal="right" vertical="center" shrinkToFit="1"/>
    </xf>
    <xf numFmtId="0" fontId="7" fillId="2" borderId="39" xfId="1" applyFont="1" applyFill="1" applyBorder="1" applyAlignment="1">
      <alignment vertical="center"/>
    </xf>
    <xf numFmtId="0" fontId="5" fillId="2" borderId="45" xfId="1" applyFont="1" applyFill="1" applyBorder="1" applyAlignment="1">
      <alignment horizontal="right" vertical="center" shrinkToFit="1"/>
    </xf>
    <xf numFmtId="0" fontId="5" fillId="2" borderId="0" xfId="1" applyFont="1" applyFill="1" applyBorder="1" applyAlignment="1">
      <alignment horizontal="right" vertical="center" shrinkToFit="1"/>
    </xf>
    <xf numFmtId="0" fontId="23" fillId="2" borderId="39" xfId="0" applyFont="1" applyFill="1" applyBorder="1" applyAlignment="1">
      <alignment horizontal="center" vertical="center"/>
    </xf>
    <xf numFmtId="0" fontId="24" fillId="0" borderId="42" xfId="2" applyFont="1" applyBorder="1" applyAlignment="1">
      <alignment horizontal="center" vertical="center"/>
    </xf>
    <xf numFmtId="0" fontId="5" fillId="2" borderId="42" xfId="1" applyFont="1" applyFill="1" applyBorder="1" applyAlignment="1">
      <alignment horizontal="right" vertical="center"/>
    </xf>
    <xf numFmtId="0" fontId="5" fillId="2" borderId="39" xfId="1" applyFont="1" applyFill="1" applyBorder="1" applyAlignment="1">
      <alignment horizontal="left" vertical="center" readingOrder="1"/>
    </xf>
    <xf numFmtId="0" fontId="5" fillId="2" borderId="37" xfId="1" applyFont="1" applyFill="1" applyBorder="1" applyAlignment="1">
      <alignment horizontal="right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5" fillId="2" borderId="39" xfId="1" applyFont="1" applyFill="1" applyBorder="1" applyAlignment="1">
      <alignment horizontal="right" vertical="center"/>
    </xf>
    <xf numFmtId="0" fontId="5" fillId="2" borderId="45" xfId="1" applyFont="1" applyFill="1" applyBorder="1" applyAlignment="1">
      <alignment horizontal="right" vertical="center"/>
    </xf>
    <xf numFmtId="0" fontId="7" fillId="2" borderId="14" xfId="1" applyFont="1" applyFill="1" applyBorder="1" applyAlignment="1">
      <alignment horizontal="right" vertical="center" wrapText="1"/>
    </xf>
    <xf numFmtId="0" fontId="5" fillId="2" borderId="42" xfId="1" applyFont="1" applyFill="1" applyBorder="1" applyAlignment="1">
      <alignment horizontal="right" vertical="center"/>
    </xf>
    <xf numFmtId="0" fontId="5" fillId="2" borderId="14" xfId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right" vertical="center"/>
    </xf>
    <xf numFmtId="0" fontId="7" fillId="2" borderId="12" xfId="1" applyFont="1" applyFill="1" applyBorder="1" applyAlignment="1">
      <alignment horizontal="left" vertical="center" readingOrder="1"/>
    </xf>
    <xf numFmtId="0" fontId="5" fillId="0" borderId="0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left" vertical="center" readingOrder="1"/>
    </xf>
    <xf numFmtId="0" fontId="5" fillId="2" borderId="39" xfId="1" applyFont="1" applyFill="1" applyBorder="1" applyAlignment="1">
      <alignment horizontal="right" vertical="center"/>
    </xf>
    <xf numFmtId="0" fontId="5" fillId="2" borderId="12" xfId="1" applyFont="1" applyFill="1" applyBorder="1" applyAlignment="1">
      <alignment horizontal="right" vertical="center"/>
    </xf>
    <xf numFmtId="0" fontId="5" fillId="2" borderId="42" xfId="1" applyFont="1" applyFill="1" applyBorder="1" applyAlignment="1">
      <alignment horizontal="right" vertical="center"/>
    </xf>
    <xf numFmtId="0" fontId="5" fillId="2" borderId="17" xfId="1" applyFont="1" applyFill="1" applyBorder="1" applyAlignment="1">
      <alignment horizontal="center" vertical="center" textRotation="90" readingOrder="1"/>
    </xf>
    <xf numFmtId="0" fontId="7" fillId="2" borderId="0" xfId="1" applyFont="1" applyFill="1" applyBorder="1" applyAlignment="1">
      <alignment horizontal="right" vertical="center"/>
    </xf>
    <xf numFmtId="0" fontId="7" fillId="2" borderId="17" xfId="1" applyFont="1" applyFill="1" applyBorder="1" applyAlignment="1">
      <alignment horizontal="right" vertical="center"/>
    </xf>
    <xf numFmtId="0" fontId="5" fillId="2" borderId="17" xfId="1" applyFont="1" applyFill="1" applyBorder="1" applyAlignment="1">
      <alignment horizontal="right" vertical="center"/>
    </xf>
    <xf numFmtId="0" fontId="22" fillId="0" borderId="0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 textRotation="90" readingOrder="1"/>
    </xf>
    <xf numFmtId="0" fontId="5" fillId="2" borderId="35" xfId="1" applyFont="1" applyFill="1" applyBorder="1" applyAlignment="1">
      <alignment horizontal="right" vertical="center" shrinkToFit="1"/>
    </xf>
    <xf numFmtId="0" fontId="5" fillId="2" borderId="38" xfId="1" applyFont="1" applyFill="1" applyBorder="1" applyAlignment="1">
      <alignment horizontal="right" vertical="center" shrinkToFit="1"/>
    </xf>
    <xf numFmtId="0" fontId="5" fillId="0" borderId="42" xfId="1" applyFont="1" applyFill="1" applyBorder="1" applyAlignment="1">
      <alignment horizontal="right" vertical="center" shrinkToFit="1"/>
    </xf>
    <xf numFmtId="0" fontId="5" fillId="0" borderId="39" xfId="1" applyFont="1" applyFill="1" applyBorder="1" applyAlignment="1">
      <alignment horizontal="right" vertical="center" shrinkToFi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3" fillId="2" borderId="39" xfId="1" applyFont="1" applyFill="1" applyBorder="1" applyAlignment="1">
      <alignment horizontal="right" vertical="center"/>
    </xf>
    <xf numFmtId="0" fontId="5" fillId="2" borderId="12" xfId="1" applyFont="1" applyFill="1" applyBorder="1" applyAlignment="1">
      <alignment horizontal="left" vertical="center" readingOrder="1"/>
    </xf>
    <xf numFmtId="0" fontId="5" fillId="2" borderId="0" xfId="1" applyFont="1" applyFill="1" applyBorder="1" applyAlignment="1">
      <alignment horizontal="left" vertical="center" readingOrder="1"/>
    </xf>
    <xf numFmtId="0" fontId="5" fillId="2" borderId="16" xfId="1" applyFont="1" applyFill="1" applyBorder="1" applyAlignment="1">
      <alignment horizontal="left" vertical="center" readingOrder="1"/>
    </xf>
    <xf numFmtId="0" fontId="5" fillId="2" borderId="0" xfId="1" applyFont="1" applyFill="1" applyBorder="1" applyAlignment="1">
      <alignment horizontal="center" vertical="center" textRotation="90" readingOrder="1"/>
    </xf>
    <xf numFmtId="0" fontId="5" fillId="0" borderId="48" xfId="1" applyFont="1" applyFill="1" applyBorder="1" applyAlignment="1">
      <alignment horizontal="left" vertical="center" indent="1"/>
    </xf>
    <xf numFmtId="0" fontId="5" fillId="2" borderId="14" xfId="1" applyFont="1" applyFill="1" applyBorder="1" applyAlignment="1">
      <alignment horizontal="center"/>
    </xf>
    <xf numFmtId="0" fontId="5" fillId="2" borderId="45" xfId="1" applyFont="1" applyFill="1" applyBorder="1" applyAlignment="1">
      <alignment horizontal="left" vertical="center" textRotation="180"/>
    </xf>
    <xf numFmtId="0" fontId="7" fillId="2" borderId="12" xfId="1" applyFont="1" applyFill="1" applyBorder="1" applyAlignment="1">
      <alignment horizontal="right" vertical="center"/>
    </xf>
    <xf numFmtId="0" fontId="5" fillId="2" borderId="12" xfId="1" applyFont="1" applyFill="1" applyBorder="1" applyAlignment="1">
      <alignment horizontal="right" vertical="center"/>
    </xf>
    <xf numFmtId="0" fontId="7" fillId="2" borderId="12" xfId="1" applyFont="1" applyFill="1" applyBorder="1" applyAlignment="1">
      <alignment vertical="center" readingOrder="1"/>
    </xf>
    <xf numFmtId="0" fontId="5" fillId="2" borderId="12" xfId="1" applyFont="1" applyFill="1" applyBorder="1" applyAlignment="1">
      <alignment vertical="center" readingOrder="1"/>
    </xf>
    <xf numFmtId="0" fontId="5" fillId="2" borderId="17" xfId="1" applyFont="1" applyFill="1" applyBorder="1" applyAlignment="1">
      <alignment horizontal="center" vertical="center" textRotation="90" readingOrder="1"/>
    </xf>
    <xf numFmtId="0" fontId="7" fillId="2" borderId="17" xfId="1" applyFont="1" applyFill="1" applyBorder="1" applyAlignment="1">
      <alignment horizontal="center" vertical="center" textRotation="90" readingOrder="1"/>
    </xf>
    <xf numFmtId="0" fontId="21" fillId="0" borderId="0" xfId="3" applyFont="1" applyFill="1" applyBorder="1" applyAlignment="1">
      <alignment horizontal="center" vertical="center"/>
    </xf>
    <xf numFmtId="0" fontId="5" fillId="2" borderId="39" xfId="1" applyFont="1" applyFill="1" applyBorder="1" applyAlignment="1">
      <alignment vertical="center" readingOrder="1"/>
    </xf>
    <xf numFmtId="0" fontId="21" fillId="0" borderId="39" xfId="2" applyFont="1" applyBorder="1" applyAlignment="1">
      <alignment vertical="center"/>
    </xf>
    <xf numFmtId="0" fontId="7" fillId="2" borderId="42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5" fillId="2" borderId="35" xfId="1" applyFont="1" applyFill="1" applyBorder="1" applyAlignment="1">
      <alignment horizontal="right" vertical="center" indent="1" shrinkToFit="1"/>
    </xf>
    <xf numFmtId="0" fontId="5" fillId="2" borderId="45" xfId="1" applyFont="1" applyFill="1" applyBorder="1" applyAlignment="1">
      <alignment horizontal="right" vertical="center" textRotation="180"/>
    </xf>
    <xf numFmtId="0" fontId="26" fillId="8" borderId="0" xfId="0" applyFont="1" applyFill="1" applyBorder="1" applyAlignment="1">
      <alignment horizontal="center" vertical="center" wrapText="1"/>
    </xf>
    <xf numFmtId="0" fontId="26" fillId="8" borderId="0" xfId="0" applyFont="1" applyFill="1" applyBorder="1" applyAlignment="1">
      <alignment horizontal="center" vertical="top" textRotation="90"/>
    </xf>
    <xf numFmtId="0" fontId="5" fillId="0" borderId="11" xfId="0" applyFont="1" applyFill="1" applyBorder="1" applyAlignment="1">
      <alignment horizontal="right" vertical="center" indent="1"/>
    </xf>
    <xf numFmtId="0" fontId="5" fillId="0" borderId="10" xfId="0" applyFont="1" applyFill="1" applyBorder="1" applyAlignment="1">
      <alignment horizontal="left" vertical="center" inden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right" vertical="center" indent="1" shrinkToFit="1"/>
    </xf>
    <xf numFmtId="0" fontId="7" fillId="0" borderId="39" xfId="1" applyFont="1" applyBorder="1" applyAlignment="1">
      <alignment vertical="center"/>
    </xf>
    <xf numFmtId="0" fontId="7" fillId="8" borderId="11" xfId="0" applyFont="1" applyFill="1" applyBorder="1" applyAlignment="1">
      <alignment vertical="center"/>
    </xf>
    <xf numFmtId="0" fontId="7" fillId="8" borderId="14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7" fillId="2" borderId="35" xfId="0" applyFont="1" applyFill="1" applyBorder="1" applyAlignment="1">
      <alignment vertical="center"/>
    </xf>
    <xf numFmtId="0" fontId="7" fillId="2" borderId="4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9" fillId="0" borderId="39" xfId="3" applyFont="1" applyBorder="1" applyAlignment="1">
      <alignment vertical="center"/>
    </xf>
    <xf numFmtId="0" fontId="5" fillId="2" borderId="39" xfId="0" applyFont="1" applyFill="1" applyBorder="1" applyAlignment="1">
      <alignment vertical="center"/>
    </xf>
    <xf numFmtId="0" fontId="5" fillId="2" borderId="42" xfId="0" applyFont="1" applyFill="1" applyBorder="1" applyAlignment="1">
      <alignment horizontal="right" vertical="center" indent="1"/>
    </xf>
    <xf numFmtId="0" fontId="29" fillId="0" borderId="39" xfId="2" applyFont="1" applyBorder="1" applyAlignment="1">
      <alignment vertical="center"/>
    </xf>
    <xf numFmtId="0" fontId="7" fillId="2" borderId="14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center" wrapText="1"/>
    </xf>
    <xf numFmtId="0" fontId="5" fillId="2" borderId="12" xfId="1" applyFont="1" applyFill="1" applyBorder="1" applyAlignment="1">
      <alignment horizontal="right" vertical="center" indent="1" shrinkToFit="1"/>
    </xf>
    <xf numFmtId="0" fontId="3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readingOrder="1"/>
    </xf>
    <xf numFmtId="0" fontId="5" fillId="2" borderId="35" xfId="1" applyFont="1" applyFill="1" applyBorder="1" applyAlignment="1">
      <alignment horizontal="right" vertical="center" indent="1"/>
    </xf>
    <xf numFmtId="0" fontId="5" fillId="2" borderId="17" xfId="1" applyFont="1" applyFill="1" applyBorder="1" applyAlignment="1">
      <alignment horizontal="right" vertical="center" indent="1"/>
    </xf>
    <xf numFmtId="0" fontId="5" fillId="2" borderId="45" xfId="1" applyFont="1" applyFill="1" applyBorder="1" applyAlignment="1">
      <alignment vertical="center" readingOrder="1"/>
    </xf>
    <xf numFmtId="0" fontId="4" fillId="0" borderId="14" xfId="1" applyBorder="1"/>
    <xf numFmtId="0" fontId="5" fillId="0" borderId="0" xfId="1" applyFont="1" applyFill="1" applyBorder="1" applyAlignment="1">
      <alignment horizontal="right" vertical="center" indent="1"/>
    </xf>
    <xf numFmtId="0" fontId="5" fillId="2" borderId="35" xfId="1" applyFont="1" applyFill="1" applyBorder="1" applyAlignment="1">
      <alignment vertical="center"/>
    </xf>
    <xf numFmtId="0" fontId="5" fillId="2" borderId="12" xfId="1" applyFont="1" applyFill="1" applyBorder="1" applyAlignment="1">
      <alignment vertical="center"/>
    </xf>
    <xf numFmtId="0" fontId="5" fillId="0" borderId="35" xfId="1" applyFont="1" applyBorder="1" applyAlignment="1">
      <alignment horizontal="right" vertical="center" shrinkToFit="1"/>
    </xf>
    <xf numFmtId="0" fontId="5" fillId="0" borderId="10" xfId="1" applyFont="1" applyBorder="1" applyAlignment="1">
      <alignment horizontal="right" vertical="center" shrinkToFit="1"/>
    </xf>
    <xf numFmtId="0" fontId="5" fillId="2" borderId="37" xfId="1" applyFont="1" applyFill="1" applyBorder="1" applyAlignment="1">
      <alignment horizontal="right" vertical="center"/>
    </xf>
    <xf numFmtId="0" fontId="5" fillId="2" borderId="39" xfId="1" applyFont="1" applyFill="1" applyBorder="1" applyAlignment="1">
      <alignment horizontal="right" vertical="center"/>
    </xf>
    <xf numFmtId="0" fontId="5" fillId="2" borderId="13" xfId="1" applyFont="1" applyFill="1" applyBorder="1" applyAlignment="1">
      <alignment horizontal="right" vertical="center" indent="1" shrinkToFit="1"/>
    </xf>
    <xf numFmtId="0" fontId="5" fillId="2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left" vertical="center"/>
    </xf>
    <xf numFmtId="0" fontId="5" fillId="2" borderId="37" xfId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center" vertical="center" wrapText="1"/>
    </xf>
    <xf numFmtId="0" fontId="25" fillId="2" borderId="35" xfId="1" applyFont="1" applyFill="1" applyBorder="1" applyAlignment="1">
      <alignment horizontal="right" vertical="center"/>
    </xf>
    <xf numFmtId="0" fontId="25" fillId="0" borderId="35" xfId="1" applyFont="1" applyFill="1" applyBorder="1" applyAlignment="1">
      <alignment horizontal="right" vertical="center"/>
    </xf>
    <xf numFmtId="0" fontId="25" fillId="2" borderId="0" xfId="1" applyFont="1" applyFill="1" applyAlignment="1">
      <alignment horizontal="right" vertical="center"/>
    </xf>
    <xf numFmtId="0" fontId="25" fillId="2" borderId="35" xfId="1" applyFont="1" applyFill="1" applyBorder="1" applyAlignment="1">
      <alignment vertical="center"/>
    </xf>
    <xf numFmtId="0" fontId="25" fillId="2" borderId="39" xfId="1" applyFont="1" applyFill="1" applyBorder="1" applyAlignment="1">
      <alignment horizontal="right" vertical="center"/>
    </xf>
    <xf numFmtId="0" fontId="25" fillId="0" borderId="39" xfId="1" applyFont="1" applyFill="1" applyBorder="1" applyAlignment="1">
      <alignment horizontal="right" vertical="center"/>
    </xf>
    <xf numFmtId="0" fontId="25" fillId="2" borderId="39" xfId="1" applyFont="1" applyFill="1" applyBorder="1" applyAlignment="1">
      <alignment vertical="center"/>
    </xf>
    <xf numFmtId="0" fontId="25" fillId="2" borderId="39" xfId="1" applyFont="1" applyFill="1" applyBorder="1" applyAlignment="1">
      <alignment horizontal="left" vertical="center" readingOrder="1"/>
    </xf>
    <xf numFmtId="0" fontId="25" fillId="2" borderId="10" xfId="1" applyFont="1" applyFill="1" applyBorder="1" applyAlignment="1">
      <alignment horizontal="right" vertical="center"/>
    </xf>
    <xf numFmtId="0" fontId="25" fillId="2" borderId="45" xfId="1" applyFont="1" applyFill="1" applyBorder="1" applyAlignment="1">
      <alignment horizontal="right" vertical="center"/>
    </xf>
    <xf numFmtId="0" fontId="25" fillId="0" borderId="45" xfId="1" applyFont="1" applyFill="1" applyBorder="1" applyAlignment="1">
      <alignment horizontal="right" vertical="center"/>
    </xf>
    <xf numFmtId="0" fontId="25" fillId="2" borderId="0" xfId="1" applyFont="1" applyFill="1" applyBorder="1" applyAlignment="1">
      <alignment vertical="center"/>
    </xf>
    <xf numFmtId="0" fontId="25" fillId="0" borderId="11" xfId="1" applyFont="1" applyFill="1" applyBorder="1" applyAlignment="1">
      <alignment horizontal="right" vertical="center"/>
    </xf>
    <xf numFmtId="0" fontId="25" fillId="2" borderId="11" xfId="1" applyFont="1" applyFill="1" applyBorder="1" applyAlignment="1">
      <alignment horizontal="right" vertical="center"/>
    </xf>
    <xf numFmtId="0" fontId="5" fillId="0" borderId="11" xfId="1" applyFont="1" applyFill="1" applyBorder="1" applyAlignment="1">
      <alignment horizontal="center" vertical="center"/>
    </xf>
    <xf numFmtId="0" fontId="5" fillId="2" borderId="37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0" fontId="5" fillId="2" borderId="45" xfId="1" applyFont="1" applyFill="1" applyBorder="1" applyAlignment="1">
      <alignment horizontal="right" vertical="center"/>
    </xf>
    <xf numFmtId="0" fontId="5" fillId="2" borderId="39" xfId="1" applyFont="1" applyFill="1" applyBorder="1" applyAlignment="1">
      <alignment horizontal="right" vertical="center"/>
    </xf>
    <xf numFmtId="0" fontId="5" fillId="2" borderId="42" xfId="1" applyFont="1" applyFill="1" applyBorder="1" applyAlignment="1">
      <alignment horizontal="right" vertical="center"/>
    </xf>
    <xf numFmtId="0" fontId="5" fillId="2" borderId="16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right" vertical="center"/>
    </xf>
    <xf numFmtId="0" fontId="5" fillId="2" borderId="39" xfId="1" applyFont="1" applyFill="1" applyBorder="1" applyAlignment="1">
      <alignment vertical="center"/>
    </xf>
    <xf numFmtId="0" fontId="5" fillId="2" borderId="45" xfId="1" applyFont="1" applyFill="1" applyBorder="1" applyAlignment="1">
      <alignment vertical="center"/>
    </xf>
    <xf numFmtId="0" fontId="5" fillId="2" borderId="42" xfId="1" applyFont="1" applyFill="1" applyBorder="1" applyAlignment="1">
      <alignment vertical="center"/>
    </xf>
    <xf numFmtId="0" fontId="5" fillId="2" borderId="35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2" borderId="37" xfId="1" applyFont="1" applyFill="1" applyBorder="1" applyAlignment="1">
      <alignment horizontal="right" vertical="center"/>
    </xf>
    <xf numFmtId="0" fontId="5" fillId="0" borderId="11" xfId="1" applyFont="1" applyFill="1" applyBorder="1" applyAlignment="1">
      <alignment horizontal="center" vertical="center"/>
    </xf>
    <xf numFmtId="0" fontId="5" fillId="2" borderId="39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right" vertical="center"/>
    </xf>
    <xf numFmtId="0" fontId="7" fillId="0" borderId="0" xfId="1" applyFont="1" applyBorder="1" applyAlignment="1">
      <alignment horizontal="center" vertical="center" wrapText="1"/>
    </xf>
    <xf numFmtId="0" fontId="27" fillId="2" borderId="36" xfId="1" applyFont="1" applyFill="1" applyBorder="1" applyAlignment="1">
      <alignment horizontal="left" vertical="center" readingOrder="1"/>
    </xf>
    <xf numFmtId="0" fontId="5" fillId="0" borderId="0" xfId="1" applyFont="1" applyFill="1" applyBorder="1" applyAlignment="1">
      <alignment horizontal="center" wrapText="1"/>
    </xf>
    <xf numFmtId="0" fontId="5" fillId="0" borderId="10" xfId="1" applyFont="1" applyFill="1" applyBorder="1" applyAlignment="1">
      <alignment horizontal="center" wrapText="1"/>
    </xf>
    <xf numFmtId="0" fontId="12" fillId="0" borderId="0" xfId="1" applyFont="1"/>
    <xf numFmtId="0" fontId="5" fillId="2" borderId="14" xfId="1" applyFont="1" applyFill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7" fillId="0" borderId="0" xfId="1" applyFont="1" applyBorder="1" applyAlignment="1"/>
    <xf numFmtId="0" fontId="5" fillId="0" borderId="16" xfId="1" applyFont="1" applyBorder="1" applyAlignment="1">
      <alignment vertical="center"/>
    </xf>
    <xf numFmtId="0" fontId="5" fillId="0" borderId="39" xfId="1" applyFont="1" applyBorder="1" applyAlignment="1">
      <alignment vertical="center"/>
    </xf>
    <xf numFmtId="0" fontId="5" fillId="0" borderId="16" xfId="1" applyFont="1" applyBorder="1" applyAlignment="1">
      <alignment horizontal="right" vertical="center"/>
    </xf>
    <xf numFmtId="0" fontId="5" fillId="0" borderId="39" xfId="1" applyFont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2" borderId="37" xfId="1" applyFont="1" applyFill="1" applyBorder="1" applyAlignment="1">
      <alignment vertical="center"/>
    </xf>
    <xf numFmtId="0" fontId="5" fillId="2" borderId="36" xfId="1" applyFont="1" applyFill="1" applyBorder="1" applyAlignment="1">
      <alignment vertical="center" readingOrder="1"/>
    </xf>
    <xf numFmtId="0" fontId="5" fillId="0" borderId="45" xfId="1" applyFont="1" applyBorder="1" applyAlignment="1">
      <alignment horizontal="right" vertical="center"/>
    </xf>
    <xf numFmtId="0" fontId="5" fillId="0" borderId="55" xfId="1" applyFont="1" applyBorder="1" applyAlignment="1">
      <alignment horizontal="right" vertical="center"/>
    </xf>
    <xf numFmtId="0" fontId="5" fillId="2" borderId="5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5" fillId="8" borderId="14" xfId="1" applyFont="1" applyFill="1" applyBorder="1" applyAlignment="1">
      <alignment horizontal="right" vertical="center"/>
    </xf>
    <xf numFmtId="0" fontId="5" fillId="2" borderId="45" xfId="1" applyFont="1" applyFill="1" applyBorder="1" applyAlignment="1">
      <alignment horizontal="right" vertical="center" indent="1" shrinkToFit="1"/>
    </xf>
    <xf numFmtId="0" fontId="5" fillId="2" borderId="42" xfId="1" applyFont="1" applyFill="1" applyBorder="1" applyAlignment="1">
      <alignment horizontal="right" vertical="center" indent="1" shrinkToFit="1"/>
    </xf>
    <xf numFmtId="0" fontId="7" fillId="2" borderId="36" xfId="1" applyFont="1" applyFill="1" applyBorder="1" applyAlignment="1">
      <alignment horizontal="left" vertical="center" readingOrder="1"/>
    </xf>
    <xf numFmtId="0" fontId="7" fillId="2" borderId="39" xfId="0" applyFont="1" applyFill="1" applyBorder="1" applyAlignment="1">
      <alignment vertical="center"/>
    </xf>
    <xf numFmtId="0" fontId="7" fillId="8" borderId="39" xfId="0" applyFont="1" applyFill="1" applyBorder="1" applyAlignment="1">
      <alignment vertical="center"/>
    </xf>
    <xf numFmtId="0" fontId="7" fillId="2" borderId="37" xfId="1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center" vertical="center"/>
    </xf>
    <xf numFmtId="0" fontId="29" fillId="0" borderId="0" xfId="2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29" fillId="0" borderId="10" xfId="2" applyFont="1" applyFill="1" applyBorder="1" applyAlignment="1">
      <alignment horizontal="center" vertical="center"/>
    </xf>
    <xf numFmtId="0" fontId="15" fillId="0" borderId="10" xfId="3" applyFont="1" applyFill="1" applyBorder="1" applyAlignment="1">
      <alignment horizontal="center" vertical="center"/>
    </xf>
    <xf numFmtId="0" fontId="29" fillId="0" borderId="0" xfId="2" applyFont="1" applyBorder="1" applyAlignment="1">
      <alignment horizontal="right" vertical="center"/>
    </xf>
    <xf numFmtId="0" fontId="29" fillId="0" borderId="0" xfId="2" applyFont="1" applyBorder="1" applyAlignment="1">
      <alignment vertical="center"/>
    </xf>
    <xf numFmtId="0" fontId="29" fillId="0" borderId="39" xfId="2" applyFont="1" applyBorder="1" applyAlignment="1">
      <alignment horizontal="right" vertical="center"/>
    </xf>
    <xf numFmtId="0" fontId="3" fillId="2" borderId="39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/>
    </xf>
    <xf numFmtId="0" fontId="29" fillId="0" borderId="39" xfId="3" applyFont="1" applyBorder="1" applyAlignment="1">
      <alignment horizontal="right" vertical="center"/>
    </xf>
    <xf numFmtId="0" fontId="29" fillId="0" borderId="40" xfId="2" applyFont="1" applyBorder="1" applyAlignment="1">
      <alignment horizontal="right" vertical="center"/>
    </xf>
    <xf numFmtId="0" fontId="5" fillId="2" borderId="42" xfId="0" applyFont="1" applyFill="1" applyBorder="1" applyAlignment="1">
      <alignment horizontal="right" vertical="center"/>
    </xf>
    <xf numFmtId="0" fontId="29" fillId="0" borderId="39" xfId="2" applyNumberFormat="1" applyFont="1" applyBorder="1" applyAlignment="1">
      <alignment horizontal="right" vertical="center"/>
    </xf>
    <xf numFmtId="0" fontId="29" fillId="0" borderId="14" xfId="2" applyFont="1" applyFill="1" applyBorder="1" applyAlignment="1">
      <alignment horizontal="right" vertical="center"/>
    </xf>
    <xf numFmtId="0" fontId="29" fillId="0" borderId="14" xfId="2" applyFont="1" applyBorder="1" applyAlignment="1">
      <alignment horizontal="right" vertical="center"/>
    </xf>
    <xf numFmtId="0" fontId="29" fillId="0" borderId="0" xfId="3" applyFont="1" applyBorder="1" applyAlignment="1">
      <alignment horizontal="right" vertical="center"/>
    </xf>
    <xf numFmtId="0" fontId="29" fillId="0" borderId="42" xfId="3" applyFont="1" applyBorder="1" applyAlignment="1">
      <alignment horizontal="right" vertical="center"/>
    </xf>
    <xf numFmtId="0" fontId="29" fillId="0" borderId="10" xfId="3" applyFont="1" applyBorder="1" applyAlignment="1">
      <alignment horizontal="right" vertical="center"/>
    </xf>
    <xf numFmtId="0" fontId="29" fillId="0" borderId="14" xfId="3" applyFont="1" applyFill="1" applyBorder="1" applyAlignment="1">
      <alignment horizontal="right" vertical="center"/>
    </xf>
    <xf numFmtId="0" fontId="29" fillId="0" borderId="14" xfId="3" applyFont="1" applyBorder="1" applyAlignment="1">
      <alignment horizontal="right" vertical="center"/>
    </xf>
    <xf numFmtId="0" fontId="29" fillId="0" borderId="0" xfId="3" applyFont="1" applyBorder="1" applyAlignment="1">
      <alignment horizontal="right" vertical="center" indent="1"/>
    </xf>
    <xf numFmtId="0" fontId="29" fillId="0" borderId="0" xfId="3" applyFont="1" applyBorder="1" applyAlignment="1">
      <alignment vertical="center"/>
    </xf>
    <xf numFmtId="0" fontId="29" fillId="0" borderId="42" xfId="3" applyFont="1" applyBorder="1" applyAlignment="1">
      <alignment vertical="center"/>
    </xf>
    <xf numFmtId="0" fontId="29" fillId="0" borderId="10" xfId="3" applyFont="1" applyBorder="1" applyAlignment="1">
      <alignment vertical="center"/>
    </xf>
    <xf numFmtId="0" fontId="29" fillId="0" borderId="14" xfId="3" applyFont="1" applyBorder="1" applyAlignment="1">
      <alignment vertical="center"/>
    </xf>
    <xf numFmtId="0" fontId="29" fillId="0" borderId="45" xfId="3" applyFont="1" applyBorder="1" applyAlignment="1">
      <alignment vertical="center"/>
    </xf>
    <xf numFmtId="0" fontId="29" fillId="0" borderId="14" xfId="3" applyFont="1" applyFill="1" applyBorder="1" applyAlignment="1">
      <alignment vertical="center"/>
    </xf>
    <xf numFmtId="0" fontId="29" fillId="0" borderId="11" xfId="3" applyFont="1" applyFill="1" applyBorder="1" applyAlignment="1">
      <alignment vertical="center"/>
    </xf>
    <xf numFmtId="0" fontId="29" fillId="8" borderId="14" xfId="3" applyFont="1" applyFill="1" applyBorder="1" applyAlignment="1">
      <alignment vertical="center"/>
    </xf>
    <xf numFmtId="0" fontId="3" fillId="2" borderId="42" xfId="0" applyFont="1" applyFill="1" applyBorder="1" applyAlignment="1">
      <alignment horizontal="center" vertical="center"/>
    </xf>
    <xf numFmtId="0" fontId="15" fillId="0" borderId="37" xfId="2" applyFont="1" applyBorder="1" applyAlignment="1">
      <alignment horizontal="righ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right" vertical="center"/>
    </xf>
    <xf numFmtId="0" fontId="7" fillId="0" borderId="35" xfId="0" applyFont="1" applyBorder="1" applyAlignment="1">
      <alignment horizontal="right" vertical="center" shrinkToFit="1"/>
    </xf>
    <xf numFmtId="0" fontId="7" fillId="0" borderId="39" xfId="0" applyFont="1" applyBorder="1" applyAlignment="1">
      <alignment horizontal="right" vertical="center" shrinkToFit="1"/>
    </xf>
    <xf numFmtId="0" fontId="7" fillId="0" borderId="10" xfId="0" applyFont="1" applyBorder="1" applyAlignment="1">
      <alignment horizontal="righ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39" xfId="0" applyFont="1" applyBorder="1" applyAlignment="1">
      <alignment horizontal="left" vertical="center" shrinkToFit="1"/>
    </xf>
    <xf numFmtId="0" fontId="7" fillId="0" borderId="1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0" fontId="5" fillId="0" borderId="16" xfId="1" applyFont="1" applyBorder="1" applyAlignment="1">
      <alignment horizontal="right" vertical="center" indent="1"/>
    </xf>
    <xf numFmtId="0" fontId="29" fillId="0" borderId="42" xfId="2" applyFont="1" applyBorder="1" applyAlignment="1">
      <alignment horizontal="right" vertical="center" indent="1"/>
    </xf>
    <xf numFmtId="0" fontId="5" fillId="0" borderId="42" xfId="1" applyFont="1" applyBorder="1" applyAlignment="1">
      <alignment horizontal="right" vertical="center" indent="1"/>
    </xf>
    <xf numFmtId="0" fontId="5" fillId="0" borderId="40" xfId="1" applyFont="1" applyBorder="1" applyAlignment="1">
      <alignment horizontal="right" vertical="center" indent="1"/>
    </xf>
    <xf numFmtId="0" fontId="29" fillId="0" borderId="42" xfId="2" applyFont="1" applyBorder="1" applyAlignment="1">
      <alignment vertical="center"/>
    </xf>
    <xf numFmtId="0" fontId="5" fillId="0" borderId="42" xfId="1" applyFont="1" applyBorder="1" applyAlignment="1">
      <alignment vertical="center"/>
    </xf>
    <xf numFmtId="0" fontId="5" fillId="0" borderId="35" xfId="1" applyFont="1" applyBorder="1" applyAlignment="1">
      <alignment horizontal="right" vertical="center"/>
    </xf>
    <xf numFmtId="0" fontId="5" fillId="0" borderId="39" xfId="1" applyFont="1" applyFill="1" applyBorder="1" applyAlignment="1">
      <alignment horizontal="right" vertical="center"/>
    </xf>
    <xf numFmtId="0" fontId="5" fillId="0" borderId="42" xfId="1" applyFont="1" applyBorder="1" applyAlignment="1">
      <alignment horizontal="right" vertical="center"/>
    </xf>
    <xf numFmtId="0" fontId="5" fillId="0" borderId="17" xfId="1" applyFont="1" applyBorder="1" applyAlignment="1">
      <alignment horizontal="right" vertical="center"/>
    </xf>
    <xf numFmtId="0" fontId="5" fillId="2" borderId="16" xfId="1" applyFont="1" applyFill="1" applyBorder="1" applyAlignment="1">
      <alignment vertical="center" shrinkToFit="1"/>
    </xf>
    <xf numFmtId="0" fontId="5" fillId="2" borderId="0" xfId="1" applyFont="1" applyFill="1" applyBorder="1" applyAlignment="1">
      <alignment vertical="center" shrinkToFit="1"/>
    </xf>
    <xf numFmtId="0" fontId="5" fillId="2" borderId="10" xfId="1" applyFont="1" applyFill="1" applyBorder="1" applyAlignment="1">
      <alignment vertical="center" shrinkToFit="1"/>
    </xf>
    <xf numFmtId="0" fontId="5" fillId="2" borderId="11" xfId="1" applyFont="1" applyFill="1" applyBorder="1" applyAlignment="1">
      <alignment vertical="center" shrinkToFit="1"/>
    </xf>
    <xf numFmtId="0" fontId="7" fillId="2" borderId="16" xfId="0" applyFont="1" applyFill="1" applyBorder="1" applyAlignment="1">
      <alignment vertical="center"/>
    </xf>
    <xf numFmtId="0" fontId="29" fillId="0" borderId="0" xfId="2" applyFont="1" applyFill="1" applyBorder="1" applyAlignment="1">
      <alignment vertical="center"/>
    </xf>
    <xf numFmtId="0" fontId="29" fillId="0" borderId="16" xfId="2" applyFont="1" applyBorder="1" applyAlignment="1">
      <alignment vertical="center"/>
    </xf>
    <xf numFmtId="0" fontId="29" fillId="0" borderId="35" xfId="2" applyFont="1" applyBorder="1" applyAlignment="1">
      <alignment vertical="center"/>
    </xf>
    <xf numFmtId="0" fontId="29" fillId="0" borderId="10" xfId="2" applyFont="1" applyBorder="1" applyAlignment="1">
      <alignment vertical="center"/>
    </xf>
    <xf numFmtId="0" fontId="29" fillId="0" borderId="11" xfId="2" applyFont="1" applyFill="1" applyBorder="1" applyAlignment="1">
      <alignment vertical="center"/>
    </xf>
    <xf numFmtId="0" fontId="29" fillId="0" borderId="11" xfId="2" applyFont="1" applyBorder="1" applyAlignment="1">
      <alignment vertical="center"/>
    </xf>
    <xf numFmtId="0" fontId="29" fillId="0" borderId="0" xfId="3" applyFont="1" applyFill="1" applyBorder="1" applyAlignment="1">
      <alignment horizontal="center" vertical="center"/>
    </xf>
    <xf numFmtId="0" fontId="29" fillId="0" borderId="10" xfId="3" applyFont="1" applyFill="1" applyBorder="1" applyAlignment="1">
      <alignment horizontal="center" vertical="center"/>
    </xf>
    <xf numFmtId="0" fontId="5" fillId="2" borderId="45" xfId="1" applyFont="1" applyFill="1" applyBorder="1" applyAlignment="1">
      <alignment horizontal="center" vertical="center" readingOrder="1"/>
    </xf>
    <xf numFmtId="0" fontId="5" fillId="0" borderId="11" xfId="1" applyFont="1" applyFill="1" applyBorder="1" applyAlignment="1">
      <alignment horizontal="left" vertical="center" readingOrder="1"/>
    </xf>
    <xf numFmtId="0" fontId="29" fillId="0" borderId="11" xfId="3" applyFont="1" applyFill="1" applyBorder="1" applyAlignment="1">
      <alignment horizontal="right" vertical="center" indent="1"/>
    </xf>
    <xf numFmtId="0" fontId="29" fillId="0" borderId="16" xfId="3" applyFont="1" applyBorder="1" applyAlignment="1">
      <alignment vertical="center"/>
    </xf>
    <xf numFmtId="0" fontId="29" fillId="0" borderId="35" xfId="3" applyFont="1" applyBorder="1" applyAlignment="1">
      <alignment vertical="center"/>
    </xf>
    <xf numFmtId="0" fontId="29" fillId="8" borderId="39" xfId="3" applyFont="1" applyFill="1" applyBorder="1" applyAlignment="1">
      <alignment vertical="center"/>
    </xf>
    <xf numFmtId="0" fontId="29" fillId="0" borderId="11" xfId="3" applyFont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29" fillId="0" borderId="17" xfId="3" applyFont="1" applyBorder="1" applyAlignment="1">
      <alignment vertical="center"/>
    </xf>
    <xf numFmtId="0" fontId="29" fillId="0" borderId="16" xfId="3" applyFont="1" applyBorder="1" applyAlignment="1">
      <alignment horizontal="right"/>
    </xf>
    <xf numFmtId="0" fontId="29" fillId="0" borderId="35" xfId="3" applyFont="1" applyBorder="1" applyAlignment="1">
      <alignment horizontal="right"/>
    </xf>
    <xf numFmtId="0" fontId="29" fillId="0" borderId="39" xfId="3" applyFont="1" applyBorder="1" applyAlignment="1">
      <alignment horizontal="right"/>
    </xf>
    <xf numFmtId="0" fontId="29" fillId="0" borderId="42" xfId="3" applyFont="1" applyBorder="1" applyAlignment="1">
      <alignment horizontal="right"/>
    </xf>
    <xf numFmtId="0" fontId="29" fillId="0" borderId="12" xfId="3" applyFont="1" applyBorder="1" applyAlignment="1">
      <alignment horizontal="right"/>
    </xf>
    <xf numFmtId="0" fontId="29" fillId="0" borderId="0" xfId="3" applyFont="1" applyBorder="1" applyAlignment="1">
      <alignment horizontal="right"/>
    </xf>
    <xf numFmtId="0" fontId="29" fillId="0" borderId="11" xfId="3" applyFont="1" applyFill="1" applyBorder="1" applyAlignment="1">
      <alignment horizontal="right"/>
    </xf>
    <xf numFmtId="0" fontId="29" fillId="0" borderId="11" xfId="3" applyFont="1" applyBorder="1" applyAlignment="1">
      <alignment horizontal="right"/>
    </xf>
    <xf numFmtId="0" fontId="29" fillId="8" borderId="0" xfId="3" applyFont="1" applyFill="1" applyBorder="1" applyAlignment="1">
      <alignment horizontal="center" vertical="center"/>
    </xf>
    <xf numFmtId="0" fontId="29" fillId="8" borderId="10" xfId="3" applyFont="1" applyFill="1" applyBorder="1" applyAlignment="1">
      <alignment horizontal="center" vertical="center"/>
    </xf>
    <xf numFmtId="0" fontId="5" fillId="2" borderId="46" xfId="1" applyFont="1" applyFill="1" applyBorder="1" applyAlignment="1">
      <alignment horizontal="left" vertical="center" readingOrder="1"/>
    </xf>
    <xf numFmtId="0" fontId="29" fillId="0" borderId="39" xfId="3" applyFont="1" applyBorder="1" applyAlignment="1">
      <alignment horizontal="center" vertical="center"/>
    </xf>
    <xf numFmtId="0" fontId="29" fillId="8" borderId="35" xfId="3" applyFont="1" applyFill="1" applyBorder="1" applyAlignment="1">
      <alignment vertical="center"/>
    </xf>
    <xf numFmtId="0" fontId="29" fillId="8" borderId="42" xfId="3" applyFont="1" applyFill="1" applyBorder="1" applyAlignment="1">
      <alignment vertical="center"/>
    </xf>
    <xf numFmtId="0" fontId="29" fillId="8" borderId="17" xfId="3" applyFont="1" applyFill="1" applyBorder="1" applyAlignment="1">
      <alignment vertical="center"/>
    </xf>
    <xf numFmtId="0" fontId="5" fillId="0" borderId="11" xfId="1" applyFont="1" applyFill="1" applyBorder="1" applyAlignment="1">
      <alignment vertical="center" readingOrder="1"/>
    </xf>
    <xf numFmtId="0" fontId="12" fillId="0" borderId="10" xfId="0" applyFont="1" applyBorder="1"/>
    <xf numFmtId="0" fontId="5" fillId="2" borderId="45" xfId="1" applyFont="1" applyFill="1" applyBorder="1" applyAlignment="1">
      <alignment horizontal="right" vertical="center" readingOrder="1"/>
    </xf>
    <xf numFmtId="0" fontId="29" fillId="0" borderId="35" xfId="3" applyFont="1" applyBorder="1" applyAlignment="1">
      <alignment horizontal="center" vertical="center"/>
    </xf>
    <xf numFmtId="0" fontId="29" fillId="0" borderId="42" xfId="3" applyFont="1" applyBorder="1" applyAlignment="1">
      <alignment horizontal="center" vertical="center"/>
    </xf>
    <xf numFmtId="0" fontId="29" fillId="0" borderId="10" xfId="3" applyFont="1" applyBorder="1" applyAlignment="1">
      <alignment horizontal="center" vertical="center"/>
    </xf>
    <xf numFmtId="0" fontId="5" fillId="0" borderId="35" xfId="1" applyFont="1" applyBorder="1" applyAlignment="1">
      <alignment horizontal="right" vertical="center" indent="1"/>
    </xf>
    <xf numFmtId="0" fontId="5" fillId="0" borderId="10" xfId="1" applyFont="1" applyBorder="1" applyAlignment="1">
      <alignment horizontal="right" vertical="center" indent="1"/>
    </xf>
    <xf numFmtId="0" fontId="5" fillId="0" borderId="17" xfId="1" applyFont="1" applyBorder="1" applyAlignment="1">
      <alignment horizontal="right" vertical="center" indent="1"/>
    </xf>
    <xf numFmtId="0" fontId="29" fillId="0" borderId="37" xfId="2" applyFont="1" applyBorder="1" applyAlignment="1">
      <alignment horizontal="right" vertical="center"/>
    </xf>
    <xf numFmtId="0" fontId="29" fillId="0" borderId="43" xfId="2" applyFont="1" applyBorder="1" applyAlignment="1">
      <alignment horizontal="right" vertical="center"/>
    </xf>
    <xf numFmtId="0" fontId="5" fillId="2" borderId="39" xfId="1" applyFont="1" applyFill="1" applyBorder="1" applyAlignment="1">
      <alignment horizontal="center" vertical="center" readingOrder="1"/>
    </xf>
    <xf numFmtId="0" fontId="5" fillId="0" borderId="0" xfId="1" applyFont="1" applyBorder="1" applyAlignment="1">
      <alignment horizontal="right" vertical="center" indent="1"/>
    </xf>
    <xf numFmtId="0" fontId="29" fillId="0" borderId="37" xfId="2" applyFont="1" applyBorder="1" applyAlignment="1">
      <alignment horizontal="center" vertical="center"/>
    </xf>
    <xf numFmtId="0" fontId="29" fillId="0" borderId="43" xfId="2" applyFont="1" applyBorder="1" applyAlignment="1">
      <alignment horizontal="center" vertical="center"/>
    </xf>
    <xf numFmtId="0" fontId="29" fillId="0" borderId="42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5" fillId="0" borderId="0" xfId="1" applyFont="1" applyBorder="1" applyAlignment="1">
      <alignment horizontal="right" indent="1"/>
    </xf>
    <xf numFmtId="0" fontId="5" fillId="2" borderId="0" xfId="1" applyFont="1" applyFill="1" applyBorder="1" applyAlignment="1">
      <alignment horizontal="right" indent="1"/>
    </xf>
    <xf numFmtId="0" fontId="5" fillId="0" borderId="42" xfId="1" applyFont="1" applyBorder="1" applyAlignment="1">
      <alignment horizontal="right" indent="1"/>
    </xf>
    <xf numFmtId="0" fontId="5" fillId="2" borderId="42" xfId="1" applyFont="1" applyFill="1" applyBorder="1" applyAlignment="1">
      <alignment horizontal="right" indent="1"/>
    </xf>
    <xf numFmtId="0" fontId="5" fillId="2" borderId="11" xfId="1" applyFont="1" applyFill="1" applyBorder="1" applyAlignment="1">
      <alignment horizontal="right" vertical="center" indent="1"/>
    </xf>
    <xf numFmtId="0" fontId="5" fillId="0" borderId="39" xfId="1" applyFont="1" applyFill="1" applyBorder="1" applyAlignment="1">
      <alignment horizontal="right" vertical="center" indent="1"/>
    </xf>
    <xf numFmtId="0" fontId="5" fillId="0" borderId="16" xfId="1" applyFont="1" applyBorder="1" applyAlignment="1">
      <alignment horizontal="center"/>
    </xf>
    <xf numFmtId="0" fontId="5" fillId="2" borderId="16" xfId="1" applyFont="1" applyFill="1" applyBorder="1" applyAlignment="1">
      <alignment horizontal="center" vertical="center" shrinkToFit="1"/>
    </xf>
    <xf numFmtId="0" fontId="5" fillId="0" borderId="39" xfId="1" applyFont="1" applyBorder="1" applyAlignment="1">
      <alignment horizontal="center"/>
    </xf>
    <xf numFmtId="0" fontId="5" fillId="2" borderId="39" xfId="1" applyFont="1" applyFill="1" applyBorder="1" applyAlignment="1">
      <alignment horizontal="center" vertical="center" shrinkToFit="1"/>
    </xf>
    <xf numFmtId="0" fontId="5" fillId="0" borderId="42" xfId="1" applyFont="1" applyBorder="1" applyAlignment="1">
      <alignment horizontal="center"/>
    </xf>
    <xf numFmtId="0" fontId="5" fillId="2" borderId="42" xfId="1" applyFont="1" applyFill="1" applyBorder="1" applyAlignment="1">
      <alignment horizontal="center" vertical="center" shrinkToFit="1"/>
    </xf>
    <xf numFmtId="0" fontId="5" fillId="0" borderId="17" xfId="1" applyFont="1" applyBorder="1" applyAlignment="1">
      <alignment horizontal="center"/>
    </xf>
    <xf numFmtId="0" fontId="5" fillId="2" borderId="0" xfId="1" applyFont="1" applyFill="1" applyBorder="1" applyAlignment="1">
      <alignment horizontal="center" vertical="center" shrinkToFit="1"/>
    </xf>
    <xf numFmtId="0" fontId="5" fillId="2" borderId="10" xfId="1" applyFont="1" applyFill="1" applyBorder="1" applyAlignment="1">
      <alignment horizontal="center" vertical="center" shrinkToFit="1"/>
    </xf>
    <xf numFmtId="0" fontId="5" fillId="2" borderId="11" xfId="1" applyFont="1" applyFill="1" applyBorder="1" applyAlignment="1">
      <alignment horizontal="center" vertical="center" shrinkToFit="1"/>
    </xf>
    <xf numFmtId="0" fontId="5" fillId="0" borderId="45" xfId="1" applyFont="1" applyBorder="1" applyAlignment="1">
      <alignment horizontal="right" vertical="center" indent="1"/>
    </xf>
    <xf numFmtId="0" fontId="5" fillId="8" borderId="45" xfId="1" applyFont="1" applyFill="1" applyBorder="1" applyAlignment="1">
      <alignment vertical="center"/>
    </xf>
    <xf numFmtId="0" fontId="5" fillId="0" borderId="39" xfId="1" applyFont="1" applyBorder="1" applyAlignment="1">
      <alignment horizontal="center" vertical="center"/>
    </xf>
    <xf numFmtId="0" fontId="5" fillId="8" borderId="39" xfId="1" applyFont="1" applyFill="1" applyBorder="1" applyAlignment="1">
      <alignment vertical="center"/>
    </xf>
    <xf numFmtId="0" fontId="5" fillId="8" borderId="36" xfId="1" applyFont="1" applyFill="1" applyBorder="1" applyAlignment="1">
      <alignment horizontal="left" vertical="center"/>
    </xf>
    <xf numFmtId="0" fontId="5" fillId="0" borderId="42" xfId="1" applyFont="1" applyBorder="1" applyAlignment="1">
      <alignment horizontal="center" vertical="center"/>
    </xf>
    <xf numFmtId="0" fontId="5" fillId="8" borderId="39" xfId="1" applyFont="1" applyFill="1" applyBorder="1" applyAlignment="1">
      <alignment horizontal="center" vertical="center"/>
    </xf>
    <xf numFmtId="0" fontId="5" fillId="8" borderId="42" xfId="1" applyFont="1" applyFill="1" applyBorder="1" applyAlignment="1">
      <alignment vertical="center"/>
    </xf>
    <xf numFmtId="0" fontId="5" fillId="0" borderId="58" xfId="1" applyFont="1" applyBorder="1" applyAlignment="1">
      <alignment horizontal="right" vertical="center"/>
    </xf>
    <xf numFmtId="0" fontId="5" fillId="0" borderId="58" xfId="1" applyFont="1" applyFill="1" applyBorder="1" applyAlignment="1">
      <alignment horizontal="center"/>
    </xf>
    <xf numFmtId="0" fontId="5" fillId="0" borderId="58" xfId="1" applyFont="1" applyFill="1" applyBorder="1" applyAlignment="1">
      <alignment vertical="center"/>
    </xf>
    <xf numFmtId="0" fontId="5" fillId="8" borderId="0" xfId="1" applyFont="1" applyFill="1" applyBorder="1" applyAlignment="1">
      <alignment horizontal="center" vertical="center"/>
    </xf>
    <xf numFmtId="0" fontId="30" fillId="0" borderId="0" xfId="1" applyFont="1" applyBorder="1" applyAlignment="1">
      <alignment vertical="center"/>
    </xf>
    <xf numFmtId="0" fontId="5" fillId="0" borderId="0" xfId="1" applyFont="1"/>
    <xf numFmtId="0" fontId="25" fillId="0" borderId="56" xfId="1" applyFont="1" applyFill="1" applyBorder="1" applyAlignment="1">
      <alignment horizontal="center" vertical="center" textRotation="90"/>
    </xf>
    <xf numFmtId="0" fontId="5" fillId="0" borderId="57" xfId="1" applyFont="1" applyBorder="1" applyAlignment="1">
      <alignment horizontal="right" vertical="center"/>
    </xf>
    <xf numFmtId="0" fontId="5" fillId="0" borderId="58" xfId="1" applyFont="1" applyBorder="1" applyAlignment="1">
      <alignment horizontal="right"/>
    </xf>
    <xf numFmtId="0" fontId="5" fillId="2" borderId="37" xfId="1" applyFont="1" applyFill="1" applyBorder="1" applyAlignment="1">
      <alignment horizontal="right" vertical="center"/>
    </xf>
    <xf numFmtId="0" fontId="5" fillId="2" borderId="39" xfId="1" applyFont="1" applyFill="1" applyBorder="1" applyAlignment="1">
      <alignment horizontal="left" vertical="center" readingOrder="1"/>
    </xf>
    <xf numFmtId="0" fontId="5" fillId="0" borderId="0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2" borderId="39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3" fillId="2" borderId="39" xfId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horizontal="right" vertical="center"/>
    </xf>
    <xf numFmtId="0" fontId="5" fillId="2" borderId="16" xfId="1" applyFont="1" applyFill="1" applyBorder="1" applyAlignment="1">
      <alignment horizontal="left" vertical="center" readingOrder="1"/>
    </xf>
    <xf numFmtId="0" fontId="5" fillId="2" borderId="12" xfId="1" applyFont="1" applyFill="1" applyBorder="1" applyAlignment="1">
      <alignment horizontal="left" vertical="center" readingOrder="1"/>
    </xf>
    <xf numFmtId="0" fontId="5" fillId="2" borderId="17" xfId="1" applyFont="1" applyFill="1" applyBorder="1" applyAlignment="1">
      <alignment horizontal="left" vertical="center" readingOrder="1"/>
    </xf>
    <xf numFmtId="0" fontId="5" fillId="2" borderId="0" xfId="1" applyFont="1" applyFill="1" applyBorder="1" applyAlignment="1">
      <alignment horizontal="left" vertical="center" readingOrder="1"/>
    </xf>
    <xf numFmtId="0" fontId="5" fillId="0" borderId="0" xfId="1" applyFont="1" applyFill="1" applyBorder="1" applyAlignment="1">
      <alignment horizontal="center" vertical="center" readingOrder="1"/>
    </xf>
    <xf numFmtId="0" fontId="5" fillId="2" borderId="39" xfId="1" applyFont="1" applyFill="1" applyBorder="1" applyAlignment="1">
      <alignment vertical="center"/>
    </xf>
    <xf numFmtId="0" fontId="5" fillId="2" borderId="45" xfId="1" applyFont="1" applyFill="1" applyBorder="1" applyAlignment="1">
      <alignment horizontal="right" vertical="center"/>
    </xf>
    <xf numFmtId="0" fontId="5" fillId="2" borderId="39" xfId="1" applyFont="1" applyFill="1" applyBorder="1" applyAlignment="1">
      <alignment vertical="center" readingOrder="1"/>
    </xf>
    <xf numFmtId="0" fontId="5" fillId="0" borderId="11" xfId="1" applyFont="1" applyFill="1" applyBorder="1" applyAlignment="1">
      <alignment horizontal="right" vertical="center"/>
    </xf>
    <xf numFmtId="0" fontId="5" fillId="2" borderId="37" xfId="1" applyFont="1" applyFill="1" applyBorder="1" applyAlignment="1">
      <alignment horizontal="right" vertical="center"/>
    </xf>
    <xf numFmtId="0" fontId="5" fillId="2" borderId="39" xfId="1" applyFont="1" applyFill="1" applyBorder="1" applyAlignment="1">
      <alignment horizontal="left" vertical="center" readingOrder="1"/>
    </xf>
    <xf numFmtId="0" fontId="5" fillId="0" borderId="0" xfId="1" applyFont="1" applyFill="1" applyBorder="1" applyAlignment="1">
      <alignment horizontal="center" vertical="center" readingOrder="1"/>
    </xf>
    <xf numFmtId="0" fontId="5" fillId="2" borderId="0" xfId="1" applyFont="1" applyFill="1" applyBorder="1" applyAlignment="1">
      <alignment horizontal="right" vertical="center"/>
    </xf>
    <xf numFmtId="0" fontId="29" fillId="0" borderId="0" xfId="3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horizontal="center" vertical="center"/>
    </xf>
    <xf numFmtId="0" fontId="29" fillId="0" borderId="10" xfId="3" applyFont="1" applyFill="1" applyBorder="1" applyAlignment="1">
      <alignment horizontal="center" vertical="center"/>
    </xf>
    <xf numFmtId="0" fontId="29" fillId="0" borderId="12" xfId="3" applyFont="1" applyBorder="1" applyAlignment="1">
      <alignment horizontal="right" vertical="center"/>
    </xf>
    <xf numFmtId="0" fontId="29" fillId="0" borderId="16" xfId="3" applyFont="1" applyBorder="1" applyAlignment="1">
      <alignment horizontal="right" vertical="center"/>
    </xf>
    <xf numFmtId="0" fontId="5" fillId="2" borderId="42" xfId="1" applyFont="1" applyFill="1" applyBorder="1" applyAlignment="1">
      <alignment horizontal="right" vertical="center"/>
    </xf>
    <xf numFmtId="0" fontId="10" fillId="0" borderId="0" xfId="1" applyFont="1" applyBorder="1"/>
    <xf numFmtId="0" fontId="5" fillId="2" borderId="0" xfId="1" applyFont="1" applyFill="1" applyBorder="1" applyAlignment="1">
      <alignment horizontal="center" vertical="center"/>
    </xf>
    <xf numFmtId="0" fontId="5" fillId="2" borderId="39" xfId="1" applyFont="1" applyFill="1" applyBorder="1" applyAlignment="1">
      <alignment horizontal="center" vertical="center"/>
    </xf>
    <xf numFmtId="0" fontId="12" fillId="0" borderId="0" xfId="0" applyFont="1" applyBorder="1"/>
    <xf numFmtId="0" fontId="5" fillId="0" borderId="11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56" xfId="1" applyFont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/>
    </xf>
    <xf numFmtId="0" fontId="5" fillId="0" borderId="45" xfId="4" applyFont="1" applyBorder="1" applyAlignment="1">
      <alignment horizontal="right" vertical="center"/>
    </xf>
    <xf numFmtId="0" fontId="5" fillId="0" borderId="45" xfId="4" applyFont="1" applyBorder="1" applyAlignment="1">
      <alignment horizontal="center" vertical="center"/>
    </xf>
    <xf numFmtId="0" fontId="25" fillId="0" borderId="45" xfId="4" applyFont="1" applyBorder="1" applyAlignment="1">
      <alignment horizontal="center" vertical="center"/>
    </xf>
    <xf numFmtId="0" fontId="5" fillId="0" borderId="39" xfId="4" applyFont="1" applyBorder="1" applyAlignment="1">
      <alignment horizontal="right" vertical="center"/>
    </xf>
    <xf numFmtId="0" fontId="25" fillId="0" borderId="39" xfId="4" applyFont="1" applyBorder="1" applyAlignment="1">
      <alignment horizontal="center" vertical="center"/>
    </xf>
    <xf numFmtId="0" fontId="5" fillId="0" borderId="39" xfId="4" applyFont="1" applyBorder="1" applyAlignment="1">
      <alignment horizontal="center" vertical="center"/>
    </xf>
    <xf numFmtId="0" fontId="25" fillId="0" borderId="42" xfId="4" applyFont="1" applyBorder="1" applyAlignment="1">
      <alignment horizontal="center" vertical="center"/>
    </xf>
    <xf numFmtId="0" fontId="5" fillId="0" borderId="42" xfId="4" applyFont="1" applyBorder="1" applyAlignment="1">
      <alignment horizontal="center" vertical="center"/>
    </xf>
    <xf numFmtId="0" fontId="5" fillId="0" borderId="42" xfId="4" applyFont="1" applyBorder="1" applyAlignment="1">
      <alignment horizontal="right" vertical="center"/>
    </xf>
    <xf numFmtId="0" fontId="5" fillId="0" borderId="0" xfId="4" applyFont="1" applyBorder="1" applyAlignment="1">
      <alignment horizontal="right" vertical="center"/>
    </xf>
    <xf numFmtId="0" fontId="5" fillId="8" borderId="0" xfId="4" applyFont="1" applyFill="1" applyBorder="1" applyAlignment="1">
      <alignment horizontal="center" vertical="center"/>
    </xf>
    <xf numFmtId="0" fontId="7" fillId="0" borderId="39" xfId="4" applyFont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 textRotation="90"/>
    </xf>
    <xf numFmtId="0" fontId="25" fillId="0" borderId="56" xfId="4" applyFont="1" applyFill="1" applyBorder="1" applyAlignment="1">
      <alignment horizontal="center" vertical="center" textRotation="90" wrapText="1"/>
    </xf>
    <xf numFmtId="0" fontId="5" fillId="2" borderId="37" xfId="1" applyFont="1" applyFill="1" applyBorder="1" applyAlignment="1">
      <alignment horizontal="right" vertical="center"/>
    </xf>
    <xf numFmtId="0" fontId="5" fillId="0" borderId="11" xfId="1" applyFont="1" applyFill="1" applyBorder="1" applyAlignment="1">
      <alignment horizontal="center" vertical="center"/>
    </xf>
    <xf numFmtId="0" fontId="5" fillId="2" borderId="39" xfId="1" applyFont="1" applyFill="1" applyBorder="1" applyAlignment="1">
      <alignment horizontal="right" vertical="center"/>
    </xf>
    <xf numFmtId="0" fontId="29" fillId="0" borderId="39" xfId="3" applyFont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26" fillId="8" borderId="0" xfId="0" applyFont="1" applyFill="1" applyBorder="1" applyAlignment="1">
      <alignment horizontal="center" vertical="top" wrapText="1"/>
    </xf>
    <xf numFmtId="0" fontId="29" fillId="0" borderId="0" xfId="3" applyFont="1" applyFill="1" applyBorder="1" applyAlignment="1">
      <alignment horizontal="center" vertical="center"/>
    </xf>
    <xf numFmtId="0" fontId="29" fillId="0" borderId="14" xfId="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left" vertical="center" readingOrder="1"/>
    </xf>
    <xf numFmtId="0" fontId="5" fillId="2" borderId="42" xfId="1" applyFont="1" applyFill="1" applyBorder="1" applyAlignment="1">
      <alignment horizontal="right" vertical="center"/>
    </xf>
    <xf numFmtId="0" fontId="12" fillId="0" borderId="39" xfId="0" applyFont="1" applyBorder="1"/>
    <xf numFmtId="0" fontId="0" fillId="0" borderId="0" xfId="0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2" borderId="37" xfId="1" applyFont="1" applyFill="1" applyBorder="1" applyAlignment="1">
      <alignment horizontal="right" vertical="center"/>
    </xf>
    <xf numFmtId="0" fontId="5" fillId="2" borderId="39" xfId="1" applyFont="1" applyFill="1" applyBorder="1" applyAlignment="1">
      <alignment horizontal="left" vertical="center" readingOrder="1"/>
    </xf>
    <xf numFmtId="0" fontId="5" fillId="2" borderId="45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 wrapText="1"/>
    </xf>
    <xf numFmtId="0" fontId="5" fillId="2" borderId="38" xfId="1" applyFont="1" applyFill="1" applyBorder="1" applyAlignment="1">
      <alignment horizontal="right" vertical="center"/>
    </xf>
    <xf numFmtId="0" fontId="5" fillId="2" borderId="39" xfId="1" applyFont="1" applyFill="1" applyBorder="1" applyAlignment="1">
      <alignment horizontal="right" vertical="center"/>
    </xf>
    <xf numFmtId="0" fontId="5" fillId="0" borderId="40" xfId="0" applyFont="1" applyBorder="1" applyAlignment="1">
      <alignment horizontal="left" vertical="center"/>
    </xf>
    <xf numFmtId="0" fontId="5" fillId="0" borderId="11" xfId="1" applyFont="1" applyFill="1" applyBorder="1" applyAlignment="1">
      <alignment horizontal="center" vertical="center" readingOrder="1"/>
    </xf>
    <xf numFmtId="0" fontId="3" fillId="2" borderId="39" xfId="1" applyFont="1" applyFill="1" applyBorder="1" applyAlignment="1">
      <alignment horizontal="right" vertical="center"/>
    </xf>
    <xf numFmtId="0" fontId="3" fillId="2" borderId="45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 readingOrder="1"/>
    </xf>
    <xf numFmtId="0" fontId="7" fillId="0" borderId="0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readingOrder="1"/>
    </xf>
    <xf numFmtId="0" fontId="7" fillId="0" borderId="0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left" vertical="center" readingOrder="1"/>
    </xf>
    <xf numFmtId="0" fontId="5" fillId="2" borderId="0" xfId="1" applyFont="1" applyFill="1" applyBorder="1" applyAlignment="1">
      <alignment horizontal="right" vertical="center"/>
    </xf>
    <xf numFmtId="0" fontId="5" fillId="2" borderId="16" xfId="1" applyFont="1" applyFill="1" applyBorder="1" applyAlignment="1">
      <alignment horizontal="right" vertical="center"/>
    </xf>
    <xf numFmtId="0" fontId="5" fillId="2" borderId="39" xfId="1" applyFont="1" applyFill="1" applyBorder="1" applyAlignment="1">
      <alignment vertical="center"/>
    </xf>
    <xf numFmtId="0" fontId="5" fillId="2" borderId="10" xfId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2" borderId="14" xfId="1" applyFont="1" applyFill="1" applyBorder="1" applyAlignment="1">
      <alignment horizontal="right" vertical="center" wrapText="1"/>
    </xf>
    <xf numFmtId="0" fontId="5" fillId="2" borderId="45" xfId="1" applyFont="1" applyFill="1" applyBorder="1" applyAlignment="1">
      <alignment horizontal="right" vertical="center"/>
    </xf>
    <xf numFmtId="0" fontId="19" fillId="0" borderId="9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right" vertical="center"/>
    </xf>
    <xf numFmtId="0" fontId="5" fillId="2" borderId="12" xfId="1" applyFont="1" applyFill="1" applyBorder="1" applyAlignment="1">
      <alignment horizontal="left" vertical="center" readingOrder="1"/>
    </xf>
    <xf numFmtId="0" fontId="5" fillId="2" borderId="12" xfId="1" applyFont="1" applyFill="1" applyBorder="1" applyAlignment="1">
      <alignment horizontal="right" vertical="center"/>
    </xf>
    <xf numFmtId="0" fontId="5" fillId="2" borderId="12" xfId="1" applyFont="1" applyFill="1" applyBorder="1" applyAlignment="1">
      <alignment vertical="center" readingOrder="1"/>
    </xf>
    <xf numFmtId="0" fontId="19" fillId="0" borderId="0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right" vertical="center" indent="1"/>
    </xf>
    <xf numFmtId="0" fontId="5" fillId="2" borderId="29" xfId="1" applyFont="1" applyFill="1" applyBorder="1" applyAlignment="1">
      <alignment horizontal="center" vertical="center" textRotation="90" readingOrder="1"/>
    </xf>
    <xf numFmtId="0" fontId="5" fillId="2" borderId="30" xfId="1" applyFont="1" applyFill="1" applyBorder="1" applyAlignment="1">
      <alignment horizontal="center" vertical="center" textRotation="90" readingOrder="1"/>
    </xf>
    <xf numFmtId="0" fontId="5" fillId="2" borderId="27" xfId="1" applyFont="1" applyFill="1" applyBorder="1" applyAlignment="1">
      <alignment horizontal="center" vertical="center" textRotation="90" readingOrder="1"/>
    </xf>
    <xf numFmtId="0" fontId="7" fillId="2" borderId="12" xfId="1" applyFont="1" applyFill="1" applyBorder="1" applyAlignment="1">
      <alignment horizontal="right" vertical="center"/>
    </xf>
    <xf numFmtId="0" fontId="7" fillId="2" borderId="12" xfId="1" applyFont="1" applyFill="1" applyBorder="1" applyAlignment="1">
      <alignment vertical="center" readingOrder="1"/>
    </xf>
    <xf numFmtId="0" fontId="22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5" fillId="2" borderId="45" xfId="1" applyFont="1" applyFill="1" applyBorder="1" applyAlignment="1">
      <alignment vertical="center"/>
    </xf>
    <xf numFmtId="0" fontId="5" fillId="2" borderId="39" xfId="1" applyFont="1" applyFill="1" applyBorder="1" applyAlignment="1">
      <alignment vertical="center" readingOrder="1"/>
    </xf>
    <xf numFmtId="0" fontId="5" fillId="0" borderId="14" xfId="1" applyFont="1" applyFill="1" applyBorder="1" applyAlignment="1">
      <alignment horizontal="center" vertical="center"/>
    </xf>
    <xf numFmtId="0" fontId="5" fillId="2" borderId="42" xfId="1" applyFont="1" applyFill="1" applyBorder="1" applyAlignment="1">
      <alignment vertical="center"/>
    </xf>
    <xf numFmtId="0" fontId="4" fillId="0" borderId="0" xfId="1" applyBorder="1" applyAlignment="1">
      <alignment horizontal="center"/>
    </xf>
    <xf numFmtId="0" fontId="5" fillId="2" borderId="40" xfId="1" applyFont="1" applyFill="1" applyBorder="1" applyAlignment="1">
      <alignment horizontal="right" vertical="center"/>
    </xf>
    <xf numFmtId="0" fontId="19" fillId="0" borderId="0" xfId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vertical="center"/>
    </xf>
    <xf numFmtId="0" fontId="7" fillId="2" borderId="39" xfId="1" applyFont="1" applyFill="1" applyBorder="1" applyAlignment="1">
      <alignment horizontal="right" vertical="center"/>
    </xf>
    <xf numFmtId="0" fontId="7" fillId="0" borderId="1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29" fillId="0" borderId="9" xfId="2" applyFont="1" applyFill="1" applyBorder="1" applyAlignment="1">
      <alignment horizontal="center" vertical="center"/>
    </xf>
    <xf numFmtId="0" fontId="29" fillId="0" borderId="0" xfId="2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right" vertical="center"/>
    </xf>
    <xf numFmtId="0" fontId="5" fillId="2" borderId="42" xfId="1" applyFont="1" applyFill="1" applyBorder="1" applyAlignment="1">
      <alignment horizontal="right" vertical="center"/>
    </xf>
    <xf numFmtId="0" fontId="5" fillId="0" borderId="56" xfId="1" applyFont="1" applyFill="1" applyBorder="1" applyAlignment="1">
      <alignment horizontal="center" vertical="center"/>
    </xf>
    <xf numFmtId="0" fontId="5" fillId="0" borderId="35" xfId="1" applyFont="1" applyBorder="1" applyAlignment="1">
      <alignment horizontal="left" vertical="center" shrinkToFit="1"/>
    </xf>
    <xf numFmtId="0" fontId="5" fillId="0" borderId="12" xfId="1" applyFont="1" applyBorder="1" applyAlignment="1">
      <alignment horizontal="left" vertical="center" shrinkToFit="1"/>
    </xf>
    <xf numFmtId="0" fontId="5" fillId="0" borderId="10" xfId="1" applyFont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right" vertical="center" indent="1"/>
    </xf>
    <xf numFmtId="0" fontId="5" fillId="2" borderId="10" xfId="0" applyFont="1" applyFill="1" applyBorder="1" applyAlignment="1">
      <alignment horizontal="right" vertical="center" indent="1"/>
    </xf>
    <xf numFmtId="0" fontId="5" fillId="2" borderId="39" xfId="0" applyFont="1" applyFill="1" applyBorder="1" applyAlignment="1">
      <alignment horizontal="right" vertical="center" indent="1"/>
    </xf>
    <xf numFmtId="0" fontId="5" fillId="0" borderId="0" xfId="0" applyFont="1" applyFill="1" applyBorder="1" applyAlignment="1">
      <alignment horizontal="left" vertical="center" indent="1" shrinkToFit="1"/>
    </xf>
    <xf numFmtId="0" fontId="5" fillId="0" borderId="9" xfId="1" applyFont="1" applyBorder="1" applyAlignment="1">
      <alignment vertical="center" wrapText="1"/>
    </xf>
    <xf numFmtId="0" fontId="5" fillId="8" borderId="56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20" fillId="0" borderId="0" xfId="1" applyFont="1"/>
    <xf numFmtId="0" fontId="7" fillId="0" borderId="11" xfId="1" applyFont="1" applyFill="1" applyBorder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ill="1" applyAlignment="1">
      <alignment horizontal="center"/>
    </xf>
    <xf numFmtId="0" fontId="4" fillId="0" borderId="0" xfId="1" applyFill="1"/>
    <xf numFmtId="0" fontId="13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center" vertical="center" textRotation="90"/>
    </xf>
    <xf numFmtId="0" fontId="5" fillId="0" borderId="10" xfId="1" applyFont="1" applyFill="1" applyBorder="1" applyAlignment="1">
      <alignment horizontal="center" vertical="center" textRotation="90" wrapText="1"/>
    </xf>
    <xf numFmtId="0" fontId="25" fillId="2" borderId="45" xfId="1" applyFont="1" applyFill="1" applyBorder="1" applyAlignment="1">
      <alignment vertical="center"/>
    </xf>
    <xf numFmtId="0" fontId="25" fillId="0" borderId="39" xfId="1" applyFont="1" applyFill="1" applyBorder="1" applyAlignment="1">
      <alignment vertical="center"/>
    </xf>
    <xf numFmtId="0" fontId="25" fillId="2" borderId="39" xfId="1" applyFont="1" applyFill="1" applyBorder="1" applyAlignment="1">
      <alignment vertical="center" shrinkToFit="1"/>
    </xf>
    <xf numFmtId="0" fontId="25" fillId="2" borderId="10" xfId="1" applyFont="1" applyFill="1" applyBorder="1" applyAlignment="1">
      <alignment vertical="center"/>
    </xf>
    <xf numFmtId="0" fontId="25" fillId="0" borderId="10" xfId="1" applyFont="1" applyFill="1" applyBorder="1" applyAlignment="1">
      <alignment vertical="center"/>
    </xf>
    <xf numFmtId="0" fontId="25" fillId="0" borderId="11" xfId="1" applyFont="1" applyFill="1" applyBorder="1" applyAlignment="1">
      <alignment vertical="center"/>
    </xf>
    <xf numFmtId="0" fontId="10" fillId="2" borderId="0" xfId="1" applyFont="1" applyFill="1" applyBorder="1" applyAlignment="1">
      <alignment horizontal="center"/>
    </xf>
    <xf numFmtId="0" fontId="10" fillId="2" borderId="0" xfId="1" applyFont="1" applyFill="1" applyBorder="1"/>
    <xf numFmtId="0" fontId="7" fillId="2" borderId="14" xfId="1" applyFont="1" applyFill="1" applyBorder="1" applyAlignment="1">
      <alignment horizontal="center" vertical="center" wrapText="1"/>
    </xf>
    <xf numFmtId="0" fontId="5" fillId="0" borderId="39" xfId="1" applyFont="1" applyFill="1" applyBorder="1" applyAlignment="1">
      <alignment vertical="center"/>
    </xf>
    <xf numFmtId="0" fontId="5" fillId="2" borderId="40" xfId="1" applyFont="1" applyFill="1" applyBorder="1" applyAlignment="1">
      <alignment vertical="center"/>
    </xf>
    <xf numFmtId="0" fontId="5" fillId="0" borderId="40" xfId="1" applyFont="1" applyFill="1" applyBorder="1" applyAlignment="1">
      <alignment vertical="center"/>
    </xf>
    <xf numFmtId="0" fontId="12" fillId="2" borderId="11" xfId="1" applyFont="1" applyFill="1" applyBorder="1"/>
    <xf numFmtId="0" fontId="7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vertical="center"/>
    </xf>
    <xf numFmtId="0" fontId="5" fillId="0" borderId="40" xfId="1" applyFont="1" applyFill="1" applyBorder="1" applyAlignment="1">
      <alignment horizontal="right" vertical="center"/>
    </xf>
    <xf numFmtId="0" fontId="12" fillId="2" borderId="0" xfId="1" applyFont="1" applyFill="1"/>
    <xf numFmtId="0" fontId="4" fillId="2" borderId="0" xfId="1" applyFont="1" applyFill="1"/>
    <xf numFmtId="0" fontId="5" fillId="2" borderId="38" xfId="1" applyFont="1" applyFill="1" applyBorder="1" applyAlignment="1">
      <alignment vertical="center" shrinkToFit="1"/>
    </xf>
    <xf numFmtId="0" fontId="3" fillId="2" borderId="43" xfId="1" applyFont="1" applyFill="1" applyBorder="1" applyAlignment="1">
      <alignment horizontal="right" vertical="center"/>
    </xf>
    <xf numFmtId="0" fontId="5" fillId="2" borderId="42" xfId="1" applyFont="1" applyFill="1" applyBorder="1" applyAlignment="1">
      <alignment vertical="center" shrinkToFit="1"/>
    </xf>
    <xf numFmtId="0" fontId="5" fillId="2" borderId="40" xfId="1" applyFont="1" applyFill="1" applyBorder="1" applyAlignment="1">
      <alignment vertical="center" shrinkToFit="1"/>
    </xf>
    <xf numFmtId="0" fontId="5" fillId="0" borderId="56" xfId="1" applyFont="1" applyFill="1" applyBorder="1" applyAlignment="1">
      <alignment horizontal="center" vertical="center" wrapText="1"/>
    </xf>
    <xf numFmtId="0" fontId="5" fillId="2" borderId="62" xfId="1" applyFont="1" applyFill="1" applyBorder="1" applyAlignment="1">
      <alignment vertical="center" shrinkToFit="1"/>
    </xf>
    <xf numFmtId="0" fontId="5" fillId="0" borderId="39" xfId="1" applyFont="1" applyFill="1" applyBorder="1" applyAlignment="1">
      <alignment vertical="center" shrinkToFit="1"/>
    </xf>
    <xf numFmtId="0" fontId="5" fillId="0" borderId="39" xfId="1" applyFont="1" applyFill="1" applyBorder="1" applyAlignment="1">
      <alignment shrinkToFit="1"/>
    </xf>
    <xf numFmtId="0" fontId="5" fillId="0" borderId="40" xfId="1" applyFont="1" applyFill="1" applyBorder="1" applyAlignment="1">
      <alignment vertical="center" shrinkToFit="1"/>
    </xf>
    <xf numFmtId="0" fontId="5" fillId="2" borderId="62" xfId="1" applyFont="1" applyFill="1" applyBorder="1" applyAlignment="1">
      <alignment horizontal="right" vertical="center"/>
    </xf>
    <xf numFmtId="0" fontId="5" fillId="8" borderId="62" xfId="0" applyFont="1" applyFill="1" applyBorder="1" applyAlignment="1">
      <alignment horizontal="right" vertical="center" shrinkToFit="1"/>
    </xf>
    <xf numFmtId="0" fontId="5" fillId="8" borderId="39" xfId="0" applyFont="1" applyFill="1" applyBorder="1" applyAlignment="1">
      <alignment horizontal="right" vertical="center" shrinkToFit="1"/>
    </xf>
    <xf numFmtId="0" fontId="5" fillId="8" borderId="10" xfId="0" applyFont="1" applyFill="1" applyBorder="1" applyAlignment="1">
      <alignment horizontal="right" vertical="center" shrinkToFit="1"/>
    </xf>
    <xf numFmtId="0" fontId="5" fillId="2" borderId="11" xfId="1" applyFont="1" applyFill="1" applyBorder="1" applyAlignment="1">
      <alignment horizontal="right" vertical="center"/>
    </xf>
    <xf numFmtId="0" fontId="7" fillId="2" borderId="45" xfId="1" applyFont="1" applyFill="1" applyBorder="1" applyAlignment="1">
      <alignment horizontal="right" vertical="center"/>
    </xf>
    <xf numFmtId="0" fontId="7" fillId="2" borderId="45" xfId="1" applyFont="1" applyFill="1" applyBorder="1" applyAlignment="1">
      <alignment vertical="center" shrinkToFit="1"/>
    </xf>
    <xf numFmtId="0" fontId="4" fillId="0" borderId="0" xfId="1" applyAlignment="1">
      <alignment horizontal="right" vertical="center"/>
    </xf>
    <xf numFmtId="0" fontId="5" fillId="2" borderId="45" xfId="1" applyFont="1" applyFill="1" applyBorder="1" applyAlignment="1">
      <alignment vertical="center" shrinkToFit="1"/>
    </xf>
    <xf numFmtId="0" fontId="7" fillId="2" borderId="0" xfId="1" applyFont="1" applyFill="1" applyBorder="1" applyAlignment="1">
      <alignment vertical="center" shrinkToFit="1"/>
    </xf>
    <xf numFmtId="0" fontId="7" fillId="2" borderId="39" xfId="1" applyFont="1" applyFill="1" applyBorder="1" applyAlignment="1">
      <alignment vertical="center" shrinkToFit="1"/>
    </xf>
    <xf numFmtId="0" fontId="5" fillId="2" borderId="40" xfId="1" applyFont="1" applyFill="1" applyBorder="1" applyAlignment="1">
      <alignment horizontal="right" vertical="center" shrinkToFit="1"/>
    </xf>
    <xf numFmtId="0" fontId="5" fillId="2" borderId="64" xfId="1" applyFont="1" applyFill="1" applyBorder="1" applyAlignment="1">
      <alignment vertical="center" readingOrder="2"/>
    </xf>
    <xf numFmtId="0" fontId="5" fillId="2" borderId="39" xfId="1" applyFont="1" applyFill="1" applyBorder="1" applyAlignment="1">
      <alignment vertical="center" readingOrder="2"/>
    </xf>
    <xf numFmtId="0" fontId="27" fillId="0" borderId="0" xfId="1" applyFont="1"/>
    <xf numFmtId="0" fontId="5" fillId="2" borderId="42" xfId="1" applyFont="1" applyFill="1" applyBorder="1" applyAlignment="1">
      <alignment vertical="center" readingOrder="2"/>
    </xf>
    <xf numFmtId="0" fontId="5" fillId="0" borderId="39" xfId="1" applyFont="1" applyFill="1" applyBorder="1" applyAlignment="1">
      <alignment vertical="center" readingOrder="2"/>
    </xf>
    <xf numFmtId="0" fontId="5" fillId="2" borderId="45" xfId="1" applyFont="1" applyFill="1" applyBorder="1" applyAlignment="1">
      <alignment vertical="center" readingOrder="2"/>
    </xf>
    <xf numFmtId="0" fontId="5" fillId="2" borderId="16" xfId="1" applyFont="1" applyFill="1" applyBorder="1" applyAlignment="1">
      <alignment vertical="center" readingOrder="2"/>
    </xf>
    <xf numFmtId="0" fontId="5" fillId="2" borderId="45" xfId="1" applyFont="1" applyFill="1" applyBorder="1" applyAlignment="1">
      <alignment horizontal="center" vertical="center" shrinkToFit="1"/>
    </xf>
    <xf numFmtId="0" fontId="5" fillId="0" borderId="39" xfId="1" applyFont="1" applyFill="1" applyBorder="1" applyAlignment="1">
      <alignment horizontal="center" vertical="center" shrinkToFit="1"/>
    </xf>
    <xf numFmtId="0" fontId="19" fillId="2" borderId="39" xfId="1" applyFont="1" applyFill="1" applyBorder="1" applyAlignment="1">
      <alignment horizontal="center" vertical="center" shrinkToFit="1"/>
    </xf>
    <xf numFmtId="0" fontId="5" fillId="2" borderId="40" xfId="1" applyFont="1" applyFill="1" applyBorder="1" applyAlignment="1">
      <alignment horizontal="center" vertical="center" shrinkToFit="1"/>
    </xf>
    <xf numFmtId="0" fontId="7" fillId="2" borderId="14" xfId="1" applyFont="1" applyFill="1" applyBorder="1" applyAlignment="1">
      <alignment vertical="center" wrapText="1"/>
    </xf>
    <xf numFmtId="0" fontId="5" fillId="0" borderId="38" xfId="1" applyFont="1" applyBorder="1" applyAlignment="1">
      <alignment horizontal="right" vertical="center" shrinkToFit="1"/>
    </xf>
    <xf numFmtId="0" fontId="5" fillId="0" borderId="38" xfId="1" applyFont="1" applyBorder="1" applyAlignment="1">
      <alignment horizontal="left" vertical="center" shrinkToFit="1"/>
    </xf>
    <xf numFmtId="0" fontId="5" fillId="0" borderId="39" xfId="1" applyFont="1" applyBorder="1" applyAlignment="1">
      <alignment horizontal="right" vertical="center" shrinkToFit="1"/>
    </xf>
    <xf numFmtId="0" fontId="5" fillId="0" borderId="39" xfId="1" applyFont="1" applyBorder="1" applyAlignment="1">
      <alignment horizontal="left" vertical="center" shrinkToFit="1"/>
    </xf>
    <xf numFmtId="0" fontId="5" fillId="0" borderId="40" xfId="1" applyFont="1" applyBorder="1" applyAlignment="1">
      <alignment horizontal="right" vertical="center" shrinkToFit="1"/>
    </xf>
    <xf numFmtId="0" fontId="5" fillId="0" borderId="40" xfId="1" applyFont="1" applyBorder="1" applyAlignment="1">
      <alignment horizontal="left" vertical="center" shrinkToFit="1"/>
    </xf>
    <xf numFmtId="0" fontId="10" fillId="2" borderId="0" xfId="1" applyFont="1" applyFill="1" applyAlignment="1">
      <alignment horizontal="center"/>
    </xf>
    <xf numFmtId="0" fontId="10" fillId="2" borderId="0" xfId="1" applyFont="1" applyFill="1"/>
    <xf numFmtId="0" fontId="5" fillId="0" borderId="0" xfId="1" applyFont="1" applyFill="1" applyBorder="1" applyAlignment="1">
      <alignment vertical="center" wrapText="1"/>
    </xf>
    <xf numFmtId="0" fontId="5" fillId="2" borderId="64" xfId="1" applyFont="1" applyFill="1" applyBorder="1" applyAlignment="1">
      <alignment horizontal="right" vertical="center"/>
    </xf>
    <xf numFmtId="0" fontId="19" fillId="2" borderId="39" xfId="1" applyFont="1" applyFill="1" applyBorder="1" applyAlignment="1">
      <alignment horizontal="right" vertical="center"/>
    </xf>
    <xf numFmtId="0" fontId="5" fillId="0" borderId="65" xfId="1" applyFont="1" applyFill="1" applyBorder="1" applyAlignment="1">
      <alignment horizontal="right" vertical="center"/>
    </xf>
    <xf numFmtId="0" fontId="5" fillId="2" borderId="65" xfId="1" applyFont="1" applyFill="1" applyBorder="1" applyAlignment="1">
      <alignment horizontal="right" vertical="center"/>
    </xf>
    <xf numFmtId="0" fontId="7" fillId="2" borderId="0" xfId="1" applyFont="1" applyFill="1" applyBorder="1" applyAlignment="1"/>
    <xf numFmtId="0" fontId="4" fillId="2" borderId="0" xfId="1" applyFill="1" applyBorder="1" applyAlignment="1">
      <alignment horizontal="center"/>
    </xf>
    <xf numFmtId="0" fontId="4" fillId="2" borderId="0" xfId="1" applyFill="1" applyAlignment="1">
      <alignment horizontal="center"/>
    </xf>
    <xf numFmtId="0" fontId="5" fillId="0" borderId="11" xfId="1" applyFont="1" applyFill="1" applyBorder="1" applyAlignment="1">
      <alignment vertical="center" shrinkToFit="1"/>
    </xf>
    <xf numFmtId="0" fontId="5" fillId="2" borderId="38" xfId="1" applyFont="1" applyFill="1" applyBorder="1" applyAlignment="1">
      <alignment horizontal="right" vertical="center" indent="1"/>
    </xf>
    <xf numFmtId="0" fontId="5" fillId="2" borderId="16" xfId="1" applyFont="1" applyFill="1" applyBorder="1" applyAlignment="1">
      <alignment horizontal="right" vertical="center" indent="1" shrinkToFit="1"/>
    </xf>
    <xf numFmtId="0" fontId="5" fillId="2" borderId="16" xfId="1" applyFont="1" applyFill="1" applyBorder="1" applyAlignment="1">
      <alignment horizontal="right" vertical="center" shrinkToFit="1"/>
    </xf>
    <xf numFmtId="0" fontId="5" fillId="2" borderId="10" xfId="1" applyFont="1" applyFill="1" applyBorder="1" applyAlignment="1">
      <alignment horizontal="right" vertical="center" indent="1" shrinkToFit="1"/>
    </xf>
    <xf numFmtId="0" fontId="5" fillId="2" borderId="10" xfId="1" applyFont="1" applyFill="1" applyBorder="1" applyAlignment="1">
      <alignment horizontal="right" vertical="center" shrinkToFit="1"/>
    </xf>
    <xf numFmtId="0" fontId="5" fillId="2" borderId="17" xfId="1" applyFont="1" applyFill="1" applyBorder="1" applyAlignment="1">
      <alignment horizontal="right" vertical="center" shrinkToFit="1"/>
    </xf>
    <xf numFmtId="0" fontId="5" fillId="0" borderId="11" xfId="1" applyFont="1" applyFill="1" applyBorder="1" applyAlignment="1">
      <alignment horizontal="right" vertical="center" shrinkToFit="1"/>
    </xf>
    <xf numFmtId="0" fontId="4" fillId="0" borderId="0" xfId="1" applyFont="1" applyBorder="1"/>
    <xf numFmtId="0" fontId="5" fillId="2" borderId="42" xfId="1" applyFont="1" applyFill="1" applyBorder="1" applyAlignment="1">
      <alignment horizontal="right" vertical="center" shrinkToFit="1"/>
    </xf>
    <xf numFmtId="0" fontId="5" fillId="2" borderId="60" xfId="1" applyFont="1" applyFill="1" applyBorder="1" applyAlignment="1">
      <alignment horizontal="right" vertical="center" shrinkToFit="1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5" fillId="2" borderId="0" xfId="1" applyFont="1" applyFill="1" applyBorder="1" applyAlignment="1">
      <alignment horizontal="right"/>
    </xf>
    <xf numFmtId="0" fontId="5" fillId="0" borderId="45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38" xfId="1" applyFont="1" applyBorder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11" xfId="1" applyFont="1" applyBorder="1" applyAlignment="1">
      <alignment horizontal="right" vertical="center" indent="1"/>
    </xf>
    <xf numFmtId="0" fontId="5" fillId="0" borderId="0" xfId="1" applyFont="1" applyFill="1" applyBorder="1" applyAlignment="1">
      <alignment horizontal="right" vertical="center"/>
    </xf>
    <xf numFmtId="0" fontId="5" fillId="0" borderId="38" xfId="1" applyFont="1" applyBorder="1" applyAlignment="1">
      <alignment vertical="center"/>
    </xf>
    <xf numFmtId="0" fontId="5" fillId="0" borderId="35" xfId="1" applyFont="1" applyBorder="1" applyAlignment="1">
      <alignment vertical="center"/>
    </xf>
    <xf numFmtId="0" fontId="5" fillId="0" borderId="4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7" fillId="0" borderId="38" xfId="1" applyFont="1" applyBorder="1" applyAlignment="1">
      <alignment horizontal="right" indent="1"/>
    </xf>
    <xf numFmtId="0" fontId="4" fillId="0" borderId="0" xfId="1" applyAlignment="1"/>
    <xf numFmtId="0" fontId="7" fillId="0" borderId="39" xfId="1" applyFont="1" applyBorder="1" applyAlignment="1">
      <alignment horizontal="right" indent="1"/>
    </xf>
    <xf numFmtId="0" fontId="7" fillId="0" borderId="42" xfId="1" applyFont="1" applyBorder="1" applyAlignment="1">
      <alignment horizontal="right" indent="1"/>
    </xf>
    <xf numFmtId="0" fontId="5" fillId="2" borderId="11" xfId="1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39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7" fillId="0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 shrinkToFit="1"/>
    </xf>
    <xf numFmtId="0" fontId="5" fillId="2" borderId="39" xfId="0" applyFont="1" applyFill="1" applyBorder="1" applyAlignment="1">
      <alignment horizontal="right" vertical="center" shrinkToFit="1"/>
    </xf>
    <xf numFmtId="0" fontId="5" fillId="2" borderId="42" xfId="0" applyFont="1" applyFill="1" applyBorder="1" applyAlignment="1">
      <alignment horizontal="right" vertical="center" shrinkToFit="1"/>
    </xf>
    <xf numFmtId="0" fontId="5" fillId="2" borderId="39" xfId="1" applyFont="1" applyFill="1" applyBorder="1" applyAlignment="1">
      <alignment horizontal="right" vertical="center" readingOrder="1"/>
    </xf>
    <xf numFmtId="0" fontId="19" fillId="2" borderId="39" xfId="0" applyFont="1" applyFill="1" applyBorder="1" applyAlignment="1">
      <alignment horizontal="right" vertical="center" shrinkToFit="1"/>
    </xf>
    <xf numFmtId="0" fontId="5" fillId="2" borderId="10" xfId="0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shrinkToFit="1"/>
    </xf>
    <xf numFmtId="0" fontId="5" fillId="2" borderId="38" xfId="0" applyFont="1" applyFill="1" applyBorder="1" applyAlignment="1">
      <alignment vertical="center" shrinkToFit="1"/>
    </xf>
    <xf numFmtId="0" fontId="5" fillId="0" borderId="38" xfId="0" applyFont="1" applyBorder="1" applyAlignment="1">
      <alignment vertical="center"/>
    </xf>
    <xf numFmtId="0" fontId="5" fillId="0" borderId="0" xfId="0" applyFont="1" applyBorder="1" applyAlignment="1">
      <alignment horizontal="right" vertical="center" indent="1"/>
    </xf>
    <xf numFmtId="0" fontId="5" fillId="2" borderId="39" xfId="0" applyFont="1" applyFill="1" applyBorder="1" applyAlignment="1">
      <alignment vertical="center" shrinkToFit="1"/>
    </xf>
    <xf numFmtId="0" fontId="5" fillId="0" borderId="39" xfId="0" applyFont="1" applyBorder="1" applyAlignment="1">
      <alignment vertical="center"/>
    </xf>
    <xf numFmtId="0" fontId="5" fillId="0" borderId="39" xfId="0" applyFont="1" applyBorder="1" applyAlignment="1">
      <alignment horizontal="right" vertical="center" indent="1"/>
    </xf>
    <xf numFmtId="0" fontId="5" fillId="2" borderId="45" xfId="0" applyFont="1" applyFill="1" applyBorder="1" applyAlignment="1">
      <alignment vertical="center" shrinkToFit="1"/>
    </xf>
    <xf numFmtId="0" fontId="5" fillId="0" borderId="4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right" vertical="center" indent="1" shrinkToFit="1"/>
    </xf>
    <xf numFmtId="0" fontId="2" fillId="2" borderId="0" xfId="0" applyFont="1" applyFill="1" applyBorder="1" applyAlignment="1">
      <alignment vertical="center"/>
    </xf>
    <xf numFmtId="0" fontId="7" fillId="2" borderId="14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textRotation="90"/>
    </xf>
    <xf numFmtId="0" fontId="5" fillId="0" borderId="0" xfId="0" applyFont="1" applyFill="1" applyBorder="1" applyAlignment="1">
      <alignment vertical="center" textRotation="90"/>
    </xf>
    <xf numFmtId="0" fontId="5" fillId="2" borderId="35" xfId="0" applyFont="1" applyFill="1" applyBorder="1" applyAlignment="1">
      <alignment horizontal="right" vertical="center"/>
    </xf>
    <xf numFmtId="0" fontId="5" fillId="8" borderId="35" xfId="0" applyFont="1" applyFill="1" applyBorder="1" applyAlignment="1">
      <alignment horizontal="right" vertical="center" shrinkToFit="1"/>
    </xf>
    <xf numFmtId="0" fontId="5" fillId="2" borderId="35" xfId="0" applyFont="1" applyFill="1" applyBorder="1" applyAlignment="1">
      <alignment horizontal="right" vertical="center" shrinkToFit="1"/>
    </xf>
    <xf numFmtId="0" fontId="12" fillId="0" borderId="38" xfId="0" applyFont="1" applyBorder="1"/>
    <xf numFmtId="0" fontId="12" fillId="0" borderId="42" xfId="0" applyFont="1" applyBorder="1"/>
    <xf numFmtId="0" fontId="5" fillId="2" borderId="40" xfId="0" applyFont="1" applyFill="1" applyBorder="1" applyAlignment="1">
      <alignment horizontal="right" vertical="center"/>
    </xf>
    <xf numFmtId="0" fontId="5" fillId="2" borderId="40" xfId="0" applyFont="1" applyFill="1" applyBorder="1" applyAlignment="1">
      <alignment horizontal="right" vertical="center" shrinkToFit="1"/>
    </xf>
    <xf numFmtId="0" fontId="12" fillId="0" borderId="11" xfId="0" applyFont="1" applyBorder="1"/>
    <xf numFmtId="0" fontId="5" fillId="8" borderId="14" xfId="1" applyFont="1" applyFill="1" applyBorder="1" applyAlignment="1">
      <alignment horizontal="center"/>
    </xf>
    <xf numFmtId="0" fontId="11" fillId="2" borderId="0" xfId="0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 shrinkToFit="1"/>
    </xf>
    <xf numFmtId="0" fontId="5" fillId="0" borderId="10" xfId="1" applyFont="1" applyFill="1" applyBorder="1" applyAlignment="1">
      <alignment horizontal="center" vertical="center" shrinkToFit="1"/>
    </xf>
    <xf numFmtId="0" fontId="5" fillId="0" borderId="35" xfId="1" applyFont="1" applyBorder="1" applyAlignment="1">
      <alignment horizontal="center" vertical="center" shrinkToFit="1"/>
    </xf>
    <xf numFmtId="0" fontId="5" fillId="0" borderId="35" xfId="1" applyFont="1" applyBorder="1" applyAlignment="1">
      <alignment vertical="center" shrinkToFit="1"/>
    </xf>
    <xf numFmtId="0" fontId="5" fillId="0" borderId="39" xfId="1" applyFont="1" applyBorder="1" applyAlignment="1">
      <alignment horizontal="center" vertical="center" shrinkToFit="1"/>
    </xf>
    <xf numFmtId="0" fontId="5" fillId="0" borderId="39" xfId="1" applyFont="1" applyBorder="1" applyAlignment="1">
      <alignment vertical="center" shrinkToFit="1"/>
    </xf>
    <xf numFmtId="0" fontId="5" fillId="0" borderId="45" xfId="1" applyFont="1" applyBorder="1" applyAlignment="1">
      <alignment horizontal="center" vertical="center" shrinkToFit="1"/>
    </xf>
    <xf numFmtId="0" fontId="5" fillId="0" borderId="0" xfId="1" applyFont="1" applyBorder="1" applyAlignment="1">
      <alignment vertical="center" shrinkToFit="1"/>
    </xf>
    <xf numFmtId="0" fontId="5" fillId="0" borderId="11" xfId="1" applyFont="1" applyFill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8" borderId="9" xfId="1" applyFont="1" applyFill="1" applyBorder="1" applyAlignment="1">
      <alignment horizontal="center" vertical="center"/>
    </xf>
    <xf numFmtId="0" fontId="5" fillId="8" borderId="9" xfId="1" applyFont="1" applyFill="1" applyBorder="1" applyAlignment="1">
      <alignment vertical="center"/>
    </xf>
    <xf numFmtId="0" fontId="5" fillId="8" borderId="0" xfId="0" applyFont="1" applyFill="1" applyAlignment="1"/>
    <xf numFmtId="0" fontId="5" fillId="8" borderId="0" xfId="1" applyFont="1" applyFill="1" applyBorder="1" applyAlignment="1">
      <alignment horizontal="center" vertical="center" shrinkToFit="1"/>
    </xf>
    <xf numFmtId="0" fontId="5" fillId="8" borderId="10" xfId="1" applyFont="1" applyFill="1" applyBorder="1" applyAlignment="1">
      <alignment horizontal="center" vertical="center"/>
    </xf>
    <xf numFmtId="0" fontId="5" fillId="8" borderId="10" xfId="1" applyFont="1" applyFill="1" applyBorder="1" applyAlignment="1">
      <alignment horizontal="center" vertical="center" shrinkToFit="1"/>
    </xf>
    <xf numFmtId="0" fontId="5" fillId="0" borderId="38" xfId="1" applyFont="1" applyFill="1" applyBorder="1" applyAlignment="1">
      <alignment horizontal="right" vertical="center"/>
    </xf>
    <xf numFmtId="0" fontId="5" fillId="0" borderId="38" xfId="1" applyFont="1" applyBorder="1" applyAlignment="1">
      <alignment horizontal="center" vertical="center" shrinkToFit="1"/>
    </xf>
    <xf numFmtId="0" fontId="5" fillId="0" borderId="42" xfId="1" applyFont="1" applyBorder="1" applyAlignment="1">
      <alignment horizontal="center" vertical="center" shrinkToFit="1"/>
    </xf>
    <xf numFmtId="0" fontId="5" fillId="0" borderId="42" xfId="1" applyFont="1" applyFill="1" applyBorder="1" applyAlignment="1">
      <alignment horizontal="right" vertical="center"/>
    </xf>
    <xf numFmtId="0" fontId="4" fillId="8" borderId="0" xfId="0" applyFont="1" applyFill="1" applyBorder="1"/>
    <xf numFmtId="0" fontId="7" fillId="8" borderId="0" xfId="0" applyFont="1" applyFill="1" applyBorder="1" applyAlignment="1">
      <alignment horizontal="center" vertical="center"/>
    </xf>
    <xf numFmtId="0" fontId="5" fillId="0" borderId="0" xfId="1" applyFont="1" applyBorder="1" applyAlignment="1">
      <alignment horizontal="right" vertical="center" shrinkToFit="1"/>
    </xf>
    <xf numFmtId="16" fontId="4" fillId="0" borderId="0" xfId="1" applyNumberFormat="1" applyBorder="1"/>
    <xf numFmtId="0" fontId="5" fillId="0" borderId="38" xfId="1" applyFont="1" applyBorder="1" applyAlignment="1">
      <alignment vertical="center" shrinkToFit="1"/>
    </xf>
    <xf numFmtId="0" fontId="5" fillId="0" borderId="42" xfId="1" applyFont="1" applyBorder="1" applyAlignment="1">
      <alignment vertical="center" shrinkToFit="1"/>
    </xf>
    <xf numFmtId="0" fontId="7" fillId="0" borderId="0" xfId="1" applyFont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5" fillId="8" borderId="10" xfId="1" applyFont="1" applyFill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/>
    </xf>
    <xf numFmtId="0" fontId="7" fillId="8" borderId="17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 vertical="center" wrapText="1" shrinkToFit="1"/>
    </xf>
    <xf numFmtId="0" fontId="7" fillId="8" borderId="0" xfId="1" applyFont="1" applyFill="1" applyBorder="1" applyAlignment="1">
      <alignment vertical="center" shrinkToFit="1"/>
    </xf>
    <xf numFmtId="0" fontId="7" fillId="0" borderId="10" xfId="1" applyFont="1" applyFill="1" applyBorder="1" applyAlignment="1">
      <alignment horizontal="center" vertical="center" textRotation="90" wrapText="1" shrinkToFit="1"/>
    </xf>
    <xf numFmtId="0" fontId="7" fillId="0" borderId="10" xfId="1" applyFont="1" applyFill="1" applyBorder="1" applyAlignment="1">
      <alignment horizontal="center" vertical="center" textRotation="90" wrapText="1"/>
    </xf>
    <xf numFmtId="0" fontId="7" fillId="8" borderId="10" xfId="1" applyFont="1" applyFill="1" applyBorder="1" applyAlignment="1">
      <alignment horizontal="center" vertical="center" textRotation="90" wrapText="1"/>
    </xf>
    <xf numFmtId="0" fontId="7" fillId="8" borderId="10" xfId="1" applyFont="1" applyFill="1" applyBorder="1" applyAlignment="1">
      <alignment horizontal="center" vertical="center" textRotation="90" wrapText="1" shrinkToFit="1"/>
    </xf>
    <xf numFmtId="0" fontId="5" fillId="0" borderId="14" xfId="1" applyFont="1" applyFill="1" applyBorder="1" applyAlignment="1">
      <alignment vertical="center" shrinkToFit="1"/>
    </xf>
    <xf numFmtId="0" fontId="4" fillId="2" borderId="0" xfId="1" applyFont="1" applyFill="1" applyAlignment="1">
      <alignment horizontal="center"/>
    </xf>
    <xf numFmtId="0" fontId="25" fillId="8" borderId="0" xfId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textRotation="90" wrapText="1" shrinkToFit="1"/>
    </xf>
    <xf numFmtId="0" fontId="7" fillId="0" borderId="0" xfId="1" applyFont="1" applyFill="1" applyBorder="1" applyAlignment="1">
      <alignment horizontal="center" vertical="center" textRotation="90" wrapText="1"/>
    </xf>
    <xf numFmtId="164" fontId="7" fillId="0" borderId="10" xfId="1" applyNumberFormat="1" applyFont="1" applyFill="1" applyBorder="1" applyAlignment="1">
      <alignment horizontal="center" vertical="center" textRotation="90" wrapText="1" shrinkToFit="1"/>
    </xf>
    <xf numFmtId="0" fontId="7" fillId="8" borderId="38" xfId="1" applyFont="1" applyFill="1" applyBorder="1" applyAlignment="1">
      <alignment vertical="center" shrinkToFit="1"/>
    </xf>
    <xf numFmtId="0" fontId="7" fillId="2" borderId="38" xfId="1" applyFont="1" applyFill="1" applyBorder="1" applyAlignment="1">
      <alignment vertical="center" shrinkToFit="1"/>
    </xf>
    <xf numFmtId="0" fontId="7" fillId="8" borderId="39" xfId="1" applyFont="1" applyFill="1" applyBorder="1" applyAlignment="1">
      <alignment vertical="center" shrinkToFit="1"/>
    </xf>
    <xf numFmtId="0" fontId="7" fillId="2" borderId="39" xfId="1" applyFont="1" applyFill="1" applyBorder="1" applyAlignment="1">
      <alignment vertical="center" readingOrder="1"/>
    </xf>
    <xf numFmtId="0" fontId="7" fillId="8" borderId="11" xfId="1" applyFont="1" applyFill="1" applyBorder="1" applyAlignment="1">
      <alignment vertical="center" shrinkToFit="1"/>
    </xf>
    <xf numFmtId="0" fontId="7" fillId="2" borderId="11" xfId="1" applyFont="1" applyFill="1" applyBorder="1" applyAlignment="1">
      <alignment vertical="center" shrinkToFit="1"/>
    </xf>
    <xf numFmtId="0" fontId="4" fillId="8" borderId="0" xfId="1" applyFont="1" applyFill="1"/>
    <xf numFmtId="0" fontId="29" fillId="0" borderId="0" xfId="5" applyFont="1" applyFill="1" applyBorder="1" applyAlignment="1">
      <alignment horizontal="center" vertical="center"/>
    </xf>
    <xf numFmtId="0" fontId="29" fillId="0" borderId="10" xfId="5" applyFont="1" applyFill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1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42" xfId="0" applyFont="1" applyBorder="1" applyAlignment="1">
      <alignment horizontal="right" vertical="center"/>
    </xf>
    <xf numFmtId="1" fontId="5" fillId="0" borderId="39" xfId="0" applyNumberFormat="1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5" fillId="0" borderId="3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 readingOrder="1"/>
    </xf>
    <xf numFmtId="0" fontId="5" fillId="0" borderId="39" xfId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right" vertical="center" indent="1"/>
    </xf>
    <xf numFmtId="0" fontId="32" fillId="0" borderId="0" xfId="2" applyFont="1" applyFill="1" applyBorder="1" applyAlignment="1">
      <alignment horizontal="center" vertical="center"/>
    </xf>
    <xf numFmtId="0" fontId="32" fillId="0" borderId="0" xfId="5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right" vertical="center" wrapText="1" indent="1"/>
    </xf>
    <xf numFmtId="0" fontId="29" fillId="8" borderId="0" xfId="2" applyFont="1" applyFill="1" applyBorder="1" applyAlignment="1">
      <alignment vertical="center"/>
    </xf>
    <xf numFmtId="0" fontId="29" fillId="8" borderId="0" xfId="5" applyFont="1" applyFill="1" applyBorder="1" applyAlignment="1">
      <alignment horizontal="center" vertical="center"/>
    </xf>
    <xf numFmtId="0" fontId="29" fillId="8" borderId="10" xfId="5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5" fillId="0" borderId="38" xfId="1" applyFont="1" applyFill="1" applyBorder="1" applyAlignment="1">
      <alignment horizontal="center" vertical="center"/>
    </xf>
    <xf numFmtId="0" fontId="5" fillId="0" borderId="42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 wrapText="1" indent="1"/>
    </xf>
    <xf numFmtId="0" fontId="5" fillId="0" borderId="4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wrapText="1"/>
    </xf>
    <xf numFmtId="0" fontId="25" fillId="0" borderId="0" xfId="0" applyFont="1" applyFill="1" applyBorder="1" applyAlignment="1"/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vertical="center"/>
    </xf>
    <xf numFmtId="0" fontId="33" fillId="8" borderId="0" xfId="0" applyFont="1" applyFill="1" applyBorder="1" applyAlignment="1">
      <alignment horizontal="center" vertical="center" textRotation="90"/>
    </xf>
    <xf numFmtId="0" fontId="25" fillId="0" borderId="0" xfId="0" applyFont="1" applyFill="1" applyBorder="1" applyAlignment="1">
      <alignment horizontal="center" vertical="center"/>
    </xf>
    <xf numFmtId="0" fontId="33" fillId="8" borderId="0" xfId="0" applyFont="1" applyFill="1" applyBorder="1" applyAlignment="1">
      <alignment horizontal="center" vertical="center" wrapText="1"/>
    </xf>
    <xf numFmtId="0" fontId="33" fillId="8" borderId="0" xfId="0" applyFont="1" applyFill="1" applyBorder="1" applyAlignment="1">
      <alignment vertical="top" textRotation="90"/>
    </xf>
    <xf numFmtId="0" fontId="12" fillId="0" borderId="10" xfId="1" applyFont="1" applyBorder="1" applyAlignment="1">
      <alignment horizontal="center" vertical="center"/>
    </xf>
    <xf numFmtId="0" fontId="5" fillId="8" borderId="45" xfId="1" applyFont="1" applyFill="1" applyBorder="1" applyAlignment="1">
      <alignment horizontal="right" vertical="center"/>
    </xf>
    <xf numFmtId="0" fontId="5" fillId="8" borderId="38" xfId="1" applyFont="1" applyFill="1" applyBorder="1" applyAlignment="1">
      <alignment horizontal="right" vertical="center"/>
    </xf>
    <xf numFmtId="0" fontId="5" fillId="8" borderId="35" xfId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horizontal="right" vertical="center"/>
    </xf>
    <xf numFmtId="0" fontId="5" fillId="8" borderId="39" xfId="1" applyFont="1" applyFill="1" applyBorder="1" applyAlignment="1">
      <alignment horizontal="right" vertical="center"/>
    </xf>
    <xf numFmtId="0" fontId="5" fillId="8" borderId="39" xfId="1" applyFont="1" applyFill="1" applyBorder="1" applyAlignment="1">
      <alignment horizontal="right" vertical="center" readingOrder="1"/>
    </xf>
    <xf numFmtId="0" fontId="5" fillId="8" borderId="42" xfId="1" applyFont="1" applyFill="1" applyBorder="1" applyAlignment="1">
      <alignment horizontal="right" vertical="center"/>
    </xf>
    <xf numFmtId="0" fontId="5" fillId="8" borderId="42" xfId="1" applyFont="1" applyFill="1" applyBorder="1" applyAlignment="1">
      <alignment vertical="center" wrapText="1"/>
    </xf>
    <xf numFmtId="165" fontId="5" fillId="8" borderId="42" xfId="1" applyNumberFormat="1" applyFont="1" applyFill="1" applyBorder="1" applyAlignment="1">
      <alignment horizontal="right" vertical="center"/>
    </xf>
    <xf numFmtId="0" fontId="5" fillId="8" borderId="11" xfId="1" applyFont="1" applyFill="1" applyBorder="1" applyAlignment="1">
      <alignment vertical="center" wrapText="1"/>
    </xf>
    <xf numFmtId="165" fontId="5" fillId="8" borderId="11" xfId="1" applyNumberFormat="1" applyFont="1" applyFill="1" applyBorder="1" applyAlignment="1">
      <alignment horizontal="right" vertical="center"/>
    </xf>
    <xf numFmtId="165" fontId="4" fillId="0" borderId="0" xfId="1" applyNumberFormat="1"/>
    <xf numFmtId="165" fontId="4" fillId="0" borderId="0" xfId="1" applyNumberFormat="1" applyAlignment="1">
      <alignment horizontal="center" vertical="center"/>
    </xf>
    <xf numFmtId="0" fontId="5" fillId="2" borderId="37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29" fillId="0" borderId="0" xfId="5" applyFont="1" applyFill="1" applyBorder="1" applyAlignment="1">
      <alignment horizontal="center" vertical="center"/>
    </xf>
    <xf numFmtId="0" fontId="29" fillId="0" borderId="10" xfId="5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1" fontId="5" fillId="0" borderId="10" xfId="0" applyNumberFormat="1" applyFont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right" vertical="center"/>
    </xf>
    <xf numFmtId="1" fontId="5" fillId="0" borderId="11" xfId="0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0" xfId="5" applyFont="1" applyFill="1" applyBorder="1" applyAlignment="1">
      <alignment horizontal="center" vertical="center"/>
    </xf>
    <xf numFmtId="0" fontId="5" fillId="0" borderId="10" xfId="5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2" borderId="39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35" xfId="1" applyFont="1" applyBorder="1" applyAlignment="1">
      <alignment vertical="center" shrinkToFit="1" readingOrder="2"/>
    </xf>
    <xf numFmtId="0" fontId="5" fillId="0" borderId="39" xfId="1" applyFont="1" applyBorder="1" applyAlignment="1">
      <alignment horizontal="right" vertical="center" shrinkToFit="1" readingOrder="2"/>
    </xf>
    <xf numFmtId="0" fontId="5" fillId="0" borderId="39" xfId="1" applyFont="1" applyBorder="1" applyAlignment="1">
      <alignment vertical="center" shrinkToFit="1" readingOrder="2"/>
    </xf>
    <xf numFmtId="0" fontId="5" fillId="0" borderId="0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/>
    </xf>
    <xf numFmtId="0" fontId="5" fillId="0" borderId="0" xfId="1" applyFont="1" applyFill="1" applyBorder="1" applyAlignment="1">
      <alignment horizontal="center" vertical="center" readingOrder="1"/>
    </xf>
    <xf numFmtId="0" fontId="21" fillId="0" borderId="0" xfId="3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readingOrder="1"/>
    </xf>
    <xf numFmtId="0" fontId="5" fillId="2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vertical="center" readingOrder="2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42" xfId="1" applyFont="1" applyBorder="1" applyAlignment="1">
      <alignment horizontal="center" vertical="top"/>
    </xf>
    <xf numFmtId="0" fontId="7" fillId="0" borderId="39" xfId="1" applyFont="1" applyBorder="1" applyAlignment="1">
      <alignment horizontal="center" vertical="center"/>
    </xf>
    <xf numFmtId="0" fontId="5" fillId="2" borderId="40" xfId="0" applyFont="1" applyFill="1" applyBorder="1" applyAlignment="1">
      <alignment vertical="center"/>
    </xf>
    <xf numFmtId="0" fontId="12" fillId="2" borderId="0" xfId="1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 readingOrder="2"/>
    </xf>
    <xf numFmtId="0" fontId="17" fillId="2" borderId="0" xfId="0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15" fillId="0" borderId="2" xfId="3" applyFont="1" applyFill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5" fillId="0" borderId="21" xfId="3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5" fillId="0" borderId="2" xfId="3" applyFont="1" applyBorder="1" applyAlignment="1">
      <alignment horizontal="center" vertical="center" readingOrder="2"/>
    </xf>
    <xf numFmtId="0" fontId="15" fillId="0" borderId="3" xfId="3" applyFont="1" applyBorder="1" applyAlignment="1">
      <alignment horizontal="center" vertical="center" readingOrder="2"/>
    </xf>
    <xf numFmtId="0" fontId="15" fillId="0" borderId="2" xfId="3" applyFont="1" applyFill="1" applyBorder="1" applyAlignment="1">
      <alignment horizontal="center" vertical="center" readingOrder="2"/>
    </xf>
    <xf numFmtId="0" fontId="15" fillId="0" borderId="3" xfId="3" applyFont="1" applyFill="1" applyBorder="1" applyAlignment="1">
      <alignment horizontal="center" vertical="center" readingOrder="2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textRotation="91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40" xfId="1" applyFont="1" applyBorder="1" applyAlignment="1">
      <alignment horizontal="left" vertical="center"/>
    </xf>
    <xf numFmtId="0" fontId="5" fillId="0" borderId="11" xfId="1" applyFont="1" applyFill="1" applyBorder="1" applyAlignment="1">
      <alignment horizontal="center" vertical="center"/>
    </xf>
    <xf numFmtId="0" fontId="25" fillId="0" borderId="11" xfId="1" applyFont="1" applyFill="1" applyBorder="1" applyAlignment="1">
      <alignment horizontal="center" vertical="center" readingOrder="1"/>
    </xf>
    <xf numFmtId="0" fontId="5" fillId="2" borderId="36" xfId="1" applyFont="1" applyFill="1" applyBorder="1" applyAlignment="1">
      <alignment horizontal="right" vertical="center"/>
    </xf>
    <xf numFmtId="0" fontId="5" fillId="2" borderId="37" xfId="1" applyFont="1" applyFill="1" applyBorder="1" applyAlignment="1">
      <alignment horizontal="right" vertical="center"/>
    </xf>
    <xf numFmtId="0" fontId="5" fillId="2" borderId="39" xfId="1" applyFont="1" applyFill="1" applyBorder="1" applyAlignment="1">
      <alignment horizontal="left" vertical="center" readingOrder="1"/>
    </xf>
    <xf numFmtId="0" fontId="5" fillId="2" borderId="45" xfId="1" applyFont="1" applyFill="1" applyBorder="1" applyAlignment="1">
      <alignment horizontal="left" vertical="center"/>
    </xf>
    <xf numFmtId="0" fontId="5" fillId="2" borderId="46" xfId="1" applyFont="1" applyFill="1" applyBorder="1" applyAlignment="1">
      <alignment horizontal="center" vertical="center" textRotation="180"/>
    </xf>
    <xf numFmtId="0" fontId="0" fillId="0" borderId="49" xfId="0" applyBorder="1" applyAlignment="1">
      <alignment horizontal="center" textRotation="180"/>
    </xf>
    <xf numFmtId="0" fontId="5" fillId="2" borderId="9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right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left" vertical="center"/>
    </xf>
    <xf numFmtId="0" fontId="5" fillId="2" borderId="39" xfId="1" applyFont="1" applyFill="1" applyBorder="1" applyAlignment="1">
      <alignment horizontal="right" vertical="center"/>
    </xf>
    <xf numFmtId="0" fontId="5" fillId="0" borderId="40" xfId="0" applyFont="1" applyBorder="1" applyAlignment="1">
      <alignment horizontal="left" vertical="center"/>
    </xf>
    <xf numFmtId="0" fontId="5" fillId="0" borderId="11" xfId="1" applyFont="1" applyFill="1" applyBorder="1" applyAlignment="1">
      <alignment horizontal="center" vertical="center" readingOrder="1"/>
    </xf>
    <xf numFmtId="0" fontId="5" fillId="2" borderId="43" xfId="1" applyFont="1" applyFill="1" applyBorder="1" applyAlignment="1">
      <alignment horizontal="center" vertical="center" textRotation="90" readingOrder="1"/>
    </xf>
    <xf numFmtId="0" fontId="5" fillId="2" borderId="41" xfId="1" applyFont="1" applyFill="1" applyBorder="1" applyAlignment="1">
      <alignment horizontal="center" vertical="center" textRotation="90" readingOrder="1"/>
    </xf>
    <xf numFmtId="0" fontId="5" fillId="2" borderId="38" xfId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left"/>
    </xf>
    <xf numFmtId="0" fontId="5" fillId="2" borderId="37" xfId="1" applyFont="1" applyFill="1" applyBorder="1" applyAlignment="1">
      <alignment horizontal="center" vertical="center" textRotation="90" readingOrder="1"/>
    </xf>
    <xf numFmtId="0" fontId="7" fillId="0" borderId="9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right"/>
    </xf>
    <xf numFmtId="0" fontId="7" fillId="0" borderId="0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3" fillId="2" borderId="39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right" vertical="center"/>
    </xf>
    <xf numFmtId="0" fontId="5" fillId="2" borderId="10" xfId="1" applyFont="1" applyFill="1" applyBorder="1" applyAlignment="1">
      <alignment horizontal="left" vertical="center" readingOrder="1"/>
    </xf>
    <xf numFmtId="0" fontId="5" fillId="2" borderId="16" xfId="1" applyFont="1" applyFill="1" applyBorder="1" applyAlignment="1">
      <alignment horizontal="right" vertical="center"/>
    </xf>
    <xf numFmtId="0" fontId="5" fillId="2" borderId="16" xfId="1" applyFont="1" applyFill="1" applyBorder="1" applyAlignment="1">
      <alignment horizontal="left" vertical="center" readingOrder="1"/>
    </xf>
    <xf numFmtId="0" fontId="5" fillId="0" borderId="9" xfId="1" applyFont="1" applyFill="1" applyBorder="1" applyAlignment="1">
      <alignment horizontal="center" vertical="center" readingOrder="1"/>
    </xf>
    <xf numFmtId="0" fontId="5" fillId="0" borderId="0" xfId="1" applyFont="1" applyFill="1" applyBorder="1" applyAlignment="1">
      <alignment horizontal="center" vertical="center" readingOrder="1"/>
    </xf>
    <xf numFmtId="0" fontId="5" fillId="0" borderId="10" xfId="1" applyFont="1" applyFill="1" applyBorder="1" applyAlignment="1">
      <alignment horizontal="center" vertical="center" readingOrder="1"/>
    </xf>
    <xf numFmtId="0" fontId="7" fillId="0" borderId="0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right" vertical="center"/>
    </xf>
    <xf numFmtId="0" fontId="3" fillId="0" borderId="1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 readingOrder="1"/>
    </xf>
    <xf numFmtId="0" fontId="3" fillId="2" borderId="45" xfId="1" applyFont="1" applyFill="1" applyBorder="1" applyAlignment="1">
      <alignment horizontal="right" vertical="center"/>
    </xf>
    <xf numFmtId="0" fontId="5" fillId="2" borderId="45" xfId="1" applyFont="1" applyFill="1" applyBorder="1" applyAlignment="1">
      <alignment horizontal="left" vertical="center" readingOrder="1"/>
    </xf>
    <xf numFmtId="0" fontId="7" fillId="2" borderId="14" xfId="1" applyFont="1" applyFill="1" applyBorder="1" applyAlignment="1">
      <alignment horizontal="right" wrapText="1"/>
    </xf>
    <xf numFmtId="0" fontId="3" fillId="2" borderId="42" xfId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right"/>
    </xf>
    <xf numFmtId="0" fontId="5" fillId="2" borderId="14" xfId="1" applyFont="1" applyFill="1" applyBorder="1" applyAlignment="1">
      <alignment horizontal="left"/>
    </xf>
    <xf numFmtId="0" fontId="5" fillId="0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right" vertical="center"/>
    </xf>
    <xf numFmtId="0" fontId="5" fillId="2" borderId="39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5" fillId="2" borderId="36" xfId="1" applyFont="1" applyFill="1" applyBorder="1" applyAlignment="1">
      <alignment horizontal="center" vertical="center" textRotation="180"/>
    </xf>
    <xf numFmtId="0" fontId="5" fillId="0" borderId="10" xfId="0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left" vertical="center" indent="1"/>
    </xf>
    <xf numFmtId="0" fontId="7" fillId="0" borderId="14" xfId="1" applyFont="1" applyBorder="1" applyAlignment="1">
      <alignment horizontal="right"/>
    </xf>
    <xf numFmtId="0" fontId="7" fillId="2" borderId="14" xfId="1" applyFont="1" applyFill="1" applyBorder="1" applyAlignment="1">
      <alignment horizontal="left" vertical="center" wrapText="1"/>
    </xf>
    <xf numFmtId="0" fontId="7" fillId="2" borderId="14" xfId="1" applyFont="1" applyFill="1" applyBorder="1" applyAlignment="1">
      <alignment horizontal="right" vertical="center" wrapText="1"/>
    </xf>
    <xf numFmtId="0" fontId="5" fillId="2" borderId="47" xfId="1" applyFont="1" applyFill="1" applyBorder="1" applyAlignment="1">
      <alignment horizontal="center" vertical="center" textRotation="180"/>
    </xf>
    <xf numFmtId="0" fontId="5" fillId="2" borderId="49" xfId="1" applyFont="1" applyFill="1" applyBorder="1" applyAlignment="1">
      <alignment horizontal="center" vertical="center" textRotation="180"/>
    </xf>
    <xf numFmtId="0" fontId="7" fillId="0" borderId="8" xfId="1" applyFont="1" applyBorder="1" applyAlignment="1">
      <alignment horizontal="center" vertical="center"/>
    </xf>
    <xf numFmtId="0" fontId="5" fillId="2" borderId="45" xfId="1" applyFont="1" applyFill="1" applyBorder="1" applyAlignment="1">
      <alignment horizontal="right" vertical="center"/>
    </xf>
    <xf numFmtId="0" fontId="7" fillId="0" borderId="0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55" xfId="1" applyFont="1" applyFill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 readingOrder="1"/>
    </xf>
    <xf numFmtId="0" fontId="5" fillId="2" borderId="39" xfId="1" applyFont="1" applyFill="1" applyBorder="1" applyAlignment="1">
      <alignment vertical="center" readingOrder="1"/>
    </xf>
    <xf numFmtId="0" fontId="5" fillId="2" borderId="43" xfId="1" applyFont="1" applyFill="1" applyBorder="1" applyAlignment="1">
      <alignment vertical="center" textRotation="90" readingOrder="1"/>
    </xf>
    <xf numFmtId="0" fontId="5" fillId="2" borderId="41" xfId="1" applyFont="1" applyFill="1" applyBorder="1" applyAlignment="1">
      <alignment vertical="center" textRotation="90" readingOrder="1"/>
    </xf>
    <xf numFmtId="0" fontId="5" fillId="2" borderId="45" xfId="1" applyFont="1" applyFill="1" applyBorder="1" applyAlignment="1">
      <alignment vertical="center"/>
    </xf>
    <xf numFmtId="0" fontId="5" fillId="0" borderId="9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10" xfId="1" applyFont="1" applyFill="1" applyBorder="1" applyAlignment="1">
      <alignment vertical="center"/>
    </xf>
    <xf numFmtId="0" fontId="7" fillId="2" borderId="13" xfId="1" applyFont="1" applyFill="1" applyBorder="1" applyAlignment="1">
      <alignment vertical="center" readingOrder="1"/>
    </xf>
    <xf numFmtId="0" fontId="7" fillId="2" borderId="12" xfId="1" applyFont="1" applyFill="1" applyBorder="1" applyAlignment="1">
      <alignment vertical="center" readingOrder="1"/>
    </xf>
    <xf numFmtId="0" fontId="7" fillId="2" borderId="12" xfId="1" applyFont="1" applyFill="1" applyBorder="1" applyAlignment="1">
      <alignment horizontal="right" vertical="center"/>
    </xf>
    <xf numFmtId="0" fontId="7" fillId="2" borderId="28" xfId="1" applyFont="1" applyFill="1" applyBorder="1" applyAlignment="1">
      <alignment horizontal="right" vertical="center" indent="1"/>
    </xf>
    <xf numFmtId="0" fontId="7" fillId="2" borderId="24" xfId="1" applyFont="1" applyFill="1" applyBorder="1" applyAlignment="1">
      <alignment horizontal="center" vertical="center" textRotation="90" readingOrder="1"/>
    </xf>
    <xf numFmtId="0" fontId="7" fillId="2" borderId="23" xfId="1" applyFont="1" applyFill="1" applyBorder="1" applyAlignment="1">
      <alignment horizontal="center" vertical="center" textRotation="90" readingOrder="1"/>
    </xf>
    <xf numFmtId="0" fontId="7" fillId="2" borderId="25" xfId="1" applyFont="1" applyFill="1" applyBorder="1" applyAlignment="1">
      <alignment horizontal="center" vertical="center" textRotation="90" readingOrder="1"/>
    </xf>
    <xf numFmtId="0" fontId="22" fillId="0" borderId="0" xfId="1" applyFont="1" applyFill="1" applyBorder="1" applyAlignment="1">
      <alignment horizontal="center" vertical="center" wrapText="1"/>
    </xf>
    <xf numFmtId="0" fontId="22" fillId="0" borderId="9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right" vertical="center"/>
    </xf>
    <xf numFmtId="0" fontId="5" fillId="2" borderId="13" xfId="1" applyFont="1" applyFill="1" applyBorder="1" applyAlignment="1">
      <alignment vertical="center" readingOrder="1"/>
    </xf>
    <xf numFmtId="0" fontId="7" fillId="2" borderId="16" xfId="1" applyFont="1" applyFill="1" applyBorder="1" applyAlignment="1">
      <alignment horizontal="right" vertical="center"/>
    </xf>
    <xf numFmtId="0" fontId="5" fillId="2" borderId="12" xfId="1" applyFont="1" applyFill="1" applyBorder="1" applyAlignment="1">
      <alignment horizontal="right" vertical="center"/>
    </xf>
    <xf numFmtId="0" fontId="5" fillId="2" borderId="12" xfId="1" applyFont="1" applyFill="1" applyBorder="1" applyAlignment="1">
      <alignment vertical="center" readingOrder="1"/>
    </xf>
    <xf numFmtId="0" fontId="5" fillId="2" borderId="34" xfId="1" applyFont="1" applyFill="1" applyBorder="1" applyAlignment="1">
      <alignment horizontal="right" vertical="center" indent="1"/>
    </xf>
    <xf numFmtId="0" fontId="5" fillId="2" borderId="29" xfId="1" applyFont="1" applyFill="1" applyBorder="1" applyAlignment="1">
      <alignment horizontal="center" vertical="center" textRotation="90" readingOrder="1"/>
    </xf>
    <xf numFmtId="0" fontId="5" fillId="2" borderId="30" xfId="1" applyFont="1" applyFill="1" applyBorder="1" applyAlignment="1">
      <alignment horizontal="center" vertical="center" textRotation="90" readingOrder="1"/>
    </xf>
    <xf numFmtId="0" fontId="5" fillId="2" borderId="27" xfId="1" applyFont="1" applyFill="1" applyBorder="1" applyAlignment="1">
      <alignment horizontal="center" vertical="center" textRotation="90" readingOrder="1"/>
    </xf>
    <xf numFmtId="0" fontId="5" fillId="2" borderId="15" xfId="1" applyFont="1" applyFill="1" applyBorder="1" applyAlignment="1">
      <alignment horizontal="right" vertical="center"/>
    </xf>
    <xf numFmtId="0" fontId="5" fillId="2" borderId="12" xfId="1" applyFont="1" applyFill="1" applyBorder="1" applyAlignment="1">
      <alignment horizontal="left" vertical="center" readingOrder="1"/>
    </xf>
    <xf numFmtId="0" fontId="19" fillId="0" borderId="9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right" vertical="center"/>
    </xf>
    <xf numFmtId="0" fontId="7" fillId="2" borderId="39" xfId="1" applyFont="1" applyFill="1" applyBorder="1" applyAlignment="1">
      <alignment horizontal="left" vertical="center" readingOrder="1"/>
    </xf>
    <xf numFmtId="0" fontId="7" fillId="2" borderId="40" xfId="1" applyFont="1" applyFill="1" applyBorder="1" applyAlignment="1">
      <alignment horizontal="right" vertical="center"/>
    </xf>
    <xf numFmtId="0" fontId="7" fillId="2" borderId="40" xfId="1" applyFont="1" applyFill="1" applyBorder="1" applyAlignment="1">
      <alignment horizontal="left" vertical="center" readingOrder="1"/>
    </xf>
    <xf numFmtId="0" fontId="7" fillId="0" borderId="11" xfId="1" applyFont="1" applyFill="1" applyBorder="1" applyAlignment="1">
      <alignment horizontal="right" vertical="center"/>
    </xf>
    <xf numFmtId="0" fontId="7" fillId="0" borderId="11" xfId="1" applyFont="1" applyFill="1" applyBorder="1" applyAlignment="1">
      <alignment horizontal="center" vertical="center" readingOrder="1"/>
    </xf>
    <xf numFmtId="0" fontId="22" fillId="2" borderId="39" xfId="1" applyFont="1" applyFill="1" applyBorder="1" applyAlignment="1">
      <alignment horizontal="left" vertical="center" readingOrder="1"/>
    </xf>
    <xf numFmtId="0" fontId="7" fillId="2" borderId="38" xfId="1" applyFont="1" applyFill="1" applyBorder="1" applyAlignment="1">
      <alignment horizontal="right" vertical="center"/>
    </xf>
    <xf numFmtId="0" fontId="7" fillId="2" borderId="38" xfId="1" applyFont="1" applyFill="1" applyBorder="1" applyAlignment="1">
      <alignment horizontal="left" vertical="center" readingOrder="1"/>
    </xf>
    <xf numFmtId="0" fontId="7" fillId="2" borderId="46" xfId="1" applyFont="1" applyFill="1" applyBorder="1" applyAlignment="1">
      <alignment horizontal="right" vertical="center"/>
    </xf>
    <xf numFmtId="0" fontId="7" fillId="2" borderId="47" xfId="1" applyFont="1" applyFill="1" applyBorder="1" applyAlignment="1">
      <alignment horizontal="right" vertical="center"/>
    </xf>
    <xf numFmtId="0" fontId="7" fillId="2" borderId="43" xfId="1" applyFont="1" applyFill="1" applyBorder="1" applyAlignment="1">
      <alignment horizontal="center" vertical="center" textRotation="90" readingOrder="1"/>
    </xf>
    <xf numFmtId="0" fontId="7" fillId="2" borderId="41" xfId="1" applyFont="1" applyFill="1" applyBorder="1" applyAlignment="1">
      <alignment horizontal="center" vertical="center" textRotation="90" readingOrder="1"/>
    </xf>
    <xf numFmtId="0" fontId="7" fillId="2" borderId="44" xfId="1" applyFont="1" applyFill="1" applyBorder="1" applyAlignment="1">
      <alignment horizontal="center" vertical="center" textRotation="90" readingOrder="1"/>
    </xf>
    <xf numFmtId="0" fontId="7" fillId="0" borderId="11" xfId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5" fillId="2" borderId="44" xfId="1" applyFont="1" applyFill="1" applyBorder="1" applyAlignment="1">
      <alignment horizontal="center" vertical="center" textRotation="90" readingOrder="1"/>
    </xf>
    <xf numFmtId="0" fontId="5" fillId="2" borderId="15" xfId="1" applyFont="1" applyFill="1" applyBorder="1" applyAlignment="1">
      <alignment horizontal="left" vertical="center" readingOrder="1"/>
    </xf>
    <xf numFmtId="0" fontId="5" fillId="2" borderId="13" xfId="1" applyFont="1" applyFill="1" applyBorder="1" applyAlignment="1">
      <alignment horizontal="left" vertical="center" readingOrder="1"/>
    </xf>
    <xf numFmtId="0" fontId="5" fillId="2" borderId="42" xfId="1" applyFont="1" applyFill="1" applyBorder="1" applyAlignment="1">
      <alignment vertical="center"/>
    </xf>
    <xf numFmtId="0" fontId="5" fillId="0" borderId="42" xfId="0" applyFont="1" applyBorder="1" applyAlignment="1">
      <alignment horizontal="left" vertical="center"/>
    </xf>
    <xf numFmtId="0" fontId="5" fillId="0" borderId="11" xfId="1" applyFont="1" applyFill="1" applyBorder="1" applyAlignment="1">
      <alignment horizontal="left" vertical="center" indent="1"/>
    </xf>
    <xf numFmtId="0" fontId="5" fillId="2" borderId="38" xfId="1" applyFont="1" applyFill="1" applyBorder="1" applyAlignment="1">
      <alignment vertical="center"/>
    </xf>
    <xf numFmtId="0" fontId="7" fillId="8" borderId="0" xfId="1" applyFont="1" applyFill="1" applyBorder="1" applyAlignment="1">
      <alignment horizontal="center" vertical="center"/>
    </xf>
    <xf numFmtId="0" fontId="4" fillId="0" borderId="0" xfId="1" applyBorder="1" applyAlignment="1">
      <alignment horizontal="center"/>
    </xf>
    <xf numFmtId="0" fontId="7" fillId="2" borderId="13" xfId="1" applyFont="1" applyFill="1" applyBorder="1" applyAlignment="1">
      <alignment horizontal="right" vertical="center"/>
    </xf>
    <xf numFmtId="0" fontId="7" fillId="2" borderId="13" xfId="1" applyFont="1" applyFill="1" applyBorder="1" applyAlignment="1">
      <alignment horizontal="left" vertical="center" readingOrder="1"/>
    </xf>
    <xf numFmtId="0" fontId="7" fillId="2" borderId="15" xfId="1" applyFont="1" applyFill="1" applyBorder="1" applyAlignment="1">
      <alignment horizontal="right" vertical="center"/>
    </xf>
    <xf numFmtId="0" fontId="7" fillId="2" borderId="31" xfId="1" applyFont="1" applyFill="1" applyBorder="1" applyAlignment="1">
      <alignment horizontal="right" vertical="center"/>
    </xf>
    <xf numFmtId="0" fontId="7" fillId="2" borderId="32" xfId="1" applyFont="1" applyFill="1" applyBorder="1" applyAlignment="1">
      <alignment horizontal="right" vertical="center"/>
    </xf>
    <xf numFmtId="0" fontId="7" fillId="2" borderId="33" xfId="1" applyFont="1" applyFill="1" applyBorder="1" applyAlignment="1">
      <alignment horizontal="right" vertical="center"/>
    </xf>
    <xf numFmtId="0" fontId="19" fillId="0" borderId="0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right" vertical="center"/>
    </xf>
    <xf numFmtId="0" fontId="5" fillId="2" borderId="32" xfId="1" applyFont="1" applyFill="1" applyBorder="1" applyAlignment="1">
      <alignment horizontal="right" vertical="center"/>
    </xf>
    <xf numFmtId="0" fontId="5" fillId="2" borderId="33" xfId="1" applyFont="1" applyFill="1" applyBorder="1" applyAlignment="1">
      <alignment horizontal="right" vertical="center"/>
    </xf>
    <xf numFmtId="0" fontId="5" fillId="2" borderId="38" xfId="1" applyFont="1" applyFill="1" applyBorder="1" applyAlignment="1">
      <alignment horizontal="left" vertical="center" readingOrder="1"/>
    </xf>
    <xf numFmtId="0" fontId="5" fillId="2" borderId="52" xfId="1" applyFont="1" applyFill="1" applyBorder="1" applyAlignment="1">
      <alignment horizontal="center" vertical="center" textRotation="180"/>
    </xf>
    <xf numFmtId="0" fontId="5" fillId="2" borderId="53" xfId="1" applyFont="1" applyFill="1" applyBorder="1" applyAlignment="1">
      <alignment horizontal="center" vertical="center" textRotation="180"/>
    </xf>
    <xf numFmtId="0" fontId="5" fillId="2" borderId="54" xfId="1" applyFont="1" applyFill="1" applyBorder="1" applyAlignment="1">
      <alignment horizontal="center" vertical="center" textRotation="180"/>
    </xf>
    <xf numFmtId="0" fontId="5" fillId="2" borderId="44" xfId="1" applyFont="1" applyFill="1" applyBorder="1" applyAlignment="1">
      <alignment vertical="center" textRotation="90" readingOrder="1"/>
    </xf>
    <xf numFmtId="0" fontId="5" fillId="2" borderId="40" xfId="1" applyFont="1" applyFill="1" applyBorder="1" applyAlignment="1">
      <alignment horizontal="right" vertical="center"/>
    </xf>
    <xf numFmtId="0" fontId="7" fillId="9" borderId="0" xfId="1" applyFont="1" applyFill="1" applyBorder="1" applyAlignment="1">
      <alignment horizontal="center" vertical="center"/>
    </xf>
    <xf numFmtId="0" fontId="5" fillId="2" borderId="45" xfId="1" applyFont="1" applyFill="1" applyBorder="1" applyAlignment="1">
      <alignment horizontal="left" vertical="center" indent="1" readingOrder="1"/>
    </xf>
    <xf numFmtId="0" fontId="5" fillId="2" borderId="39" xfId="1" applyFont="1" applyFill="1" applyBorder="1" applyAlignment="1">
      <alignment horizontal="left" vertical="center" indent="1" readingOrder="1"/>
    </xf>
    <xf numFmtId="0" fontId="5" fillId="2" borderId="43" xfId="1" applyFont="1" applyFill="1" applyBorder="1" applyAlignment="1">
      <alignment horizontal="left" vertical="center" textRotation="180"/>
    </xf>
    <xf numFmtId="0" fontId="5" fillId="2" borderId="41" xfId="1" applyFont="1" applyFill="1" applyBorder="1" applyAlignment="1">
      <alignment horizontal="left" vertical="center" textRotation="180"/>
    </xf>
    <xf numFmtId="0" fontId="5" fillId="2" borderId="44" xfId="1" applyFont="1" applyFill="1" applyBorder="1" applyAlignment="1">
      <alignment horizontal="left" vertical="center" textRotation="180"/>
    </xf>
    <xf numFmtId="0" fontId="5" fillId="2" borderId="42" xfId="1" applyFont="1" applyFill="1" applyBorder="1" applyAlignment="1">
      <alignment horizontal="left" vertical="center" indent="1" readingOrder="1"/>
    </xf>
    <xf numFmtId="0" fontId="5" fillId="0" borderId="48" xfId="1" applyFont="1" applyFill="1" applyBorder="1" applyAlignment="1">
      <alignment horizontal="left" vertical="center" indent="1"/>
    </xf>
    <xf numFmtId="0" fontId="5" fillId="0" borderId="48" xfId="1" applyFont="1" applyFill="1" applyBorder="1" applyAlignment="1">
      <alignment horizontal="left" vertical="center" indent="1" readingOrder="1"/>
    </xf>
    <xf numFmtId="0" fontId="19" fillId="2" borderId="39" xfId="1" applyFont="1" applyFill="1" applyBorder="1" applyAlignment="1">
      <alignment horizontal="left" vertical="center" indent="1" readingOrder="1"/>
    </xf>
    <xf numFmtId="0" fontId="6" fillId="2" borderId="0" xfId="1" applyFont="1" applyFill="1" applyBorder="1" applyAlignment="1">
      <alignment horizontal="center" vertical="center" wrapText="1"/>
    </xf>
    <xf numFmtId="0" fontId="7" fillId="0" borderId="14" xfId="1" applyFont="1" applyBorder="1" applyAlignment="1">
      <alignment horizontal="right" vertical="center"/>
    </xf>
    <xf numFmtId="0" fontId="5" fillId="2" borderId="42" xfId="1" applyFont="1" applyFill="1" applyBorder="1" applyAlignment="1">
      <alignment horizontal="right" vertical="center"/>
    </xf>
    <xf numFmtId="0" fontId="5" fillId="2" borderId="62" xfId="1" applyFont="1" applyFill="1" applyBorder="1" applyAlignment="1">
      <alignment horizontal="right" vertical="center"/>
    </xf>
    <xf numFmtId="0" fontId="7" fillId="2" borderId="45" xfId="1" applyFont="1" applyFill="1" applyBorder="1" applyAlignment="1">
      <alignment horizontal="right" vertical="center"/>
    </xf>
    <xf numFmtId="0" fontId="7" fillId="2" borderId="63" xfId="1" applyFont="1" applyFill="1" applyBorder="1" applyAlignment="1">
      <alignment horizontal="right" vertical="center"/>
    </xf>
    <xf numFmtId="0" fontId="7" fillId="2" borderId="42" xfId="1" applyFont="1" applyFill="1" applyBorder="1" applyAlignment="1">
      <alignment horizontal="right" vertical="center"/>
    </xf>
    <xf numFmtId="0" fontId="7" fillId="2" borderId="14" xfId="1" applyFont="1" applyFill="1" applyBorder="1" applyAlignment="1">
      <alignment horizontal="center" vertical="center" wrapText="1"/>
    </xf>
    <xf numFmtId="0" fontId="5" fillId="2" borderId="64" xfId="1" applyFont="1" applyFill="1" applyBorder="1" applyAlignment="1">
      <alignment horizontal="right" vertical="center"/>
    </xf>
    <xf numFmtId="0" fontId="5" fillId="0" borderId="11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5" fillId="0" borderId="56" xfId="1" applyFont="1" applyFill="1" applyBorder="1" applyAlignment="1">
      <alignment horizontal="center" vertical="center" wrapText="1"/>
    </xf>
    <xf numFmtId="0" fontId="5" fillId="2" borderId="45" xfId="1" applyFont="1" applyFill="1" applyBorder="1" applyAlignment="1">
      <alignment vertical="center" readingOrder="1"/>
    </xf>
    <xf numFmtId="0" fontId="5" fillId="2" borderId="63" xfId="1" applyFont="1" applyFill="1" applyBorder="1" applyAlignment="1">
      <alignment horizontal="right" vertical="center"/>
    </xf>
    <xf numFmtId="0" fontId="19" fillId="2" borderId="39" xfId="1" applyFont="1" applyFill="1" applyBorder="1" applyAlignment="1">
      <alignment horizontal="right" vertical="center"/>
    </xf>
    <xf numFmtId="0" fontId="5" fillId="0" borderId="65" xfId="1" applyFont="1" applyFill="1" applyBorder="1" applyAlignment="1">
      <alignment horizontal="center" vertical="center" readingOrder="1"/>
    </xf>
    <xf numFmtId="0" fontId="7" fillId="2" borderId="0" xfId="1" applyFont="1" applyFill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5" fillId="2" borderId="35" xfId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right" vertical="center"/>
    </xf>
    <xf numFmtId="0" fontId="5" fillId="2" borderId="39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right" vertical="center"/>
    </xf>
    <xf numFmtId="0" fontId="7" fillId="8" borderId="0" xfId="1" applyFont="1" applyFill="1" applyBorder="1" applyAlignment="1">
      <alignment horizontal="center" vertical="center" wrapText="1"/>
    </xf>
    <xf numFmtId="0" fontId="7" fillId="8" borderId="14" xfId="1" applyFont="1" applyFill="1" applyBorder="1" applyAlignment="1">
      <alignment horizontal="right" vertical="center" wrapText="1"/>
    </xf>
    <xf numFmtId="0" fontId="5" fillId="0" borderId="39" xfId="1" applyFont="1" applyFill="1" applyBorder="1" applyAlignment="1">
      <alignment horizontal="right" vertical="center"/>
    </xf>
    <xf numFmtId="0" fontId="7" fillId="8" borderId="14" xfId="0" applyFont="1" applyFill="1" applyBorder="1" applyAlignment="1">
      <alignment horizontal="right" vertical="center"/>
    </xf>
    <xf numFmtId="0" fontId="7" fillId="8" borderId="14" xfId="0" applyFont="1" applyFill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5" fillId="0" borderId="38" xfId="1" applyFont="1" applyFill="1" applyBorder="1" applyAlignment="1">
      <alignment horizontal="right" vertical="center"/>
    </xf>
    <xf numFmtId="0" fontId="5" fillId="8" borderId="9" xfId="1" applyFont="1" applyFill="1" applyBorder="1" applyAlignment="1">
      <alignment horizontal="center" vertical="center"/>
    </xf>
    <xf numFmtId="0" fontId="5" fillId="8" borderId="0" xfId="1" applyFont="1" applyFill="1" applyBorder="1" applyAlignment="1">
      <alignment horizontal="center" vertical="center"/>
    </xf>
    <xf numFmtId="0" fontId="5" fillId="8" borderId="10" xfId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/>
    </xf>
    <xf numFmtId="0" fontId="5" fillId="0" borderId="42" xfId="1" applyFont="1" applyFill="1" applyBorder="1" applyAlignment="1">
      <alignment horizontal="right" vertical="center"/>
    </xf>
    <xf numFmtId="0" fontId="7" fillId="8" borderId="14" xfId="1" applyFont="1" applyFill="1" applyBorder="1" applyAlignment="1">
      <alignment horizontal="left" vertical="center" wrapText="1"/>
    </xf>
    <xf numFmtId="49" fontId="5" fillId="8" borderId="0" xfId="1" applyNumberFormat="1" applyFont="1" applyFill="1" applyBorder="1" applyAlignment="1">
      <alignment horizontal="center" vertical="center" readingOrder="1"/>
    </xf>
    <xf numFmtId="0" fontId="5" fillId="8" borderId="9" xfId="1" applyFont="1" applyFill="1" applyBorder="1" applyAlignment="1">
      <alignment horizontal="center" vertical="center" wrapText="1"/>
    </xf>
    <xf numFmtId="0" fontId="5" fillId="8" borderId="0" xfId="1" applyFont="1" applyFill="1" applyAlignment="1">
      <alignment horizontal="center" vertical="center"/>
    </xf>
    <xf numFmtId="0" fontId="5" fillId="8" borderId="10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/>
    </xf>
    <xf numFmtId="0" fontId="10" fillId="2" borderId="0" xfId="1" applyFont="1" applyFill="1" applyBorder="1" applyAlignment="1">
      <alignment horizontal="center" vertical="center"/>
    </xf>
    <xf numFmtId="0" fontId="7" fillId="0" borderId="14" xfId="1" applyFont="1" applyBorder="1" applyAlignment="1">
      <alignment horizontal="left" vertical="center"/>
    </xf>
    <xf numFmtId="0" fontId="22" fillId="8" borderId="9" xfId="1" applyFont="1" applyFill="1" applyBorder="1" applyAlignment="1">
      <alignment horizontal="center" vertical="center" wrapText="1"/>
    </xf>
    <xf numFmtId="0" fontId="7" fillId="8" borderId="16" xfId="1" applyFont="1" applyFill="1" applyBorder="1" applyAlignment="1">
      <alignment horizontal="center" vertical="center" wrapText="1"/>
    </xf>
    <xf numFmtId="0" fontId="7" fillId="0" borderId="39" xfId="1" applyFont="1" applyFill="1" applyBorder="1" applyAlignment="1">
      <alignment horizontal="right" vertical="center"/>
    </xf>
    <xf numFmtId="0" fontId="7" fillId="8" borderId="17" xfId="1" applyFont="1" applyFill="1" applyBorder="1" applyAlignment="1">
      <alignment horizontal="center" vertical="center" wrapText="1" shrinkToFit="1"/>
    </xf>
    <xf numFmtId="0" fontId="7" fillId="8" borderId="16" xfId="1" applyFont="1" applyFill="1" applyBorder="1" applyAlignment="1">
      <alignment horizontal="center" vertical="center" wrapText="1" shrinkToFit="1"/>
    </xf>
    <xf numFmtId="0" fontId="7" fillId="8" borderId="17" xfId="1" applyFont="1" applyFill="1" applyBorder="1" applyAlignment="1">
      <alignment horizontal="center" vertical="center" textRotation="90" wrapText="1"/>
    </xf>
    <xf numFmtId="0" fontId="7" fillId="8" borderId="12" xfId="1" applyFont="1" applyFill="1" applyBorder="1" applyAlignment="1">
      <alignment horizontal="center" vertical="center" textRotation="90" wrapText="1"/>
    </xf>
    <xf numFmtId="0" fontId="7" fillId="8" borderId="16" xfId="1" applyFont="1" applyFill="1" applyBorder="1" applyAlignment="1">
      <alignment horizontal="center" vertical="center" textRotation="90" wrapText="1"/>
    </xf>
    <xf numFmtId="0" fontId="7" fillId="8" borderId="17" xfId="1" applyFont="1" applyFill="1" applyBorder="1" applyAlignment="1">
      <alignment horizontal="center" vertical="center" textRotation="90" wrapText="1" shrinkToFit="1"/>
    </xf>
    <xf numFmtId="0" fontId="7" fillId="8" borderId="12" xfId="1" applyFont="1" applyFill="1" applyBorder="1" applyAlignment="1">
      <alignment horizontal="center" vertical="center" textRotation="90" wrapText="1" shrinkToFit="1"/>
    </xf>
    <xf numFmtId="0" fontId="7" fillId="8" borderId="16" xfId="1" applyFont="1" applyFill="1" applyBorder="1" applyAlignment="1">
      <alignment horizontal="center" vertical="center" textRotation="90" wrapText="1" shrinkToFit="1"/>
    </xf>
    <xf numFmtId="0" fontId="7" fillId="0" borderId="17" xfId="1" applyFont="1" applyFill="1" applyBorder="1" applyAlignment="1">
      <alignment horizontal="center" vertical="center" textRotation="90" wrapText="1" shrinkToFit="1"/>
    </xf>
    <xf numFmtId="0" fontId="7" fillId="0" borderId="12" xfId="1" applyFont="1" applyFill="1" applyBorder="1" applyAlignment="1">
      <alignment horizontal="center" vertical="center" textRotation="90" wrapText="1" shrinkToFit="1"/>
    </xf>
    <xf numFmtId="0" fontId="7" fillId="0" borderId="16" xfId="1" applyFont="1" applyFill="1" applyBorder="1" applyAlignment="1">
      <alignment horizontal="center" vertical="center" textRotation="90" wrapText="1" shrinkToFit="1"/>
    </xf>
    <xf numFmtId="0" fontId="7" fillId="0" borderId="17" xfId="1" applyFont="1" applyFill="1" applyBorder="1" applyAlignment="1">
      <alignment horizontal="center" vertical="center" textRotation="90" wrapText="1"/>
    </xf>
    <xf numFmtId="0" fontId="7" fillId="0" borderId="12" xfId="1" applyFont="1" applyFill="1" applyBorder="1" applyAlignment="1">
      <alignment horizontal="center" vertical="center" textRotation="90" wrapText="1"/>
    </xf>
    <xf numFmtId="0" fontId="7" fillId="0" borderId="16" xfId="1" applyFont="1" applyFill="1" applyBorder="1" applyAlignment="1">
      <alignment horizontal="center" vertical="center" textRotation="90" wrapText="1"/>
    </xf>
    <xf numFmtId="0" fontId="7" fillId="8" borderId="0" xfId="1" applyFont="1" applyFill="1" applyBorder="1" applyAlignment="1">
      <alignment horizontal="center" vertical="center" textRotation="90" wrapText="1" shrinkToFit="1"/>
    </xf>
    <xf numFmtId="0" fontId="7" fillId="0" borderId="38" xfId="1" applyFont="1" applyFill="1" applyBorder="1" applyAlignment="1">
      <alignment horizontal="right" vertical="center"/>
    </xf>
    <xf numFmtId="0" fontId="7" fillId="0" borderId="10" xfId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8" borderId="9" xfId="1" applyFont="1" applyFill="1" applyBorder="1" applyAlignment="1">
      <alignment horizontal="center" vertical="center" shrinkToFit="1"/>
    </xf>
    <xf numFmtId="0" fontId="7" fillId="0" borderId="9" xfId="1" applyFont="1" applyFill="1" applyBorder="1" applyAlignment="1">
      <alignment horizontal="center" vertical="center" textRotation="90" wrapText="1"/>
    </xf>
    <xf numFmtId="0" fontId="7" fillId="0" borderId="0" xfId="1" applyFont="1" applyFill="1" applyBorder="1" applyAlignment="1">
      <alignment horizontal="center" vertical="center" textRotation="90" wrapText="1"/>
    </xf>
    <xf numFmtId="0" fontId="25" fillId="8" borderId="0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textRotation="90" wrapText="1"/>
    </xf>
    <xf numFmtId="0" fontId="7" fillId="0" borderId="0" xfId="1" applyFont="1" applyFill="1" applyBorder="1" applyAlignment="1">
      <alignment horizontal="right" vertical="center"/>
    </xf>
    <xf numFmtId="0" fontId="7" fillId="0" borderId="42" xfId="1" applyFont="1" applyFill="1" applyBorder="1" applyAlignment="1">
      <alignment horizontal="right" vertical="center"/>
    </xf>
    <xf numFmtId="0" fontId="5" fillId="0" borderId="39" xfId="2" applyFont="1" applyBorder="1" applyAlignment="1">
      <alignment horizontal="right" vertical="center"/>
    </xf>
    <xf numFmtId="0" fontId="5" fillId="0" borderId="40" xfId="2" applyFont="1" applyBorder="1" applyAlignment="1">
      <alignment horizontal="right" vertical="center"/>
    </xf>
    <xf numFmtId="0" fontId="5" fillId="0" borderId="11" xfId="2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5" fillId="0" borderId="0" xfId="2" applyFont="1" applyBorder="1" applyAlignment="1">
      <alignment horizontal="right" vertical="center"/>
    </xf>
    <xf numFmtId="0" fontId="7" fillId="2" borderId="14" xfId="0" applyFont="1" applyFill="1" applyBorder="1" applyAlignment="1">
      <alignment horizontal="right" vertical="center"/>
    </xf>
    <xf numFmtId="0" fontId="29" fillId="0" borderId="38" xfId="2" applyFont="1" applyBorder="1" applyAlignment="1">
      <alignment horizontal="right" vertical="center"/>
    </xf>
    <xf numFmtId="0" fontId="29" fillId="0" borderId="39" xfId="2" applyFont="1" applyBorder="1" applyAlignment="1">
      <alignment horizontal="right" vertical="center"/>
    </xf>
    <xf numFmtId="0" fontId="34" fillId="2" borderId="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/>
    </xf>
    <xf numFmtId="0" fontId="29" fillId="0" borderId="9" xfId="5" applyFont="1" applyFill="1" applyBorder="1" applyAlignment="1">
      <alignment horizontal="center" vertical="center"/>
    </xf>
    <xf numFmtId="0" fontId="29" fillId="0" borderId="0" xfId="5" applyFont="1" applyFill="1" applyBorder="1" applyAlignment="1">
      <alignment horizontal="center" vertical="center"/>
    </xf>
    <xf numFmtId="0" fontId="29" fillId="0" borderId="10" xfId="5" applyFont="1" applyFill="1" applyBorder="1" applyAlignment="1">
      <alignment horizontal="center" vertical="center"/>
    </xf>
    <xf numFmtId="0" fontId="29" fillId="0" borderId="9" xfId="2" applyFont="1" applyFill="1" applyBorder="1" applyAlignment="1">
      <alignment horizontal="center" vertical="center"/>
    </xf>
    <xf numFmtId="0" fontId="29" fillId="0" borderId="0" xfId="2" applyFont="1" applyFill="1" applyBorder="1" applyAlignment="1">
      <alignment horizontal="center" vertical="center"/>
    </xf>
    <xf numFmtId="0" fontId="29" fillId="0" borderId="10" xfId="2" applyFont="1" applyFill="1" applyBorder="1" applyAlignment="1">
      <alignment horizontal="center" vertical="center"/>
    </xf>
    <xf numFmtId="0" fontId="29" fillId="0" borderId="11" xfId="2" applyFont="1" applyFill="1" applyBorder="1" applyAlignment="1">
      <alignment horizontal="center" vertical="center"/>
    </xf>
    <xf numFmtId="0" fontId="29" fillId="0" borderId="40" xfId="2" applyFont="1" applyBorder="1" applyAlignment="1">
      <alignment horizontal="right" vertical="center"/>
    </xf>
    <xf numFmtId="0" fontId="29" fillId="0" borderId="0" xfId="2" applyFont="1" applyBorder="1" applyAlignment="1">
      <alignment horizontal="right" vertical="center"/>
    </xf>
    <xf numFmtId="0" fontId="29" fillId="0" borderId="39" xfId="2" applyFont="1" applyFill="1" applyBorder="1" applyAlignment="1">
      <alignment horizontal="right" vertical="center"/>
    </xf>
    <xf numFmtId="0" fontId="29" fillId="0" borderId="0" xfId="2" applyFont="1" applyFill="1" applyBorder="1" applyAlignment="1">
      <alignment horizontal="right" vertical="center"/>
    </xf>
    <xf numFmtId="0" fontId="29" fillId="0" borderId="1" xfId="2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 textRotation="90" readingOrder="1"/>
    </xf>
    <xf numFmtId="0" fontId="5" fillId="2" borderId="25" xfId="1" applyFont="1" applyFill="1" applyBorder="1" applyAlignment="1">
      <alignment horizontal="center" vertical="center" textRotation="90" readingOrder="1"/>
    </xf>
    <xf numFmtId="0" fontId="29" fillId="0" borderId="10" xfId="2" applyFont="1" applyFill="1" applyBorder="1" applyAlignment="1">
      <alignment horizontal="right" vertical="center"/>
    </xf>
    <xf numFmtId="0" fontId="5" fillId="2" borderId="40" xfId="1" applyFont="1" applyFill="1" applyBorder="1" applyAlignment="1">
      <alignment horizontal="left" vertical="center" readingOrder="1"/>
    </xf>
    <xf numFmtId="0" fontId="29" fillId="0" borderId="14" xfId="2" applyFont="1" applyFill="1" applyBorder="1" applyAlignment="1">
      <alignment horizontal="center" vertical="center"/>
    </xf>
    <xf numFmtId="0" fontId="5" fillId="2" borderId="39" xfId="1" applyFont="1" applyFill="1" applyBorder="1" applyAlignment="1">
      <alignment horizontal="center" vertical="center" textRotation="90" readingOrder="1"/>
    </xf>
    <xf numFmtId="0" fontId="29" fillId="0" borderId="36" xfId="2" applyFont="1" applyFill="1" applyBorder="1" applyAlignment="1">
      <alignment horizontal="right" vertical="center"/>
    </xf>
    <xf numFmtId="0" fontId="29" fillId="0" borderId="37" xfId="2" applyFont="1" applyFill="1" applyBorder="1" applyAlignment="1">
      <alignment horizontal="right" vertical="center"/>
    </xf>
    <xf numFmtId="0" fontId="7" fillId="8" borderId="14" xfId="0" applyFont="1" applyFill="1" applyBorder="1" applyAlignment="1">
      <alignment horizontal="left" vertical="center" wrapText="1"/>
    </xf>
    <xf numFmtId="0" fontId="29" fillId="8" borderId="9" xfId="2" applyFont="1" applyFill="1" applyBorder="1" applyAlignment="1">
      <alignment horizontal="center" vertical="center"/>
    </xf>
    <xf numFmtId="0" fontId="29" fillId="8" borderId="0" xfId="2" applyFont="1" applyFill="1" applyBorder="1" applyAlignment="1">
      <alignment horizontal="center" vertical="center"/>
    </xf>
    <xf numFmtId="0" fontId="29" fillId="8" borderId="10" xfId="2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29" fillId="8" borderId="1" xfId="2" applyFont="1" applyFill="1" applyBorder="1" applyAlignment="1">
      <alignment horizontal="center" vertical="center"/>
    </xf>
    <xf numFmtId="0" fontId="29" fillId="0" borderId="6" xfId="2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right" vertical="center"/>
    </xf>
    <xf numFmtId="0" fontId="7" fillId="2" borderId="39" xfId="0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left" vertical="center" readingOrder="1"/>
    </xf>
    <xf numFmtId="0" fontId="7" fillId="2" borderId="42" xfId="1" applyFont="1" applyFill="1" applyBorder="1" applyAlignment="1">
      <alignment horizontal="left" vertical="center" readingOrder="1"/>
    </xf>
    <xf numFmtId="0" fontId="7" fillId="2" borderId="0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horizontal="center" vertical="center"/>
    </xf>
    <xf numFmtId="0" fontId="29" fillId="0" borderId="46" xfId="2" applyFont="1" applyBorder="1" applyAlignment="1">
      <alignment horizontal="center" vertical="center" textRotation="180"/>
    </xf>
    <xf numFmtId="0" fontId="29" fillId="0" borderId="47" xfId="2" applyFont="1" applyBorder="1" applyAlignment="1">
      <alignment horizontal="center" vertical="center" textRotation="180"/>
    </xf>
    <xf numFmtId="0" fontId="29" fillId="0" borderId="49" xfId="2" applyFont="1" applyBorder="1" applyAlignment="1">
      <alignment horizontal="center" vertical="center" textRotation="180"/>
    </xf>
    <xf numFmtId="0" fontId="29" fillId="0" borderId="39" xfId="3" applyFont="1" applyBorder="1" applyAlignment="1">
      <alignment horizontal="right" vertical="center"/>
    </xf>
    <xf numFmtId="0" fontId="21" fillId="0" borderId="39" xfId="3" applyFont="1" applyBorder="1" applyAlignment="1">
      <alignment horizontal="right" vertical="center"/>
    </xf>
    <xf numFmtId="0" fontId="21" fillId="0" borderId="10" xfId="3" applyFont="1" applyBorder="1" applyAlignment="1">
      <alignment horizontal="right" vertical="center"/>
    </xf>
    <xf numFmtId="0" fontId="21" fillId="0" borderId="0" xfId="3" applyFont="1" applyBorder="1" applyAlignment="1">
      <alignment horizontal="right" vertical="center"/>
    </xf>
    <xf numFmtId="0" fontId="21" fillId="0" borderId="9" xfId="3" applyFont="1" applyFill="1" applyBorder="1" applyAlignment="1">
      <alignment horizontal="center" vertical="center"/>
    </xf>
    <xf numFmtId="0" fontId="29" fillId="0" borderId="0" xfId="3" applyFont="1" applyBorder="1" applyAlignment="1">
      <alignment horizontal="right" vertical="center"/>
    </xf>
    <xf numFmtId="0" fontId="21" fillId="0" borderId="0" xfId="3" applyFont="1" applyFill="1" applyBorder="1" applyAlignment="1">
      <alignment horizontal="center" vertical="center"/>
    </xf>
    <xf numFmtId="0" fontId="21" fillId="0" borderId="10" xfId="3" applyFont="1" applyFill="1" applyBorder="1" applyAlignment="1">
      <alignment horizontal="center" vertical="center"/>
    </xf>
    <xf numFmtId="0" fontId="29" fillId="0" borderId="10" xfId="3" applyFont="1" applyBorder="1" applyAlignment="1">
      <alignment horizontal="right" vertical="center"/>
    </xf>
    <xf numFmtId="0" fontId="29" fillId="0" borderId="14" xfId="3" applyFont="1" applyFill="1" applyBorder="1" applyAlignment="1">
      <alignment horizontal="center" vertical="center"/>
    </xf>
    <xf numFmtId="0" fontId="21" fillId="0" borderId="14" xfId="3" applyFont="1" applyFill="1" applyBorder="1" applyAlignment="1">
      <alignment horizontal="center" vertical="center"/>
    </xf>
    <xf numFmtId="0" fontId="5" fillId="2" borderId="42" xfId="1" applyFont="1" applyFill="1" applyBorder="1" applyAlignment="1">
      <alignment horizontal="left" vertical="center" readingOrder="1"/>
    </xf>
    <xf numFmtId="0" fontId="5" fillId="2" borderId="14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right" vertical="center"/>
    </xf>
    <xf numFmtId="0" fontId="15" fillId="0" borderId="9" xfId="3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5" fillId="0" borderId="0" xfId="3" applyFont="1" applyBorder="1" applyAlignment="1">
      <alignment horizontal="right" vertical="center"/>
    </xf>
    <xf numFmtId="0" fontId="15" fillId="0" borderId="39" xfId="3" applyFont="1" applyBorder="1" applyAlignment="1">
      <alignment horizontal="right" vertical="center"/>
    </xf>
    <xf numFmtId="0" fontId="15" fillId="0" borderId="10" xfId="3" applyFont="1" applyBorder="1" applyAlignment="1">
      <alignment vertical="center"/>
    </xf>
    <xf numFmtId="0" fontId="15" fillId="0" borderId="14" xfId="3" applyFont="1" applyFill="1" applyBorder="1" applyAlignment="1">
      <alignment horizontal="center" vertical="center"/>
    </xf>
    <xf numFmtId="0" fontId="15" fillId="0" borderId="11" xfId="3" applyFont="1" applyFill="1" applyBorder="1" applyAlignment="1">
      <alignment horizontal="center" vertical="center" readingOrder="2"/>
    </xf>
    <xf numFmtId="0" fontId="15" fillId="0" borderId="35" xfId="3" applyFont="1" applyBorder="1" applyAlignment="1">
      <alignment horizontal="right" vertical="center" readingOrder="2"/>
    </xf>
    <xf numFmtId="0" fontId="15" fillId="0" borderId="39" xfId="3" applyFont="1" applyBorder="1" applyAlignment="1">
      <alignment horizontal="right" vertical="center" readingOrder="2"/>
    </xf>
    <xf numFmtId="0" fontId="15" fillId="0" borderId="10" xfId="3" applyFont="1" applyBorder="1" applyAlignment="1">
      <alignment horizontal="right" vertical="center" readingOrder="2"/>
    </xf>
    <xf numFmtId="0" fontId="7" fillId="0" borderId="11" xfId="0" applyFont="1" applyFill="1" applyBorder="1" applyAlignment="1">
      <alignment horizontal="center" vertical="center"/>
    </xf>
    <xf numFmtId="0" fontId="26" fillId="8" borderId="0" xfId="0" applyFont="1" applyFill="1" applyBorder="1" applyAlignment="1">
      <alignment horizontal="center" vertical="center" textRotation="90"/>
    </xf>
    <xf numFmtId="0" fontId="28" fillId="8" borderId="0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 readingOrder="2"/>
    </xf>
    <xf numFmtId="0" fontId="29" fillId="0" borderId="16" xfId="2" applyFont="1" applyBorder="1" applyAlignment="1">
      <alignment horizontal="right" vertical="center"/>
    </xf>
    <xf numFmtId="0" fontId="29" fillId="0" borderId="11" xfId="3" applyFont="1" applyFill="1" applyBorder="1" applyAlignment="1">
      <alignment horizontal="center" vertical="center"/>
    </xf>
    <xf numFmtId="0" fontId="29" fillId="0" borderId="9" xfId="3" applyFont="1" applyFill="1" applyBorder="1" applyAlignment="1">
      <alignment horizontal="center" vertical="center"/>
    </xf>
    <xf numFmtId="0" fontId="29" fillId="0" borderId="16" xfId="3" applyFont="1" applyBorder="1" applyAlignment="1">
      <alignment horizontal="right" vertical="center"/>
    </xf>
    <xf numFmtId="0" fontId="29" fillId="0" borderId="11" xfId="3" applyFont="1" applyFill="1" applyBorder="1" applyAlignment="1">
      <alignment horizontal="right" vertical="center"/>
    </xf>
    <xf numFmtId="0" fontId="29" fillId="0" borderId="35" xfId="3" applyFont="1" applyBorder="1" applyAlignment="1">
      <alignment horizontal="right" vertical="center"/>
    </xf>
    <xf numFmtId="0" fontId="5" fillId="2" borderId="35" xfId="1" applyFont="1" applyFill="1" applyBorder="1" applyAlignment="1">
      <alignment horizontal="left" vertical="center" readingOrder="1"/>
    </xf>
    <xf numFmtId="0" fontId="5" fillId="0" borderId="11" xfId="1" applyFont="1" applyFill="1" applyBorder="1" applyAlignment="1">
      <alignment horizontal="left" vertical="center" readingOrder="1"/>
    </xf>
    <xf numFmtId="0" fontId="5" fillId="0" borderId="26" xfId="1" applyFont="1" applyFill="1" applyBorder="1" applyAlignment="1">
      <alignment horizontal="center" vertical="center" readingOrder="1"/>
    </xf>
    <xf numFmtId="0" fontId="29" fillId="0" borderId="40" xfId="3" applyFont="1" applyBorder="1" applyAlignment="1">
      <alignment horizontal="right" vertical="center"/>
    </xf>
    <xf numFmtId="0" fontId="5" fillId="2" borderId="50" xfId="1" applyFont="1" applyFill="1" applyBorder="1" applyAlignment="1">
      <alignment horizontal="right" vertical="center"/>
    </xf>
    <xf numFmtId="0" fontId="5" fillId="0" borderId="11" xfId="1" applyFont="1" applyBorder="1" applyAlignment="1">
      <alignment horizontal="center" vertical="center"/>
    </xf>
    <xf numFmtId="0" fontId="5" fillId="0" borderId="0" xfId="4" applyFont="1" applyBorder="1" applyAlignment="1">
      <alignment horizontal="right" vertical="center" readingOrder="1"/>
    </xf>
    <xf numFmtId="0" fontId="7" fillId="0" borderId="14" xfId="1" applyFont="1" applyBorder="1" applyAlignment="1">
      <alignment horizontal="left" vertical="center" wrapText="1"/>
    </xf>
    <xf numFmtId="0" fontId="5" fillId="0" borderId="11" xfId="4" applyFont="1" applyBorder="1" applyAlignment="1">
      <alignment horizontal="center" vertical="center"/>
    </xf>
    <xf numFmtId="0" fontId="6" fillId="0" borderId="0" xfId="1" applyFont="1" applyBorder="1" applyAlignment="1">
      <alignment horizontal="right" vertical="center" readingOrder="1"/>
    </xf>
    <xf numFmtId="0" fontId="7" fillId="0" borderId="0" xfId="1" applyFont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5" fillId="2" borderId="39" xfId="1" applyFont="1" applyFill="1" applyBorder="1" applyAlignment="1">
      <alignment horizontal="center" vertical="center"/>
    </xf>
    <xf numFmtId="0" fontId="5" fillId="2" borderId="4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 wrapText="1"/>
    </xf>
    <xf numFmtId="0" fontId="25" fillId="2" borderId="43" xfId="1" applyFont="1" applyFill="1" applyBorder="1" applyAlignment="1">
      <alignment horizontal="center" vertical="center" textRotation="90" readingOrder="1"/>
    </xf>
    <xf numFmtId="0" fontId="25" fillId="2" borderId="41" xfId="1" applyFont="1" applyFill="1" applyBorder="1" applyAlignment="1">
      <alignment horizontal="center" vertical="center" textRotation="90" readingOrder="1"/>
    </xf>
    <xf numFmtId="0" fontId="25" fillId="2" borderId="44" xfId="1" applyFont="1" applyFill="1" applyBorder="1" applyAlignment="1">
      <alignment horizontal="center" vertical="center" textRotation="90" readingOrder="1"/>
    </xf>
    <xf numFmtId="0" fontId="5" fillId="0" borderId="9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2" borderId="46" xfId="1" applyFont="1" applyFill="1" applyBorder="1" applyAlignment="1">
      <alignment horizontal="center" vertical="center" textRotation="180"/>
    </xf>
    <xf numFmtId="0" fontId="5" fillId="2" borderId="47" xfId="1" applyFont="1" applyFill="1" applyBorder="1" applyAlignment="1">
      <alignment horizontal="center" vertical="center" textRotation="180"/>
    </xf>
    <xf numFmtId="0" fontId="5" fillId="0" borderId="0" xfId="1" applyFont="1" applyFill="1" applyBorder="1" applyAlignment="1">
      <alignment horizontal="center" vertical="center" wrapText="1" readingOrder="2"/>
    </xf>
    <xf numFmtId="0" fontId="5" fillId="0" borderId="0" xfId="1" applyFont="1" applyFill="1" applyBorder="1" applyAlignment="1">
      <alignment horizontal="center" vertical="center" readingOrder="2"/>
    </xf>
    <xf numFmtId="0" fontId="5" fillId="0" borderId="9" xfId="1" applyFont="1" applyFill="1" applyBorder="1" applyAlignment="1">
      <alignment horizontal="center" vertical="center" wrapText="1"/>
    </xf>
    <xf numFmtId="0" fontId="5" fillId="2" borderId="43" xfId="1" applyFont="1" applyFill="1" applyBorder="1" applyAlignment="1">
      <alignment horizontal="center" vertical="center" textRotation="90" readingOrder="1"/>
    </xf>
    <xf numFmtId="0" fontId="5" fillId="2" borderId="41" xfId="1" applyFont="1" applyFill="1" applyBorder="1" applyAlignment="1">
      <alignment horizontal="center" vertical="center" textRotation="90" readingOrder="1"/>
    </xf>
    <xf numFmtId="0" fontId="5" fillId="2" borderId="44" xfId="1" applyFont="1" applyFill="1" applyBorder="1" applyAlignment="1">
      <alignment horizontal="center" vertical="center" textRotation="90" readingOrder="1"/>
    </xf>
    <xf numFmtId="0" fontId="5" fillId="2" borderId="44" xfId="1" applyFont="1" applyFill="1" applyBorder="1" applyAlignment="1">
      <alignment horizontal="center" vertical="center"/>
    </xf>
    <xf numFmtId="0" fontId="5" fillId="2" borderId="45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5" fillId="2" borderId="49" xfId="1" applyFont="1" applyFill="1" applyBorder="1" applyAlignment="1">
      <alignment horizontal="center" vertical="center" textRotation="180"/>
    </xf>
    <xf numFmtId="0" fontId="5" fillId="2" borderId="43" xfId="1" applyFont="1" applyFill="1" applyBorder="1" applyAlignment="1">
      <alignment horizontal="center" vertical="center"/>
    </xf>
    <xf numFmtId="0" fontId="5" fillId="2" borderId="42" xfId="1" applyFont="1" applyFill="1" applyBorder="1" applyAlignment="1">
      <alignment horizontal="center" vertical="center"/>
    </xf>
    <xf numFmtId="0" fontId="5" fillId="2" borderId="41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 readingOrder="1"/>
    </xf>
    <xf numFmtId="0" fontId="5" fillId="0" borderId="0" xfId="1" applyFont="1" applyFill="1" applyBorder="1" applyAlignment="1">
      <alignment horizontal="center" vertical="center" readingOrder="1"/>
    </xf>
    <xf numFmtId="0" fontId="7" fillId="0" borderId="0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readingOrder="1"/>
    </xf>
    <xf numFmtId="0" fontId="7" fillId="0" borderId="0" xfId="1" applyFont="1" applyFill="1" applyBorder="1" applyAlignment="1">
      <alignment horizontal="center" vertical="center" readingOrder="1"/>
    </xf>
    <xf numFmtId="0" fontId="7" fillId="0" borderId="10" xfId="1" applyFont="1" applyFill="1" applyBorder="1" applyAlignment="1">
      <alignment horizontal="center" vertical="center" readingOrder="1"/>
    </xf>
    <xf numFmtId="0" fontId="5" fillId="0" borderId="10" xfId="1" applyFont="1" applyFill="1" applyBorder="1" applyAlignment="1">
      <alignment horizontal="center" vertical="center" readingOrder="1"/>
    </xf>
    <xf numFmtId="0" fontId="7" fillId="2" borderId="0" xfId="1" applyFont="1" applyFill="1" applyBorder="1" applyAlignment="1">
      <alignment horizontal="center" wrapText="1"/>
    </xf>
    <xf numFmtId="0" fontId="7" fillId="2" borderId="14" xfId="1" applyFont="1" applyFill="1" applyBorder="1" applyAlignment="1">
      <alignment horizontal="center" wrapText="1"/>
    </xf>
    <xf numFmtId="0" fontId="5" fillId="0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5" fillId="2" borderId="39" xfId="1" applyFont="1" applyFill="1" applyBorder="1" applyAlignment="1">
      <alignment horizontal="center" vertical="center" readingOrder="1"/>
    </xf>
    <xf numFmtId="0" fontId="7" fillId="0" borderId="8" xfId="1" applyFont="1" applyBorder="1" applyAlignment="1">
      <alignment horizontal="center" vertical="center"/>
    </xf>
    <xf numFmtId="0" fontId="7" fillId="8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 wrapText="1" readingOrder="2"/>
    </xf>
    <xf numFmtId="0" fontId="5" fillId="0" borderId="1" xfId="1" applyFont="1" applyFill="1" applyBorder="1" applyAlignment="1">
      <alignment horizontal="center" vertical="center" wrapText="1" readingOrder="2"/>
    </xf>
    <xf numFmtId="0" fontId="5" fillId="0" borderId="1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5" fillId="0" borderId="56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 readingOrder="2"/>
    </xf>
    <xf numFmtId="0" fontId="7" fillId="0" borderId="9" xfId="1" applyFont="1" applyFill="1" applyBorder="1" applyAlignment="1">
      <alignment horizontal="center" vertical="center" wrapText="1" readingOrder="2"/>
    </xf>
    <xf numFmtId="0" fontId="5" fillId="0" borderId="9" xfId="1" applyFont="1" applyFill="1" applyBorder="1" applyAlignment="1">
      <alignment horizontal="center" vertical="center" readingOrder="2"/>
    </xf>
    <xf numFmtId="0" fontId="7" fillId="2" borderId="0" xfId="0" applyFont="1" applyFill="1" applyBorder="1" applyAlignment="1">
      <alignment horizontal="center" vertical="center"/>
    </xf>
    <xf numFmtId="0" fontId="5" fillId="2" borderId="67" xfId="1" applyFont="1" applyFill="1" applyBorder="1" applyAlignment="1">
      <alignment horizontal="center" vertical="center" textRotation="90" readingOrder="1"/>
    </xf>
    <xf numFmtId="0" fontId="5" fillId="2" borderId="30" xfId="1" applyFont="1" applyFill="1" applyBorder="1" applyAlignment="1">
      <alignment horizontal="center" vertical="center" textRotation="90" readingOrder="1"/>
    </xf>
    <xf numFmtId="0" fontId="5" fillId="2" borderId="68" xfId="1" applyFont="1" applyFill="1" applyBorder="1" applyAlignment="1">
      <alignment horizontal="center" vertical="center" textRotation="90" readingOrder="1"/>
    </xf>
    <xf numFmtId="0" fontId="5" fillId="2" borderId="0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39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 readingOrder="1"/>
    </xf>
    <xf numFmtId="0" fontId="5" fillId="0" borderId="38" xfId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/>
    </xf>
    <xf numFmtId="0" fontId="7" fillId="8" borderId="0" xfId="1" applyFont="1" applyFill="1" applyBorder="1" applyAlignment="1">
      <alignment horizontal="center" vertical="center" wrapText="1"/>
    </xf>
    <xf numFmtId="0" fontId="7" fillId="8" borderId="14" xfId="1" applyFont="1" applyFill="1" applyBorder="1" applyAlignment="1">
      <alignment horizontal="center" vertical="center" wrapText="1"/>
    </xf>
    <xf numFmtId="0" fontId="5" fillId="8" borderId="0" xfId="1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shrinkToFit="1"/>
    </xf>
    <xf numFmtId="0" fontId="5" fillId="0" borderId="10" xfId="1" applyFont="1" applyFill="1" applyBorder="1" applyAlignment="1">
      <alignment horizontal="center" vertical="center" shrinkToFit="1"/>
    </xf>
    <xf numFmtId="0" fontId="27" fillId="8" borderId="0" xfId="1" applyFont="1" applyFill="1" applyBorder="1" applyAlignment="1">
      <alignment horizontal="center" vertical="center" wrapText="1"/>
    </xf>
    <xf numFmtId="0" fontId="5" fillId="8" borderId="0" xfId="1" applyFont="1" applyFill="1" applyBorder="1" applyAlignment="1">
      <alignment horizontal="center" vertical="center"/>
    </xf>
    <xf numFmtId="0" fontId="5" fillId="8" borderId="9" xfId="1" applyFont="1" applyFill="1" applyBorder="1" applyAlignment="1">
      <alignment horizontal="center" vertical="center"/>
    </xf>
    <xf numFmtId="0" fontId="5" fillId="8" borderId="10" xfId="1" applyFont="1" applyFill="1" applyBorder="1" applyAlignment="1">
      <alignment horizontal="center" vertical="center"/>
    </xf>
    <xf numFmtId="0" fontId="5" fillId="8" borderId="0" xfId="1" applyFont="1" applyFill="1" applyBorder="1" applyAlignment="1">
      <alignment horizontal="center" vertical="center" readingOrder="2"/>
    </xf>
    <xf numFmtId="49" fontId="5" fillId="8" borderId="0" xfId="1" applyNumberFormat="1" applyFont="1" applyFill="1" applyBorder="1" applyAlignment="1">
      <alignment horizontal="center" vertical="center" readingOrder="1"/>
    </xf>
    <xf numFmtId="49" fontId="5" fillId="8" borderId="0" xfId="1" applyNumberFormat="1" applyFont="1" applyFill="1" applyBorder="1" applyAlignment="1">
      <alignment horizontal="center" vertical="center" readingOrder="2"/>
    </xf>
    <xf numFmtId="0" fontId="5" fillId="8" borderId="9" xfId="1" applyFont="1" applyFill="1" applyBorder="1" applyAlignment="1">
      <alignment horizontal="center" vertical="center" wrapText="1"/>
    </xf>
    <xf numFmtId="0" fontId="7" fillId="8" borderId="9" xfId="1" applyFont="1" applyFill="1" applyBorder="1" applyAlignment="1">
      <alignment horizontal="center" vertical="center" textRotation="90" wrapText="1" shrinkToFit="1"/>
    </xf>
    <xf numFmtId="0" fontId="7" fillId="8" borderId="0" xfId="1" applyFont="1" applyFill="1" applyBorder="1" applyAlignment="1">
      <alignment horizontal="center" vertical="center" textRotation="90" wrapText="1" shrinkToFit="1"/>
    </xf>
    <xf numFmtId="0" fontId="7" fillId="0" borderId="0" xfId="1" applyFont="1" applyFill="1" applyBorder="1" applyAlignment="1">
      <alignment horizontal="center" vertical="center" shrinkToFit="1"/>
    </xf>
    <xf numFmtId="0" fontId="22" fillId="8" borderId="9" xfId="1" applyFont="1" applyFill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22" fillId="0" borderId="9" xfId="1" applyFont="1" applyFill="1" applyBorder="1" applyAlignment="1">
      <alignment horizontal="center" vertical="center" shrinkToFit="1"/>
    </xf>
    <xf numFmtId="0" fontId="5" fillId="0" borderId="0" xfId="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9" xfId="5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vertical="center"/>
    </xf>
    <xf numFmtId="0" fontId="5" fillId="0" borderId="9" xfId="5" applyFont="1" applyFill="1" applyBorder="1" applyAlignment="1">
      <alignment horizontal="center" vertical="center" wrapText="1"/>
    </xf>
    <xf numFmtId="0" fontId="29" fillId="0" borderId="6" xfId="5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29" fillId="0" borderId="9" xfId="2" applyFont="1" applyFill="1" applyBorder="1" applyAlignment="1">
      <alignment horizontal="center" vertical="center"/>
    </xf>
    <xf numFmtId="0" fontId="29" fillId="0" borderId="0" xfId="2" applyFont="1" applyFill="1" applyBorder="1" applyAlignment="1">
      <alignment horizontal="center" vertical="center"/>
    </xf>
    <xf numFmtId="0" fontId="29" fillId="0" borderId="10" xfId="2" applyFont="1" applyFill="1" applyBorder="1" applyAlignment="1">
      <alignment horizontal="center" vertical="center"/>
    </xf>
    <xf numFmtId="0" fontId="29" fillId="0" borderId="66" xfId="5" applyFont="1" applyFill="1" applyBorder="1" applyAlignment="1">
      <alignment horizontal="center" vertical="center"/>
    </xf>
    <xf numFmtId="0" fontId="29" fillId="0" borderId="0" xfId="5" applyFont="1" applyFill="1" applyBorder="1" applyAlignment="1">
      <alignment horizontal="center" vertical="center"/>
    </xf>
    <xf numFmtId="0" fontId="29" fillId="0" borderId="9" xfId="5" applyFont="1" applyFill="1" applyBorder="1" applyAlignment="1">
      <alignment horizontal="center" vertical="center"/>
    </xf>
    <xf numFmtId="0" fontId="29" fillId="0" borderId="0" xfId="5" applyFont="1" applyFill="1" applyBorder="1" applyAlignment="1">
      <alignment horizontal="center" vertical="center" wrapText="1"/>
    </xf>
    <xf numFmtId="0" fontId="29" fillId="0" borderId="1" xfId="2" applyFont="1" applyFill="1" applyBorder="1" applyAlignment="1">
      <alignment horizontal="center" vertical="center"/>
    </xf>
    <xf numFmtId="0" fontId="29" fillId="0" borderId="6" xfId="2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 wrapText="1"/>
    </xf>
    <xf numFmtId="0" fontId="7" fillId="2" borderId="46" xfId="1" applyFont="1" applyFill="1" applyBorder="1" applyAlignment="1">
      <alignment horizontal="center" vertical="center" textRotation="180"/>
    </xf>
    <xf numFmtId="0" fontId="7" fillId="2" borderId="47" xfId="1" applyFont="1" applyFill="1" applyBorder="1" applyAlignment="1">
      <alignment horizontal="center" vertical="center" textRotation="180"/>
    </xf>
    <xf numFmtId="0" fontId="7" fillId="2" borderId="49" xfId="1" applyFont="1" applyFill="1" applyBorder="1" applyAlignment="1">
      <alignment horizontal="center" vertical="center" textRotation="180"/>
    </xf>
    <xf numFmtId="0" fontId="25" fillId="0" borderId="0" xfId="0" applyFont="1" applyFill="1" applyBorder="1" applyAlignment="1">
      <alignment horizontal="center" vertical="center" wrapText="1" readingOrder="2"/>
    </xf>
    <xf numFmtId="0" fontId="25" fillId="0" borderId="0" xfId="0" applyFont="1" applyFill="1" applyBorder="1" applyAlignment="1">
      <alignment horizontal="center" vertical="center"/>
    </xf>
    <xf numFmtId="0" fontId="7" fillId="2" borderId="43" xfId="1" applyFont="1" applyFill="1" applyBorder="1" applyAlignment="1">
      <alignment horizontal="center" vertical="center" textRotation="90" readingOrder="1"/>
    </xf>
    <xf numFmtId="0" fontId="7" fillId="2" borderId="41" xfId="1" applyFont="1" applyFill="1" applyBorder="1" applyAlignment="1">
      <alignment horizontal="center" vertical="center" textRotation="90" readingOrder="1"/>
    </xf>
    <xf numFmtId="0" fontId="7" fillId="2" borderId="44" xfId="1" applyFont="1" applyFill="1" applyBorder="1" applyAlignment="1">
      <alignment horizontal="center" vertical="center" textRotation="90" readingOrder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8" borderId="9" xfId="0" applyFont="1" applyFill="1" applyBorder="1" applyAlignment="1">
      <alignment horizontal="center" vertical="center"/>
    </xf>
    <xf numFmtId="0" fontId="25" fillId="8" borderId="0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 readingOrder="2"/>
    </xf>
    <xf numFmtId="0" fontId="25" fillId="0" borderId="9" xfId="0" applyFont="1" applyFill="1" applyBorder="1" applyAlignment="1">
      <alignment horizontal="center" vertical="center"/>
    </xf>
    <xf numFmtId="0" fontId="29" fillId="0" borderId="46" xfId="2" applyFont="1" applyBorder="1" applyAlignment="1">
      <alignment horizontal="center" vertical="center" textRotation="180"/>
    </xf>
    <xf numFmtId="0" fontId="29" fillId="0" borderId="47" xfId="2" applyFont="1" applyBorder="1" applyAlignment="1">
      <alignment horizontal="center" vertical="center" textRotation="180"/>
    </xf>
    <xf numFmtId="0" fontId="29" fillId="0" borderId="49" xfId="2" applyFont="1" applyBorder="1" applyAlignment="1">
      <alignment horizontal="center" vertical="center" textRotation="180"/>
    </xf>
    <xf numFmtId="0" fontId="29" fillId="0" borderId="0" xfId="3" applyFont="1" applyFill="1" applyBorder="1" applyAlignment="1">
      <alignment horizontal="center" vertical="center"/>
    </xf>
    <xf numFmtId="0" fontId="21" fillId="0" borderId="9" xfId="3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5" fillId="2" borderId="46" xfId="1" applyFont="1" applyFill="1" applyBorder="1" applyAlignment="1">
      <alignment horizontal="center" vertical="center" textRotation="180" readingOrder="1"/>
    </xf>
    <xf numFmtId="0" fontId="5" fillId="2" borderId="47" xfId="1" applyFont="1" applyFill="1" applyBorder="1" applyAlignment="1">
      <alignment horizontal="center" vertical="center" textRotation="180" readingOrder="1"/>
    </xf>
    <xf numFmtId="0" fontId="5" fillId="2" borderId="59" xfId="1" applyFont="1" applyFill="1" applyBorder="1" applyAlignment="1">
      <alignment horizontal="center" vertical="center" textRotation="180" readingOrder="1"/>
    </xf>
    <xf numFmtId="0" fontId="5" fillId="2" borderId="49" xfId="1" applyFont="1" applyFill="1" applyBorder="1" applyAlignment="1">
      <alignment horizontal="center" vertical="center" textRotation="180" readingOrder="1"/>
    </xf>
    <xf numFmtId="0" fontId="5" fillId="2" borderId="60" xfId="1" applyFont="1" applyFill="1" applyBorder="1" applyAlignment="1">
      <alignment horizontal="center" vertical="center" textRotation="180" readingOrder="1"/>
    </xf>
    <xf numFmtId="0" fontId="5" fillId="2" borderId="32" xfId="1" applyFont="1" applyFill="1" applyBorder="1" applyAlignment="1">
      <alignment horizontal="center" vertical="center" textRotation="180" readingOrder="1"/>
    </xf>
    <xf numFmtId="0" fontId="5" fillId="2" borderId="61" xfId="1" applyFont="1" applyFill="1" applyBorder="1" applyAlignment="1">
      <alignment horizontal="center" vertical="center" textRotation="180" readingOrder="1"/>
    </xf>
    <xf numFmtId="0" fontId="5" fillId="0" borderId="0" xfId="0" applyFont="1" applyFill="1" applyBorder="1" applyAlignment="1">
      <alignment horizontal="center" vertical="center" wrapText="1" readingOrder="2"/>
    </xf>
    <xf numFmtId="0" fontId="5" fillId="8" borderId="9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readingOrder="2"/>
    </xf>
    <xf numFmtId="0" fontId="5" fillId="0" borderId="9" xfId="0" applyFont="1" applyFill="1" applyBorder="1" applyAlignment="1">
      <alignment horizontal="center" vertical="center" wrapText="1"/>
    </xf>
    <xf numFmtId="0" fontId="26" fillId="8" borderId="9" xfId="0" applyFont="1" applyFill="1" applyBorder="1" applyAlignment="1">
      <alignment horizontal="center" vertical="center" textRotation="90"/>
    </xf>
    <xf numFmtId="0" fontId="26" fillId="8" borderId="0" xfId="0" applyFont="1" applyFill="1" applyBorder="1" applyAlignment="1">
      <alignment horizontal="center" vertical="center" textRotation="90"/>
    </xf>
    <xf numFmtId="0" fontId="29" fillId="0" borderId="9" xfId="3" applyFont="1" applyFill="1" applyBorder="1" applyAlignment="1">
      <alignment horizontal="center" vertical="center"/>
    </xf>
    <xf numFmtId="0" fontId="29" fillId="0" borderId="10" xfId="3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shrinkToFit="1"/>
    </xf>
    <xf numFmtId="0" fontId="5" fillId="2" borderId="51" xfId="1" applyFont="1" applyFill="1" applyBorder="1" applyAlignment="1">
      <alignment horizontal="center" vertical="center" textRotation="90" readingOrder="1"/>
    </xf>
    <xf numFmtId="0" fontId="7" fillId="0" borderId="0" xfId="1" applyFont="1" applyAlignment="1">
      <alignment horizontal="center" wrapText="1"/>
    </xf>
    <xf numFmtId="0" fontId="5" fillId="0" borderId="9" xfId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0" fontId="25" fillId="0" borderId="0" xfId="4" applyFont="1" applyFill="1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0" fontId="5" fillId="0" borderId="56" xfId="4" applyFont="1" applyFill="1" applyBorder="1" applyAlignment="1">
      <alignment horizontal="center" vertical="center"/>
    </xf>
    <xf numFmtId="0" fontId="5" fillId="8" borderId="43" xfId="1" applyFont="1" applyFill="1" applyBorder="1" applyAlignment="1">
      <alignment horizontal="center" vertical="center" textRotation="90"/>
    </xf>
    <xf numFmtId="0" fontId="5" fillId="8" borderId="41" xfId="1" applyFont="1" applyFill="1" applyBorder="1" applyAlignment="1">
      <alignment horizontal="center" vertical="center" textRotation="90"/>
    </xf>
    <xf numFmtId="0" fontId="5" fillId="8" borderId="44" xfId="1" applyFont="1" applyFill="1" applyBorder="1" applyAlignment="1">
      <alignment horizontal="center" vertical="center" textRotation="90"/>
    </xf>
    <xf numFmtId="0" fontId="7" fillId="2" borderId="14" xfId="1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3" xfId="4"/>
    <cellStyle name="Normal_Sheet2" xfId="2"/>
    <cellStyle name="Normal_ثاني " xfId="3"/>
    <cellStyle name="Normal_وقف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778"/>
  <sheetViews>
    <sheetView rightToLeft="1" workbookViewId="0">
      <selection activeCell="A3" sqref="A3:P3"/>
    </sheetView>
  </sheetViews>
  <sheetFormatPr defaultRowHeight="12.75"/>
  <sheetData>
    <row r="2" spans="1:16" ht="30.75" customHeight="1">
      <c r="A2" s="1421" t="s">
        <v>112</v>
      </c>
      <c r="B2" s="1421"/>
      <c r="C2" s="1421"/>
      <c r="D2" s="1421"/>
      <c r="E2" s="1421"/>
      <c r="F2" s="1421"/>
      <c r="G2" s="1421"/>
      <c r="H2" s="1421"/>
      <c r="I2" s="1421"/>
      <c r="J2" s="1421"/>
      <c r="K2" s="1421"/>
      <c r="L2" s="1421"/>
      <c r="M2" s="1421"/>
      <c r="N2" s="1421"/>
      <c r="O2" s="1421"/>
      <c r="P2" s="1421"/>
    </row>
    <row r="3" spans="1:16" ht="36" customHeight="1">
      <c r="A3" s="1422" t="s">
        <v>10</v>
      </c>
      <c r="B3" s="1422"/>
      <c r="C3" s="1422"/>
      <c r="D3" s="1422"/>
      <c r="E3" s="1422"/>
      <c r="F3" s="1422"/>
      <c r="G3" s="1422"/>
      <c r="H3" s="1422"/>
      <c r="I3" s="1422"/>
      <c r="J3" s="1422"/>
      <c r="K3" s="1422"/>
      <c r="L3" s="1422"/>
      <c r="M3" s="1422"/>
      <c r="N3" s="1422"/>
      <c r="O3" s="1422"/>
      <c r="P3" s="1422"/>
    </row>
    <row r="4" spans="1:16" ht="47.25">
      <c r="A4" s="1016" t="s">
        <v>41</v>
      </c>
      <c r="B4" s="1016"/>
      <c r="C4" s="1009" t="s">
        <v>108</v>
      </c>
      <c r="D4" s="1009"/>
      <c r="E4" s="1009"/>
      <c r="F4" s="1009"/>
      <c r="G4" s="1019" t="s">
        <v>132</v>
      </c>
      <c r="H4" s="1019"/>
      <c r="I4" s="1019"/>
      <c r="J4" s="1019" t="s">
        <v>110</v>
      </c>
      <c r="K4" s="1019"/>
      <c r="L4" s="1019"/>
      <c r="M4" s="1016" t="s">
        <v>133</v>
      </c>
      <c r="N4" s="1016"/>
      <c r="O4" s="1016"/>
    </row>
    <row r="5" spans="1:16" ht="15.75">
      <c r="A5" s="1016"/>
      <c r="B5" s="1016"/>
      <c r="C5" s="18" t="s">
        <v>131</v>
      </c>
      <c r="D5" s="18" t="s">
        <v>34</v>
      </c>
      <c r="E5" s="18" t="s">
        <v>111</v>
      </c>
      <c r="F5" s="18" t="s">
        <v>32</v>
      </c>
      <c r="G5" s="18" t="s">
        <v>131</v>
      </c>
      <c r="H5" s="18" t="s">
        <v>34</v>
      </c>
      <c r="I5" s="18" t="s">
        <v>32</v>
      </c>
      <c r="J5" s="18" t="s">
        <v>131</v>
      </c>
      <c r="K5" s="18" t="s">
        <v>34</v>
      </c>
      <c r="L5" s="18" t="s">
        <v>32</v>
      </c>
      <c r="M5" s="18" t="s">
        <v>103</v>
      </c>
      <c r="N5" s="18" t="s">
        <v>104</v>
      </c>
      <c r="O5" s="18" t="s">
        <v>32</v>
      </c>
    </row>
    <row r="6" spans="1:16" ht="15.75">
      <c r="A6" s="1013" t="s">
        <v>53</v>
      </c>
      <c r="B6" s="1013"/>
      <c r="C6" s="9"/>
      <c r="D6" s="9"/>
      <c r="E6" s="9"/>
      <c r="F6" s="9">
        <f>SUM(C6:E6)</f>
        <v>0</v>
      </c>
      <c r="G6" s="9"/>
      <c r="H6" s="9"/>
      <c r="I6" s="9">
        <f>SUM(G6:H6)</f>
        <v>0</v>
      </c>
      <c r="J6" s="9"/>
      <c r="K6" s="9"/>
      <c r="L6" s="9">
        <f>SUM(J6:K6)</f>
        <v>0</v>
      </c>
      <c r="M6" s="9"/>
      <c r="N6" s="9"/>
      <c r="O6" s="9">
        <f>SUM(M6:N6)</f>
        <v>0</v>
      </c>
    </row>
    <row r="7" spans="1:16" ht="15.75">
      <c r="A7" s="1013" t="s">
        <v>54</v>
      </c>
      <c r="B7" s="1013"/>
      <c r="C7" s="9"/>
      <c r="D7" s="9"/>
      <c r="E7" s="9"/>
      <c r="F7" s="9">
        <f t="shared" ref="F7:F25" si="0">SUM(C7:E7)</f>
        <v>0</v>
      </c>
      <c r="G7" s="9"/>
      <c r="H7" s="9"/>
      <c r="I7" s="9">
        <f t="shared" ref="I7:I25" si="1">SUM(G7:H7)</f>
        <v>0</v>
      </c>
      <c r="J7" s="9"/>
      <c r="K7" s="9"/>
      <c r="L7" s="9">
        <f t="shared" ref="L7:L25" si="2">SUM(J7:K7)</f>
        <v>0</v>
      </c>
      <c r="M7" s="9"/>
      <c r="N7" s="9"/>
      <c r="O7" s="9">
        <f t="shared" ref="O7:O25" si="3">SUM(M7:N7)</f>
        <v>0</v>
      </c>
    </row>
    <row r="8" spans="1:16" ht="15.75">
      <c r="A8" s="1013" t="s">
        <v>55</v>
      </c>
      <c r="B8" s="1013"/>
      <c r="C8" s="9"/>
      <c r="D8" s="9"/>
      <c r="E8" s="9"/>
      <c r="F8" s="9">
        <f t="shared" si="0"/>
        <v>0</v>
      </c>
      <c r="G8" s="9"/>
      <c r="H8" s="9"/>
      <c r="I8" s="9">
        <f t="shared" si="1"/>
        <v>0</v>
      </c>
      <c r="J8" s="9"/>
      <c r="K8" s="9"/>
      <c r="L8" s="9">
        <f t="shared" si="2"/>
        <v>0</v>
      </c>
      <c r="M8" s="9"/>
      <c r="N8" s="9"/>
      <c r="O8" s="9">
        <f t="shared" si="3"/>
        <v>0</v>
      </c>
    </row>
    <row r="9" spans="1:16" ht="15.75">
      <c r="A9" s="1013" t="s">
        <v>56</v>
      </c>
      <c r="B9" s="1013"/>
      <c r="C9" s="9"/>
      <c r="D9" s="9"/>
      <c r="E9" s="9"/>
      <c r="F9" s="9">
        <f t="shared" si="0"/>
        <v>0</v>
      </c>
      <c r="G9" s="9"/>
      <c r="H9" s="9"/>
      <c r="I9" s="9">
        <f t="shared" si="1"/>
        <v>0</v>
      </c>
      <c r="J9" s="9"/>
      <c r="K9" s="9"/>
      <c r="L9" s="9">
        <f t="shared" si="2"/>
        <v>0</v>
      </c>
      <c r="M9" s="9"/>
      <c r="N9" s="9"/>
      <c r="O9" s="9">
        <f t="shared" si="3"/>
        <v>0</v>
      </c>
    </row>
    <row r="10" spans="1:16" ht="15.75">
      <c r="A10" s="1013" t="s">
        <v>57</v>
      </c>
      <c r="B10" s="3" t="s">
        <v>118</v>
      </c>
      <c r="C10" s="9"/>
      <c r="D10" s="9"/>
      <c r="E10" s="9"/>
      <c r="F10" s="9">
        <f t="shared" si="0"/>
        <v>0</v>
      </c>
      <c r="G10" s="9"/>
      <c r="H10" s="9"/>
      <c r="I10" s="9">
        <f t="shared" si="1"/>
        <v>0</v>
      </c>
      <c r="J10" s="9"/>
      <c r="K10" s="9"/>
      <c r="L10" s="9">
        <f t="shared" si="2"/>
        <v>0</v>
      </c>
      <c r="M10" s="9"/>
      <c r="N10" s="9"/>
      <c r="O10" s="9">
        <f t="shared" si="3"/>
        <v>0</v>
      </c>
    </row>
    <row r="11" spans="1:16" ht="15.75">
      <c r="A11" s="1013"/>
      <c r="B11" s="3" t="s">
        <v>119</v>
      </c>
      <c r="C11" s="9"/>
      <c r="D11" s="9"/>
      <c r="E11" s="9"/>
      <c r="F11" s="9">
        <f t="shared" si="0"/>
        <v>0</v>
      </c>
      <c r="G11" s="9"/>
      <c r="H11" s="9"/>
      <c r="I11" s="9">
        <f t="shared" si="1"/>
        <v>0</v>
      </c>
      <c r="J11" s="9"/>
      <c r="K11" s="9"/>
      <c r="L11" s="9">
        <f t="shared" si="2"/>
        <v>0</v>
      </c>
      <c r="M11" s="9"/>
      <c r="N11" s="9"/>
      <c r="O11" s="9">
        <f t="shared" si="3"/>
        <v>0</v>
      </c>
    </row>
    <row r="12" spans="1:16" ht="15.75">
      <c r="A12" s="1013"/>
      <c r="B12" s="3" t="s">
        <v>120</v>
      </c>
      <c r="C12" s="9"/>
      <c r="D12" s="9"/>
      <c r="E12" s="9"/>
      <c r="F12" s="9">
        <f t="shared" si="0"/>
        <v>0</v>
      </c>
      <c r="G12" s="9"/>
      <c r="H12" s="9"/>
      <c r="I12" s="9">
        <f t="shared" si="1"/>
        <v>0</v>
      </c>
      <c r="J12" s="9"/>
      <c r="K12" s="9"/>
      <c r="L12" s="9">
        <f t="shared" si="2"/>
        <v>0</v>
      </c>
      <c r="M12" s="9"/>
      <c r="N12" s="9"/>
      <c r="O12" s="9">
        <f t="shared" si="3"/>
        <v>0</v>
      </c>
    </row>
    <row r="13" spans="1:16" ht="15.75">
      <c r="A13" s="1013"/>
      <c r="B13" s="3" t="s">
        <v>121</v>
      </c>
      <c r="C13" s="9"/>
      <c r="D13" s="9"/>
      <c r="E13" s="9"/>
      <c r="F13" s="9">
        <f t="shared" si="0"/>
        <v>0</v>
      </c>
      <c r="G13" s="9"/>
      <c r="H13" s="9"/>
      <c r="I13" s="9">
        <f t="shared" si="1"/>
        <v>0</v>
      </c>
      <c r="J13" s="9"/>
      <c r="K13" s="9"/>
      <c r="L13" s="9">
        <f t="shared" si="2"/>
        <v>0</v>
      </c>
      <c r="M13" s="9"/>
      <c r="N13" s="9"/>
      <c r="O13" s="9">
        <f t="shared" si="3"/>
        <v>0</v>
      </c>
    </row>
    <row r="14" spans="1:16" ht="15.75">
      <c r="A14" s="1013"/>
      <c r="B14" s="3" t="s">
        <v>122</v>
      </c>
      <c r="C14" s="9"/>
      <c r="D14" s="9"/>
      <c r="E14" s="9"/>
      <c r="F14" s="9">
        <f t="shared" si="0"/>
        <v>0</v>
      </c>
      <c r="G14" s="9"/>
      <c r="H14" s="9"/>
      <c r="I14" s="9">
        <f t="shared" si="1"/>
        <v>0</v>
      </c>
      <c r="J14" s="9"/>
      <c r="K14" s="9"/>
      <c r="L14" s="9">
        <f t="shared" si="2"/>
        <v>0</v>
      </c>
      <c r="M14" s="9"/>
      <c r="N14" s="9"/>
      <c r="O14" s="9">
        <f t="shared" si="3"/>
        <v>0</v>
      </c>
    </row>
    <row r="15" spans="1:16" ht="15.75">
      <c r="A15" s="1013"/>
      <c r="B15" s="3" t="s">
        <v>107</v>
      </c>
      <c r="C15" s="9"/>
      <c r="D15" s="9"/>
      <c r="E15" s="9"/>
      <c r="F15" s="9">
        <f t="shared" si="0"/>
        <v>0</v>
      </c>
      <c r="G15" s="9"/>
      <c r="H15" s="9"/>
      <c r="I15" s="9">
        <f t="shared" si="1"/>
        <v>0</v>
      </c>
      <c r="J15" s="9"/>
      <c r="K15" s="9"/>
      <c r="L15" s="9">
        <f t="shared" si="2"/>
        <v>0</v>
      </c>
      <c r="M15" s="9"/>
      <c r="N15" s="9"/>
      <c r="O15" s="9">
        <f t="shared" si="3"/>
        <v>0</v>
      </c>
    </row>
    <row r="16" spans="1:16" ht="15.75">
      <c r="A16" s="1014" t="s">
        <v>64</v>
      </c>
      <c r="B16" s="1015"/>
      <c r="C16" s="9"/>
      <c r="D16" s="9"/>
      <c r="E16" s="9"/>
      <c r="F16" s="9">
        <f t="shared" si="0"/>
        <v>0</v>
      </c>
      <c r="G16" s="9"/>
      <c r="H16" s="9"/>
      <c r="I16" s="9">
        <f t="shared" si="1"/>
        <v>0</v>
      </c>
      <c r="J16" s="9"/>
      <c r="K16" s="9"/>
      <c r="L16" s="9">
        <f t="shared" si="2"/>
        <v>0</v>
      </c>
      <c r="M16" s="9"/>
      <c r="N16" s="9"/>
      <c r="O16" s="9">
        <f t="shared" si="3"/>
        <v>0</v>
      </c>
    </row>
    <row r="17" spans="1:19" ht="15.75">
      <c r="A17" s="1014" t="s">
        <v>65</v>
      </c>
      <c r="B17" s="1015"/>
      <c r="C17" s="9"/>
      <c r="D17" s="9"/>
      <c r="E17" s="9"/>
      <c r="F17" s="9">
        <f t="shared" si="0"/>
        <v>0</v>
      </c>
      <c r="G17" s="9"/>
      <c r="H17" s="9"/>
      <c r="I17" s="9">
        <f t="shared" si="1"/>
        <v>0</v>
      </c>
      <c r="J17" s="9"/>
      <c r="K17" s="9"/>
      <c r="L17" s="9">
        <f t="shared" si="2"/>
        <v>0</v>
      </c>
      <c r="M17" s="9"/>
      <c r="N17" s="9"/>
      <c r="O17" s="9">
        <f t="shared" si="3"/>
        <v>0</v>
      </c>
    </row>
    <row r="18" spans="1:19" ht="15.75">
      <c r="A18" s="1014" t="s">
        <v>66</v>
      </c>
      <c r="B18" s="1015"/>
      <c r="C18" s="9"/>
      <c r="D18" s="9"/>
      <c r="E18" s="9"/>
      <c r="F18" s="9">
        <f t="shared" si="0"/>
        <v>0</v>
      </c>
      <c r="G18" s="9"/>
      <c r="H18" s="9"/>
      <c r="I18" s="9">
        <f t="shared" si="1"/>
        <v>0</v>
      </c>
      <c r="J18" s="9"/>
      <c r="K18" s="9"/>
      <c r="L18" s="9">
        <f t="shared" si="2"/>
        <v>0</v>
      </c>
      <c r="M18" s="9"/>
      <c r="N18" s="9"/>
      <c r="O18" s="9">
        <f t="shared" si="3"/>
        <v>0</v>
      </c>
    </row>
    <row r="19" spans="1:19" ht="15.75">
      <c r="A19" s="1014" t="s">
        <v>67</v>
      </c>
      <c r="B19" s="1015"/>
      <c r="C19" s="9"/>
      <c r="D19" s="9"/>
      <c r="E19" s="9"/>
      <c r="F19" s="9">
        <f t="shared" si="0"/>
        <v>0</v>
      </c>
      <c r="G19" s="9"/>
      <c r="H19" s="9"/>
      <c r="I19" s="9">
        <f t="shared" si="1"/>
        <v>0</v>
      </c>
      <c r="J19" s="9"/>
      <c r="K19" s="9"/>
      <c r="L19" s="9">
        <f t="shared" si="2"/>
        <v>0</v>
      </c>
      <c r="M19" s="9"/>
      <c r="N19" s="9"/>
      <c r="O19" s="9">
        <f t="shared" si="3"/>
        <v>0</v>
      </c>
    </row>
    <row r="20" spans="1:19" ht="15.75">
      <c r="A20" s="1014" t="s">
        <v>68</v>
      </c>
      <c r="B20" s="1015"/>
      <c r="C20" s="9"/>
      <c r="D20" s="9"/>
      <c r="E20" s="9"/>
      <c r="F20" s="9">
        <f t="shared" si="0"/>
        <v>0</v>
      </c>
      <c r="G20" s="9"/>
      <c r="H20" s="9"/>
      <c r="I20" s="9">
        <f t="shared" si="1"/>
        <v>0</v>
      </c>
      <c r="J20" s="9"/>
      <c r="K20" s="9"/>
      <c r="L20" s="9">
        <f t="shared" si="2"/>
        <v>0</v>
      </c>
      <c r="M20" s="9"/>
      <c r="N20" s="9"/>
      <c r="O20" s="9">
        <f t="shared" si="3"/>
        <v>0</v>
      </c>
    </row>
    <row r="21" spans="1:19" ht="15.75">
      <c r="A21" s="1014" t="s">
        <v>69</v>
      </c>
      <c r="B21" s="1015"/>
      <c r="C21" s="9"/>
      <c r="D21" s="9"/>
      <c r="E21" s="9"/>
      <c r="F21" s="9">
        <f t="shared" si="0"/>
        <v>0</v>
      </c>
      <c r="G21" s="9"/>
      <c r="H21" s="9"/>
      <c r="I21" s="9">
        <f t="shared" si="1"/>
        <v>0</v>
      </c>
      <c r="J21" s="9"/>
      <c r="K21" s="9"/>
      <c r="L21" s="9">
        <f t="shared" si="2"/>
        <v>0</v>
      </c>
      <c r="M21" s="9"/>
      <c r="N21" s="9"/>
      <c r="O21" s="9">
        <f t="shared" si="3"/>
        <v>0</v>
      </c>
    </row>
    <row r="22" spans="1:19" ht="15.75">
      <c r="A22" s="1014" t="s">
        <v>70</v>
      </c>
      <c r="B22" s="1015"/>
      <c r="C22" s="9"/>
      <c r="D22" s="9"/>
      <c r="E22" s="9"/>
      <c r="F22" s="9">
        <f t="shared" si="0"/>
        <v>0</v>
      </c>
      <c r="G22" s="9"/>
      <c r="H22" s="9"/>
      <c r="I22" s="9">
        <f t="shared" si="1"/>
        <v>0</v>
      </c>
      <c r="J22" s="9"/>
      <c r="K22" s="9"/>
      <c r="L22" s="9">
        <f t="shared" si="2"/>
        <v>0</v>
      </c>
      <c r="M22" s="9"/>
      <c r="N22" s="9"/>
      <c r="O22" s="9">
        <f t="shared" si="3"/>
        <v>0</v>
      </c>
    </row>
    <row r="23" spans="1:19" ht="15.75">
      <c r="A23" s="1014" t="s">
        <v>71</v>
      </c>
      <c r="B23" s="1015"/>
      <c r="C23" s="9"/>
      <c r="D23" s="9"/>
      <c r="E23" s="9"/>
      <c r="F23" s="9">
        <f t="shared" si="0"/>
        <v>0</v>
      </c>
      <c r="G23" s="9"/>
      <c r="H23" s="9"/>
      <c r="I23" s="9">
        <f t="shared" si="1"/>
        <v>0</v>
      </c>
      <c r="J23" s="9"/>
      <c r="K23" s="9"/>
      <c r="L23" s="9">
        <f t="shared" si="2"/>
        <v>0</v>
      </c>
      <c r="M23" s="9"/>
      <c r="N23" s="9"/>
      <c r="O23" s="9">
        <f t="shared" si="3"/>
        <v>0</v>
      </c>
    </row>
    <row r="24" spans="1:19" ht="15.75">
      <c r="A24" s="1014" t="s">
        <v>72</v>
      </c>
      <c r="B24" s="1015"/>
      <c r="C24" s="9"/>
      <c r="D24" s="9"/>
      <c r="E24" s="9"/>
      <c r="F24" s="9">
        <f t="shared" si="0"/>
        <v>0</v>
      </c>
      <c r="G24" s="9"/>
      <c r="H24" s="9"/>
      <c r="I24" s="9">
        <f t="shared" si="1"/>
        <v>0</v>
      </c>
      <c r="J24" s="9"/>
      <c r="K24" s="9"/>
      <c r="L24" s="9">
        <f t="shared" si="2"/>
        <v>0</v>
      </c>
      <c r="M24" s="9"/>
      <c r="N24" s="9"/>
      <c r="O24" s="9">
        <f t="shared" si="3"/>
        <v>0</v>
      </c>
    </row>
    <row r="25" spans="1:19" ht="15.75">
      <c r="A25" s="1014" t="s">
        <v>73</v>
      </c>
      <c r="B25" s="1015"/>
      <c r="C25" s="9"/>
      <c r="D25" s="9"/>
      <c r="E25" s="9"/>
      <c r="F25" s="9">
        <f t="shared" si="0"/>
        <v>0</v>
      </c>
      <c r="G25" s="9"/>
      <c r="H25" s="9"/>
      <c r="I25" s="9">
        <f t="shared" si="1"/>
        <v>0</v>
      </c>
      <c r="J25" s="9"/>
      <c r="K25" s="9"/>
      <c r="L25" s="9">
        <f t="shared" si="2"/>
        <v>0</v>
      </c>
      <c r="M25" s="9"/>
      <c r="N25" s="9"/>
      <c r="O25" s="9">
        <f t="shared" si="3"/>
        <v>0</v>
      </c>
    </row>
    <row r="26" spans="1:19" ht="15.75">
      <c r="A26" s="1016" t="s">
        <v>32</v>
      </c>
      <c r="B26" s="1016"/>
      <c r="C26" s="10">
        <f t="shared" ref="C26:O26" si="4">SUM(C6:C25)</f>
        <v>0</v>
      </c>
      <c r="D26" s="10">
        <f t="shared" si="4"/>
        <v>0</v>
      </c>
      <c r="E26" s="10">
        <f t="shared" si="4"/>
        <v>0</v>
      </c>
      <c r="F26" s="10">
        <f t="shared" si="4"/>
        <v>0</v>
      </c>
      <c r="G26" s="10">
        <f t="shared" si="4"/>
        <v>0</v>
      </c>
      <c r="H26" s="10">
        <f t="shared" si="4"/>
        <v>0</v>
      </c>
      <c r="I26" s="10">
        <f t="shared" si="4"/>
        <v>0</v>
      </c>
      <c r="J26" s="10">
        <f t="shared" si="4"/>
        <v>0</v>
      </c>
      <c r="K26" s="10">
        <f t="shared" si="4"/>
        <v>0</v>
      </c>
      <c r="L26" s="10">
        <f>SUM(J26:K26)</f>
        <v>0</v>
      </c>
      <c r="M26" s="10">
        <f t="shared" si="4"/>
        <v>0</v>
      </c>
      <c r="N26" s="10">
        <f t="shared" si="4"/>
        <v>0</v>
      </c>
      <c r="O26" s="10">
        <f t="shared" si="4"/>
        <v>0</v>
      </c>
    </row>
    <row r="27" spans="1:19" ht="30.75">
      <c r="A27" s="1017" t="s">
        <v>149</v>
      </c>
      <c r="B27" s="1017"/>
      <c r="C27" s="1017"/>
      <c r="D27" s="1017"/>
      <c r="E27" s="1017"/>
      <c r="F27" s="1017"/>
      <c r="G27" s="1017"/>
      <c r="H27" s="1017"/>
      <c r="I27" s="1017"/>
      <c r="J27" s="1017"/>
      <c r="K27" s="1017"/>
      <c r="L27" s="1017"/>
      <c r="M27" s="1017"/>
      <c r="N27" s="1017"/>
      <c r="O27" s="1017"/>
      <c r="P27" s="1017"/>
      <c r="Q27" s="1017"/>
      <c r="R27" s="1017"/>
      <c r="S27" s="1017"/>
    </row>
    <row r="28" spans="1:19" ht="24.75">
      <c r="A28" s="1018" t="s">
        <v>21</v>
      </c>
      <c r="B28" s="1018"/>
      <c r="C28" s="1018"/>
      <c r="D28" s="1018"/>
      <c r="E28" s="1018"/>
      <c r="F28" s="1018"/>
      <c r="G28" s="1018"/>
      <c r="H28" s="1018"/>
      <c r="I28" s="1018"/>
      <c r="J28" s="1018"/>
      <c r="K28" s="1018"/>
      <c r="L28" s="1018"/>
      <c r="M28" s="1018"/>
      <c r="N28" s="1018"/>
      <c r="O28" s="1018"/>
      <c r="P28" s="1018"/>
      <c r="Q28" s="1018"/>
      <c r="R28" s="1018"/>
      <c r="S28" s="1018"/>
    </row>
    <row r="29" spans="1:19" ht="47.25">
      <c r="A29" s="1016" t="s">
        <v>41</v>
      </c>
      <c r="B29" s="1016"/>
      <c r="C29" s="1009" t="s">
        <v>108</v>
      </c>
      <c r="D29" s="1009"/>
      <c r="E29" s="1009"/>
      <c r="F29" s="1009"/>
      <c r="G29" s="1019" t="s">
        <v>132</v>
      </c>
      <c r="H29" s="1019"/>
      <c r="I29" s="1019"/>
      <c r="J29" s="1019" t="s">
        <v>110</v>
      </c>
      <c r="K29" s="1019"/>
      <c r="L29" s="1019"/>
      <c r="M29" s="1016" t="s">
        <v>133</v>
      </c>
      <c r="N29" s="1016"/>
      <c r="O29" s="1016"/>
      <c r="P29" s="1009" t="s">
        <v>116</v>
      </c>
      <c r="Q29" s="1009"/>
      <c r="R29" s="1009"/>
      <c r="S29" s="1009"/>
    </row>
    <row r="30" spans="1:19" ht="15.75">
      <c r="A30" s="1016"/>
      <c r="B30" s="1016"/>
      <c r="C30" s="19" t="s">
        <v>131</v>
      </c>
      <c r="D30" s="18" t="s">
        <v>34</v>
      </c>
      <c r="E30" s="18" t="s">
        <v>111</v>
      </c>
      <c r="F30" s="18" t="s">
        <v>32</v>
      </c>
      <c r="G30" s="19" t="s">
        <v>131</v>
      </c>
      <c r="H30" s="18" t="s">
        <v>34</v>
      </c>
      <c r="I30" s="18" t="s">
        <v>32</v>
      </c>
      <c r="J30" s="19" t="s">
        <v>131</v>
      </c>
      <c r="K30" s="18" t="s">
        <v>34</v>
      </c>
      <c r="L30" s="18" t="s">
        <v>32</v>
      </c>
      <c r="M30" s="19" t="s">
        <v>103</v>
      </c>
      <c r="N30" s="18" t="s">
        <v>104</v>
      </c>
      <c r="O30" s="18" t="s">
        <v>32</v>
      </c>
      <c r="P30" s="19" t="s">
        <v>131</v>
      </c>
      <c r="Q30" s="18" t="s">
        <v>34</v>
      </c>
      <c r="R30" s="18" t="s">
        <v>111</v>
      </c>
      <c r="S30" s="18" t="s">
        <v>32</v>
      </c>
    </row>
    <row r="31" spans="1:19" ht="15.75">
      <c r="A31" s="1013" t="s">
        <v>53</v>
      </c>
      <c r="B31" s="1013"/>
      <c r="C31" s="30">
        <v>0</v>
      </c>
      <c r="D31" s="30">
        <v>0</v>
      </c>
      <c r="E31" s="30">
        <v>33</v>
      </c>
      <c r="F31" s="30">
        <f t="shared" ref="F31:F50" si="5">SUM(C31:E31)</f>
        <v>33</v>
      </c>
      <c r="G31" s="30">
        <v>867</v>
      </c>
      <c r="H31" s="30">
        <v>465</v>
      </c>
      <c r="I31" s="30">
        <f t="shared" ref="I31:I50" si="6">SUM(G31:H31)</f>
        <v>1332</v>
      </c>
      <c r="J31" s="30">
        <v>3341</v>
      </c>
      <c r="K31" s="30">
        <v>1581</v>
      </c>
      <c r="L31" s="30">
        <f t="shared" ref="L31:L50" si="7">SUM(J31:K31)</f>
        <v>4922</v>
      </c>
      <c r="M31" s="30">
        <v>108</v>
      </c>
      <c r="N31" s="30">
        <v>420</v>
      </c>
      <c r="O31" s="30">
        <f t="shared" ref="O31:O50" si="8">SUM(M31:N31)</f>
        <v>528</v>
      </c>
      <c r="P31" s="30">
        <v>21</v>
      </c>
      <c r="Q31" s="30">
        <v>5</v>
      </c>
      <c r="R31" s="30">
        <v>265</v>
      </c>
      <c r="S31" s="30">
        <f t="shared" ref="S31:S51" si="9">SUM(P31:R31)</f>
        <v>291</v>
      </c>
    </row>
    <row r="32" spans="1:19" ht="15.75">
      <c r="A32" s="1013" t="s">
        <v>54</v>
      </c>
      <c r="B32" s="1013"/>
      <c r="C32" s="30">
        <v>0</v>
      </c>
      <c r="D32" s="30">
        <v>0</v>
      </c>
      <c r="E32" s="30">
        <v>4</v>
      </c>
      <c r="F32" s="30">
        <f t="shared" si="5"/>
        <v>4</v>
      </c>
      <c r="G32" s="30">
        <v>102</v>
      </c>
      <c r="H32" s="30">
        <v>30</v>
      </c>
      <c r="I32" s="30">
        <f t="shared" si="6"/>
        <v>132</v>
      </c>
      <c r="J32" s="30">
        <v>355</v>
      </c>
      <c r="K32" s="30">
        <v>85</v>
      </c>
      <c r="L32" s="30">
        <f t="shared" si="7"/>
        <v>440</v>
      </c>
      <c r="M32" s="30">
        <v>20</v>
      </c>
      <c r="N32" s="30">
        <v>28</v>
      </c>
      <c r="O32" s="30">
        <f t="shared" si="8"/>
        <v>48</v>
      </c>
      <c r="P32" s="30">
        <v>1</v>
      </c>
      <c r="Q32" s="30">
        <v>0</v>
      </c>
      <c r="R32" s="30">
        <v>27</v>
      </c>
      <c r="S32" s="30">
        <f t="shared" si="9"/>
        <v>28</v>
      </c>
    </row>
    <row r="33" spans="1:19" ht="15.75">
      <c r="A33" s="1013" t="s">
        <v>55</v>
      </c>
      <c r="B33" s="1013"/>
      <c r="C33" s="30">
        <v>0</v>
      </c>
      <c r="D33" s="30">
        <v>0</v>
      </c>
      <c r="E33" s="30">
        <v>11</v>
      </c>
      <c r="F33" s="30">
        <f t="shared" si="5"/>
        <v>11</v>
      </c>
      <c r="G33" s="30">
        <v>276</v>
      </c>
      <c r="H33" s="30">
        <v>202</v>
      </c>
      <c r="I33" s="30">
        <f t="shared" si="6"/>
        <v>478</v>
      </c>
      <c r="J33" s="30">
        <v>833</v>
      </c>
      <c r="K33" s="30">
        <v>552</v>
      </c>
      <c r="L33" s="30">
        <f t="shared" si="7"/>
        <v>1385</v>
      </c>
      <c r="M33" s="30">
        <v>30</v>
      </c>
      <c r="N33" s="30">
        <v>105</v>
      </c>
      <c r="O33" s="30">
        <f t="shared" si="8"/>
        <v>135</v>
      </c>
      <c r="P33" s="30">
        <v>0</v>
      </c>
      <c r="Q33" s="30">
        <v>0</v>
      </c>
      <c r="R33" s="30">
        <v>78</v>
      </c>
      <c r="S33" s="30">
        <f t="shared" si="9"/>
        <v>78</v>
      </c>
    </row>
    <row r="34" spans="1:19" ht="15.75">
      <c r="A34" s="1013" t="s">
        <v>56</v>
      </c>
      <c r="B34" s="1013"/>
      <c r="C34" s="30">
        <v>0</v>
      </c>
      <c r="D34" s="30">
        <v>0</v>
      </c>
      <c r="E34" s="30">
        <v>0</v>
      </c>
      <c r="F34" s="30">
        <f t="shared" si="5"/>
        <v>0</v>
      </c>
      <c r="G34" s="30">
        <v>0</v>
      </c>
      <c r="H34" s="30">
        <v>0</v>
      </c>
      <c r="I34" s="30">
        <f t="shared" si="6"/>
        <v>0</v>
      </c>
      <c r="J34" s="30">
        <v>0</v>
      </c>
      <c r="K34" s="30">
        <v>0</v>
      </c>
      <c r="L34" s="30">
        <f t="shared" si="7"/>
        <v>0</v>
      </c>
      <c r="M34" s="30">
        <v>0</v>
      </c>
      <c r="N34" s="30">
        <v>0</v>
      </c>
      <c r="O34" s="30">
        <f t="shared" si="8"/>
        <v>0</v>
      </c>
      <c r="P34" s="30">
        <v>0</v>
      </c>
      <c r="Q34" s="30">
        <v>0</v>
      </c>
      <c r="R34" s="30">
        <v>0</v>
      </c>
      <c r="S34" s="30">
        <f t="shared" si="9"/>
        <v>0</v>
      </c>
    </row>
    <row r="35" spans="1:19" ht="15.75">
      <c r="A35" s="1013" t="s">
        <v>57</v>
      </c>
      <c r="B35" s="3" t="s">
        <v>118</v>
      </c>
      <c r="C35" s="30">
        <v>2</v>
      </c>
      <c r="D35" s="30">
        <v>0</v>
      </c>
      <c r="E35" s="30">
        <v>13</v>
      </c>
      <c r="F35" s="30">
        <f t="shared" si="5"/>
        <v>15</v>
      </c>
      <c r="G35" s="30">
        <v>633</v>
      </c>
      <c r="H35" s="30">
        <v>297</v>
      </c>
      <c r="I35" s="30">
        <f t="shared" si="6"/>
        <v>930</v>
      </c>
      <c r="J35" s="30">
        <v>1980</v>
      </c>
      <c r="K35" s="30">
        <v>898</v>
      </c>
      <c r="L35" s="30">
        <f t="shared" si="7"/>
        <v>2878</v>
      </c>
      <c r="M35" s="30">
        <v>26</v>
      </c>
      <c r="N35" s="30">
        <v>198</v>
      </c>
      <c r="O35" s="30">
        <f t="shared" si="8"/>
        <v>224</v>
      </c>
      <c r="P35" s="30">
        <v>20</v>
      </c>
      <c r="Q35" s="30">
        <v>4</v>
      </c>
      <c r="R35" s="30">
        <v>119</v>
      </c>
      <c r="S35" s="30">
        <f t="shared" si="9"/>
        <v>143</v>
      </c>
    </row>
    <row r="36" spans="1:19" ht="15.75">
      <c r="A36" s="1013"/>
      <c r="B36" s="3" t="s">
        <v>119</v>
      </c>
      <c r="C36" s="30">
        <v>0</v>
      </c>
      <c r="D36" s="30">
        <v>1</v>
      </c>
      <c r="E36" s="30">
        <v>26</v>
      </c>
      <c r="F36" s="30">
        <f t="shared" si="5"/>
        <v>27</v>
      </c>
      <c r="G36" s="30">
        <v>1178</v>
      </c>
      <c r="H36" s="30">
        <v>871</v>
      </c>
      <c r="I36" s="30">
        <f t="shared" si="6"/>
        <v>2049</v>
      </c>
      <c r="J36" s="30">
        <v>3823</v>
      </c>
      <c r="K36" s="30">
        <v>2661</v>
      </c>
      <c r="L36" s="30">
        <f t="shared" si="7"/>
        <v>6484</v>
      </c>
      <c r="M36" s="30">
        <v>16</v>
      </c>
      <c r="N36" s="30">
        <v>520</v>
      </c>
      <c r="O36" s="30">
        <f t="shared" si="8"/>
        <v>536</v>
      </c>
      <c r="P36" s="30">
        <v>6</v>
      </c>
      <c r="Q36" s="30">
        <v>6</v>
      </c>
      <c r="R36" s="30">
        <v>270</v>
      </c>
      <c r="S36" s="30">
        <f t="shared" si="9"/>
        <v>282</v>
      </c>
    </row>
    <row r="37" spans="1:19" ht="15.75">
      <c r="A37" s="1013"/>
      <c r="B37" s="3" t="s">
        <v>120</v>
      </c>
      <c r="C37" s="30">
        <v>0</v>
      </c>
      <c r="D37" s="30">
        <v>0</v>
      </c>
      <c r="E37" s="30">
        <v>1</v>
      </c>
      <c r="F37" s="30">
        <f t="shared" si="5"/>
        <v>1</v>
      </c>
      <c r="G37" s="30">
        <v>54</v>
      </c>
      <c r="H37" s="30">
        <v>18</v>
      </c>
      <c r="I37" s="30">
        <f t="shared" si="6"/>
        <v>72</v>
      </c>
      <c r="J37" s="30">
        <v>177</v>
      </c>
      <c r="K37" s="30">
        <v>50</v>
      </c>
      <c r="L37" s="30">
        <f t="shared" si="7"/>
        <v>227</v>
      </c>
      <c r="M37" s="30">
        <v>0</v>
      </c>
      <c r="N37" s="30">
        <v>0</v>
      </c>
      <c r="O37" s="30">
        <f t="shared" si="8"/>
        <v>0</v>
      </c>
      <c r="P37" s="30">
        <v>2</v>
      </c>
      <c r="Q37" s="30">
        <v>2</v>
      </c>
      <c r="R37" s="30">
        <v>10</v>
      </c>
      <c r="S37" s="30">
        <f t="shared" si="9"/>
        <v>14</v>
      </c>
    </row>
    <row r="38" spans="1:19" ht="15.75">
      <c r="A38" s="1013"/>
      <c r="B38" s="3" t="s">
        <v>121</v>
      </c>
      <c r="C38" s="30">
        <v>0</v>
      </c>
      <c r="D38" s="30">
        <v>0</v>
      </c>
      <c r="E38" s="30">
        <v>23</v>
      </c>
      <c r="F38" s="30">
        <f t="shared" si="5"/>
        <v>23</v>
      </c>
      <c r="G38" s="30">
        <v>441</v>
      </c>
      <c r="H38" s="30">
        <v>351</v>
      </c>
      <c r="I38" s="30">
        <f t="shared" si="6"/>
        <v>792</v>
      </c>
      <c r="J38" s="30">
        <v>1678</v>
      </c>
      <c r="K38" s="30">
        <v>1193</v>
      </c>
      <c r="L38" s="30">
        <f t="shared" si="7"/>
        <v>2871</v>
      </c>
      <c r="M38" s="30">
        <v>15</v>
      </c>
      <c r="N38" s="30">
        <v>267</v>
      </c>
      <c r="O38" s="30">
        <f t="shared" si="8"/>
        <v>282</v>
      </c>
      <c r="P38" s="30">
        <v>0</v>
      </c>
      <c r="Q38" s="30">
        <v>0</v>
      </c>
      <c r="R38" s="30">
        <v>181</v>
      </c>
      <c r="S38" s="30">
        <f t="shared" si="9"/>
        <v>181</v>
      </c>
    </row>
    <row r="39" spans="1:19" ht="15.75">
      <c r="A39" s="1013"/>
      <c r="B39" s="3" t="s">
        <v>122</v>
      </c>
      <c r="C39" s="30">
        <v>0</v>
      </c>
      <c r="D39" s="30">
        <v>0</v>
      </c>
      <c r="E39" s="30">
        <v>12</v>
      </c>
      <c r="F39" s="30">
        <f t="shared" si="5"/>
        <v>12</v>
      </c>
      <c r="G39" s="30">
        <v>267</v>
      </c>
      <c r="H39" s="30">
        <v>178</v>
      </c>
      <c r="I39" s="30">
        <f t="shared" si="6"/>
        <v>445</v>
      </c>
      <c r="J39" s="30">
        <v>841</v>
      </c>
      <c r="K39" s="30">
        <v>496</v>
      </c>
      <c r="L39" s="30">
        <f t="shared" si="7"/>
        <v>1337</v>
      </c>
      <c r="M39" s="30">
        <v>4</v>
      </c>
      <c r="N39" s="30">
        <v>8</v>
      </c>
      <c r="O39" s="30">
        <f t="shared" si="8"/>
        <v>12</v>
      </c>
      <c r="P39" s="30">
        <v>0</v>
      </c>
      <c r="Q39" s="30">
        <v>0</v>
      </c>
      <c r="R39" s="30">
        <v>91</v>
      </c>
      <c r="S39" s="30">
        <f t="shared" si="9"/>
        <v>91</v>
      </c>
    </row>
    <row r="40" spans="1:19" ht="15.75">
      <c r="A40" s="1013"/>
      <c r="B40" s="3" t="s">
        <v>107</v>
      </c>
      <c r="C40" s="30">
        <v>2</v>
      </c>
      <c r="D40" s="30">
        <v>2</v>
      </c>
      <c r="E40" s="30">
        <v>10</v>
      </c>
      <c r="F40" s="30">
        <f t="shared" si="5"/>
        <v>14</v>
      </c>
      <c r="G40" s="30">
        <v>431</v>
      </c>
      <c r="H40" s="30">
        <v>280</v>
      </c>
      <c r="I40" s="30">
        <f t="shared" si="6"/>
        <v>711</v>
      </c>
      <c r="J40" s="30">
        <v>1595</v>
      </c>
      <c r="K40" s="30">
        <v>1105</v>
      </c>
      <c r="L40" s="30">
        <f t="shared" si="7"/>
        <v>2700</v>
      </c>
      <c r="M40" s="30">
        <v>22</v>
      </c>
      <c r="N40" s="30">
        <v>197</v>
      </c>
      <c r="O40" s="30">
        <f t="shared" si="8"/>
        <v>219</v>
      </c>
      <c r="P40" s="30">
        <v>16</v>
      </c>
      <c r="Q40" s="30">
        <v>16</v>
      </c>
      <c r="R40" s="30">
        <v>94</v>
      </c>
      <c r="S40" s="30">
        <f t="shared" si="9"/>
        <v>126</v>
      </c>
    </row>
    <row r="41" spans="1:19" ht="15.75">
      <c r="A41" s="1013" t="s">
        <v>64</v>
      </c>
      <c r="B41" s="1013"/>
      <c r="C41" s="30">
        <v>0</v>
      </c>
      <c r="D41" s="30">
        <v>0</v>
      </c>
      <c r="E41" s="30">
        <v>4</v>
      </c>
      <c r="F41" s="30">
        <f t="shared" si="5"/>
        <v>4</v>
      </c>
      <c r="G41" s="30">
        <v>107</v>
      </c>
      <c r="H41" s="30">
        <v>69</v>
      </c>
      <c r="I41" s="30">
        <f t="shared" si="6"/>
        <v>176</v>
      </c>
      <c r="J41" s="30">
        <v>446</v>
      </c>
      <c r="K41" s="30">
        <v>266</v>
      </c>
      <c r="L41" s="30">
        <f t="shared" si="7"/>
        <v>712</v>
      </c>
      <c r="M41" s="30">
        <v>20</v>
      </c>
      <c r="N41" s="30">
        <v>38</v>
      </c>
      <c r="O41" s="30">
        <f t="shared" si="8"/>
        <v>58</v>
      </c>
      <c r="P41" s="30">
        <v>0</v>
      </c>
      <c r="Q41" s="30">
        <v>0</v>
      </c>
      <c r="R41" s="30">
        <v>26</v>
      </c>
      <c r="S41" s="30">
        <f t="shared" si="9"/>
        <v>26</v>
      </c>
    </row>
    <row r="42" spans="1:19" ht="15.75">
      <c r="A42" s="1013" t="s">
        <v>65</v>
      </c>
      <c r="B42" s="1013"/>
      <c r="C42" s="30">
        <v>1</v>
      </c>
      <c r="D42" s="30">
        <v>1</v>
      </c>
      <c r="E42" s="30">
        <v>4</v>
      </c>
      <c r="F42" s="30">
        <f t="shared" si="5"/>
        <v>6</v>
      </c>
      <c r="G42" s="30">
        <v>321</v>
      </c>
      <c r="H42" s="30">
        <v>132</v>
      </c>
      <c r="I42" s="30">
        <f t="shared" si="6"/>
        <v>453</v>
      </c>
      <c r="J42" s="30">
        <v>929</v>
      </c>
      <c r="K42" s="30">
        <v>377</v>
      </c>
      <c r="L42" s="30">
        <f t="shared" si="7"/>
        <v>1306</v>
      </c>
      <c r="M42" s="30">
        <v>21</v>
      </c>
      <c r="N42" s="30">
        <v>93</v>
      </c>
      <c r="O42" s="30">
        <f t="shared" si="8"/>
        <v>114</v>
      </c>
      <c r="P42" s="30">
        <v>10</v>
      </c>
      <c r="Q42" s="30">
        <v>6</v>
      </c>
      <c r="R42" s="30">
        <v>41</v>
      </c>
      <c r="S42" s="30">
        <f t="shared" si="9"/>
        <v>57</v>
      </c>
    </row>
    <row r="43" spans="1:19" ht="15.75">
      <c r="A43" s="1013" t="s">
        <v>66</v>
      </c>
      <c r="B43" s="1013"/>
      <c r="C43" s="30">
        <v>5</v>
      </c>
      <c r="D43" s="30">
        <v>3</v>
      </c>
      <c r="E43" s="30">
        <v>9</v>
      </c>
      <c r="F43" s="30">
        <f t="shared" si="5"/>
        <v>17</v>
      </c>
      <c r="G43" s="30">
        <v>524</v>
      </c>
      <c r="H43" s="30">
        <v>316</v>
      </c>
      <c r="I43" s="30">
        <f t="shared" si="6"/>
        <v>840</v>
      </c>
      <c r="J43" s="30">
        <v>2094</v>
      </c>
      <c r="K43" s="30">
        <v>920</v>
      </c>
      <c r="L43" s="30">
        <f t="shared" si="7"/>
        <v>3014</v>
      </c>
      <c r="M43" s="30">
        <v>52</v>
      </c>
      <c r="N43" s="30">
        <v>204</v>
      </c>
      <c r="O43" s="30">
        <f t="shared" si="8"/>
        <v>256</v>
      </c>
      <c r="P43" s="30">
        <v>60</v>
      </c>
      <c r="Q43" s="30">
        <v>36</v>
      </c>
      <c r="R43" s="30">
        <v>38</v>
      </c>
      <c r="S43" s="30">
        <f t="shared" si="9"/>
        <v>134</v>
      </c>
    </row>
    <row r="44" spans="1:19" ht="15.75">
      <c r="A44" s="1013" t="s">
        <v>67</v>
      </c>
      <c r="B44" s="1013"/>
      <c r="C44" s="30">
        <v>6</v>
      </c>
      <c r="D44" s="30">
        <v>5</v>
      </c>
      <c r="E44" s="30">
        <v>3</v>
      </c>
      <c r="F44" s="30">
        <f t="shared" si="5"/>
        <v>14</v>
      </c>
      <c r="G44" s="30">
        <v>904</v>
      </c>
      <c r="H44" s="30">
        <v>364</v>
      </c>
      <c r="I44" s="30">
        <f t="shared" si="6"/>
        <v>1268</v>
      </c>
      <c r="J44" s="30">
        <v>2595</v>
      </c>
      <c r="K44" s="30">
        <v>1202</v>
      </c>
      <c r="L44" s="30">
        <f t="shared" si="7"/>
        <v>3797</v>
      </c>
      <c r="M44" s="30">
        <v>37</v>
      </c>
      <c r="N44" s="30">
        <v>203</v>
      </c>
      <c r="O44" s="30">
        <f t="shared" si="8"/>
        <v>240</v>
      </c>
      <c r="P44" s="30">
        <v>95</v>
      </c>
      <c r="Q44" s="30">
        <v>50</v>
      </c>
      <c r="R44" s="30">
        <v>0</v>
      </c>
      <c r="S44" s="30">
        <f t="shared" si="9"/>
        <v>145</v>
      </c>
    </row>
    <row r="45" spans="1:19" ht="15.75">
      <c r="A45" s="1013" t="s">
        <v>68</v>
      </c>
      <c r="B45" s="1013"/>
      <c r="C45" s="30">
        <v>2</v>
      </c>
      <c r="D45" s="30">
        <v>1</v>
      </c>
      <c r="E45" s="30">
        <v>12</v>
      </c>
      <c r="F45" s="30">
        <f t="shared" si="5"/>
        <v>15</v>
      </c>
      <c r="G45" s="30">
        <v>394</v>
      </c>
      <c r="H45" s="30">
        <v>216</v>
      </c>
      <c r="I45" s="30">
        <f t="shared" si="6"/>
        <v>610</v>
      </c>
      <c r="J45" s="30">
        <v>1252</v>
      </c>
      <c r="K45" s="30">
        <v>613</v>
      </c>
      <c r="L45" s="30">
        <f t="shared" si="7"/>
        <v>1865</v>
      </c>
      <c r="M45" s="30">
        <v>70</v>
      </c>
      <c r="N45" s="30">
        <v>110</v>
      </c>
      <c r="O45" s="30">
        <f t="shared" si="8"/>
        <v>180</v>
      </c>
      <c r="P45" s="30">
        <v>21</v>
      </c>
      <c r="Q45" s="30">
        <v>24</v>
      </c>
      <c r="R45" s="30">
        <v>64</v>
      </c>
      <c r="S45" s="30">
        <f t="shared" si="9"/>
        <v>109</v>
      </c>
    </row>
    <row r="46" spans="1:19" ht="15.75">
      <c r="A46" s="1013" t="s">
        <v>69</v>
      </c>
      <c r="B46" s="1013"/>
      <c r="C46" s="30">
        <v>0</v>
      </c>
      <c r="D46" s="30">
        <v>0</v>
      </c>
      <c r="E46" s="30">
        <v>2</v>
      </c>
      <c r="F46" s="30">
        <f t="shared" si="5"/>
        <v>2</v>
      </c>
      <c r="G46" s="30">
        <v>185</v>
      </c>
      <c r="H46" s="30">
        <v>64</v>
      </c>
      <c r="I46" s="30">
        <f t="shared" si="6"/>
        <v>249</v>
      </c>
      <c r="J46" s="30">
        <v>560</v>
      </c>
      <c r="K46" s="30">
        <v>188</v>
      </c>
      <c r="L46" s="30">
        <f t="shared" si="7"/>
        <v>748</v>
      </c>
      <c r="M46" s="30">
        <v>0</v>
      </c>
      <c r="N46" s="30">
        <v>0</v>
      </c>
      <c r="O46" s="30">
        <f t="shared" si="8"/>
        <v>0</v>
      </c>
      <c r="P46" s="30">
        <v>2</v>
      </c>
      <c r="Q46" s="30">
        <v>0</v>
      </c>
      <c r="R46" s="30">
        <v>29</v>
      </c>
      <c r="S46" s="30">
        <f t="shared" si="9"/>
        <v>31</v>
      </c>
    </row>
    <row r="47" spans="1:19" ht="15.75">
      <c r="A47" s="1013" t="s">
        <v>70</v>
      </c>
      <c r="B47" s="1013"/>
      <c r="C47" s="30">
        <v>2</v>
      </c>
      <c r="D47" s="30">
        <v>1</v>
      </c>
      <c r="E47" s="30">
        <v>4</v>
      </c>
      <c r="F47" s="30">
        <f t="shared" si="5"/>
        <v>7</v>
      </c>
      <c r="G47" s="30">
        <v>239</v>
      </c>
      <c r="H47" s="30">
        <v>80</v>
      </c>
      <c r="I47" s="30">
        <f t="shared" si="6"/>
        <v>319</v>
      </c>
      <c r="J47" s="30">
        <v>695</v>
      </c>
      <c r="K47" s="30">
        <v>235</v>
      </c>
      <c r="L47" s="30">
        <f t="shared" si="7"/>
        <v>930</v>
      </c>
      <c r="M47" s="30">
        <v>28</v>
      </c>
      <c r="N47" s="30">
        <v>68</v>
      </c>
      <c r="O47" s="30">
        <f t="shared" si="8"/>
        <v>96</v>
      </c>
      <c r="P47" s="30">
        <v>19</v>
      </c>
      <c r="Q47" s="30">
        <v>10</v>
      </c>
      <c r="R47" s="30">
        <v>22</v>
      </c>
      <c r="S47" s="30">
        <f t="shared" si="9"/>
        <v>51</v>
      </c>
    </row>
    <row r="48" spans="1:19" ht="15.75">
      <c r="A48" s="1013" t="s">
        <v>71</v>
      </c>
      <c r="B48" s="1013"/>
      <c r="C48" s="30">
        <v>3</v>
      </c>
      <c r="D48" s="30">
        <v>3</v>
      </c>
      <c r="E48" s="30">
        <v>20</v>
      </c>
      <c r="F48" s="30">
        <f t="shared" si="5"/>
        <v>26</v>
      </c>
      <c r="G48" s="30">
        <v>762</v>
      </c>
      <c r="H48" s="30">
        <v>322</v>
      </c>
      <c r="I48" s="30">
        <f t="shared" si="6"/>
        <v>1084</v>
      </c>
      <c r="J48" s="30">
        <v>2822</v>
      </c>
      <c r="K48" s="30">
        <v>961</v>
      </c>
      <c r="L48" s="30">
        <f t="shared" si="7"/>
        <v>3783</v>
      </c>
      <c r="M48" s="30">
        <v>124</v>
      </c>
      <c r="N48" s="30">
        <v>128</v>
      </c>
      <c r="O48" s="30">
        <f t="shared" si="8"/>
        <v>252</v>
      </c>
      <c r="P48" s="30">
        <v>47</v>
      </c>
      <c r="Q48" s="30">
        <v>22</v>
      </c>
      <c r="R48" s="30">
        <v>130</v>
      </c>
      <c r="S48" s="30">
        <f t="shared" si="9"/>
        <v>199</v>
      </c>
    </row>
    <row r="49" spans="1:19" ht="15.75">
      <c r="A49" s="1013" t="s">
        <v>72</v>
      </c>
      <c r="B49" s="1013"/>
      <c r="C49" s="30">
        <v>1</v>
      </c>
      <c r="D49" s="30">
        <v>1</v>
      </c>
      <c r="E49" s="30">
        <v>2</v>
      </c>
      <c r="F49" s="30">
        <f t="shared" si="5"/>
        <v>4</v>
      </c>
      <c r="G49" s="30">
        <v>233</v>
      </c>
      <c r="H49" s="30">
        <v>86</v>
      </c>
      <c r="I49" s="30">
        <f t="shared" si="6"/>
        <v>319</v>
      </c>
      <c r="J49" s="30">
        <v>738</v>
      </c>
      <c r="K49" s="30">
        <v>272</v>
      </c>
      <c r="L49" s="30">
        <f t="shared" si="7"/>
        <v>1010</v>
      </c>
      <c r="M49" s="30">
        <v>3</v>
      </c>
      <c r="N49" s="30">
        <v>1</v>
      </c>
      <c r="O49" s="30">
        <f t="shared" si="8"/>
        <v>4</v>
      </c>
      <c r="P49" s="30">
        <v>31</v>
      </c>
      <c r="Q49" s="30">
        <v>13</v>
      </c>
      <c r="R49" s="30">
        <v>7</v>
      </c>
      <c r="S49" s="30">
        <f t="shared" si="9"/>
        <v>51</v>
      </c>
    </row>
    <row r="50" spans="1:19" ht="15.75">
      <c r="A50" s="1013" t="s">
        <v>73</v>
      </c>
      <c r="B50" s="1013"/>
      <c r="C50" s="30">
        <v>0</v>
      </c>
      <c r="D50" s="30">
        <v>0</v>
      </c>
      <c r="E50" s="30">
        <v>91</v>
      </c>
      <c r="F50" s="30">
        <f t="shared" si="5"/>
        <v>91</v>
      </c>
      <c r="G50" s="30">
        <v>4167</v>
      </c>
      <c r="H50" s="30">
        <v>1786</v>
      </c>
      <c r="I50" s="30">
        <f t="shared" si="6"/>
        <v>5953</v>
      </c>
      <c r="J50" s="30">
        <v>15725</v>
      </c>
      <c r="K50" s="30">
        <v>6340</v>
      </c>
      <c r="L50" s="30">
        <f t="shared" si="7"/>
        <v>22065</v>
      </c>
      <c r="M50" s="30">
        <v>215</v>
      </c>
      <c r="N50" s="30">
        <v>1098</v>
      </c>
      <c r="O50" s="30">
        <f t="shared" si="8"/>
        <v>1313</v>
      </c>
      <c r="P50" s="30">
        <v>136</v>
      </c>
      <c r="Q50" s="30">
        <v>62</v>
      </c>
      <c r="R50" s="30">
        <v>701</v>
      </c>
      <c r="S50" s="30">
        <f t="shared" si="9"/>
        <v>899</v>
      </c>
    </row>
    <row r="51" spans="1:19" ht="15.75">
      <c r="A51" s="1016" t="s">
        <v>32</v>
      </c>
      <c r="B51" s="1016"/>
      <c r="C51" s="24">
        <f t="shared" ref="C51:R51" si="10">SUM(C31:C50)</f>
        <v>24</v>
      </c>
      <c r="D51" s="24">
        <f t="shared" si="10"/>
        <v>18</v>
      </c>
      <c r="E51" s="24">
        <f t="shared" si="10"/>
        <v>284</v>
      </c>
      <c r="F51" s="24">
        <f t="shared" si="10"/>
        <v>326</v>
      </c>
      <c r="G51" s="24">
        <f t="shared" si="10"/>
        <v>12085</v>
      </c>
      <c r="H51" s="24">
        <f t="shared" si="10"/>
        <v>6127</v>
      </c>
      <c r="I51" s="24">
        <f t="shared" si="10"/>
        <v>18212</v>
      </c>
      <c r="J51" s="24">
        <f t="shared" si="10"/>
        <v>42479</v>
      </c>
      <c r="K51" s="24">
        <f t="shared" si="10"/>
        <v>19995</v>
      </c>
      <c r="L51" s="24">
        <f t="shared" si="10"/>
        <v>62474</v>
      </c>
      <c r="M51" s="24">
        <f t="shared" si="10"/>
        <v>811</v>
      </c>
      <c r="N51" s="24">
        <f t="shared" si="10"/>
        <v>3686</v>
      </c>
      <c r="O51" s="24">
        <f t="shared" si="10"/>
        <v>4497</v>
      </c>
      <c r="P51" s="24">
        <f t="shared" si="10"/>
        <v>487</v>
      </c>
      <c r="Q51" s="24">
        <f t="shared" si="10"/>
        <v>256</v>
      </c>
      <c r="R51" s="24">
        <f t="shared" si="10"/>
        <v>2193</v>
      </c>
      <c r="S51" s="30">
        <f t="shared" si="9"/>
        <v>2936</v>
      </c>
    </row>
    <row r="52" spans="1:19" ht="15.75">
      <c r="A52" s="33"/>
      <c r="B52" s="33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8"/>
    </row>
    <row r="53" spans="1:19" ht="15.75">
      <c r="A53" s="33"/>
      <c r="B53" s="33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8"/>
    </row>
    <row r="54" spans="1:19" ht="15.75">
      <c r="A54" s="33"/>
      <c r="B54" s="33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8"/>
    </row>
    <row r="55" spans="1:19" ht="15.75">
      <c r="A55" s="33"/>
      <c r="B55" s="33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8"/>
    </row>
    <row r="56" spans="1:19" ht="15.75">
      <c r="A56" s="33"/>
      <c r="B56" s="33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8"/>
    </row>
    <row r="57" spans="1:19" ht="15.75">
      <c r="A57" s="33"/>
      <c r="B57" s="33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8"/>
    </row>
    <row r="58" spans="1:19" ht="15.75">
      <c r="A58" s="33"/>
      <c r="B58" s="33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8"/>
    </row>
    <row r="59" spans="1:19" ht="15.75">
      <c r="A59" s="33"/>
      <c r="B59" s="33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8"/>
    </row>
    <row r="60" spans="1:19" ht="15.75">
      <c r="A60" s="33"/>
      <c r="B60" s="33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8"/>
    </row>
    <row r="64" spans="1:19" ht="30.75">
      <c r="A64" s="1017" t="s">
        <v>134</v>
      </c>
      <c r="B64" s="1017"/>
      <c r="C64" s="1017"/>
      <c r="D64" s="1017"/>
      <c r="E64" s="1017"/>
      <c r="F64" s="1017"/>
      <c r="G64" s="1017"/>
      <c r="H64" s="1017"/>
      <c r="I64" s="1017"/>
      <c r="J64" s="1017"/>
      <c r="K64" s="1017"/>
      <c r="L64" s="1017"/>
      <c r="M64" s="1017"/>
      <c r="N64" s="1017"/>
      <c r="O64" s="1017"/>
      <c r="P64" s="1017"/>
      <c r="Q64" s="1017"/>
    </row>
    <row r="65" spans="1:17" ht="30.75">
      <c r="A65" s="1017" t="s">
        <v>0</v>
      </c>
      <c r="B65" s="1017"/>
      <c r="C65" s="1017"/>
      <c r="D65" s="1017"/>
      <c r="E65" s="1017"/>
      <c r="F65" s="1017"/>
      <c r="G65" s="1017"/>
      <c r="H65" s="1017"/>
      <c r="I65" s="1017"/>
      <c r="J65" s="1017"/>
      <c r="K65" s="1017"/>
      <c r="L65" s="1017"/>
      <c r="M65" s="1017"/>
      <c r="N65" s="1017"/>
      <c r="O65" s="1017"/>
      <c r="P65" s="1017"/>
      <c r="Q65" s="1017"/>
    </row>
    <row r="66" spans="1:17" ht="30.75">
      <c r="A66" s="1017"/>
      <c r="B66" s="1017"/>
      <c r="C66" s="1017"/>
      <c r="D66" s="1017"/>
      <c r="E66" s="1017"/>
      <c r="F66" s="1017"/>
      <c r="G66" s="1017"/>
      <c r="H66" s="1017"/>
      <c r="I66" s="1017"/>
      <c r="J66" s="1017"/>
      <c r="K66" s="1017"/>
      <c r="L66" s="1017"/>
      <c r="M66" s="1017"/>
      <c r="N66" s="1017"/>
      <c r="O66" s="1017"/>
      <c r="P66" s="1017"/>
      <c r="Q66" s="1017"/>
    </row>
    <row r="67" spans="1:17" ht="31.5">
      <c r="A67" s="1016" t="s">
        <v>41</v>
      </c>
      <c r="B67" s="1016"/>
      <c r="C67" s="1009" t="s">
        <v>42</v>
      </c>
      <c r="D67" s="1016"/>
      <c r="E67" s="1009" t="s">
        <v>43</v>
      </c>
      <c r="F67" s="1016"/>
      <c r="G67" s="1009" t="s">
        <v>44</v>
      </c>
      <c r="H67" s="1016"/>
      <c r="I67" s="1009" t="s">
        <v>74</v>
      </c>
      <c r="J67" s="1016"/>
      <c r="K67" s="1009" t="s">
        <v>45</v>
      </c>
      <c r="L67" s="1009"/>
      <c r="M67" s="1009" t="s">
        <v>75</v>
      </c>
      <c r="N67" s="1016"/>
      <c r="O67" s="1009" t="s">
        <v>32</v>
      </c>
      <c r="P67" s="1009"/>
      <c r="Q67" s="1009"/>
    </row>
    <row r="68" spans="1:17" ht="15.75">
      <c r="A68" s="1016"/>
      <c r="B68" s="1016"/>
      <c r="C68" s="1016"/>
      <c r="D68" s="1016"/>
      <c r="E68" s="1016"/>
      <c r="F68" s="1016"/>
      <c r="G68" s="1016"/>
      <c r="H68" s="1016"/>
      <c r="I68" s="1016"/>
      <c r="J68" s="1016"/>
      <c r="K68" s="1009"/>
      <c r="L68" s="1009"/>
      <c r="M68" s="1016"/>
      <c r="N68" s="1016"/>
      <c r="O68" s="1009"/>
      <c r="P68" s="1009"/>
      <c r="Q68" s="1009"/>
    </row>
    <row r="69" spans="1:17" ht="15.75">
      <c r="A69" s="1016"/>
      <c r="B69" s="1016"/>
      <c r="C69" s="19" t="s">
        <v>33</v>
      </c>
      <c r="D69" s="18" t="s">
        <v>34</v>
      </c>
      <c r="E69" s="19" t="s">
        <v>33</v>
      </c>
      <c r="F69" s="18" t="s">
        <v>34</v>
      </c>
      <c r="G69" s="19" t="s">
        <v>33</v>
      </c>
      <c r="H69" s="18" t="s">
        <v>34</v>
      </c>
      <c r="I69" s="19" t="s">
        <v>33</v>
      </c>
      <c r="J69" s="18" t="s">
        <v>34</v>
      </c>
      <c r="K69" s="19" t="s">
        <v>33</v>
      </c>
      <c r="L69" s="18" t="s">
        <v>34</v>
      </c>
      <c r="M69" s="19" t="s">
        <v>33</v>
      </c>
      <c r="N69" s="18" t="s">
        <v>34</v>
      </c>
      <c r="O69" s="19" t="s">
        <v>33</v>
      </c>
      <c r="P69" s="18" t="s">
        <v>34</v>
      </c>
      <c r="Q69" s="18" t="s">
        <v>32</v>
      </c>
    </row>
    <row r="70" spans="1:17" ht="15.75">
      <c r="A70" s="1013" t="s">
        <v>53</v>
      </c>
      <c r="B70" s="1014"/>
      <c r="C70" s="13">
        <f t="shared" ref="C70:N70" si="11">C96+C125</f>
        <v>5194</v>
      </c>
      <c r="D70" s="13">
        <f t="shared" si="11"/>
        <v>4393</v>
      </c>
      <c r="E70" s="13">
        <f t="shared" si="11"/>
        <v>41209</v>
      </c>
      <c r="F70" s="13">
        <f t="shared" si="11"/>
        <v>38469</v>
      </c>
      <c r="G70" s="13">
        <f t="shared" si="11"/>
        <v>11218</v>
      </c>
      <c r="H70" s="13">
        <f t="shared" si="11"/>
        <v>10259</v>
      </c>
      <c r="I70" s="13">
        <f t="shared" si="11"/>
        <v>3167</v>
      </c>
      <c r="J70" s="13">
        <f t="shared" si="11"/>
        <v>2828</v>
      </c>
      <c r="K70" s="13">
        <f t="shared" si="11"/>
        <v>847</v>
      </c>
      <c r="L70" s="13">
        <f t="shared" si="11"/>
        <v>762</v>
      </c>
      <c r="M70" s="13">
        <f t="shared" si="11"/>
        <v>195</v>
      </c>
      <c r="N70" s="13">
        <f t="shared" si="11"/>
        <v>139</v>
      </c>
      <c r="O70" s="13">
        <f>SUM(C70,M70,K70,I70,G70,E70)</f>
        <v>61830</v>
      </c>
      <c r="P70" s="13">
        <f>SUM(D70,N70,L70,J70,H70,F70)</f>
        <v>56850</v>
      </c>
      <c r="Q70" s="13">
        <f>SUM(O70:P70)</f>
        <v>118680</v>
      </c>
    </row>
    <row r="71" spans="1:17" ht="15.75">
      <c r="A71" s="1013" t="s">
        <v>54</v>
      </c>
      <c r="B71" s="1014"/>
      <c r="C71" s="13">
        <f t="shared" ref="C71:N89" si="12">C97+C126</f>
        <v>2597</v>
      </c>
      <c r="D71" s="13">
        <f t="shared" si="12"/>
        <v>2297</v>
      </c>
      <c r="E71" s="13">
        <f t="shared" si="12"/>
        <v>20612</v>
      </c>
      <c r="F71" s="13">
        <f t="shared" si="12"/>
        <v>18660</v>
      </c>
      <c r="G71" s="13">
        <f t="shared" si="12"/>
        <v>4770</v>
      </c>
      <c r="H71" s="13">
        <f t="shared" si="12"/>
        <v>5338</v>
      </c>
      <c r="I71" s="13">
        <f t="shared" si="12"/>
        <v>1699</v>
      </c>
      <c r="J71" s="13">
        <f t="shared" si="12"/>
        <v>1925</v>
      </c>
      <c r="K71" s="13">
        <f t="shared" si="12"/>
        <v>644</v>
      </c>
      <c r="L71" s="13">
        <f t="shared" si="12"/>
        <v>626</v>
      </c>
      <c r="M71" s="13">
        <f t="shared" si="12"/>
        <v>281</v>
      </c>
      <c r="N71" s="13">
        <f t="shared" si="12"/>
        <v>356</v>
      </c>
      <c r="O71" s="13">
        <f t="shared" ref="O71:P90" si="13">SUM(C71,M71,K71,I71,G71,E71)</f>
        <v>30603</v>
      </c>
      <c r="P71" s="13">
        <f t="shared" si="13"/>
        <v>29202</v>
      </c>
      <c r="Q71" s="13">
        <f t="shared" ref="Q71:Q90" si="14">SUM(O71:P71)</f>
        <v>59805</v>
      </c>
    </row>
    <row r="72" spans="1:17" ht="15.75">
      <c r="A72" s="1013" t="s">
        <v>55</v>
      </c>
      <c r="B72" s="1014"/>
      <c r="C72" s="13">
        <f t="shared" si="12"/>
        <v>2270</v>
      </c>
      <c r="D72" s="13">
        <f t="shared" si="12"/>
        <v>1962</v>
      </c>
      <c r="E72" s="13">
        <f t="shared" si="12"/>
        <v>16052</v>
      </c>
      <c r="F72" s="13">
        <f t="shared" si="12"/>
        <v>14760</v>
      </c>
      <c r="G72" s="13">
        <f t="shared" si="12"/>
        <v>2751</v>
      </c>
      <c r="H72" s="13">
        <f t="shared" si="12"/>
        <v>2537</v>
      </c>
      <c r="I72" s="13">
        <f t="shared" si="12"/>
        <v>605</v>
      </c>
      <c r="J72" s="13">
        <f t="shared" si="12"/>
        <v>587</v>
      </c>
      <c r="K72" s="13">
        <f t="shared" si="12"/>
        <v>148</v>
      </c>
      <c r="L72" s="13">
        <f t="shared" si="12"/>
        <v>102</v>
      </c>
      <c r="M72" s="13">
        <f t="shared" si="12"/>
        <v>58</v>
      </c>
      <c r="N72" s="13">
        <f t="shared" si="12"/>
        <v>30</v>
      </c>
      <c r="O72" s="13">
        <f t="shared" si="13"/>
        <v>21884</v>
      </c>
      <c r="P72" s="13">
        <f t="shared" si="13"/>
        <v>19978</v>
      </c>
      <c r="Q72" s="13">
        <f t="shared" si="14"/>
        <v>41862</v>
      </c>
    </row>
    <row r="73" spans="1:17" ht="15.75">
      <c r="A73" s="1013" t="s">
        <v>56</v>
      </c>
      <c r="B73" s="1014"/>
      <c r="C73" s="13">
        <f t="shared" si="12"/>
        <v>2426</v>
      </c>
      <c r="D73" s="13">
        <f t="shared" si="12"/>
        <v>2209</v>
      </c>
      <c r="E73" s="13">
        <f t="shared" si="12"/>
        <v>19181</v>
      </c>
      <c r="F73" s="13">
        <f t="shared" si="12"/>
        <v>17773</v>
      </c>
      <c r="G73" s="13">
        <f t="shared" si="12"/>
        <v>3581</v>
      </c>
      <c r="H73" s="13">
        <f t="shared" si="12"/>
        <v>2887</v>
      </c>
      <c r="I73" s="13">
        <f t="shared" si="12"/>
        <v>747</v>
      </c>
      <c r="J73" s="13">
        <f t="shared" si="12"/>
        <v>519</v>
      </c>
      <c r="K73" s="13">
        <f t="shared" si="12"/>
        <v>170</v>
      </c>
      <c r="L73" s="13">
        <f t="shared" si="12"/>
        <v>130</v>
      </c>
      <c r="M73" s="13">
        <f t="shared" si="12"/>
        <v>65</v>
      </c>
      <c r="N73" s="13">
        <f t="shared" si="12"/>
        <v>36</v>
      </c>
      <c r="O73" s="13">
        <f t="shared" si="13"/>
        <v>26170</v>
      </c>
      <c r="P73" s="13">
        <f t="shared" si="13"/>
        <v>23554</v>
      </c>
      <c r="Q73" s="13">
        <f t="shared" si="14"/>
        <v>49724</v>
      </c>
    </row>
    <row r="74" spans="1:17" ht="15.75">
      <c r="A74" s="1013" t="s">
        <v>57</v>
      </c>
      <c r="B74" s="6" t="s">
        <v>118</v>
      </c>
      <c r="C74" s="13">
        <f t="shared" si="12"/>
        <v>1526</v>
      </c>
      <c r="D74" s="13">
        <f t="shared" si="12"/>
        <v>1458</v>
      </c>
      <c r="E74" s="13">
        <f t="shared" si="12"/>
        <v>15631</v>
      </c>
      <c r="F74" s="13">
        <f t="shared" si="12"/>
        <v>14811</v>
      </c>
      <c r="G74" s="13">
        <f t="shared" si="12"/>
        <v>2362</v>
      </c>
      <c r="H74" s="13">
        <f t="shared" si="12"/>
        <v>2185</v>
      </c>
      <c r="I74" s="13">
        <f t="shared" si="12"/>
        <v>692</v>
      </c>
      <c r="J74" s="13">
        <f t="shared" si="12"/>
        <v>551</v>
      </c>
      <c r="K74" s="13">
        <f t="shared" si="12"/>
        <v>197</v>
      </c>
      <c r="L74" s="13">
        <f t="shared" si="12"/>
        <v>140</v>
      </c>
      <c r="M74" s="13">
        <f t="shared" si="12"/>
        <v>64</v>
      </c>
      <c r="N74" s="13">
        <f t="shared" si="12"/>
        <v>28</v>
      </c>
      <c r="O74" s="13">
        <f t="shared" si="13"/>
        <v>20472</v>
      </c>
      <c r="P74" s="13">
        <f t="shared" si="13"/>
        <v>19173</v>
      </c>
      <c r="Q74" s="13">
        <f t="shared" si="14"/>
        <v>39645</v>
      </c>
    </row>
    <row r="75" spans="1:17" ht="15.75">
      <c r="A75" s="1013"/>
      <c r="B75" s="6" t="s">
        <v>119</v>
      </c>
      <c r="C75" s="13">
        <f t="shared" si="12"/>
        <v>2507</v>
      </c>
      <c r="D75" s="13">
        <f t="shared" si="12"/>
        <v>2413</v>
      </c>
      <c r="E75" s="13">
        <f t="shared" si="12"/>
        <v>28907</v>
      </c>
      <c r="F75" s="13">
        <f t="shared" si="12"/>
        <v>26623</v>
      </c>
      <c r="G75" s="13">
        <f t="shared" si="12"/>
        <v>5993</v>
      </c>
      <c r="H75" s="13">
        <f t="shared" si="12"/>
        <v>5395</v>
      </c>
      <c r="I75" s="13">
        <f t="shared" si="12"/>
        <v>1767</v>
      </c>
      <c r="J75" s="13">
        <f t="shared" si="12"/>
        <v>1695</v>
      </c>
      <c r="K75" s="13">
        <f t="shared" si="12"/>
        <v>630</v>
      </c>
      <c r="L75" s="13">
        <f t="shared" si="12"/>
        <v>639</v>
      </c>
      <c r="M75" s="13">
        <f t="shared" si="12"/>
        <v>223</v>
      </c>
      <c r="N75" s="13">
        <f t="shared" si="12"/>
        <v>257</v>
      </c>
      <c r="O75" s="13">
        <f t="shared" si="13"/>
        <v>40027</v>
      </c>
      <c r="P75" s="13">
        <f t="shared" si="13"/>
        <v>37022</v>
      </c>
      <c r="Q75" s="13">
        <f t="shared" si="14"/>
        <v>77049</v>
      </c>
    </row>
    <row r="76" spans="1:17" ht="15.75">
      <c r="A76" s="1013"/>
      <c r="B76" s="6" t="s">
        <v>120</v>
      </c>
      <c r="C76" s="13">
        <f t="shared" si="12"/>
        <v>1535</v>
      </c>
      <c r="D76" s="13">
        <f t="shared" si="12"/>
        <v>1529</v>
      </c>
      <c r="E76" s="13">
        <f t="shared" si="12"/>
        <v>14815</v>
      </c>
      <c r="F76" s="13">
        <f t="shared" si="12"/>
        <v>13148</v>
      </c>
      <c r="G76" s="13">
        <f t="shared" si="12"/>
        <v>2515</v>
      </c>
      <c r="H76" s="13">
        <f t="shared" si="12"/>
        <v>2734</v>
      </c>
      <c r="I76" s="13">
        <f t="shared" si="12"/>
        <v>547</v>
      </c>
      <c r="J76" s="13">
        <f t="shared" si="12"/>
        <v>771</v>
      </c>
      <c r="K76" s="13">
        <f t="shared" si="12"/>
        <v>183</v>
      </c>
      <c r="L76" s="13">
        <f t="shared" si="12"/>
        <v>230</v>
      </c>
      <c r="M76" s="13">
        <f t="shared" si="12"/>
        <v>28</v>
      </c>
      <c r="N76" s="13">
        <f t="shared" si="12"/>
        <v>37</v>
      </c>
      <c r="O76" s="13">
        <f t="shared" si="13"/>
        <v>19623</v>
      </c>
      <c r="P76" s="13">
        <f t="shared" si="13"/>
        <v>18449</v>
      </c>
      <c r="Q76" s="13">
        <f t="shared" si="14"/>
        <v>38072</v>
      </c>
    </row>
    <row r="77" spans="1:17" ht="15.75">
      <c r="A77" s="1013"/>
      <c r="B77" s="6" t="s">
        <v>105</v>
      </c>
      <c r="C77" s="13">
        <f t="shared" si="12"/>
        <v>897</v>
      </c>
      <c r="D77" s="13">
        <f t="shared" si="12"/>
        <v>744</v>
      </c>
      <c r="E77" s="13">
        <f t="shared" si="12"/>
        <v>9122</v>
      </c>
      <c r="F77" s="13">
        <f t="shared" si="12"/>
        <v>8704</v>
      </c>
      <c r="G77" s="13">
        <f t="shared" si="12"/>
        <v>1684</v>
      </c>
      <c r="H77" s="13">
        <f t="shared" si="12"/>
        <v>1453</v>
      </c>
      <c r="I77" s="13">
        <f t="shared" si="12"/>
        <v>416</v>
      </c>
      <c r="J77" s="13">
        <f t="shared" si="12"/>
        <v>371</v>
      </c>
      <c r="K77" s="13">
        <f t="shared" si="12"/>
        <v>120</v>
      </c>
      <c r="L77" s="13">
        <f t="shared" si="12"/>
        <v>100</v>
      </c>
      <c r="M77" s="13">
        <f t="shared" si="12"/>
        <v>26</v>
      </c>
      <c r="N77" s="13">
        <f t="shared" si="12"/>
        <v>34</v>
      </c>
      <c r="O77" s="13">
        <f t="shared" si="13"/>
        <v>12265</v>
      </c>
      <c r="P77" s="13">
        <f t="shared" si="13"/>
        <v>11406</v>
      </c>
      <c r="Q77" s="13">
        <f t="shared" si="14"/>
        <v>23671</v>
      </c>
    </row>
    <row r="78" spans="1:17" ht="15.75">
      <c r="A78" s="1013"/>
      <c r="B78" s="6" t="s">
        <v>106</v>
      </c>
      <c r="C78" s="13">
        <f t="shared" si="12"/>
        <v>1747</v>
      </c>
      <c r="D78" s="13">
        <f t="shared" si="12"/>
        <v>1734</v>
      </c>
      <c r="E78" s="13">
        <f t="shared" si="12"/>
        <v>18195</v>
      </c>
      <c r="F78" s="13">
        <f t="shared" si="12"/>
        <v>16992</v>
      </c>
      <c r="G78" s="13">
        <f t="shared" si="12"/>
        <v>2606</v>
      </c>
      <c r="H78" s="13">
        <f t="shared" si="12"/>
        <v>2344</v>
      </c>
      <c r="I78" s="13">
        <f t="shared" si="12"/>
        <v>732</v>
      </c>
      <c r="J78" s="13">
        <f t="shared" si="12"/>
        <v>473</v>
      </c>
      <c r="K78" s="13">
        <f t="shared" si="12"/>
        <v>213</v>
      </c>
      <c r="L78" s="13">
        <f t="shared" si="12"/>
        <v>135</v>
      </c>
      <c r="M78" s="13">
        <f t="shared" si="12"/>
        <v>69</v>
      </c>
      <c r="N78" s="13">
        <f t="shared" si="12"/>
        <v>65</v>
      </c>
      <c r="O78" s="13">
        <f t="shared" si="13"/>
        <v>23562</v>
      </c>
      <c r="P78" s="13">
        <f t="shared" si="13"/>
        <v>21743</v>
      </c>
      <c r="Q78" s="13">
        <f t="shared" si="14"/>
        <v>45305</v>
      </c>
    </row>
    <row r="79" spans="1:17" ht="15.75">
      <c r="A79" s="1013"/>
      <c r="B79" s="6" t="s">
        <v>107</v>
      </c>
      <c r="C79" s="13">
        <f t="shared" si="12"/>
        <v>1236</v>
      </c>
      <c r="D79" s="13">
        <f t="shared" si="12"/>
        <v>1202</v>
      </c>
      <c r="E79" s="13">
        <f t="shared" si="12"/>
        <v>13712</v>
      </c>
      <c r="F79" s="13">
        <f t="shared" si="12"/>
        <v>12929</v>
      </c>
      <c r="G79" s="13">
        <f t="shared" si="12"/>
        <v>2230</v>
      </c>
      <c r="H79" s="13">
        <f t="shared" si="12"/>
        <v>1969</v>
      </c>
      <c r="I79" s="13">
        <f t="shared" si="12"/>
        <v>623</v>
      </c>
      <c r="J79" s="13">
        <f t="shared" si="12"/>
        <v>593</v>
      </c>
      <c r="K79" s="13">
        <f t="shared" si="12"/>
        <v>165</v>
      </c>
      <c r="L79" s="13">
        <f t="shared" si="12"/>
        <v>132</v>
      </c>
      <c r="M79" s="13">
        <f t="shared" si="12"/>
        <v>27</v>
      </c>
      <c r="N79" s="13">
        <f t="shared" si="12"/>
        <v>20</v>
      </c>
      <c r="O79" s="13">
        <f t="shared" si="13"/>
        <v>17993</v>
      </c>
      <c r="P79" s="13">
        <f t="shared" si="13"/>
        <v>16845</v>
      </c>
      <c r="Q79" s="13">
        <f t="shared" si="14"/>
        <v>34838</v>
      </c>
    </row>
    <row r="80" spans="1:17" ht="15.75">
      <c r="A80" s="1013" t="s">
        <v>64</v>
      </c>
      <c r="B80" s="1014"/>
      <c r="C80" s="13">
        <f t="shared" si="12"/>
        <v>3308</v>
      </c>
      <c r="D80" s="13">
        <f t="shared" si="12"/>
        <v>3137</v>
      </c>
      <c r="E80" s="13">
        <f t="shared" si="12"/>
        <v>23400</v>
      </c>
      <c r="F80" s="13">
        <f t="shared" si="12"/>
        <v>20614</v>
      </c>
      <c r="G80" s="13">
        <f t="shared" si="12"/>
        <v>6512</v>
      </c>
      <c r="H80" s="13">
        <f t="shared" si="12"/>
        <v>6041</v>
      </c>
      <c r="I80" s="13">
        <f t="shared" si="12"/>
        <v>2261</v>
      </c>
      <c r="J80" s="13">
        <f t="shared" si="12"/>
        <v>2157</v>
      </c>
      <c r="K80" s="13">
        <f t="shared" si="12"/>
        <v>693</v>
      </c>
      <c r="L80" s="13">
        <f t="shared" si="12"/>
        <v>657</v>
      </c>
      <c r="M80" s="13">
        <f t="shared" si="12"/>
        <v>203</v>
      </c>
      <c r="N80" s="13">
        <f t="shared" si="12"/>
        <v>250</v>
      </c>
      <c r="O80" s="13">
        <f t="shared" si="13"/>
        <v>36377</v>
      </c>
      <c r="P80" s="13">
        <f t="shared" si="13"/>
        <v>32856</v>
      </c>
      <c r="Q80" s="13">
        <f t="shared" si="14"/>
        <v>69233</v>
      </c>
    </row>
    <row r="81" spans="1:17" ht="15.75">
      <c r="A81" s="1013" t="s">
        <v>65</v>
      </c>
      <c r="B81" s="1014"/>
      <c r="C81" s="13">
        <f t="shared" si="12"/>
        <v>2349</v>
      </c>
      <c r="D81" s="13">
        <f t="shared" si="12"/>
        <v>2298</v>
      </c>
      <c r="E81" s="13">
        <f t="shared" si="12"/>
        <v>25968</v>
      </c>
      <c r="F81" s="13">
        <f t="shared" si="12"/>
        <v>23632</v>
      </c>
      <c r="G81" s="13">
        <f t="shared" si="12"/>
        <v>6715</v>
      </c>
      <c r="H81" s="13">
        <f t="shared" si="12"/>
        <v>6021</v>
      </c>
      <c r="I81" s="13">
        <f t="shared" si="12"/>
        <v>2135</v>
      </c>
      <c r="J81" s="13">
        <f t="shared" si="12"/>
        <v>1715</v>
      </c>
      <c r="K81" s="13">
        <f t="shared" si="12"/>
        <v>679</v>
      </c>
      <c r="L81" s="13">
        <f t="shared" si="12"/>
        <v>590</v>
      </c>
      <c r="M81" s="13">
        <f t="shared" si="12"/>
        <v>366</v>
      </c>
      <c r="N81" s="13">
        <f t="shared" si="12"/>
        <v>286</v>
      </c>
      <c r="O81" s="13">
        <f t="shared" si="13"/>
        <v>38212</v>
      </c>
      <c r="P81" s="13">
        <f t="shared" si="13"/>
        <v>34542</v>
      </c>
      <c r="Q81" s="13">
        <f t="shared" si="14"/>
        <v>72754</v>
      </c>
    </row>
    <row r="82" spans="1:17" ht="15.75">
      <c r="A82" s="1013" t="s">
        <v>66</v>
      </c>
      <c r="B82" s="1014"/>
      <c r="C82" s="13">
        <f t="shared" si="12"/>
        <v>1315</v>
      </c>
      <c r="D82" s="13">
        <f t="shared" si="12"/>
        <v>1267</v>
      </c>
      <c r="E82" s="13">
        <f t="shared" si="12"/>
        <v>14801</v>
      </c>
      <c r="F82" s="13">
        <f t="shared" si="12"/>
        <v>14425</v>
      </c>
      <c r="G82" s="13">
        <f t="shared" si="12"/>
        <v>4104</v>
      </c>
      <c r="H82" s="13">
        <f t="shared" si="12"/>
        <v>3379</v>
      </c>
      <c r="I82" s="13">
        <f t="shared" si="12"/>
        <v>1282</v>
      </c>
      <c r="J82" s="13">
        <f t="shared" si="12"/>
        <v>1010</v>
      </c>
      <c r="K82" s="13">
        <f t="shared" si="12"/>
        <v>454</v>
      </c>
      <c r="L82" s="13">
        <f t="shared" si="12"/>
        <v>370</v>
      </c>
      <c r="M82" s="13">
        <f t="shared" si="12"/>
        <v>143</v>
      </c>
      <c r="N82" s="13">
        <f t="shared" si="12"/>
        <v>131</v>
      </c>
      <c r="O82" s="13">
        <f t="shared" si="13"/>
        <v>22099</v>
      </c>
      <c r="P82" s="13">
        <f t="shared" si="13"/>
        <v>20582</v>
      </c>
      <c r="Q82" s="13">
        <f t="shared" si="14"/>
        <v>42681</v>
      </c>
    </row>
    <row r="83" spans="1:17" ht="15.75">
      <c r="A83" s="1013" t="s">
        <v>67</v>
      </c>
      <c r="B83" s="1014"/>
      <c r="C83" s="13">
        <f t="shared" si="12"/>
        <v>1550</v>
      </c>
      <c r="D83" s="13">
        <f t="shared" si="12"/>
        <v>1318</v>
      </c>
      <c r="E83" s="13">
        <f t="shared" si="12"/>
        <v>18626</v>
      </c>
      <c r="F83" s="13">
        <f t="shared" si="12"/>
        <v>16917</v>
      </c>
      <c r="G83" s="13">
        <f t="shared" si="12"/>
        <v>4934</v>
      </c>
      <c r="H83" s="13">
        <f t="shared" si="12"/>
        <v>4617</v>
      </c>
      <c r="I83" s="13">
        <f t="shared" si="12"/>
        <v>1397</v>
      </c>
      <c r="J83" s="13">
        <f t="shared" si="12"/>
        <v>1220</v>
      </c>
      <c r="K83" s="13">
        <f t="shared" si="12"/>
        <v>428</v>
      </c>
      <c r="L83" s="13">
        <f t="shared" si="12"/>
        <v>437</v>
      </c>
      <c r="M83" s="13">
        <f t="shared" si="12"/>
        <v>115</v>
      </c>
      <c r="N83" s="13">
        <f t="shared" si="12"/>
        <v>95</v>
      </c>
      <c r="O83" s="13">
        <f t="shared" si="13"/>
        <v>27050</v>
      </c>
      <c r="P83" s="13">
        <f t="shared" si="13"/>
        <v>24604</v>
      </c>
      <c r="Q83" s="13">
        <f t="shared" si="14"/>
        <v>51654</v>
      </c>
    </row>
    <row r="84" spans="1:17" ht="15.75">
      <c r="A84" s="1013" t="s">
        <v>68</v>
      </c>
      <c r="B84" s="1014"/>
      <c r="C84" s="13">
        <f t="shared" si="12"/>
        <v>1408</v>
      </c>
      <c r="D84" s="13">
        <f t="shared" si="12"/>
        <v>1356</v>
      </c>
      <c r="E84" s="13">
        <f t="shared" si="12"/>
        <v>17095</v>
      </c>
      <c r="F84" s="13">
        <f t="shared" si="12"/>
        <v>15504</v>
      </c>
      <c r="G84" s="13">
        <f t="shared" si="12"/>
        <v>3691</v>
      </c>
      <c r="H84" s="13">
        <f t="shared" si="12"/>
        <v>3269</v>
      </c>
      <c r="I84" s="13">
        <f t="shared" si="12"/>
        <v>993</v>
      </c>
      <c r="J84" s="13">
        <f t="shared" si="12"/>
        <v>934</v>
      </c>
      <c r="K84" s="13">
        <f t="shared" si="12"/>
        <v>280</v>
      </c>
      <c r="L84" s="13">
        <f t="shared" si="12"/>
        <v>216</v>
      </c>
      <c r="M84" s="13">
        <f t="shared" si="12"/>
        <v>53</v>
      </c>
      <c r="N84" s="13">
        <f t="shared" si="12"/>
        <v>45</v>
      </c>
      <c r="O84" s="13">
        <f t="shared" si="13"/>
        <v>23520</v>
      </c>
      <c r="P84" s="13">
        <f t="shared" si="13"/>
        <v>21324</v>
      </c>
      <c r="Q84" s="13">
        <f t="shared" si="14"/>
        <v>44844</v>
      </c>
    </row>
    <row r="85" spans="1:17" ht="15.75">
      <c r="A85" s="1013" t="s">
        <v>69</v>
      </c>
      <c r="B85" s="1014"/>
      <c r="C85" s="13">
        <f t="shared" si="12"/>
        <v>806</v>
      </c>
      <c r="D85" s="13">
        <f t="shared" si="12"/>
        <v>829</v>
      </c>
      <c r="E85" s="13">
        <f t="shared" si="12"/>
        <v>9978</v>
      </c>
      <c r="F85" s="13">
        <f t="shared" si="12"/>
        <v>8929</v>
      </c>
      <c r="G85" s="13">
        <f t="shared" si="12"/>
        <v>2684</v>
      </c>
      <c r="H85" s="13">
        <f t="shared" si="12"/>
        <v>2499</v>
      </c>
      <c r="I85" s="13">
        <f t="shared" si="12"/>
        <v>821</v>
      </c>
      <c r="J85" s="13">
        <f t="shared" si="12"/>
        <v>728</v>
      </c>
      <c r="K85" s="13">
        <f t="shared" si="12"/>
        <v>256</v>
      </c>
      <c r="L85" s="13">
        <f t="shared" si="12"/>
        <v>179</v>
      </c>
      <c r="M85" s="13">
        <f t="shared" si="12"/>
        <v>74</v>
      </c>
      <c r="N85" s="13">
        <f t="shared" si="12"/>
        <v>45</v>
      </c>
      <c r="O85" s="13">
        <f t="shared" si="13"/>
        <v>14619</v>
      </c>
      <c r="P85" s="13">
        <f t="shared" si="13"/>
        <v>13209</v>
      </c>
      <c r="Q85" s="13">
        <f t="shared" si="14"/>
        <v>27828</v>
      </c>
    </row>
    <row r="86" spans="1:17" ht="15.75">
      <c r="A86" s="1013" t="s">
        <v>70</v>
      </c>
      <c r="B86" s="1014"/>
      <c r="C86" s="13">
        <f t="shared" si="12"/>
        <v>1370</v>
      </c>
      <c r="D86" s="13">
        <f t="shared" si="12"/>
        <v>1366</v>
      </c>
      <c r="E86" s="13">
        <f t="shared" si="12"/>
        <v>16452</v>
      </c>
      <c r="F86" s="13">
        <f t="shared" si="12"/>
        <v>14307</v>
      </c>
      <c r="G86" s="13">
        <f t="shared" si="12"/>
        <v>4970</v>
      </c>
      <c r="H86" s="13">
        <f t="shared" si="12"/>
        <v>4537</v>
      </c>
      <c r="I86" s="13">
        <f t="shared" si="12"/>
        <v>1297</v>
      </c>
      <c r="J86" s="13">
        <f t="shared" si="12"/>
        <v>1124</v>
      </c>
      <c r="K86" s="13">
        <f t="shared" si="12"/>
        <v>349</v>
      </c>
      <c r="L86" s="13">
        <f t="shared" si="12"/>
        <v>277</v>
      </c>
      <c r="M86" s="13">
        <f t="shared" si="12"/>
        <v>103</v>
      </c>
      <c r="N86" s="13">
        <f t="shared" si="12"/>
        <v>42</v>
      </c>
      <c r="O86" s="13">
        <f t="shared" si="13"/>
        <v>24541</v>
      </c>
      <c r="P86" s="13">
        <f t="shared" si="13"/>
        <v>21653</v>
      </c>
      <c r="Q86" s="13">
        <f t="shared" si="14"/>
        <v>46194</v>
      </c>
    </row>
    <row r="87" spans="1:17" ht="15.75">
      <c r="A87" s="1013" t="s">
        <v>71</v>
      </c>
      <c r="B87" s="1014"/>
      <c r="C87" s="13">
        <f t="shared" si="12"/>
        <v>2570</v>
      </c>
      <c r="D87" s="13">
        <f t="shared" si="12"/>
        <v>2434</v>
      </c>
      <c r="E87" s="13">
        <f t="shared" si="12"/>
        <v>25971</v>
      </c>
      <c r="F87" s="13">
        <f t="shared" si="12"/>
        <v>23365</v>
      </c>
      <c r="G87" s="13">
        <f t="shared" si="12"/>
        <v>8222</v>
      </c>
      <c r="H87" s="13">
        <f t="shared" si="12"/>
        <v>7104</v>
      </c>
      <c r="I87" s="13">
        <f t="shared" si="12"/>
        <v>2450</v>
      </c>
      <c r="J87" s="13">
        <f t="shared" si="12"/>
        <v>2122</v>
      </c>
      <c r="K87" s="13">
        <f t="shared" si="12"/>
        <v>738</v>
      </c>
      <c r="L87" s="13">
        <f t="shared" si="12"/>
        <v>614</v>
      </c>
      <c r="M87" s="13">
        <f t="shared" si="12"/>
        <v>158</v>
      </c>
      <c r="N87" s="13">
        <f t="shared" si="12"/>
        <v>159</v>
      </c>
      <c r="O87" s="13">
        <f t="shared" si="13"/>
        <v>40109</v>
      </c>
      <c r="P87" s="13">
        <f t="shared" si="13"/>
        <v>35798</v>
      </c>
      <c r="Q87" s="13">
        <f t="shared" si="14"/>
        <v>75907</v>
      </c>
    </row>
    <row r="88" spans="1:17" ht="15.75">
      <c r="A88" s="1013" t="s">
        <v>72</v>
      </c>
      <c r="B88" s="1014"/>
      <c r="C88" s="13">
        <f t="shared" si="12"/>
        <v>2226</v>
      </c>
      <c r="D88" s="13">
        <f t="shared" si="12"/>
        <v>3165</v>
      </c>
      <c r="E88" s="13">
        <f t="shared" si="12"/>
        <v>11624</v>
      </c>
      <c r="F88" s="13">
        <f t="shared" si="12"/>
        <v>11012</v>
      </c>
      <c r="G88" s="13">
        <f t="shared" si="12"/>
        <v>4190</v>
      </c>
      <c r="H88" s="13">
        <f t="shared" si="12"/>
        <v>3225</v>
      </c>
      <c r="I88" s="13">
        <f t="shared" si="12"/>
        <v>2505</v>
      </c>
      <c r="J88" s="13">
        <f t="shared" si="12"/>
        <v>1163</v>
      </c>
      <c r="K88" s="13">
        <f t="shared" si="12"/>
        <v>2329</v>
      </c>
      <c r="L88" s="13">
        <f t="shared" si="12"/>
        <v>383</v>
      </c>
      <c r="M88" s="13">
        <f t="shared" si="12"/>
        <v>1882</v>
      </c>
      <c r="N88" s="13">
        <f t="shared" si="12"/>
        <v>356</v>
      </c>
      <c r="O88" s="13">
        <f t="shared" si="13"/>
        <v>24756</v>
      </c>
      <c r="P88" s="13">
        <f t="shared" si="13"/>
        <v>19304</v>
      </c>
      <c r="Q88" s="13">
        <f t="shared" si="14"/>
        <v>44060</v>
      </c>
    </row>
    <row r="89" spans="1:17" ht="15.75">
      <c r="A89" s="1013" t="s">
        <v>73</v>
      </c>
      <c r="B89" s="1014"/>
      <c r="C89" s="13">
        <f t="shared" si="12"/>
        <v>3364</v>
      </c>
      <c r="D89" s="13">
        <f t="shared" si="12"/>
        <v>3380</v>
      </c>
      <c r="E89" s="13">
        <f t="shared" si="12"/>
        <v>38031</v>
      </c>
      <c r="F89" s="13">
        <f t="shared" si="12"/>
        <v>35374</v>
      </c>
      <c r="G89" s="13">
        <f t="shared" si="12"/>
        <v>8152</v>
      </c>
      <c r="H89" s="13">
        <f t="shared" si="12"/>
        <v>8068</v>
      </c>
      <c r="I89" s="13">
        <f t="shared" si="12"/>
        <v>2342</v>
      </c>
      <c r="J89" s="13">
        <f t="shared" si="12"/>
        <v>1951</v>
      </c>
      <c r="K89" s="13">
        <f t="shared" si="12"/>
        <v>787</v>
      </c>
      <c r="L89" s="13">
        <f t="shared" si="12"/>
        <v>547</v>
      </c>
      <c r="M89" s="13">
        <f t="shared" si="12"/>
        <v>250</v>
      </c>
      <c r="N89" s="13">
        <f t="shared" si="12"/>
        <v>190</v>
      </c>
      <c r="O89" s="13">
        <f t="shared" si="13"/>
        <v>52926</v>
      </c>
      <c r="P89" s="13">
        <f t="shared" si="13"/>
        <v>49510</v>
      </c>
      <c r="Q89" s="13">
        <f t="shared" si="14"/>
        <v>102436</v>
      </c>
    </row>
    <row r="90" spans="1:17" ht="15.75">
      <c r="A90" s="1016" t="s">
        <v>32</v>
      </c>
      <c r="B90" s="1016"/>
      <c r="C90" s="14">
        <f t="shared" ref="C90:N90" si="15">SUM(C70:C89)</f>
        <v>42201</v>
      </c>
      <c r="D90" s="14">
        <f t="shared" si="15"/>
        <v>40491</v>
      </c>
      <c r="E90" s="14">
        <f t="shared" si="15"/>
        <v>399382</v>
      </c>
      <c r="F90" s="14">
        <f t="shared" si="15"/>
        <v>366948</v>
      </c>
      <c r="G90" s="14">
        <f t="shared" si="15"/>
        <v>93884</v>
      </c>
      <c r="H90" s="14">
        <f t="shared" si="15"/>
        <v>85861</v>
      </c>
      <c r="I90" s="14">
        <f t="shared" si="15"/>
        <v>28478</v>
      </c>
      <c r="J90" s="14">
        <f t="shared" si="15"/>
        <v>24437</v>
      </c>
      <c r="K90" s="14">
        <f t="shared" si="15"/>
        <v>10310</v>
      </c>
      <c r="L90" s="14">
        <f t="shared" si="15"/>
        <v>7266</v>
      </c>
      <c r="M90" s="14">
        <f t="shared" si="15"/>
        <v>4383</v>
      </c>
      <c r="N90" s="14">
        <f t="shared" si="15"/>
        <v>2601</v>
      </c>
      <c r="O90" s="13">
        <f t="shared" si="13"/>
        <v>578638</v>
      </c>
      <c r="P90" s="13">
        <f t="shared" si="13"/>
        <v>527604</v>
      </c>
      <c r="Q90" s="13">
        <f t="shared" si="14"/>
        <v>1106242</v>
      </c>
    </row>
    <row r="92" spans="1:17" ht="30.75">
      <c r="A92" s="1017" t="s">
        <v>161</v>
      </c>
      <c r="B92" s="1017"/>
      <c r="C92" s="1017"/>
      <c r="D92" s="1017"/>
      <c r="E92" s="1017"/>
      <c r="F92" s="1017"/>
      <c r="G92" s="1017"/>
      <c r="H92" s="1017"/>
      <c r="I92" s="1017"/>
      <c r="J92" s="1017"/>
      <c r="K92" s="1017"/>
      <c r="L92" s="1017"/>
      <c r="M92" s="1017"/>
      <c r="N92" s="1017"/>
      <c r="O92" s="1017"/>
      <c r="P92" s="1017"/>
      <c r="Q92" s="1017"/>
    </row>
    <row r="93" spans="1:17" ht="24.75">
      <c r="A93" s="1020" t="s">
        <v>3</v>
      </c>
      <c r="B93" s="1020"/>
      <c r="C93" s="1020"/>
      <c r="D93" s="1020"/>
      <c r="E93" s="1020"/>
      <c r="F93" s="1020"/>
      <c r="G93" s="1020"/>
      <c r="H93" s="1020"/>
      <c r="I93" s="1020"/>
      <c r="J93" s="1020"/>
      <c r="K93" s="1020"/>
      <c r="L93" s="1020"/>
      <c r="M93" s="1020"/>
      <c r="N93" s="1020"/>
      <c r="O93" s="1020"/>
      <c r="P93" s="1020"/>
      <c r="Q93" s="1020"/>
    </row>
    <row r="94" spans="1:17" ht="15.75">
      <c r="A94" s="1021" t="s">
        <v>115</v>
      </c>
      <c r="B94" s="1021"/>
      <c r="C94" s="1021" t="s">
        <v>42</v>
      </c>
      <c r="D94" s="1021"/>
      <c r="E94" s="1021" t="s">
        <v>43</v>
      </c>
      <c r="F94" s="1021"/>
      <c r="G94" s="1021" t="s">
        <v>44</v>
      </c>
      <c r="H94" s="1021"/>
      <c r="I94" s="1021" t="s">
        <v>74</v>
      </c>
      <c r="J94" s="1021"/>
      <c r="K94" s="1021" t="s">
        <v>45</v>
      </c>
      <c r="L94" s="1021"/>
      <c r="M94" s="1021" t="s">
        <v>75</v>
      </c>
      <c r="N94" s="1021"/>
      <c r="O94" s="1021" t="s">
        <v>32</v>
      </c>
      <c r="P94" s="1021"/>
      <c r="Q94" s="1021"/>
    </row>
    <row r="95" spans="1:17" ht="15.75">
      <c r="A95" s="1021"/>
      <c r="B95" s="1021"/>
      <c r="C95" s="27" t="s">
        <v>33</v>
      </c>
      <c r="D95" s="27" t="s">
        <v>34</v>
      </c>
      <c r="E95" s="27" t="s">
        <v>33</v>
      </c>
      <c r="F95" s="27" t="s">
        <v>34</v>
      </c>
      <c r="G95" s="27" t="s">
        <v>33</v>
      </c>
      <c r="H95" s="27" t="s">
        <v>34</v>
      </c>
      <c r="I95" s="27" t="s">
        <v>33</v>
      </c>
      <c r="J95" s="27" t="s">
        <v>34</v>
      </c>
      <c r="K95" s="27" t="s">
        <v>33</v>
      </c>
      <c r="L95" s="27" t="s">
        <v>34</v>
      </c>
      <c r="M95" s="27" t="s">
        <v>33</v>
      </c>
      <c r="N95" s="27" t="s">
        <v>34</v>
      </c>
      <c r="O95" s="27" t="s">
        <v>33</v>
      </c>
      <c r="P95" s="27" t="s">
        <v>34</v>
      </c>
      <c r="Q95" s="27" t="s">
        <v>32</v>
      </c>
    </row>
    <row r="96" spans="1:17" ht="15.75">
      <c r="A96" s="1022" t="s">
        <v>53</v>
      </c>
      <c r="B96" s="1022"/>
      <c r="C96" s="35">
        <v>111</v>
      </c>
      <c r="D96" s="35">
        <v>59</v>
      </c>
      <c r="E96" s="35">
        <v>733</v>
      </c>
      <c r="F96" s="35">
        <v>396</v>
      </c>
      <c r="G96" s="35">
        <v>21</v>
      </c>
      <c r="H96" s="35">
        <v>8</v>
      </c>
      <c r="I96" s="35">
        <v>5</v>
      </c>
      <c r="J96" s="35">
        <v>2</v>
      </c>
      <c r="K96" s="35">
        <v>0</v>
      </c>
      <c r="L96" s="35">
        <v>0</v>
      </c>
      <c r="M96" s="35">
        <v>0</v>
      </c>
      <c r="N96" s="35">
        <v>1</v>
      </c>
      <c r="O96" s="35">
        <f t="shared" ref="O96:P115" si="16">M96+K96+I96+G96+E96+C96</f>
        <v>870</v>
      </c>
      <c r="P96" s="35">
        <f t="shared" si="16"/>
        <v>466</v>
      </c>
      <c r="Q96" s="35">
        <f t="shared" ref="Q96:Q116" si="17">SUM(O96:P96)</f>
        <v>1336</v>
      </c>
    </row>
    <row r="97" spans="1:17" ht="15.75">
      <c r="A97" s="1022" t="s">
        <v>54</v>
      </c>
      <c r="B97" s="1022"/>
      <c r="C97" s="35">
        <v>6</v>
      </c>
      <c r="D97" s="35">
        <v>2</v>
      </c>
      <c r="E97" s="35">
        <v>91</v>
      </c>
      <c r="F97" s="35">
        <v>28</v>
      </c>
      <c r="G97" s="35">
        <v>5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f t="shared" si="16"/>
        <v>102</v>
      </c>
      <c r="P97" s="35">
        <f t="shared" si="16"/>
        <v>30</v>
      </c>
      <c r="Q97" s="35">
        <f t="shared" si="17"/>
        <v>132</v>
      </c>
    </row>
    <row r="98" spans="1:17" ht="15.75">
      <c r="A98" s="1022" t="s">
        <v>55</v>
      </c>
      <c r="B98" s="1022"/>
      <c r="C98" s="35">
        <v>48</v>
      </c>
      <c r="D98" s="35">
        <v>38</v>
      </c>
      <c r="E98" s="35">
        <v>200</v>
      </c>
      <c r="F98" s="35">
        <v>139</v>
      </c>
      <c r="G98" s="35">
        <v>28</v>
      </c>
      <c r="H98" s="35">
        <v>24</v>
      </c>
      <c r="I98" s="35">
        <v>0</v>
      </c>
      <c r="J98" s="35">
        <v>1</v>
      </c>
      <c r="K98" s="35">
        <v>0</v>
      </c>
      <c r="L98" s="35">
        <v>0</v>
      </c>
      <c r="M98" s="35">
        <v>0</v>
      </c>
      <c r="N98" s="35">
        <v>0</v>
      </c>
      <c r="O98" s="35">
        <f t="shared" si="16"/>
        <v>276</v>
      </c>
      <c r="P98" s="35">
        <f t="shared" si="16"/>
        <v>202</v>
      </c>
      <c r="Q98" s="35">
        <f t="shared" si="17"/>
        <v>478</v>
      </c>
    </row>
    <row r="99" spans="1:17" ht="15.75">
      <c r="A99" s="1022" t="s">
        <v>56</v>
      </c>
      <c r="B99" s="1022"/>
      <c r="C99" s="35">
        <v>0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f t="shared" si="16"/>
        <v>0</v>
      </c>
      <c r="P99" s="35">
        <f t="shared" si="16"/>
        <v>0</v>
      </c>
      <c r="Q99" s="35">
        <f t="shared" si="17"/>
        <v>0</v>
      </c>
    </row>
    <row r="100" spans="1:17" ht="15.75">
      <c r="A100" s="1022" t="s">
        <v>57</v>
      </c>
      <c r="B100" s="16" t="s">
        <v>100</v>
      </c>
      <c r="C100" s="35">
        <v>46</v>
      </c>
      <c r="D100" s="35">
        <v>27</v>
      </c>
      <c r="E100" s="35">
        <v>568</v>
      </c>
      <c r="F100" s="35">
        <v>268</v>
      </c>
      <c r="G100" s="35">
        <v>12</v>
      </c>
      <c r="H100" s="35">
        <v>1</v>
      </c>
      <c r="I100" s="35">
        <v>3</v>
      </c>
      <c r="J100" s="35">
        <v>0</v>
      </c>
      <c r="K100" s="35">
        <v>3</v>
      </c>
      <c r="L100" s="35">
        <v>1</v>
      </c>
      <c r="M100" s="35">
        <v>2</v>
      </c>
      <c r="N100" s="35">
        <v>0</v>
      </c>
      <c r="O100" s="35">
        <f t="shared" si="16"/>
        <v>634</v>
      </c>
      <c r="P100" s="35">
        <f t="shared" si="16"/>
        <v>297</v>
      </c>
      <c r="Q100" s="35">
        <f t="shared" si="17"/>
        <v>931</v>
      </c>
    </row>
    <row r="101" spans="1:17" ht="15.75">
      <c r="A101" s="1022"/>
      <c r="B101" s="16" t="s">
        <v>101</v>
      </c>
      <c r="C101" s="35">
        <v>151</v>
      </c>
      <c r="D101" s="35">
        <v>155</v>
      </c>
      <c r="E101" s="35">
        <v>1011</v>
      </c>
      <c r="F101" s="35">
        <v>711</v>
      </c>
      <c r="G101" s="35">
        <v>15</v>
      </c>
      <c r="H101" s="35">
        <v>5</v>
      </c>
      <c r="I101" s="35">
        <v>4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f t="shared" si="16"/>
        <v>1181</v>
      </c>
      <c r="P101" s="35">
        <f t="shared" si="16"/>
        <v>871</v>
      </c>
      <c r="Q101" s="35">
        <f t="shared" si="17"/>
        <v>2052</v>
      </c>
    </row>
    <row r="102" spans="1:17" ht="15.75">
      <c r="A102" s="1022"/>
      <c r="B102" s="16" t="s">
        <v>102</v>
      </c>
      <c r="C102" s="35">
        <v>4</v>
      </c>
      <c r="D102" s="35">
        <v>2</v>
      </c>
      <c r="E102" s="35">
        <v>45</v>
      </c>
      <c r="F102" s="35">
        <v>15</v>
      </c>
      <c r="G102" s="35">
        <v>4</v>
      </c>
      <c r="H102" s="35">
        <v>1</v>
      </c>
      <c r="I102" s="35">
        <v>1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f t="shared" si="16"/>
        <v>54</v>
      </c>
      <c r="P102" s="35">
        <f t="shared" si="16"/>
        <v>18</v>
      </c>
      <c r="Q102" s="35">
        <f t="shared" si="17"/>
        <v>72</v>
      </c>
    </row>
    <row r="103" spans="1:17" ht="15.75">
      <c r="A103" s="1022"/>
      <c r="B103" s="16" t="s">
        <v>105</v>
      </c>
      <c r="C103" s="35">
        <v>35</v>
      </c>
      <c r="D103" s="35">
        <v>27</v>
      </c>
      <c r="E103" s="35">
        <v>331</v>
      </c>
      <c r="F103" s="35">
        <v>251</v>
      </c>
      <c r="G103" s="35">
        <v>70</v>
      </c>
      <c r="H103" s="35">
        <v>73</v>
      </c>
      <c r="I103" s="35">
        <v>3</v>
      </c>
      <c r="J103" s="35">
        <v>2</v>
      </c>
      <c r="K103" s="35">
        <v>3</v>
      </c>
      <c r="L103" s="35">
        <v>1</v>
      </c>
      <c r="M103" s="35">
        <v>2</v>
      </c>
      <c r="N103" s="35">
        <v>0</v>
      </c>
      <c r="O103" s="35">
        <f t="shared" si="16"/>
        <v>444</v>
      </c>
      <c r="P103" s="35">
        <f t="shared" si="16"/>
        <v>354</v>
      </c>
      <c r="Q103" s="35">
        <f t="shared" si="17"/>
        <v>798</v>
      </c>
    </row>
    <row r="104" spans="1:17" ht="15.75">
      <c r="A104" s="1022"/>
      <c r="B104" s="16" t="s">
        <v>106</v>
      </c>
      <c r="C104" s="35">
        <v>13</v>
      </c>
      <c r="D104" s="35">
        <v>14</v>
      </c>
      <c r="E104" s="35">
        <v>250</v>
      </c>
      <c r="F104" s="35">
        <v>164</v>
      </c>
      <c r="G104" s="35">
        <v>5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f t="shared" si="16"/>
        <v>268</v>
      </c>
      <c r="P104" s="35">
        <f t="shared" si="16"/>
        <v>178</v>
      </c>
      <c r="Q104" s="35">
        <f t="shared" si="17"/>
        <v>446</v>
      </c>
    </row>
    <row r="105" spans="1:17" ht="15.75">
      <c r="A105" s="1022"/>
      <c r="B105" s="16" t="s">
        <v>107</v>
      </c>
      <c r="C105" s="35">
        <v>104</v>
      </c>
      <c r="D105" s="35">
        <v>68</v>
      </c>
      <c r="E105" s="35">
        <v>312</v>
      </c>
      <c r="F105" s="35">
        <v>209</v>
      </c>
      <c r="G105" s="35">
        <v>10</v>
      </c>
      <c r="H105" s="35">
        <v>4</v>
      </c>
      <c r="I105" s="35">
        <v>4</v>
      </c>
      <c r="J105" s="35">
        <v>0</v>
      </c>
      <c r="K105" s="35">
        <v>2</v>
      </c>
      <c r="L105" s="35">
        <v>0</v>
      </c>
      <c r="M105" s="35">
        <v>1</v>
      </c>
      <c r="N105" s="35">
        <v>0</v>
      </c>
      <c r="O105" s="35">
        <f t="shared" si="16"/>
        <v>433</v>
      </c>
      <c r="P105" s="35">
        <f t="shared" si="16"/>
        <v>281</v>
      </c>
      <c r="Q105" s="35">
        <f t="shared" si="17"/>
        <v>714</v>
      </c>
    </row>
    <row r="106" spans="1:17" ht="15.75">
      <c r="A106" s="1022" t="s">
        <v>64</v>
      </c>
      <c r="B106" s="1022"/>
      <c r="C106" s="35">
        <v>12</v>
      </c>
      <c r="D106" s="35">
        <v>6</v>
      </c>
      <c r="E106" s="35">
        <v>85</v>
      </c>
      <c r="F106" s="35">
        <v>55</v>
      </c>
      <c r="G106" s="35">
        <v>11</v>
      </c>
      <c r="H106" s="35">
        <v>8</v>
      </c>
      <c r="I106" s="35">
        <v>1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f t="shared" si="16"/>
        <v>109</v>
      </c>
      <c r="P106" s="35">
        <f t="shared" si="16"/>
        <v>69</v>
      </c>
      <c r="Q106" s="35">
        <f t="shared" si="17"/>
        <v>178</v>
      </c>
    </row>
    <row r="107" spans="1:17" ht="15.75">
      <c r="A107" s="1022" t="s">
        <v>65</v>
      </c>
      <c r="B107" s="1022"/>
      <c r="C107" s="35">
        <v>38</v>
      </c>
      <c r="D107" s="35">
        <v>17</v>
      </c>
      <c r="E107" s="35">
        <v>274</v>
      </c>
      <c r="F107" s="35">
        <v>112</v>
      </c>
      <c r="G107" s="35">
        <v>7</v>
      </c>
      <c r="H107" s="35">
        <v>2</v>
      </c>
      <c r="I107" s="35">
        <v>1</v>
      </c>
      <c r="J107" s="35">
        <v>1</v>
      </c>
      <c r="K107" s="35">
        <v>0</v>
      </c>
      <c r="L107" s="35">
        <v>0</v>
      </c>
      <c r="M107" s="35">
        <v>1</v>
      </c>
      <c r="N107" s="35">
        <v>0</v>
      </c>
      <c r="O107" s="35">
        <f t="shared" si="16"/>
        <v>321</v>
      </c>
      <c r="P107" s="35">
        <f t="shared" si="16"/>
        <v>132</v>
      </c>
      <c r="Q107" s="35">
        <f t="shared" si="17"/>
        <v>453</v>
      </c>
    </row>
    <row r="108" spans="1:17" ht="15.75">
      <c r="A108" s="1022" t="s">
        <v>136</v>
      </c>
      <c r="B108" s="1022"/>
      <c r="C108" s="35">
        <v>38</v>
      </c>
      <c r="D108" s="35">
        <v>84</v>
      </c>
      <c r="E108" s="35">
        <v>399</v>
      </c>
      <c r="F108" s="35">
        <v>202</v>
      </c>
      <c r="G108" s="35">
        <v>76</v>
      </c>
      <c r="H108" s="35">
        <v>26</v>
      </c>
      <c r="I108" s="35">
        <v>12</v>
      </c>
      <c r="J108" s="35">
        <v>2</v>
      </c>
      <c r="K108" s="35">
        <v>0</v>
      </c>
      <c r="L108" s="35">
        <v>2</v>
      </c>
      <c r="M108" s="35">
        <v>1</v>
      </c>
      <c r="N108" s="35">
        <v>1</v>
      </c>
      <c r="O108" s="35">
        <f t="shared" si="16"/>
        <v>526</v>
      </c>
      <c r="P108" s="35">
        <f t="shared" si="16"/>
        <v>317</v>
      </c>
      <c r="Q108" s="35">
        <f t="shared" si="17"/>
        <v>843</v>
      </c>
    </row>
    <row r="109" spans="1:17" ht="15.75">
      <c r="A109" s="1022" t="s">
        <v>138</v>
      </c>
      <c r="B109" s="1022"/>
      <c r="C109" s="35">
        <v>72</v>
      </c>
      <c r="D109" s="35">
        <v>35</v>
      </c>
      <c r="E109" s="35">
        <v>763</v>
      </c>
      <c r="F109" s="35">
        <v>296</v>
      </c>
      <c r="G109" s="35">
        <v>65</v>
      </c>
      <c r="H109" s="35">
        <v>31</v>
      </c>
      <c r="I109" s="35">
        <v>4</v>
      </c>
      <c r="J109" s="35">
        <v>2</v>
      </c>
      <c r="K109" s="35">
        <v>1</v>
      </c>
      <c r="L109" s="35">
        <v>0</v>
      </c>
      <c r="M109" s="35">
        <v>0</v>
      </c>
      <c r="N109" s="35">
        <v>0</v>
      </c>
      <c r="O109" s="35">
        <f t="shared" si="16"/>
        <v>905</v>
      </c>
      <c r="P109" s="35">
        <f t="shared" si="16"/>
        <v>364</v>
      </c>
      <c r="Q109" s="35">
        <f t="shared" si="17"/>
        <v>1269</v>
      </c>
    </row>
    <row r="110" spans="1:17" ht="15.75">
      <c r="A110" s="1022" t="s">
        <v>137</v>
      </c>
      <c r="B110" s="1022"/>
      <c r="C110" s="35">
        <v>76</v>
      </c>
      <c r="D110" s="35">
        <v>56</v>
      </c>
      <c r="E110" s="35">
        <v>289</v>
      </c>
      <c r="F110" s="35">
        <v>145</v>
      </c>
      <c r="G110" s="35">
        <v>21</v>
      </c>
      <c r="H110" s="35">
        <v>12</v>
      </c>
      <c r="I110" s="35">
        <v>5</v>
      </c>
      <c r="J110" s="35">
        <v>3</v>
      </c>
      <c r="K110" s="35">
        <v>3</v>
      </c>
      <c r="L110" s="35">
        <v>0</v>
      </c>
      <c r="M110" s="35">
        <v>0</v>
      </c>
      <c r="N110" s="35">
        <v>0</v>
      </c>
      <c r="O110" s="35">
        <f t="shared" si="16"/>
        <v>394</v>
      </c>
      <c r="P110" s="35">
        <f t="shared" si="16"/>
        <v>216</v>
      </c>
      <c r="Q110" s="35">
        <f t="shared" si="17"/>
        <v>610</v>
      </c>
    </row>
    <row r="111" spans="1:17" ht="15.75">
      <c r="A111" s="1022" t="s">
        <v>69</v>
      </c>
      <c r="B111" s="1022"/>
      <c r="C111" s="35">
        <v>11</v>
      </c>
      <c r="D111" s="35">
        <v>4</v>
      </c>
      <c r="E111" s="35">
        <v>163</v>
      </c>
      <c r="F111" s="35">
        <v>57</v>
      </c>
      <c r="G111" s="35">
        <v>12</v>
      </c>
      <c r="H111" s="35">
        <v>2</v>
      </c>
      <c r="I111" s="35">
        <v>1</v>
      </c>
      <c r="J111" s="35">
        <v>2</v>
      </c>
      <c r="K111" s="35">
        <v>0</v>
      </c>
      <c r="L111" s="35">
        <v>0</v>
      </c>
      <c r="M111" s="35">
        <v>0</v>
      </c>
      <c r="N111" s="35">
        <v>0</v>
      </c>
      <c r="O111" s="35">
        <f t="shared" si="16"/>
        <v>187</v>
      </c>
      <c r="P111" s="35">
        <f t="shared" si="16"/>
        <v>65</v>
      </c>
      <c r="Q111" s="35">
        <f t="shared" si="17"/>
        <v>252</v>
      </c>
    </row>
    <row r="112" spans="1:17" ht="15.75">
      <c r="A112" s="1022" t="s">
        <v>70</v>
      </c>
      <c r="B112" s="1022"/>
      <c r="C112" s="35">
        <v>16</v>
      </c>
      <c r="D112" s="35">
        <v>6</v>
      </c>
      <c r="E112" s="35">
        <v>211</v>
      </c>
      <c r="F112" s="35">
        <v>70</v>
      </c>
      <c r="G112" s="35">
        <v>12</v>
      </c>
      <c r="H112" s="35">
        <v>4</v>
      </c>
      <c r="I112" s="35">
        <v>0</v>
      </c>
      <c r="J112" s="35">
        <v>0</v>
      </c>
      <c r="K112" s="35">
        <v>1</v>
      </c>
      <c r="L112" s="35">
        <v>0</v>
      </c>
      <c r="M112" s="35">
        <v>0</v>
      </c>
      <c r="N112" s="35">
        <v>0</v>
      </c>
      <c r="O112" s="35">
        <f t="shared" si="16"/>
        <v>240</v>
      </c>
      <c r="P112" s="35">
        <f t="shared" si="16"/>
        <v>80</v>
      </c>
      <c r="Q112" s="35">
        <f t="shared" si="17"/>
        <v>320</v>
      </c>
    </row>
    <row r="113" spans="1:17" ht="15.75">
      <c r="A113" s="1022" t="s">
        <v>71</v>
      </c>
      <c r="B113" s="1022"/>
      <c r="C113" s="35">
        <v>61</v>
      </c>
      <c r="D113" s="35">
        <v>30</v>
      </c>
      <c r="E113" s="35">
        <v>618</v>
      </c>
      <c r="F113" s="35">
        <v>261</v>
      </c>
      <c r="G113" s="35">
        <v>73</v>
      </c>
      <c r="H113" s="35">
        <v>32</v>
      </c>
      <c r="I113" s="35">
        <v>10</v>
      </c>
      <c r="J113" s="35">
        <v>4</v>
      </c>
      <c r="K113" s="35">
        <v>4</v>
      </c>
      <c r="L113" s="35">
        <v>0</v>
      </c>
      <c r="M113" s="35">
        <v>2</v>
      </c>
      <c r="N113" s="35">
        <v>0</v>
      </c>
      <c r="O113" s="35">
        <f t="shared" si="16"/>
        <v>768</v>
      </c>
      <c r="P113" s="35">
        <f t="shared" si="16"/>
        <v>327</v>
      </c>
      <c r="Q113" s="35">
        <f t="shared" si="17"/>
        <v>1095</v>
      </c>
    </row>
    <row r="114" spans="1:17" ht="15.75">
      <c r="A114" s="1022" t="s">
        <v>72</v>
      </c>
      <c r="B114" s="1022"/>
      <c r="C114" s="35">
        <v>16</v>
      </c>
      <c r="D114" s="35">
        <v>5</v>
      </c>
      <c r="E114" s="35">
        <v>213</v>
      </c>
      <c r="F114" s="35">
        <v>81</v>
      </c>
      <c r="G114" s="35">
        <v>4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f t="shared" si="16"/>
        <v>233</v>
      </c>
      <c r="P114" s="35">
        <f t="shared" si="16"/>
        <v>86</v>
      </c>
      <c r="Q114" s="35">
        <f t="shared" si="17"/>
        <v>319</v>
      </c>
    </row>
    <row r="115" spans="1:17" ht="15.75">
      <c r="A115" s="1022" t="s">
        <v>73</v>
      </c>
      <c r="B115" s="1022"/>
      <c r="C115" s="35">
        <v>309</v>
      </c>
      <c r="D115" s="35">
        <v>129</v>
      </c>
      <c r="E115" s="35">
        <v>3682</v>
      </c>
      <c r="F115" s="35">
        <v>1598</v>
      </c>
      <c r="G115" s="35">
        <v>151</v>
      </c>
      <c r="H115" s="35">
        <v>52</v>
      </c>
      <c r="I115" s="35">
        <v>22</v>
      </c>
      <c r="J115" s="35">
        <v>5</v>
      </c>
      <c r="K115" s="35">
        <v>5</v>
      </c>
      <c r="L115" s="35">
        <v>2</v>
      </c>
      <c r="M115" s="35">
        <v>2</v>
      </c>
      <c r="N115" s="35">
        <v>1</v>
      </c>
      <c r="O115" s="35">
        <f t="shared" si="16"/>
        <v>4171</v>
      </c>
      <c r="P115" s="35">
        <f t="shared" si="16"/>
        <v>1787</v>
      </c>
      <c r="Q115" s="35">
        <f t="shared" si="17"/>
        <v>5958</v>
      </c>
    </row>
    <row r="116" spans="1:17" ht="15.75">
      <c r="A116" s="1021" t="s">
        <v>32</v>
      </c>
      <c r="B116" s="1021"/>
      <c r="C116" s="36">
        <f t="shared" ref="C116:P116" si="18">SUM(C96:C115)</f>
        <v>1167</v>
      </c>
      <c r="D116" s="36">
        <f t="shared" si="18"/>
        <v>764</v>
      </c>
      <c r="E116" s="36">
        <f t="shared" si="18"/>
        <v>10238</v>
      </c>
      <c r="F116" s="36">
        <f t="shared" si="18"/>
        <v>5058</v>
      </c>
      <c r="G116" s="36">
        <f t="shared" si="18"/>
        <v>602</v>
      </c>
      <c r="H116" s="36">
        <f t="shared" si="18"/>
        <v>285</v>
      </c>
      <c r="I116" s="36">
        <f t="shared" si="18"/>
        <v>76</v>
      </c>
      <c r="J116" s="36">
        <f t="shared" si="18"/>
        <v>24</v>
      </c>
      <c r="K116" s="36">
        <f t="shared" si="18"/>
        <v>22</v>
      </c>
      <c r="L116" s="36">
        <f t="shared" si="18"/>
        <v>6</v>
      </c>
      <c r="M116" s="36">
        <f t="shared" si="18"/>
        <v>11</v>
      </c>
      <c r="N116" s="36">
        <f t="shared" si="18"/>
        <v>3</v>
      </c>
      <c r="O116" s="36">
        <f t="shared" si="18"/>
        <v>12116</v>
      </c>
      <c r="P116" s="36">
        <f t="shared" si="18"/>
        <v>6140</v>
      </c>
      <c r="Q116" s="35">
        <f t="shared" si="17"/>
        <v>18256</v>
      </c>
    </row>
    <row r="119" spans="1:17" ht="30.75">
      <c r="A119" s="1017" t="s">
        <v>155</v>
      </c>
      <c r="B119" s="1017"/>
      <c r="C119" s="1017"/>
      <c r="D119" s="1017"/>
      <c r="E119" s="1017"/>
      <c r="F119" s="1017"/>
      <c r="G119" s="1017"/>
      <c r="H119" s="1017"/>
      <c r="I119" s="1017"/>
      <c r="J119" s="1017"/>
      <c r="K119" s="1017"/>
      <c r="L119" s="1017"/>
      <c r="M119" s="1017"/>
      <c r="N119" s="1017"/>
      <c r="O119" s="1017"/>
      <c r="P119" s="1017"/>
      <c r="Q119" s="1017"/>
    </row>
    <row r="120" spans="1:17" ht="30.75">
      <c r="A120" s="1023" t="s">
        <v>22</v>
      </c>
      <c r="B120" s="1024"/>
      <c r="C120" s="1024"/>
      <c r="D120" s="1024"/>
      <c r="E120" s="1024"/>
      <c r="F120" s="1024"/>
      <c r="G120" s="1024"/>
      <c r="H120" s="1024"/>
      <c r="I120" s="1024"/>
      <c r="J120" s="1024"/>
      <c r="K120" s="1024"/>
      <c r="L120" s="1024"/>
      <c r="M120" s="1024"/>
      <c r="N120" s="1024"/>
      <c r="O120" s="1024"/>
      <c r="P120" s="1024"/>
      <c r="Q120" s="1025"/>
    </row>
    <row r="121" spans="1:17" ht="30.75">
      <c r="A121" s="1023"/>
      <c r="B121" s="1024"/>
      <c r="C121" s="1024"/>
      <c r="D121" s="1024"/>
      <c r="E121" s="1024"/>
      <c r="F121" s="1024"/>
      <c r="G121" s="1024"/>
      <c r="H121" s="1024"/>
      <c r="I121" s="1024"/>
      <c r="J121" s="1024"/>
      <c r="K121" s="1024"/>
      <c r="L121" s="1024"/>
      <c r="M121" s="1024"/>
      <c r="N121" s="1024"/>
      <c r="O121" s="1024"/>
      <c r="P121" s="1024"/>
      <c r="Q121" s="1025"/>
    </row>
    <row r="122" spans="1:17" ht="31.5">
      <c r="A122" s="1016" t="s">
        <v>41</v>
      </c>
      <c r="B122" s="1016"/>
      <c r="C122" s="1009" t="s">
        <v>42</v>
      </c>
      <c r="D122" s="1016"/>
      <c r="E122" s="1009" t="s">
        <v>43</v>
      </c>
      <c r="F122" s="1016"/>
      <c r="G122" s="1009" t="s">
        <v>44</v>
      </c>
      <c r="H122" s="1016"/>
      <c r="I122" s="1009" t="s">
        <v>74</v>
      </c>
      <c r="J122" s="1016"/>
      <c r="K122" s="1009" t="s">
        <v>45</v>
      </c>
      <c r="L122" s="1009"/>
      <c r="M122" s="1009" t="s">
        <v>75</v>
      </c>
      <c r="N122" s="1016"/>
      <c r="O122" s="1009" t="s">
        <v>32</v>
      </c>
      <c r="P122" s="1009"/>
      <c r="Q122" s="1009"/>
    </row>
    <row r="123" spans="1:17" ht="15.75">
      <c r="A123" s="1016"/>
      <c r="B123" s="1016"/>
      <c r="C123" s="1016"/>
      <c r="D123" s="1016"/>
      <c r="E123" s="1016"/>
      <c r="F123" s="1016"/>
      <c r="G123" s="1016"/>
      <c r="H123" s="1016"/>
      <c r="I123" s="1016"/>
      <c r="J123" s="1016"/>
      <c r="K123" s="1009"/>
      <c r="L123" s="1009"/>
      <c r="M123" s="1016"/>
      <c r="N123" s="1016"/>
      <c r="O123" s="1009"/>
      <c r="P123" s="1009"/>
      <c r="Q123" s="1009"/>
    </row>
    <row r="124" spans="1:17" ht="15.75">
      <c r="A124" s="1016"/>
      <c r="B124" s="1016"/>
      <c r="C124" s="18" t="s">
        <v>33</v>
      </c>
      <c r="D124" s="18" t="s">
        <v>34</v>
      </c>
      <c r="E124" s="18" t="s">
        <v>33</v>
      </c>
      <c r="F124" s="18" t="s">
        <v>34</v>
      </c>
      <c r="G124" s="18" t="s">
        <v>33</v>
      </c>
      <c r="H124" s="18" t="s">
        <v>34</v>
      </c>
      <c r="I124" s="18" t="s">
        <v>33</v>
      </c>
      <c r="J124" s="18" t="s">
        <v>34</v>
      </c>
      <c r="K124" s="18" t="s">
        <v>33</v>
      </c>
      <c r="L124" s="18" t="s">
        <v>34</v>
      </c>
      <c r="M124" s="18" t="s">
        <v>33</v>
      </c>
      <c r="N124" s="18" t="s">
        <v>34</v>
      </c>
      <c r="O124" s="18" t="s">
        <v>33</v>
      </c>
      <c r="P124" s="18" t="s">
        <v>34</v>
      </c>
      <c r="Q124" s="18" t="s">
        <v>32</v>
      </c>
    </row>
    <row r="125" spans="1:17" ht="15.75">
      <c r="A125" s="1013" t="s">
        <v>53</v>
      </c>
      <c r="B125" s="1014"/>
      <c r="C125" s="11">
        <v>5083</v>
      </c>
      <c r="D125" s="11">
        <v>4334</v>
      </c>
      <c r="E125" s="11">
        <v>40476</v>
      </c>
      <c r="F125" s="11">
        <v>38073</v>
      </c>
      <c r="G125" s="11">
        <v>11197</v>
      </c>
      <c r="H125" s="11">
        <v>10251</v>
      </c>
      <c r="I125" s="11">
        <v>3162</v>
      </c>
      <c r="J125" s="11">
        <v>2826</v>
      </c>
      <c r="K125" s="11">
        <v>847</v>
      </c>
      <c r="L125" s="11">
        <v>762</v>
      </c>
      <c r="M125" s="11">
        <v>195</v>
      </c>
      <c r="N125" s="11">
        <v>138</v>
      </c>
      <c r="O125" s="11">
        <f>SUM(C125,M125,K125,I125,G125,E125)</f>
        <v>60960</v>
      </c>
      <c r="P125" s="11">
        <f>SUM(D125,N125,L125,J125,H125,F125)</f>
        <v>56384</v>
      </c>
      <c r="Q125" s="11">
        <f>SUM(O125:P125)</f>
        <v>117344</v>
      </c>
    </row>
    <row r="126" spans="1:17" ht="15.75">
      <c r="A126" s="1013" t="s">
        <v>54</v>
      </c>
      <c r="B126" s="1014"/>
      <c r="C126" s="11">
        <v>2591</v>
      </c>
      <c r="D126" s="11">
        <v>2295</v>
      </c>
      <c r="E126" s="11">
        <v>20521</v>
      </c>
      <c r="F126" s="11">
        <v>18632</v>
      </c>
      <c r="G126" s="11">
        <v>4765</v>
      </c>
      <c r="H126" s="11">
        <v>5338</v>
      </c>
      <c r="I126" s="11">
        <v>1699</v>
      </c>
      <c r="J126" s="11">
        <v>1925</v>
      </c>
      <c r="K126" s="11">
        <v>644</v>
      </c>
      <c r="L126" s="11">
        <v>626</v>
      </c>
      <c r="M126" s="11">
        <v>281</v>
      </c>
      <c r="N126" s="11">
        <v>356</v>
      </c>
      <c r="O126" s="11">
        <f t="shared" ref="O126:P145" si="19">SUM(C126,M126,K126,I126,G126,E126)</f>
        <v>30501</v>
      </c>
      <c r="P126" s="11">
        <f t="shared" si="19"/>
        <v>29172</v>
      </c>
      <c r="Q126" s="11">
        <f t="shared" ref="Q126:Q145" si="20">SUM(O126:P126)</f>
        <v>59673</v>
      </c>
    </row>
    <row r="127" spans="1:17" ht="15.75">
      <c r="A127" s="1013" t="s">
        <v>55</v>
      </c>
      <c r="B127" s="1014"/>
      <c r="C127" s="11">
        <v>2222</v>
      </c>
      <c r="D127" s="11">
        <v>1924</v>
      </c>
      <c r="E127" s="11">
        <v>15852</v>
      </c>
      <c r="F127" s="11">
        <v>14621</v>
      </c>
      <c r="G127" s="11">
        <v>2723</v>
      </c>
      <c r="H127" s="11">
        <v>2513</v>
      </c>
      <c r="I127" s="11">
        <v>605</v>
      </c>
      <c r="J127" s="11">
        <v>586</v>
      </c>
      <c r="K127" s="11">
        <v>148</v>
      </c>
      <c r="L127" s="11">
        <v>102</v>
      </c>
      <c r="M127" s="11">
        <v>58</v>
      </c>
      <c r="N127" s="11">
        <v>30</v>
      </c>
      <c r="O127" s="11">
        <f t="shared" si="19"/>
        <v>21608</v>
      </c>
      <c r="P127" s="11">
        <f t="shared" si="19"/>
        <v>19776</v>
      </c>
      <c r="Q127" s="11">
        <f t="shared" si="20"/>
        <v>41384</v>
      </c>
    </row>
    <row r="128" spans="1:17" ht="15.75">
      <c r="A128" s="1013" t="s">
        <v>56</v>
      </c>
      <c r="B128" s="1014"/>
      <c r="C128" s="11">
        <v>2426</v>
      </c>
      <c r="D128" s="11">
        <v>2209</v>
      </c>
      <c r="E128" s="11">
        <v>19181</v>
      </c>
      <c r="F128" s="11">
        <v>17773</v>
      </c>
      <c r="G128" s="11">
        <v>3581</v>
      </c>
      <c r="H128" s="11">
        <v>2887</v>
      </c>
      <c r="I128" s="11">
        <v>747</v>
      </c>
      <c r="J128" s="11">
        <v>519</v>
      </c>
      <c r="K128" s="11">
        <v>170</v>
      </c>
      <c r="L128" s="11">
        <v>130</v>
      </c>
      <c r="M128" s="11">
        <v>65</v>
      </c>
      <c r="N128" s="11">
        <v>36</v>
      </c>
      <c r="O128" s="11">
        <f t="shared" si="19"/>
        <v>26170</v>
      </c>
      <c r="P128" s="11">
        <f t="shared" si="19"/>
        <v>23554</v>
      </c>
      <c r="Q128" s="11">
        <f t="shared" si="20"/>
        <v>49724</v>
      </c>
    </row>
    <row r="129" spans="1:17" ht="15.75">
      <c r="A129" s="1013" t="s">
        <v>57</v>
      </c>
      <c r="B129" s="6" t="s">
        <v>58</v>
      </c>
      <c r="C129" s="11">
        <v>1480</v>
      </c>
      <c r="D129" s="11">
        <v>1431</v>
      </c>
      <c r="E129" s="11">
        <v>15063</v>
      </c>
      <c r="F129" s="11">
        <v>14543</v>
      </c>
      <c r="G129" s="11">
        <v>2350</v>
      </c>
      <c r="H129" s="11">
        <v>2184</v>
      </c>
      <c r="I129" s="11">
        <v>689</v>
      </c>
      <c r="J129" s="11">
        <v>551</v>
      </c>
      <c r="K129" s="11">
        <v>194</v>
      </c>
      <c r="L129" s="11">
        <v>139</v>
      </c>
      <c r="M129" s="11">
        <v>62</v>
      </c>
      <c r="N129" s="11">
        <v>28</v>
      </c>
      <c r="O129" s="11">
        <f t="shared" si="19"/>
        <v>19838</v>
      </c>
      <c r="P129" s="11">
        <f t="shared" si="19"/>
        <v>18876</v>
      </c>
      <c r="Q129" s="11">
        <f t="shared" si="20"/>
        <v>38714</v>
      </c>
    </row>
    <row r="130" spans="1:17" ht="15.75">
      <c r="A130" s="1013"/>
      <c r="B130" s="6" t="s">
        <v>59</v>
      </c>
      <c r="C130" s="11">
        <v>2356</v>
      </c>
      <c r="D130" s="11">
        <v>2258</v>
      </c>
      <c r="E130" s="11">
        <v>27896</v>
      </c>
      <c r="F130" s="11">
        <v>25912</v>
      </c>
      <c r="G130" s="11">
        <v>5978</v>
      </c>
      <c r="H130" s="11">
        <v>5390</v>
      </c>
      <c r="I130" s="11">
        <v>1763</v>
      </c>
      <c r="J130" s="11">
        <v>1695</v>
      </c>
      <c r="K130" s="11">
        <v>630</v>
      </c>
      <c r="L130" s="11">
        <v>639</v>
      </c>
      <c r="M130" s="11">
        <v>223</v>
      </c>
      <c r="N130" s="11">
        <v>257</v>
      </c>
      <c r="O130" s="11">
        <f t="shared" si="19"/>
        <v>38846</v>
      </c>
      <c r="P130" s="11">
        <f t="shared" si="19"/>
        <v>36151</v>
      </c>
      <c r="Q130" s="11">
        <f t="shared" si="20"/>
        <v>74997</v>
      </c>
    </row>
    <row r="131" spans="1:17" ht="15.75">
      <c r="A131" s="1013"/>
      <c r="B131" s="6" t="s">
        <v>60</v>
      </c>
      <c r="C131" s="11">
        <v>1531</v>
      </c>
      <c r="D131" s="11">
        <v>1527</v>
      </c>
      <c r="E131" s="11">
        <v>14770</v>
      </c>
      <c r="F131" s="11">
        <v>13133</v>
      </c>
      <c r="G131" s="11">
        <v>2511</v>
      </c>
      <c r="H131" s="11">
        <v>2733</v>
      </c>
      <c r="I131" s="11">
        <v>546</v>
      </c>
      <c r="J131" s="11">
        <v>771</v>
      </c>
      <c r="K131" s="11">
        <v>183</v>
      </c>
      <c r="L131" s="11">
        <v>230</v>
      </c>
      <c r="M131" s="11">
        <v>28</v>
      </c>
      <c r="N131" s="11">
        <v>37</v>
      </c>
      <c r="O131" s="11">
        <f t="shared" si="19"/>
        <v>19569</v>
      </c>
      <c r="P131" s="11">
        <f t="shared" si="19"/>
        <v>18431</v>
      </c>
      <c r="Q131" s="11">
        <f t="shared" si="20"/>
        <v>38000</v>
      </c>
    </row>
    <row r="132" spans="1:17" ht="15.75">
      <c r="A132" s="1013"/>
      <c r="B132" s="6" t="s">
        <v>61</v>
      </c>
      <c r="C132" s="11">
        <v>862</v>
      </c>
      <c r="D132" s="11">
        <v>717</v>
      </c>
      <c r="E132" s="11">
        <v>8791</v>
      </c>
      <c r="F132" s="11">
        <v>8453</v>
      </c>
      <c r="G132" s="11">
        <v>1614</v>
      </c>
      <c r="H132" s="11">
        <v>1380</v>
      </c>
      <c r="I132" s="11">
        <v>413</v>
      </c>
      <c r="J132" s="11">
        <v>369</v>
      </c>
      <c r="K132" s="11">
        <v>117</v>
      </c>
      <c r="L132" s="11">
        <v>99</v>
      </c>
      <c r="M132" s="11">
        <v>24</v>
      </c>
      <c r="N132" s="11">
        <v>34</v>
      </c>
      <c r="O132" s="11">
        <f t="shared" si="19"/>
        <v>11821</v>
      </c>
      <c r="P132" s="11">
        <f t="shared" si="19"/>
        <v>11052</v>
      </c>
      <c r="Q132" s="11">
        <f t="shared" si="20"/>
        <v>22873</v>
      </c>
    </row>
    <row r="133" spans="1:17" ht="15.75">
      <c r="A133" s="1013"/>
      <c r="B133" s="6" t="s">
        <v>62</v>
      </c>
      <c r="C133" s="11">
        <v>1734</v>
      </c>
      <c r="D133" s="11">
        <v>1720</v>
      </c>
      <c r="E133" s="11">
        <v>17945</v>
      </c>
      <c r="F133" s="11">
        <v>16828</v>
      </c>
      <c r="G133" s="11">
        <v>2601</v>
      </c>
      <c r="H133" s="11">
        <v>2344</v>
      </c>
      <c r="I133" s="11">
        <v>732</v>
      </c>
      <c r="J133" s="11">
        <v>473</v>
      </c>
      <c r="K133" s="11">
        <v>213</v>
      </c>
      <c r="L133" s="11">
        <v>135</v>
      </c>
      <c r="M133" s="11">
        <v>69</v>
      </c>
      <c r="N133" s="11">
        <v>65</v>
      </c>
      <c r="O133" s="11">
        <f t="shared" si="19"/>
        <v>23294</v>
      </c>
      <c r="P133" s="11">
        <f t="shared" si="19"/>
        <v>21565</v>
      </c>
      <c r="Q133" s="11">
        <f t="shared" si="20"/>
        <v>44859</v>
      </c>
    </row>
    <row r="134" spans="1:17" ht="15.75">
      <c r="A134" s="1013"/>
      <c r="B134" s="6" t="s">
        <v>63</v>
      </c>
      <c r="C134" s="11">
        <v>1132</v>
      </c>
      <c r="D134" s="11">
        <v>1134</v>
      </c>
      <c r="E134" s="11">
        <v>13400</v>
      </c>
      <c r="F134" s="11">
        <v>12720</v>
      </c>
      <c r="G134" s="11">
        <v>2220</v>
      </c>
      <c r="H134" s="11">
        <v>1965</v>
      </c>
      <c r="I134" s="11">
        <v>619</v>
      </c>
      <c r="J134" s="11">
        <v>593</v>
      </c>
      <c r="K134" s="11">
        <v>163</v>
      </c>
      <c r="L134" s="11">
        <v>132</v>
      </c>
      <c r="M134" s="11">
        <v>26</v>
      </c>
      <c r="N134" s="11">
        <v>20</v>
      </c>
      <c r="O134" s="11">
        <f t="shared" si="19"/>
        <v>17560</v>
      </c>
      <c r="P134" s="11">
        <f t="shared" si="19"/>
        <v>16564</v>
      </c>
      <c r="Q134" s="11">
        <f t="shared" si="20"/>
        <v>34124</v>
      </c>
    </row>
    <row r="135" spans="1:17" ht="15.75">
      <c r="A135" s="1013" t="s">
        <v>64</v>
      </c>
      <c r="B135" s="1014"/>
      <c r="C135" s="11">
        <v>3296</v>
      </c>
      <c r="D135" s="11">
        <v>3131</v>
      </c>
      <c r="E135" s="11">
        <v>23315</v>
      </c>
      <c r="F135" s="11">
        <v>20559</v>
      </c>
      <c r="G135" s="11">
        <v>6501</v>
      </c>
      <c r="H135" s="11">
        <v>6033</v>
      </c>
      <c r="I135" s="11">
        <v>2260</v>
      </c>
      <c r="J135" s="11">
        <v>2157</v>
      </c>
      <c r="K135" s="11">
        <v>693</v>
      </c>
      <c r="L135" s="11">
        <v>657</v>
      </c>
      <c r="M135" s="11">
        <v>203</v>
      </c>
      <c r="N135" s="11">
        <v>250</v>
      </c>
      <c r="O135" s="11">
        <f t="shared" si="19"/>
        <v>36268</v>
      </c>
      <c r="P135" s="11">
        <f t="shared" si="19"/>
        <v>32787</v>
      </c>
      <c r="Q135" s="11">
        <f t="shared" si="20"/>
        <v>69055</v>
      </c>
    </row>
    <row r="136" spans="1:17" ht="15.75">
      <c r="A136" s="1013" t="s">
        <v>65</v>
      </c>
      <c r="B136" s="1014"/>
      <c r="C136" s="11">
        <v>2311</v>
      </c>
      <c r="D136" s="11">
        <v>2281</v>
      </c>
      <c r="E136" s="11">
        <v>25694</v>
      </c>
      <c r="F136" s="11">
        <v>23520</v>
      </c>
      <c r="G136" s="11">
        <v>6708</v>
      </c>
      <c r="H136" s="11">
        <v>6019</v>
      </c>
      <c r="I136" s="11">
        <v>2134</v>
      </c>
      <c r="J136" s="11">
        <v>1714</v>
      </c>
      <c r="K136" s="11">
        <v>679</v>
      </c>
      <c r="L136" s="11">
        <v>590</v>
      </c>
      <c r="M136" s="11">
        <v>365</v>
      </c>
      <c r="N136" s="11">
        <v>286</v>
      </c>
      <c r="O136" s="11">
        <f t="shared" si="19"/>
        <v>37891</v>
      </c>
      <c r="P136" s="11">
        <f t="shared" si="19"/>
        <v>34410</v>
      </c>
      <c r="Q136" s="11">
        <f t="shared" si="20"/>
        <v>72301</v>
      </c>
    </row>
    <row r="137" spans="1:17" ht="15.75">
      <c r="A137" s="1013" t="s">
        <v>66</v>
      </c>
      <c r="B137" s="1014"/>
      <c r="C137" s="11">
        <v>1277</v>
      </c>
      <c r="D137" s="11">
        <v>1183</v>
      </c>
      <c r="E137" s="11">
        <v>14402</v>
      </c>
      <c r="F137" s="11">
        <v>14223</v>
      </c>
      <c r="G137" s="11">
        <v>4028</v>
      </c>
      <c r="H137" s="11">
        <v>3353</v>
      </c>
      <c r="I137" s="11">
        <v>1270</v>
      </c>
      <c r="J137" s="11">
        <v>1008</v>
      </c>
      <c r="K137" s="11">
        <v>454</v>
      </c>
      <c r="L137" s="11">
        <v>368</v>
      </c>
      <c r="M137" s="11">
        <v>142</v>
      </c>
      <c r="N137" s="11">
        <v>130</v>
      </c>
      <c r="O137" s="11">
        <f t="shared" si="19"/>
        <v>21573</v>
      </c>
      <c r="P137" s="11">
        <f t="shared" si="19"/>
        <v>20265</v>
      </c>
      <c r="Q137" s="11">
        <f t="shared" si="20"/>
        <v>41838</v>
      </c>
    </row>
    <row r="138" spans="1:17" ht="15.75">
      <c r="A138" s="1013" t="s">
        <v>67</v>
      </c>
      <c r="B138" s="1014"/>
      <c r="C138" s="11">
        <v>1478</v>
      </c>
      <c r="D138" s="11">
        <v>1283</v>
      </c>
      <c r="E138" s="11">
        <v>17863</v>
      </c>
      <c r="F138" s="11">
        <v>16621</v>
      </c>
      <c r="G138" s="11">
        <v>4869</v>
      </c>
      <c r="H138" s="11">
        <v>4586</v>
      </c>
      <c r="I138" s="11">
        <v>1393</v>
      </c>
      <c r="J138" s="11">
        <v>1218</v>
      </c>
      <c r="K138" s="11">
        <v>427</v>
      </c>
      <c r="L138" s="11">
        <v>437</v>
      </c>
      <c r="M138" s="11">
        <v>115</v>
      </c>
      <c r="N138" s="11">
        <v>95</v>
      </c>
      <c r="O138" s="11">
        <f t="shared" si="19"/>
        <v>26145</v>
      </c>
      <c r="P138" s="11">
        <f t="shared" si="19"/>
        <v>24240</v>
      </c>
      <c r="Q138" s="11">
        <f t="shared" si="20"/>
        <v>50385</v>
      </c>
    </row>
    <row r="139" spans="1:17" ht="15.75">
      <c r="A139" s="1013" t="s">
        <v>68</v>
      </c>
      <c r="B139" s="1014"/>
      <c r="C139" s="11">
        <v>1332</v>
      </c>
      <c r="D139" s="11">
        <v>1300</v>
      </c>
      <c r="E139" s="11">
        <v>16806</v>
      </c>
      <c r="F139" s="11">
        <v>15359</v>
      </c>
      <c r="G139" s="11">
        <v>3670</v>
      </c>
      <c r="H139" s="11">
        <v>3257</v>
      </c>
      <c r="I139" s="11">
        <v>988</v>
      </c>
      <c r="J139" s="11">
        <v>931</v>
      </c>
      <c r="K139" s="11">
        <v>277</v>
      </c>
      <c r="L139" s="11">
        <v>216</v>
      </c>
      <c r="M139" s="11">
        <v>53</v>
      </c>
      <c r="N139" s="11">
        <v>45</v>
      </c>
      <c r="O139" s="11">
        <f t="shared" si="19"/>
        <v>23126</v>
      </c>
      <c r="P139" s="11">
        <f t="shared" si="19"/>
        <v>21108</v>
      </c>
      <c r="Q139" s="11">
        <f t="shared" si="20"/>
        <v>44234</v>
      </c>
    </row>
    <row r="140" spans="1:17" ht="15.75">
      <c r="A140" s="1013" t="s">
        <v>69</v>
      </c>
      <c r="B140" s="1014"/>
      <c r="C140" s="11">
        <v>795</v>
      </c>
      <c r="D140" s="11">
        <v>825</v>
      </c>
      <c r="E140" s="11">
        <v>9815</v>
      </c>
      <c r="F140" s="11">
        <v>8872</v>
      </c>
      <c r="G140" s="11">
        <v>2672</v>
      </c>
      <c r="H140" s="11">
        <v>2497</v>
      </c>
      <c r="I140" s="11">
        <v>820</v>
      </c>
      <c r="J140" s="11">
        <v>726</v>
      </c>
      <c r="K140" s="11">
        <v>256</v>
      </c>
      <c r="L140" s="11">
        <v>179</v>
      </c>
      <c r="M140" s="11">
        <v>74</v>
      </c>
      <c r="N140" s="11">
        <v>45</v>
      </c>
      <c r="O140" s="11">
        <f t="shared" si="19"/>
        <v>14432</v>
      </c>
      <c r="P140" s="11">
        <f t="shared" si="19"/>
        <v>13144</v>
      </c>
      <c r="Q140" s="11">
        <f t="shared" si="20"/>
        <v>27576</v>
      </c>
    </row>
    <row r="141" spans="1:17" ht="15.75">
      <c r="A141" s="1013" t="s">
        <v>70</v>
      </c>
      <c r="B141" s="1014"/>
      <c r="C141" s="11">
        <v>1354</v>
      </c>
      <c r="D141" s="11">
        <v>1360</v>
      </c>
      <c r="E141" s="11">
        <v>16241</v>
      </c>
      <c r="F141" s="11">
        <v>14237</v>
      </c>
      <c r="G141" s="11">
        <v>4958</v>
      </c>
      <c r="H141" s="11">
        <v>4533</v>
      </c>
      <c r="I141" s="11">
        <v>1297</v>
      </c>
      <c r="J141" s="11">
        <v>1124</v>
      </c>
      <c r="K141" s="11">
        <v>348</v>
      </c>
      <c r="L141" s="11">
        <v>277</v>
      </c>
      <c r="M141" s="11">
        <v>103</v>
      </c>
      <c r="N141" s="11">
        <v>42</v>
      </c>
      <c r="O141" s="11">
        <f t="shared" si="19"/>
        <v>24301</v>
      </c>
      <c r="P141" s="11">
        <f t="shared" si="19"/>
        <v>21573</v>
      </c>
      <c r="Q141" s="11">
        <f t="shared" si="20"/>
        <v>45874</v>
      </c>
    </row>
    <row r="142" spans="1:17" ht="15.75">
      <c r="A142" s="1013" t="s">
        <v>71</v>
      </c>
      <c r="B142" s="1014"/>
      <c r="C142" s="11">
        <v>2509</v>
      </c>
      <c r="D142" s="11">
        <v>2404</v>
      </c>
      <c r="E142" s="11">
        <v>25353</v>
      </c>
      <c r="F142" s="11">
        <v>23104</v>
      </c>
      <c r="G142" s="11">
        <v>8149</v>
      </c>
      <c r="H142" s="11">
        <v>7072</v>
      </c>
      <c r="I142" s="11">
        <v>2440</v>
      </c>
      <c r="J142" s="11">
        <v>2118</v>
      </c>
      <c r="K142" s="11">
        <v>734</v>
      </c>
      <c r="L142" s="11">
        <v>614</v>
      </c>
      <c r="M142" s="11">
        <v>156</v>
      </c>
      <c r="N142" s="11">
        <v>159</v>
      </c>
      <c r="O142" s="11">
        <f t="shared" si="19"/>
        <v>39341</v>
      </c>
      <c r="P142" s="11">
        <f t="shared" si="19"/>
        <v>35471</v>
      </c>
      <c r="Q142" s="11">
        <f t="shared" si="20"/>
        <v>74812</v>
      </c>
    </row>
    <row r="143" spans="1:17" ht="15.75">
      <c r="A143" s="1013" t="s">
        <v>72</v>
      </c>
      <c r="B143" s="1014"/>
      <c r="C143" s="11">
        <v>2210</v>
      </c>
      <c r="D143" s="11">
        <v>3160</v>
      </c>
      <c r="E143" s="11">
        <v>11411</v>
      </c>
      <c r="F143" s="11">
        <v>10931</v>
      </c>
      <c r="G143" s="11">
        <v>4186</v>
      </c>
      <c r="H143" s="11">
        <v>3225</v>
      </c>
      <c r="I143" s="11">
        <v>2505</v>
      </c>
      <c r="J143" s="11">
        <v>1163</v>
      </c>
      <c r="K143" s="11">
        <v>2329</v>
      </c>
      <c r="L143" s="11">
        <v>383</v>
      </c>
      <c r="M143" s="11">
        <v>1882</v>
      </c>
      <c r="N143" s="11">
        <v>356</v>
      </c>
      <c r="O143" s="11">
        <f t="shared" si="19"/>
        <v>24523</v>
      </c>
      <c r="P143" s="11">
        <f t="shared" si="19"/>
        <v>19218</v>
      </c>
      <c r="Q143" s="11">
        <f t="shared" si="20"/>
        <v>43741</v>
      </c>
    </row>
    <row r="144" spans="1:17" ht="15.75">
      <c r="A144" s="1013" t="s">
        <v>73</v>
      </c>
      <c r="B144" s="1014"/>
      <c r="C144" s="11">
        <v>3055</v>
      </c>
      <c r="D144" s="11">
        <v>3251</v>
      </c>
      <c r="E144" s="11">
        <v>34349</v>
      </c>
      <c r="F144" s="11">
        <v>33776</v>
      </c>
      <c r="G144" s="11">
        <v>8001</v>
      </c>
      <c r="H144" s="11">
        <v>8016</v>
      </c>
      <c r="I144" s="11">
        <v>2320</v>
      </c>
      <c r="J144" s="11">
        <v>1946</v>
      </c>
      <c r="K144" s="11">
        <v>782</v>
      </c>
      <c r="L144" s="11">
        <v>545</v>
      </c>
      <c r="M144" s="11">
        <v>248</v>
      </c>
      <c r="N144" s="11">
        <v>189</v>
      </c>
      <c r="O144" s="11">
        <f t="shared" si="19"/>
        <v>48755</v>
      </c>
      <c r="P144" s="11">
        <f t="shared" si="19"/>
        <v>47723</v>
      </c>
      <c r="Q144" s="11">
        <f t="shared" si="20"/>
        <v>96478</v>
      </c>
    </row>
    <row r="145" spans="1:17" ht="15.75">
      <c r="A145" s="1016" t="s">
        <v>32</v>
      </c>
      <c r="B145" s="1016"/>
      <c r="C145" s="12">
        <f t="shared" ref="C145:N145" si="21">SUM(C125:C144)</f>
        <v>41034</v>
      </c>
      <c r="D145" s="12">
        <f t="shared" si="21"/>
        <v>39727</v>
      </c>
      <c r="E145" s="12">
        <f t="shared" si="21"/>
        <v>389144</v>
      </c>
      <c r="F145" s="12">
        <f t="shared" si="21"/>
        <v>361890</v>
      </c>
      <c r="G145" s="12">
        <f t="shared" si="21"/>
        <v>93282</v>
      </c>
      <c r="H145" s="12">
        <f t="shared" si="21"/>
        <v>85576</v>
      </c>
      <c r="I145" s="12">
        <f t="shared" si="21"/>
        <v>28402</v>
      </c>
      <c r="J145" s="12">
        <f t="shared" si="21"/>
        <v>24413</v>
      </c>
      <c r="K145" s="12">
        <f t="shared" si="21"/>
        <v>10288</v>
      </c>
      <c r="L145" s="12">
        <f t="shared" si="21"/>
        <v>7260</v>
      </c>
      <c r="M145" s="12">
        <f t="shared" si="21"/>
        <v>4372</v>
      </c>
      <c r="N145" s="12">
        <f t="shared" si="21"/>
        <v>2598</v>
      </c>
      <c r="O145" s="11">
        <f t="shared" si="19"/>
        <v>566522</v>
      </c>
      <c r="P145" s="11">
        <f t="shared" si="19"/>
        <v>521464</v>
      </c>
      <c r="Q145" s="11">
        <f t="shared" si="20"/>
        <v>1087986</v>
      </c>
    </row>
    <row r="148" spans="1:17" ht="30.75">
      <c r="A148" s="1026" t="s">
        <v>156</v>
      </c>
      <c r="B148" s="1026"/>
      <c r="C148" s="1026"/>
      <c r="D148" s="1026"/>
      <c r="E148" s="1026"/>
      <c r="F148" s="1026"/>
      <c r="G148" s="1026"/>
      <c r="H148" s="1026"/>
      <c r="I148" s="1026"/>
      <c r="J148" s="1026"/>
      <c r="K148" s="1026"/>
      <c r="L148" s="1026"/>
      <c r="M148" s="1026"/>
      <c r="N148" s="1026"/>
      <c r="O148" s="1026"/>
    </row>
    <row r="149" spans="1:17" ht="30.75">
      <c r="A149" s="1017" t="s">
        <v>16</v>
      </c>
      <c r="B149" s="1017"/>
      <c r="C149" s="1017"/>
      <c r="D149" s="1017"/>
      <c r="E149" s="1017"/>
      <c r="F149" s="1017"/>
      <c r="G149" s="1017"/>
      <c r="H149" s="1017"/>
      <c r="I149" s="1017"/>
      <c r="J149" s="1017"/>
      <c r="K149" s="1017"/>
      <c r="L149" s="1017"/>
      <c r="M149" s="1017"/>
      <c r="N149" s="1017"/>
      <c r="O149" s="1017"/>
    </row>
    <row r="150" spans="1:17" ht="30.75">
      <c r="A150" s="1017"/>
      <c r="B150" s="1017"/>
      <c r="C150" s="1017"/>
      <c r="D150" s="1017"/>
      <c r="E150" s="1017"/>
      <c r="F150" s="1017"/>
      <c r="G150" s="1017"/>
      <c r="H150" s="1017"/>
      <c r="I150" s="1017"/>
      <c r="J150" s="1017"/>
      <c r="K150" s="1017"/>
      <c r="L150" s="1017"/>
      <c r="M150" s="1017"/>
      <c r="N150" s="1017"/>
      <c r="O150" s="1017"/>
    </row>
    <row r="151" spans="1:17" ht="31.5">
      <c r="A151" s="1016" t="s">
        <v>41</v>
      </c>
      <c r="B151" s="1016"/>
      <c r="C151" s="1009" t="s">
        <v>44</v>
      </c>
      <c r="D151" s="1016"/>
      <c r="E151" s="1009" t="s">
        <v>76</v>
      </c>
      <c r="F151" s="1016"/>
      <c r="G151" s="1009" t="s">
        <v>45</v>
      </c>
      <c r="H151" s="1016"/>
      <c r="I151" s="1009" t="s">
        <v>77</v>
      </c>
      <c r="J151" s="1016"/>
      <c r="K151" s="1009" t="s">
        <v>78</v>
      </c>
      <c r="L151" s="1009"/>
      <c r="M151" s="1009" t="s">
        <v>32</v>
      </c>
      <c r="N151" s="1009"/>
      <c r="O151" s="1009"/>
    </row>
    <row r="152" spans="1:17" ht="15.75">
      <c r="A152" s="1016"/>
      <c r="B152" s="1016"/>
      <c r="C152" s="18" t="s">
        <v>131</v>
      </c>
      <c r="D152" s="18" t="s">
        <v>34</v>
      </c>
      <c r="E152" s="18" t="s">
        <v>131</v>
      </c>
      <c r="F152" s="18" t="s">
        <v>34</v>
      </c>
      <c r="G152" s="18" t="s">
        <v>131</v>
      </c>
      <c r="H152" s="18" t="s">
        <v>34</v>
      </c>
      <c r="I152" s="18" t="s">
        <v>131</v>
      </c>
      <c r="J152" s="18" t="s">
        <v>34</v>
      </c>
      <c r="K152" s="18" t="s">
        <v>131</v>
      </c>
      <c r="L152" s="18" t="s">
        <v>34</v>
      </c>
      <c r="M152" s="18" t="s">
        <v>131</v>
      </c>
      <c r="N152" s="18" t="s">
        <v>34</v>
      </c>
      <c r="O152" s="18" t="s">
        <v>32</v>
      </c>
    </row>
    <row r="153" spans="1:17" ht="15.75">
      <c r="A153" s="1013" t="s">
        <v>53</v>
      </c>
      <c r="B153" s="1013"/>
      <c r="C153" s="4">
        <v>34829</v>
      </c>
      <c r="D153" s="4">
        <v>31712</v>
      </c>
      <c r="E153" s="4">
        <v>12145</v>
      </c>
      <c r="F153" s="4">
        <v>10660</v>
      </c>
      <c r="G153" s="4">
        <v>4837</v>
      </c>
      <c r="H153" s="4">
        <v>3999</v>
      </c>
      <c r="I153" s="4">
        <v>1928</v>
      </c>
      <c r="J153" s="4">
        <v>1449</v>
      </c>
      <c r="K153" s="4">
        <v>726</v>
      </c>
      <c r="L153" s="4">
        <v>515</v>
      </c>
      <c r="M153" s="4">
        <f>K153+I153+G153+E153+C153</f>
        <v>54465</v>
      </c>
      <c r="N153" s="4">
        <f>L153+J153+H153+F153+D153</f>
        <v>48335</v>
      </c>
      <c r="O153" s="4">
        <f>N153+M153</f>
        <v>102800</v>
      </c>
    </row>
    <row r="154" spans="1:17" ht="15.75">
      <c r="A154" s="1013" t="s">
        <v>54</v>
      </c>
      <c r="B154" s="1013"/>
      <c r="C154" s="4">
        <v>14527</v>
      </c>
      <c r="D154" s="4">
        <v>12477</v>
      </c>
      <c r="E154" s="4">
        <v>10253</v>
      </c>
      <c r="F154" s="4">
        <v>7230</v>
      </c>
      <c r="G154" s="4">
        <v>1323</v>
      </c>
      <c r="H154" s="4">
        <v>2380</v>
      </c>
      <c r="I154" s="4">
        <v>833</v>
      </c>
      <c r="J154" s="4">
        <v>870</v>
      </c>
      <c r="K154" s="4">
        <v>483</v>
      </c>
      <c r="L154" s="4">
        <v>222</v>
      </c>
      <c r="M154" s="4">
        <f t="shared" ref="M154:N172" si="22">K154+I154+G154+E154+C154</f>
        <v>27419</v>
      </c>
      <c r="N154" s="4">
        <f t="shared" si="22"/>
        <v>23179</v>
      </c>
      <c r="O154" s="4">
        <f t="shared" ref="O154:O172" si="23">N154+M154</f>
        <v>50598</v>
      </c>
    </row>
    <row r="155" spans="1:17" ht="15.75">
      <c r="A155" s="1013" t="s">
        <v>55</v>
      </c>
      <c r="B155" s="1013"/>
      <c r="C155" s="4">
        <v>11873</v>
      </c>
      <c r="D155" s="4">
        <v>10789</v>
      </c>
      <c r="E155" s="4">
        <v>5926</v>
      </c>
      <c r="F155" s="4">
        <v>5703</v>
      </c>
      <c r="G155" s="4">
        <v>1214</v>
      </c>
      <c r="H155" s="4">
        <v>1107</v>
      </c>
      <c r="I155" s="4">
        <v>326</v>
      </c>
      <c r="J155" s="4">
        <v>268</v>
      </c>
      <c r="K155" s="4">
        <v>128</v>
      </c>
      <c r="L155" s="4">
        <v>90</v>
      </c>
      <c r="M155" s="4">
        <f t="shared" si="22"/>
        <v>19467</v>
      </c>
      <c r="N155" s="4">
        <f t="shared" si="22"/>
        <v>17957</v>
      </c>
      <c r="O155" s="4">
        <f t="shared" si="23"/>
        <v>37424</v>
      </c>
    </row>
    <row r="156" spans="1:17" ht="15.75">
      <c r="A156" s="1013" t="s">
        <v>56</v>
      </c>
      <c r="B156" s="1013"/>
      <c r="C156" s="4">
        <v>18161</v>
      </c>
      <c r="D156" s="4">
        <v>17005</v>
      </c>
      <c r="E156" s="4">
        <v>3722</v>
      </c>
      <c r="F156" s="4">
        <v>3151</v>
      </c>
      <c r="G156" s="4">
        <v>1508</v>
      </c>
      <c r="H156" s="4">
        <v>1101</v>
      </c>
      <c r="I156" s="4">
        <v>493</v>
      </c>
      <c r="J156" s="4">
        <v>330</v>
      </c>
      <c r="K156" s="4">
        <v>229</v>
      </c>
      <c r="L156" s="4">
        <v>118</v>
      </c>
      <c r="M156" s="4">
        <f t="shared" si="22"/>
        <v>24113</v>
      </c>
      <c r="N156" s="4">
        <f t="shared" si="22"/>
        <v>21705</v>
      </c>
      <c r="O156" s="4">
        <f t="shared" si="23"/>
        <v>45818</v>
      </c>
    </row>
    <row r="157" spans="1:17" ht="15.75">
      <c r="A157" s="1013" t="s">
        <v>57</v>
      </c>
      <c r="B157" s="3" t="s">
        <v>58</v>
      </c>
      <c r="C157" s="4">
        <v>12256</v>
      </c>
      <c r="D157" s="4">
        <v>10905</v>
      </c>
      <c r="E157" s="4">
        <v>4412</v>
      </c>
      <c r="F157" s="4">
        <v>4839</v>
      </c>
      <c r="G157" s="4">
        <v>1028</v>
      </c>
      <c r="H157" s="4">
        <v>823</v>
      </c>
      <c r="I157" s="4">
        <v>410</v>
      </c>
      <c r="J157" s="4">
        <v>253</v>
      </c>
      <c r="K157" s="4">
        <v>147</v>
      </c>
      <c r="L157" s="4">
        <v>82</v>
      </c>
      <c r="M157" s="4">
        <f t="shared" si="22"/>
        <v>18253</v>
      </c>
      <c r="N157" s="4">
        <f t="shared" si="22"/>
        <v>16902</v>
      </c>
      <c r="O157" s="4">
        <f t="shared" si="23"/>
        <v>35155</v>
      </c>
    </row>
    <row r="158" spans="1:17" ht="15.75">
      <c r="A158" s="1013"/>
      <c r="B158" s="3" t="s">
        <v>59</v>
      </c>
      <c r="C158" s="4">
        <v>26100</v>
      </c>
      <c r="D158" s="4">
        <v>24500</v>
      </c>
      <c r="E158" s="4">
        <v>5069</v>
      </c>
      <c r="F158" s="4">
        <v>4431</v>
      </c>
      <c r="G158" s="4">
        <v>2082</v>
      </c>
      <c r="H158" s="4">
        <v>1847</v>
      </c>
      <c r="I158" s="4">
        <v>828</v>
      </c>
      <c r="J158" s="4">
        <v>698</v>
      </c>
      <c r="K158" s="4">
        <v>323</v>
      </c>
      <c r="L158" s="4">
        <v>141</v>
      </c>
      <c r="M158" s="4">
        <f t="shared" si="22"/>
        <v>34402</v>
      </c>
      <c r="N158" s="4">
        <f t="shared" si="22"/>
        <v>31617</v>
      </c>
      <c r="O158" s="4">
        <f t="shared" si="23"/>
        <v>66019</v>
      </c>
    </row>
    <row r="159" spans="1:17" ht="15.75">
      <c r="A159" s="1013"/>
      <c r="B159" s="3" t="s">
        <v>60</v>
      </c>
      <c r="C159" s="4">
        <v>10879</v>
      </c>
      <c r="D159" s="4">
        <v>9133</v>
      </c>
      <c r="E159" s="4">
        <v>4135</v>
      </c>
      <c r="F159" s="4">
        <v>4936</v>
      </c>
      <c r="G159" s="4">
        <v>1299</v>
      </c>
      <c r="H159" s="4">
        <v>1271</v>
      </c>
      <c r="I159" s="4">
        <v>479</v>
      </c>
      <c r="J159" s="4">
        <v>283</v>
      </c>
      <c r="K159" s="4">
        <v>156</v>
      </c>
      <c r="L159" s="4">
        <v>63</v>
      </c>
      <c r="M159" s="4">
        <f t="shared" si="22"/>
        <v>16948</v>
      </c>
      <c r="N159" s="4">
        <f t="shared" si="22"/>
        <v>15686</v>
      </c>
      <c r="O159" s="4">
        <f t="shared" si="23"/>
        <v>32634</v>
      </c>
    </row>
    <row r="160" spans="1:17" ht="15.75">
      <c r="A160" s="1013"/>
      <c r="B160" s="3" t="s">
        <v>61</v>
      </c>
      <c r="C160" s="4">
        <v>6632</v>
      </c>
      <c r="D160" s="4">
        <v>6081</v>
      </c>
      <c r="E160" s="4">
        <v>3185</v>
      </c>
      <c r="F160" s="4">
        <v>3132</v>
      </c>
      <c r="G160" s="4">
        <v>709</v>
      </c>
      <c r="H160" s="4">
        <v>538</v>
      </c>
      <c r="I160" s="4">
        <v>195</v>
      </c>
      <c r="J160" s="4">
        <v>198</v>
      </c>
      <c r="K160" s="4">
        <v>91</v>
      </c>
      <c r="L160" s="4">
        <v>61</v>
      </c>
      <c r="M160" s="4">
        <f t="shared" si="22"/>
        <v>10812</v>
      </c>
      <c r="N160" s="4">
        <f t="shared" si="22"/>
        <v>10010</v>
      </c>
      <c r="O160" s="4">
        <f t="shared" si="23"/>
        <v>20822</v>
      </c>
    </row>
    <row r="161" spans="1:15" ht="15.75">
      <c r="A161" s="1013"/>
      <c r="B161" s="3" t="s">
        <v>62</v>
      </c>
      <c r="C161" s="4">
        <v>14223</v>
      </c>
      <c r="D161" s="4">
        <v>12252</v>
      </c>
      <c r="E161" s="4">
        <v>6123</v>
      </c>
      <c r="F161" s="4">
        <v>6562</v>
      </c>
      <c r="G161" s="4">
        <v>1216</v>
      </c>
      <c r="H161" s="4">
        <v>1126</v>
      </c>
      <c r="I161" s="4">
        <v>402</v>
      </c>
      <c r="J161" s="4">
        <v>331</v>
      </c>
      <c r="K161" s="4">
        <v>157</v>
      </c>
      <c r="L161" s="4">
        <v>112</v>
      </c>
      <c r="M161" s="4">
        <f t="shared" si="22"/>
        <v>22121</v>
      </c>
      <c r="N161" s="4">
        <f t="shared" si="22"/>
        <v>20383</v>
      </c>
      <c r="O161" s="4">
        <f t="shared" si="23"/>
        <v>42504</v>
      </c>
    </row>
    <row r="162" spans="1:15" ht="15.75">
      <c r="A162" s="1013"/>
      <c r="B162" s="3" t="s">
        <v>63</v>
      </c>
      <c r="C162" s="4">
        <v>10321</v>
      </c>
      <c r="D162" s="4">
        <v>9625</v>
      </c>
      <c r="E162" s="4">
        <v>4349</v>
      </c>
      <c r="F162" s="4">
        <v>4204</v>
      </c>
      <c r="G162" s="4">
        <v>939</v>
      </c>
      <c r="H162" s="4">
        <v>1007</v>
      </c>
      <c r="I162" s="4">
        <v>338</v>
      </c>
      <c r="J162" s="4">
        <v>224</v>
      </c>
      <c r="K162" s="4">
        <v>90</v>
      </c>
      <c r="L162" s="4">
        <v>49</v>
      </c>
      <c r="M162" s="4">
        <f t="shared" si="22"/>
        <v>16037</v>
      </c>
      <c r="N162" s="4">
        <f t="shared" si="22"/>
        <v>15109</v>
      </c>
      <c r="O162" s="4">
        <f t="shared" si="23"/>
        <v>31146</v>
      </c>
    </row>
    <row r="163" spans="1:15" ht="15.75">
      <c r="A163" s="1013" t="s">
        <v>64</v>
      </c>
      <c r="B163" s="1013"/>
      <c r="C163" s="4">
        <v>18018</v>
      </c>
      <c r="D163" s="4">
        <v>15699</v>
      </c>
      <c r="E163" s="4">
        <v>8150</v>
      </c>
      <c r="F163" s="4">
        <v>7763</v>
      </c>
      <c r="G163" s="4">
        <v>3036</v>
      </c>
      <c r="H163" s="4">
        <v>2737</v>
      </c>
      <c r="I163" s="4">
        <v>1086</v>
      </c>
      <c r="J163" s="4">
        <v>1081</v>
      </c>
      <c r="K163" s="4">
        <v>563</v>
      </c>
      <c r="L163" s="4">
        <v>407</v>
      </c>
      <c r="M163" s="4">
        <f t="shared" si="22"/>
        <v>30853</v>
      </c>
      <c r="N163" s="4">
        <f t="shared" si="22"/>
        <v>27687</v>
      </c>
      <c r="O163" s="4">
        <f t="shared" si="23"/>
        <v>58540</v>
      </c>
    </row>
    <row r="164" spans="1:15" ht="15.75">
      <c r="A164" s="1013" t="s">
        <v>65</v>
      </c>
      <c r="B164" s="1013"/>
      <c r="C164" s="4">
        <v>18888</v>
      </c>
      <c r="D164" s="4">
        <v>16380</v>
      </c>
      <c r="E164" s="4">
        <v>9483</v>
      </c>
      <c r="F164" s="4">
        <v>9243</v>
      </c>
      <c r="G164" s="4">
        <v>3203</v>
      </c>
      <c r="H164" s="4">
        <v>2614</v>
      </c>
      <c r="I164" s="4">
        <v>1337</v>
      </c>
      <c r="J164" s="4">
        <v>1068</v>
      </c>
      <c r="K164" s="4">
        <v>1065</v>
      </c>
      <c r="L164" s="4">
        <v>618</v>
      </c>
      <c r="M164" s="4">
        <f t="shared" si="22"/>
        <v>33976</v>
      </c>
      <c r="N164" s="4">
        <f t="shared" si="22"/>
        <v>29923</v>
      </c>
      <c r="O164" s="4">
        <f t="shared" si="23"/>
        <v>63899</v>
      </c>
    </row>
    <row r="165" spans="1:15" ht="15.75">
      <c r="A165" s="1013" t="s">
        <v>66</v>
      </c>
      <c r="B165" s="1013"/>
      <c r="C165" s="4">
        <v>10994</v>
      </c>
      <c r="D165" s="4">
        <v>10110</v>
      </c>
      <c r="E165" s="4">
        <v>5498</v>
      </c>
      <c r="F165" s="4">
        <v>5685</v>
      </c>
      <c r="G165" s="4">
        <v>2017</v>
      </c>
      <c r="H165" s="4">
        <v>1632</v>
      </c>
      <c r="I165" s="4">
        <v>886</v>
      </c>
      <c r="J165" s="4">
        <v>634</v>
      </c>
      <c r="K165" s="4">
        <v>446</v>
      </c>
      <c r="L165" s="4">
        <v>251</v>
      </c>
      <c r="M165" s="4">
        <f t="shared" si="22"/>
        <v>19841</v>
      </c>
      <c r="N165" s="4">
        <f t="shared" si="22"/>
        <v>18312</v>
      </c>
      <c r="O165" s="4">
        <f t="shared" si="23"/>
        <v>38153</v>
      </c>
    </row>
    <row r="166" spans="1:15" ht="15.75">
      <c r="A166" s="1013" t="s">
        <v>67</v>
      </c>
      <c r="B166" s="1013"/>
      <c r="C166" s="4">
        <v>14646</v>
      </c>
      <c r="D166" s="4">
        <v>11887</v>
      </c>
      <c r="E166" s="4">
        <v>5496</v>
      </c>
      <c r="F166" s="4">
        <v>5972</v>
      </c>
      <c r="G166" s="4">
        <v>1888</v>
      </c>
      <c r="H166" s="4">
        <v>2212</v>
      </c>
      <c r="I166" s="4">
        <v>792</v>
      </c>
      <c r="J166" s="4">
        <v>639</v>
      </c>
      <c r="K166" s="4">
        <v>332</v>
      </c>
      <c r="L166" s="4">
        <v>262</v>
      </c>
      <c r="M166" s="4">
        <f t="shared" si="22"/>
        <v>23154</v>
      </c>
      <c r="N166" s="4">
        <f t="shared" si="22"/>
        <v>20972</v>
      </c>
      <c r="O166" s="4">
        <f t="shared" si="23"/>
        <v>44126</v>
      </c>
    </row>
    <row r="167" spans="1:15" ht="15.75">
      <c r="A167" s="1013" t="s">
        <v>93</v>
      </c>
      <c r="B167" s="1013"/>
      <c r="C167" s="4">
        <v>13776</v>
      </c>
      <c r="D167" s="4">
        <v>10757</v>
      </c>
      <c r="E167" s="4">
        <v>4666</v>
      </c>
      <c r="F167" s="4">
        <v>5603</v>
      </c>
      <c r="G167" s="4">
        <v>1526</v>
      </c>
      <c r="H167" s="4">
        <v>1515</v>
      </c>
      <c r="I167" s="4">
        <v>565</v>
      </c>
      <c r="J167" s="4">
        <v>483</v>
      </c>
      <c r="K167" s="4">
        <v>200</v>
      </c>
      <c r="L167" s="4">
        <v>131</v>
      </c>
      <c r="M167" s="4">
        <f t="shared" si="22"/>
        <v>20733</v>
      </c>
      <c r="N167" s="4">
        <f t="shared" si="22"/>
        <v>18489</v>
      </c>
      <c r="O167" s="4">
        <f t="shared" si="23"/>
        <v>39222</v>
      </c>
    </row>
    <row r="168" spans="1:15" ht="15.75">
      <c r="A168" s="1013" t="s">
        <v>69</v>
      </c>
      <c r="B168" s="1013"/>
      <c r="C168" s="4">
        <v>7297</v>
      </c>
      <c r="D168" s="4">
        <v>6053</v>
      </c>
      <c r="E168" s="4">
        <v>3619</v>
      </c>
      <c r="F168" s="4">
        <v>3522</v>
      </c>
      <c r="G168" s="4">
        <v>1243</v>
      </c>
      <c r="H168" s="4">
        <v>1135</v>
      </c>
      <c r="I168" s="4">
        <v>451</v>
      </c>
      <c r="J168" s="4">
        <v>345</v>
      </c>
      <c r="K168" s="4">
        <v>194</v>
      </c>
      <c r="L168" s="4">
        <v>115</v>
      </c>
      <c r="M168" s="4">
        <f t="shared" si="22"/>
        <v>12804</v>
      </c>
      <c r="N168" s="4">
        <f t="shared" si="22"/>
        <v>11170</v>
      </c>
      <c r="O168" s="4">
        <f t="shared" si="23"/>
        <v>23974</v>
      </c>
    </row>
    <row r="169" spans="1:15" ht="15.75">
      <c r="A169" s="1013" t="s">
        <v>70</v>
      </c>
      <c r="B169" s="1013"/>
      <c r="C169" s="4">
        <v>12879</v>
      </c>
      <c r="D169" s="4">
        <v>9959</v>
      </c>
      <c r="E169" s="4">
        <v>6049</v>
      </c>
      <c r="F169" s="4">
        <v>6316</v>
      </c>
      <c r="G169" s="4">
        <v>2267</v>
      </c>
      <c r="H169" s="4">
        <v>1721</v>
      </c>
      <c r="I169" s="4">
        <v>825</v>
      </c>
      <c r="J169" s="4">
        <v>599</v>
      </c>
      <c r="K169" s="4">
        <v>349</v>
      </c>
      <c r="L169" s="4">
        <v>164</v>
      </c>
      <c r="M169" s="4">
        <f t="shared" si="22"/>
        <v>22369</v>
      </c>
      <c r="N169" s="4">
        <f t="shared" si="22"/>
        <v>18759</v>
      </c>
      <c r="O169" s="4">
        <f t="shared" si="23"/>
        <v>41128</v>
      </c>
    </row>
    <row r="170" spans="1:15" ht="15.75">
      <c r="A170" s="1013" t="s">
        <v>71</v>
      </c>
      <c r="B170" s="1013"/>
      <c r="C170" s="4">
        <v>18188</v>
      </c>
      <c r="D170" s="4">
        <v>13748</v>
      </c>
      <c r="E170" s="4">
        <v>10328</v>
      </c>
      <c r="F170" s="4">
        <v>11313</v>
      </c>
      <c r="G170" s="4">
        <v>4188</v>
      </c>
      <c r="H170" s="4">
        <v>3788</v>
      </c>
      <c r="I170" s="4">
        <v>1652</v>
      </c>
      <c r="J170" s="4">
        <v>1253</v>
      </c>
      <c r="K170" s="4">
        <v>753</v>
      </c>
      <c r="L170" s="4">
        <v>464</v>
      </c>
      <c r="M170" s="4">
        <f t="shared" si="22"/>
        <v>35109</v>
      </c>
      <c r="N170" s="4">
        <f t="shared" si="22"/>
        <v>30566</v>
      </c>
      <c r="O170" s="4">
        <f t="shared" si="23"/>
        <v>65675</v>
      </c>
    </row>
    <row r="171" spans="1:15" ht="15.75">
      <c r="A171" s="1013" t="s">
        <v>72</v>
      </c>
      <c r="B171" s="1013"/>
      <c r="C171" s="4">
        <v>10134</v>
      </c>
      <c r="D171" s="4">
        <v>7604</v>
      </c>
      <c r="E171" s="4">
        <v>5228</v>
      </c>
      <c r="F171" s="4">
        <v>4922</v>
      </c>
      <c r="G171" s="4">
        <v>1993</v>
      </c>
      <c r="H171" s="4">
        <v>1705</v>
      </c>
      <c r="I171" s="4">
        <v>1366</v>
      </c>
      <c r="J171" s="4">
        <v>667</v>
      </c>
      <c r="K171" s="4">
        <v>1120</v>
      </c>
      <c r="L171" s="4">
        <v>188</v>
      </c>
      <c r="M171" s="4">
        <f t="shared" si="22"/>
        <v>19841</v>
      </c>
      <c r="N171" s="4">
        <f t="shared" si="22"/>
        <v>15086</v>
      </c>
      <c r="O171" s="4">
        <f t="shared" si="23"/>
        <v>34927</v>
      </c>
    </row>
    <row r="172" spans="1:15" ht="15.75">
      <c r="A172" s="1013" t="s">
        <v>73</v>
      </c>
      <c r="B172" s="1013"/>
      <c r="C172" s="4">
        <v>27264</v>
      </c>
      <c r="D172" s="4">
        <v>24218</v>
      </c>
      <c r="E172" s="4">
        <v>12376</v>
      </c>
      <c r="F172" s="4">
        <v>13763</v>
      </c>
      <c r="G172" s="4">
        <v>3862</v>
      </c>
      <c r="H172" s="4">
        <v>3767</v>
      </c>
      <c r="I172" s="4">
        <v>1409</v>
      </c>
      <c r="J172" s="4">
        <v>1144</v>
      </c>
      <c r="K172" s="4">
        <v>593</v>
      </c>
      <c r="L172" s="4">
        <v>394</v>
      </c>
      <c r="M172" s="4">
        <f t="shared" si="22"/>
        <v>45504</v>
      </c>
      <c r="N172" s="4">
        <f t="shared" si="22"/>
        <v>43286</v>
      </c>
      <c r="O172" s="4">
        <f t="shared" si="23"/>
        <v>88790</v>
      </c>
    </row>
    <row r="173" spans="1:15" ht="15.75">
      <c r="A173" s="1016" t="s">
        <v>32</v>
      </c>
      <c r="B173" s="1016"/>
      <c r="C173" s="20">
        <f t="shared" ref="C173:O173" si="24">SUM(C153:C172)</f>
        <v>311885</v>
      </c>
      <c r="D173" s="20">
        <f t="shared" si="24"/>
        <v>270894</v>
      </c>
      <c r="E173" s="20">
        <f t="shared" si="24"/>
        <v>130212</v>
      </c>
      <c r="F173" s="20">
        <f t="shared" si="24"/>
        <v>128950</v>
      </c>
      <c r="G173" s="20">
        <f t="shared" si="24"/>
        <v>41378</v>
      </c>
      <c r="H173" s="20">
        <f t="shared" si="24"/>
        <v>38025</v>
      </c>
      <c r="I173" s="20">
        <f t="shared" si="24"/>
        <v>16601</v>
      </c>
      <c r="J173" s="20">
        <f t="shared" si="24"/>
        <v>12817</v>
      </c>
      <c r="K173" s="20">
        <f t="shared" si="24"/>
        <v>8145</v>
      </c>
      <c r="L173" s="20">
        <f t="shared" si="24"/>
        <v>4447</v>
      </c>
      <c r="M173" s="20">
        <f t="shared" si="24"/>
        <v>508221</v>
      </c>
      <c r="N173" s="20">
        <f t="shared" si="24"/>
        <v>455133</v>
      </c>
      <c r="O173" s="20">
        <f t="shared" si="24"/>
        <v>963354</v>
      </c>
    </row>
    <row r="177" spans="1:17" ht="24.75">
      <c r="A177" s="1020" t="s">
        <v>4</v>
      </c>
      <c r="B177" s="1020"/>
      <c r="C177" s="1020"/>
      <c r="D177" s="1020"/>
      <c r="E177" s="1020"/>
      <c r="F177" s="1020"/>
      <c r="G177" s="1020"/>
      <c r="H177" s="1020"/>
      <c r="I177" s="1020"/>
      <c r="J177" s="1020"/>
      <c r="K177" s="1020"/>
      <c r="L177" s="1020"/>
      <c r="M177" s="1020"/>
      <c r="N177" s="1020"/>
      <c r="O177" s="1020"/>
      <c r="P177" s="1020"/>
      <c r="Q177" s="1020"/>
    </row>
    <row r="178" spans="1:17" ht="15.75">
      <c r="B178" s="1027" t="s">
        <v>115</v>
      </c>
      <c r="C178" s="1027"/>
      <c r="D178" s="1027" t="s">
        <v>44</v>
      </c>
      <c r="E178" s="1027"/>
      <c r="F178" s="1027" t="s">
        <v>74</v>
      </c>
      <c r="G178" s="1027"/>
      <c r="H178" s="1027" t="s">
        <v>45</v>
      </c>
      <c r="I178" s="1027"/>
      <c r="J178" s="1027" t="s">
        <v>75</v>
      </c>
      <c r="K178" s="1027"/>
      <c r="L178" s="1027" t="s">
        <v>78</v>
      </c>
      <c r="M178" s="1027"/>
      <c r="N178" s="1027" t="s">
        <v>32</v>
      </c>
      <c r="O178" s="1027"/>
      <c r="P178" s="1027"/>
    </row>
    <row r="179" spans="1:17" ht="15.75">
      <c r="B179" s="1027"/>
      <c r="C179" s="1027"/>
      <c r="D179" s="25" t="s">
        <v>33</v>
      </c>
      <c r="E179" s="25" t="s">
        <v>34</v>
      </c>
      <c r="F179" s="25" t="s">
        <v>33</v>
      </c>
      <c r="G179" s="25" t="s">
        <v>34</v>
      </c>
      <c r="H179" s="25" t="s">
        <v>33</v>
      </c>
      <c r="I179" s="25" t="s">
        <v>34</v>
      </c>
      <c r="J179" s="25" t="s">
        <v>33</v>
      </c>
      <c r="K179" s="25" t="s">
        <v>34</v>
      </c>
      <c r="L179" s="25" t="s">
        <v>33</v>
      </c>
      <c r="M179" s="25" t="s">
        <v>34</v>
      </c>
      <c r="N179" s="25" t="s">
        <v>33</v>
      </c>
      <c r="O179" s="25" t="s">
        <v>34</v>
      </c>
      <c r="P179" s="25" t="s">
        <v>32</v>
      </c>
    </row>
    <row r="180" spans="1:17" ht="15.75">
      <c r="B180" s="1028" t="s">
        <v>53</v>
      </c>
      <c r="C180" s="1028"/>
      <c r="D180" s="37">
        <v>608</v>
      </c>
      <c r="E180" s="37">
        <v>269</v>
      </c>
      <c r="F180" s="37">
        <v>147</v>
      </c>
      <c r="G180" s="37">
        <v>68</v>
      </c>
      <c r="H180" s="37">
        <v>7</v>
      </c>
      <c r="I180" s="37">
        <v>2</v>
      </c>
      <c r="J180" s="37">
        <v>0</v>
      </c>
      <c r="K180" s="37">
        <v>0</v>
      </c>
      <c r="L180" s="37">
        <v>0</v>
      </c>
      <c r="M180" s="37">
        <v>0</v>
      </c>
      <c r="N180" s="37">
        <f t="shared" ref="N180:O199" si="25">L180+J180+H180+F180+D180</f>
        <v>762</v>
      </c>
      <c r="O180" s="37">
        <f t="shared" si="25"/>
        <v>339</v>
      </c>
      <c r="P180" s="37">
        <f t="shared" ref="P180:P200" si="26">SUM(N180:O180)</f>
        <v>1101</v>
      </c>
    </row>
    <row r="181" spans="1:17" ht="15.75">
      <c r="B181" s="1028" t="s">
        <v>54</v>
      </c>
      <c r="C181" s="1028"/>
      <c r="D181" s="37">
        <v>49</v>
      </c>
      <c r="E181" s="37">
        <v>15</v>
      </c>
      <c r="F181" s="37">
        <v>12</v>
      </c>
      <c r="G181" s="37">
        <v>0</v>
      </c>
      <c r="H181" s="37">
        <v>2</v>
      </c>
      <c r="I181" s="37">
        <v>0</v>
      </c>
      <c r="J181" s="37">
        <v>0</v>
      </c>
      <c r="K181" s="37">
        <v>0</v>
      </c>
      <c r="L181" s="37">
        <v>0</v>
      </c>
      <c r="M181" s="37">
        <v>0</v>
      </c>
      <c r="N181" s="37">
        <f t="shared" si="25"/>
        <v>63</v>
      </c>
      <c r="O181" s="37">
        <f t="shared" si="25"/>
        <v>15</v>
      </c>
      <c r="P181" s="37">
        <f t="shared" si="26"/>
        <v>78</v>
      </c>
    </row>
    <row r="182" spans="1:17" ht="15.75">
      <c r="B182" s="1028" t="s">
        <v>55</v>
      </c>
      <c r="C182" s="1028"/>
      <c r="D182" s="37">
        <v>165</v>
      </c>
      <c r="E182" s="37">
        <v>105</v>
      </c>
      <c r="F182" s="37">
        <v>22</v>
      </c>
      <c r="G182" s="37">
        <v>19</v>
      </c>
      <c r="H182" s="37">
        <v>19</v>
      </c>
      <c r="I182" s="37">
        <v>10</v>
      </c>
      <c r="J182" s="37">
        <v>0</v>
      </c>
      <c r="K182" s="37">
        <v>0</v>
      </c>
      <c r="L182" s="37">
        <v>0</v>
      </c>
      <c r="M182" s="37">
        <v>0</v>
      </c>
      <c r="N182" s="37">
        <f t="shared" si="25"/>
        <v>206</v>
      </c>
      <c r="O182" s="37">
        <f t="shared" si="25"/>
        <v>134</v>
      </c>
      <c r="P182" s="37">
        <f t="shared" si="26"/>
        <v>340</v>
      </c>
    </row>
    <row r="183" spans="1:17" ht="15.75">
      <c r="B183" s="1028" t="s">
        <v>56</v>
      </c>
      <c r="C183" s="1028"/>
      <c r="D183" s="37">
        <v>0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7">
        <v>0</v>
      </c>
      <c r="M183" s="37">
        <v>0</v>
      </c>
      <c r="N183" s="37">
        <f t="shared" si="25"/>
        <v>0</v>
      </c>
      <c r="O183" s="37">
        <f t="shared" si="25"/>
        <v>0</v>
      </c>
      <c r="P183" s="37">
        <f t="shared" si="26"/>
        <v>0</v>
      </c>
    </row>
    <row r="184" spans="1:17" ht="15.75">
      <c r="B184" s="1028" t="s">
        <v>57</v>
      </c>
      <c r="C184" s="16" t="s">
        <v>100</v>
      </c>
      <c r="D184" s="37">
        <v>357</v>
      </c>
      <c r="E184" s="37">
        <v>204</v>
      </c>
      <c r="F184" s="37">
        <v>57</v>
      </c>
      <c r="G184" s="37">
        <v>23</v>
      </c>
      <c r="H184" s="37">
        <v>3</v>
      </c>
      <c r="I184" s="37">
        <v>0</v>
      </c>
      <c r="J184" s="37">
        <v>1</v>
      </c>
      <c r="K184" s="37">
        <v>0</v>
      </c>
      <c r="L184" s="37">
        <v>0</v>
      </c>
      <c r="M184" s="37">
        <v>0</v>
      </c>
      <c r="N184" s="37">
        <f t="shared" si="25"/>
        <v>418</v>
      </c>
      <c r="O184" s="37">
        <f t="shared" si="25"/>
        <v>227</v>
      </c>
      <c r="P184" s="37">
        <f t="shared" si="26"/>
        <v>645</v>
      </c>
    </row>
    <row r="185" spans="1:17" ht="15.75">
      <c r="B185" s="1028"/>
      <c r="C185" s="16" t="s">
        <v>101</v>
      </c>
      <c r="D185" s="37">
        <v>481</v>
      </c>
      <c r="E185" s="37">
        <v>330</v>
      </c>
      <c r="F185" s="37">
        <v>355</v>
      </c>
      <c r="G185" s="37">
        <v>246</v>
      </c>
      <c r="H185" s="37">
        <v>4</v>
      </c>
      <c r="I185" s="37">
        <v>4</v>
      </c>
      <c r="J185" s="37">
        <v>0</v>
      </c>
      <c r="K185" s="37">
        <v>1</v>
      </c>
      <c r="L185" s="37">
        <v>1</v>
      </c>
      <c r="M185" s="37">
        <v>0</v>
      </c>
      <c r="N185" s="37">
        <f t="shared" si="25"/>
        <v>841</v>
      </c>
      <c r="O185" s="37">
        <f t="shared" si="25"/>
        <v>581</v>
      </c>
      <c r="P185" s="37">
        <f t="shared" si="26"/>
        <v>1422</v>
      </c>
    </row>
    <row r="186" spans="1:17" ht="15.75">
      <c r="B186" s="1028"/>
      <c r="C186" s="16" t="s">
        <v>102</v>
      </c>
      <c r="D186" s="37">
        <v>20</v>
      </c>
      <c r="E186" s="37">
        <v>5</v>
      </c>
      <c r="F186" s="37">
        <v>2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37">
        <v>0</v>
      </c>
      <c r="M186" s="37">
        <v>0</v>
      </c>
      <c r="N186" s="37">
        <f t="shared" si="25"/>
        <v>22</v>
      </c>
      <c r="O186" s="37">
        <f t="shared" si="25"/>
        <v>5</v>
      </c>
      <c r="P186" s="37">
        <f t="shared" si="26"/>
        <v>27</v>
      </c>
    </row>
    <row r="187" spans="1:17" ht="15.75">
      <c r="B187" s="1028"/>
      <c r="C187" s="16" t="s">
        <v>105</v>
      </c>
      <c r="D187" s="37">
        <v>289</v>
      </c>
      <c r="E187" s="37">
        <v>210</v>
      </c>
      <c r="F187" s="37">
        <v>103</v>
      </c>
      <c r="G187" s="37">
        <v>52</v>
      </c>
      <c r="H187" s="37">
        <v>2</v>
      </c>
      <c r="I187" s="37">
        <v>0</v>
      </c>
      <c r="J187" s="37">
        <v>3</v>
      </c>
      <c r="K187" s="37">
        <v>2</v>
      </c>
      <c r="L187" s="37">
        <v>1</v>
      </c>
      <c r="M187" s="37">
        <v>2</v>
      </c>
      <c r="N187" s="37">
        <f t="shared" si="25"/>
        <v>398</v>
      </c>
      <c r="O187" s="37">
        <f t="shared" si="25"/>
        <v>266</v>
      </c>
      <c r="P187" s="37">
        <f t="shared" si="26"/>
        <v>664</v>
      </c>
    </row>
    <row r="188" spans="1:17" ht="15.75">
      <c r="B188" s="1028"/>
      <c r="C188" s="16" t="s">
        <v>106</v>
      </c>
      <c r="D188" s="37">
        <v>178</v>
      </c>
      <c r="E188" s="37">
        <v>106</v>
      </c>
      <c r="F188" s="37">
        <v>10</v>
      </c>
      <c r="G188" s="37">
        <v>8</v>
      </c>
      <c r="H188" s="37">
        <v>1</v>
      </c>
      <c r="I188" s="37">
        <v>0</v>
      </c>
      <c r="J188" s="37">
        <v>0</v>
      </c>
      <c r="K188" s="37">
        <v>0</v>
      </c>
      <c r="L188" s="37">
        <v>0</v>
      </c>
      <c r="M188" s="37">
        <v>0</v>
      </c>
      <c r="N188" s="37">
        <f t="shared" si="25"/>
        <v>189</v>
      </c>
      <c r="O188" s="37">
        <f t="shared" si="25"/>
        <v>114</v>
      </c>
      <c r="P188" s="37">
        <f t="shared" si="26"/>
        <v>303</v>
      </c>
    </row>
    <row r="189" spans="1:17" ht="15.75">
      <c r="B189" s="1028"/>
      <c r="C189" s="16" t="s">
        <v>107</v>
      </c>
      <c r="D189" s="37">
        <v>273</v>
      </c>
      <c r="E189" s="37">
        <v>195</v>
      </c>
      <c r="F189" s="37">
        <v>78</v>
      </c>
      <c r="G189" s="37">
        <v>39</v>
      </c>
      <c r="H189" s="37">
        <v>4</v>
      </c>
      <c r="I189" s="37">
        <v>5</v>
      </c>
      <c r="J189" s="37">
        <v>1</v>
      </c>
      <c r="K189" s="37">
        <v>0</v>
      </c>
      <c r="L189" s="37">
        <v>4</v>
      </c>
      <c r="M189" s="37">
        <v>0</v>
      </c>
      <c r="N189" s="37">
        <f t="shared" si="25"/>
        <v>360</v>
      </c>
      <c r="O189" s="37">
        <f t="shared" si="25"/>
        <v>239</v>
      </c>
      <c r="P189" s="37">
        <f t="shared" si="26"/>
        <v>599</v>
      </c>
    </row>
    <row r="190" spans="1:17" ht="15.75">
      <c r="B190" s="1028" t="s">
        <v>64</v>
      </c>
      <c r="C190" s="1028"/>
      <c r="D190" s="37">
        <v>71</v>
      </c>
      <c r="E190" s="37">
        <v>33</v>
      </c>
      <c r="F190" s="37">
        <v>4</v>
      </c>
      <c r="G190" s="37">
        <v>6</v>
      </c>
      <c r="H190" s="37">
        <v>2</v>
      </c>
      <c r="I190" s="37">
        <v>1</v>
      </c>
      <c r="J190" s="37">
        <v>0</v>
      </c>
      <c r="K190" s="37">
        <v>0</v>
      </c>
      <c r="L190" s="37">
        <v>0</v>
      </c>
      <c r="M190" s="37">
        <v>0</v>
      </c>
      <c r="N190" s="37">
        <f t="shared" si="25"/>
        <v>77</v>
      </c>
      <c r="O190" s="37">
        <f t="shared" si="25"/>
        <v>40</v>
      </c>
      <c r="P190" s="37">
        <f t="shared" si="26"/>
        <v>117</v>
      </c>
    </row>
    <row r="191" spans="1:17" ht="15.75">
      <c r="B191" s="1028" t="s">
        <v>65</v>
      </c>
      <c r="C191" s="1028"/>
      <c r="D191" s="37">
        <v>137</v>
      </c>
      <c r="E191" s="37">
        <v>55</v>
      </c>
      <c r="F191" s="37">
        <v>67</v>
      </c>
      <c r="G191" s="37">
        <v>27</v>
      </c>
      <c r="H191" s="37">
        <v>6</v>
      </c>
      <c r="I191" s="37">
        <v>2</v>
      </c>
      <c r="J191" s="37">
        <v>0</v>
      </c>
      <c r="K191" s="37">
        <v>0</v>
      </c>
      <c r="L191" s="37">
        <v>0</v>
      </c>
      <c r="M191" s="37">
        <v>0</v>
      </c>
      <c r="N191" s="37">
        <f t="shared" si="25"/>
        <v>210</v>
      </c>
      <c r="O191" s="37">
        <f t="shared" si="25"/>
        <v>84</v>
      </c>
      <c r="P191" s="37">
        <f t="shared" si="26"/>
        <v>294</v>
      </c>
    </row>
    <row r="192" spans="1:17" ht="15.75">
      <c r="B192" s="1028" t="s">
        <v>136</v>
      </c>
      <c r="C192" s="1028"/>
      <c r="D192" s="37">
        <v>308</v>
      </c>
      <c r="E192" s="37">
        <v>138</v>
      </c>
      <c r="F192" s="37">
        <v>134</v>
      </c>
      <c r="G192" s="37">
        <v>50</v>
      </c>
      <c r="H192" s="37">
        <v>28</v>
      </c>
      <c r="I192" s="37">
        <v>19</v>
      </c>
      <c r="J192" s="37">
        <v>17</v>
      </c>
      <c r="K192" s="37">
        <v>7</v>
      </c>
      <c r="L192" s="37">
        <v>7</v>
      </c>
      <c r="M192" s="37">
        <v>9</v>
      </c>
      <c r="N192" s="37">
        <f t="shared" si="25"/>
        <v>494</v>
      </c>
      <c r="O192" s="37">
        <f t="shared" si="25"/>
        <v>223</v>
      </c>
      <c r="P192" s="37">
        <f t="shared" si="26"/>
        <v>717</v>
      </c>
    </row>
    <row r="193" spans="2:16" ht="15.75">
      <c r="B193" s="1028" t="s">
        <v>138</v>
      </c>
      <c r="C193" s="1028"/>
      <c r="D193" s="37">
        <v>333</v>
      </c>
      <c r="E193" s="37">
        <v>155</v>
      </c>
      <c r="F193" s="37">
        <v>124</v>
      </c>
      <c r="G193" s="37">
        <v>83</v>
      </c>
      <c r="H193" s="37">
        <v>13</v>
      </c>
      <c r="I193" s="37">
        <v>2</v>
      </c>
      <c r="J193" s="37">
        <v>1</v>
      </c>
      <c r="K193" s="37">
        <v>0</v>
      </c>
      <c r="L193" s="37">
        <v>1</v>
      </c>
      <c r="M193" s="37">
        <v>0</v>
      </c>
      <c r="N193" s="37">
        <f t="shared" si="25"/>
        <v>472</v>
      </c>
      <c r="O193" s="37">
        <f t="shared" si="25"/>
        <v>240</v>
      </c>
      <c r="P193" s="37">
        <f t="shared" si="26"/>
        <v>712</v>
      </c>
    </row>
    <row r="194" spans="2:16" ht="15.75">
      <c r="B194" s="1028" t="s">
        <v>137</v>
      </c>
      <c r="C194" s="1028"/>
      <c r="D194" s="37">
        <v>263</v>
      </c>
      <c r="E194" s="37">
        <v>119</v>
      </c>
      <c r="F194" s="37">
        <v>37</v>
      </c>
      <c r="G194" s="37">
        <v>11</v>
      </c>
      <c r="H194" s="37">
        <v>5</v>
      </c>
      <c r="I194" s="37">
        <v>1</v>
      </c>
      <c r="J194" s="37">
        <v>4</v>
      </c>
      <c r="K194" s="37">
        <v>0</v>
      </c>
      <c r="L194" s="37">
        <v>0</v>
      </c>
      <c r="M194" s="37">
        <v>0</v>
      </c>
      <c r="N194" s="37">
        <f t="shared" si="25"/>
        <v>309</v>
      </c>
      <c r="O194" s="37">
        <f t="shared" si="25"/>
        <v>131</v>
      </c>
      <c r="P194" s="37">
        <f t="shared" si="26"/>
        <v>440</v>
      </c>
    </row>
    <row r="195" spans="2:16" ht="15.75">
      <c r="B195" s="1028" t="s">
        <v>69</v>
      </c>
      <c r="C195" s="1028"/>
      <c r="D195" s="37">
        <v>94</v>
      </c>
      <c r="E195" s="37">
        <v>27</v>
      </c>
      <c r="F195" s="37">
        <v>19</v>
      </c>
      <c r="G195" s="37">
        <v>12</v>
      </c>
      <c r="H195" s="37">
        <v>5</v>
      </c>
      <c r="I195" s="37">
        <v>8</v>
      </c>
      <c r="J195" s="37">
        <v>0</v>
      </c>
      <c r="K195" s="37">
        <v>0</v>
      </c>
      <c r="L195" s="37">
        <v>0</v>
      </c>
      <c r="M195" s="37">
        <v>0</v>
      </c>
      <c r="N195" s="37">
        <f t="shared" si="25"/>
        <v>118</v>
      </c>
      <c r="O195" s="37">
        <f t="shared" si="25"/>
        <v>47</v>
      </c>
      <c r="P195" s="37">
        <f t="shared" si="26"/>
        <v>165</v>
      </c>
    </row>
    <row r="196" spans="2:16" ht="15.75">
      <c r="B196" s="1028" t="s">
        <v>70</v>
      </c>
      <c r="C196" s="1028"/>
      <c r="D196" s="37">
        <v>153</v>
      </c>
      <c r="E196" s="37">
        <v>46</v>
      </c>
      <c r="F196" s="37">
        <v>5</v>
      </c>
      <c r="G196" s="37">
        <v>0</v>
      </c>
      <c r="H196" s="37">
        <v>0</v>
      </c>
      <c r="I196" s="37">
        <v>0</v>
      </c>
      <c r="J196" s="37">
        <v>0</v>
      </c>
      <c r="K196" s="37">
        <v>0</v>
      </c>
      <c r="L196" s="37">
        <v>0</v>
      </c>
      <c r="M196" s="37">
        <v>0</v>
      </c>
      <c r="N196" s="37">
        <f t="shared" si="25"/>
        <v>158</v>
      </c>
      <c r="O196" s="37">
        <f t="shared" si="25"/>
        <v>46</v>
      </c>
      <c r="P196" s="37">
        <f t="shared" si="26"/>
        <v>204</v>
      </c>
    </row>
    <row r="197" spans="2:16" ht="15.75">
      <c r="B197" s="1028" t="s">
        <v>71</v>
      </c>
      <c r="C197" s="1028"/>
      <c r="D197" s="37">
        <v>459</v>
      </c>
      <c r="E197" s="37">
        <v>173</v>
      </c>
      <c r="F197" s="37">
        <v>75</v>
      </c>
      <c r="G197" s="37">
        <v>46</v>
      </c>
      <c r="H197" s="37">
        <v>21</v>
      </c>
      <c r="I197" s="37">
        <v>7</v>
      </c>
      <c r="J197" s="37">
        <v>3</v>
      </c>
      <c r="K197" s="37">
        <v>0</v>
      </c>
      <c r="L197" s="37">
        <v>2</v>
      </c>
      <c r="M197" s="37">
        <v>0</v>
      </c>
      <c r="N197" s="37">
        <f t="shared" si="25"/>
        <v>560</v>
      </c>
      <c r="O197" s="37">
        <f t="shared" si="25"/>
        <v>226</v>
      </c>
      <c r="P197" s="37">
        <f t="shared" si="26"/>
        <v>786</v>
      </c>
    </row>
    <row r="198" spans="2:16" ht="15.75">
      <c r="B198" s="1028" t="s">
        <v>72</v>
      </c>
      <c r="C198" s="1028"/>
      <c r="D198" s="37">
        <v>31</v>
      </c>
      <c r="E198" s="37">
        <v>41</v>
      </c>
      <c r="F198" s="37">
        <v>147</v>
      </c>
      <c r="G198" s="37">
        <v>18</v>
      </c>
      <c r="H198" s="37">
        <v>4</v>
      </c>
      <c r="I198" s="37">
        <v>4</v>
      </c>
      <c r="J198" s="37">
        <v>0</v>
      </c>
      <c r="K198" s="37">
        <v>0</v>
      </c>
      <c r="L198" s="37">
        <v>0</v>
      </c>
      <c r="M198" s="37">
        <v>0</v>
      </c>
      <c r="N198" s="37">
        <f t="shared" si="25"/>
        <v>182</v>
      </c>
      <c r="O198" s="37">
        <f t="shared" si="25"/>
        <v>63</v>
      </c>
      <c r="P198" s="37">
        <f t="shared" si="26"/>
        <v>245</v>
      </c>
    </row>
    <row r="199" spans="2:16" ht="15.75">
      <c r="B199" s="1028" t="s">
        <v>73</v>
      </c>
      <c r="C199" s="1028"/>
      <c r="D199" s="37">
        <v>2695</v>
      </c>
      <c r="E199" s="37">
        <v>1090</v>
      </c>
      <c r="F199" s="37">
        <v>638</v>
      </c>
      <c r="G199" s="37">
        <v>253</v>
      </c>
      <c r="H199" s="37">
        <v>68</v>
      </c>
      <c r="I199" s="37">
        <v>23</v>
      </c>
      <c r="J199" s="37">
        <v>11</v>
      </c>
      <c r="K199" s="37">
        <v>6</v>
      </c>
      <c r="L199" s="37">
        <v>2</v>
      </c>
      <c r="M199" s="37">
        <v>2</v>
      </c>
      <c r="N199" s="37">
        <f t="shared" si="25"/>
        <v>3414</v>
      </c>
      <c r="O199" s="37">
        <f t="shared" si="25"/>
        <v>1374</v>
      </c>
      <c r="P199" s="37">
        <f t="shared" si="26"/>
        <v>4788</v>
      </c>
    </row>
    <row r="200" spans="2:16" ht="15.75">
      <c r="B200" s="1027" t="s">
        <v>32</v>
      </c>
      <c r="C200" s="1027"/>
      <c r="D200" s="38">
        <f t="shared" ref="D200:O200" si="27">SUM(D180:D199)</f>
        <v>6964</v>
      </c>
      <c r="E200" s="38">
        <f t="shared" si="27"/>
        <v>3316</v>
      </c>
      <c r="F200" s="38">
        <f t="shared" si="27"/>
        <v>2036</v>
      </c>
      <c r="G200" s="38">
        <f t="shared" si="27"/>
        <v>961</v>
      </c>
      <c r="H200" s="38">
        <f t="shared" si="27"/>
        <v>194</v>
      </c>
      <c r="I200" s="38">
        <f t="shared" si="27"/>
        <v>88</v>
      </c>
      <c r="J200" s="38">
        <f t="shared" si="27"/>
        <v>41</v>
      </c>
      <c r="K200" s="38">
        <f t="shared" si="27"/>
        <v>16</v>
      </c>
      <c r="L200" s="38">
        <f t="shared" si="27"/>
        <v>18</v>
      </c>
      <c r="M200" s="38">
        <f t="shared" si="27"/>
        <v>13</v>
      </c>
      <c r="N200" s="38">
        <f t="shared" si="27"/>
        <v>9253</v>
      </c>
      <c r="O200" s="38">
        <f t="shared" si="27"/>
        <v>4394</v>
      </c>
      <c r="P200" s="37">
        <f t="shared" si="26"/>
        <v>13647</v>
      </c>
    </row>
    <row r="205" spans="2:16" ht="30.75">
      <c r="B205" s="1031" t="s">
        <v>135</v>
      </c>
      <c r="C205" s="1031"/>
      <c r="D205" s="1031"/>
      <c r="E205" s="1031"/>
      <c r="F205" s="1031"/>
      <c r="G205" s="1031"/>
      <c r="H205" s="1031"/>
      <c r="I205" s="1031"/>
      <c r="J205" s="1031"/>
      <c r="K205" s="1031"/>
      <c r="L205" s="1031"/>
      <c r="M205" s="1031"/>
      <c r="N205" s="1031"/>
      <c r="O205" s="1031"/>
      <c r="P205" s="1031"/>
    </row>
    <row r="206" spans="2:16" ht="30.75">
      <c r="B206" s="1032" t="s">
        <v>11</v>
      </c>
      <c r="C206" s="1032"/>
      <c r="D206" s="1032"/>
      <c r="E206" s="1032"/>
      <c r="F206" s="1032"/>
      <c r="G206" s="1032"/>
      <c r="H206" s="1032"/>
      <c r="I206" s="1032"/>
      <c r="J206" s="1032"/>
      <c r="K206" s="1032"/>
      <c r="L206" s="1032"/>
      <c r="M206" s="1032"/>
      <c r="N206" s="1032"/>
      <c r="O206" s="1032"/>
      <c r="P206" s="1032"/>
    </row>
    <row r="207" spans="2:16" ht="30.75">
      <c r="B207" s="1032"/>
      <c r="C207" s="1032"/>
      <c r="D207" s="1032"/>
      <c r="E207" s="1032"/>
      <c r="F207" s="1032"/>
      <c r="G207" s="1032"/>
      <c r="H207" s="1032"/>
      <c r="I207" s="1032"/>
      <c r="J207" s="1032"/>
      <c r="K207" s="1032"/>
      <c r="L207" s="1032"/>
      <c r="M207" s="1032"/>
      <c r="N207" s="1032"/>
      <c r="O207" s="1032"/>
      <c r="P207" s="1032"/>
    </row>
    <row r="208" spans="2:16" ht="31.5">
      <c r="B208" s="1030" t="s">
        <v>41</v>
      </c>
      <c r="C208" s="1030"/>
      <c r="D208" s="1029" t="s">
        <v>44</v>
      </c>
      <c r="E208" s="1030"/>
      <c r="F208" s="1029" t="s">
        <v>76</v>
      </c>
      <c r="G208" s="1030"/>
      <c r="H208" s="1029" t="s">
        <v>45</v>
      </c>
      <c r="I208" s="1030"/>
      <c r="J208" s="1029" t="s">
        <v>77</v>
      </c>
      <c r="K208" s="1030"/>
      <c r="L208" s="1029" t="s">
        <v>78</v>
      </c>
      <c r="M208" s="1029"/>
      <c r="N208" s="1029" t="s">
        <v>32</v>
      </c>
      <c r="O208" s="1029"/>
      <c r="P208" s="1029"/>
    </row>
    <row r="209" spans="2:16" ht="15.75">
      <c r="B209" s="1030"/>
      <c r="C209" s="1030"/>
      <c r="D209" s="49" t="s">
        <v>131</v>
      </c>
      <c r="E209" s="49" t="s">
        <v>34</v>
      </c>
      <c r="F209" s="49" t="s">
        <v>131</v>
      </c>
      <c r="G209" s="49" t="s">
        <v>34</v>
      </c>
      <c r="H209" s="49" t="s">
        <v>131</v>
      </c>
      <c r="I209" s="49" t="s">
        <v>34</v>
      </c>
      <c r="J209" s="49" t="s">
        <v>131</v>
      </c>
      <c r="K209" s="49" t="s">
        <v>34</v>
      </c>
      <c r="L209" s="49" t="s">
        <v>131</v>
      </c>
      <c r="M209" s="49" t="s">
        <v>34</v>
      </c>
      <c r="N209" s="49" t="s">
        <v>131</v>
      </c>
      <c r="O209" s="49" t="s">
        <v>34</v>
      </c>
      <c r="P209" s="49" t="s">
        <v>32</v>
      </c>
    </row>
    <row r="210" spans="2:16" ht="15.75">
      <c r="B210" s="1030" t="s">
        <v>53</v>
      </c>
      <c r="C210" s="1030"/>
      <c r="D210" s="50">
        <f t="shared" ref="D210:M210" si="28">D180+C153</f>
        <v>35437</v>
      </c>
      <c r="E210" s="50">
        <f t="shared" si="28"/>
        <v>31981</v>
      </c>
      <c r="F210" s="50">
        <f t="shared" si="28"/>
        <v>12292</v>
      </c>
      <c r="G210" s="50">
        <f t="shared" si="28"/>
        <v>10728</v>
      </c>
      <c r="H210" s="50">
        <f t="shared" si="28"/>
        <v>4844</v>
      </c>
      <c r="I210" s="50">
        <f t="shared" si="28"/>
        <v>4001</v>
      </c>
      <c r="J210" s="50">
        <f t="shared" si="28"/>
        <v>1928</v>
      </c>
      <c r="K210" s="50">
        <f t="shared" si="28"/>
        <v>1449</v>
      </c>
      <c r="L210" s="50">
        <f t="shared" si="28"/>
        <v>726</v>
      </c>
      <c r="M210" s="50">
        <f t="shared" si="28"/>
        <v>515</v>
      </c>
      <c r="N210" s="50">
        <f>SUM(L210,J210,H210,F210,D210)</f>
        <v>55227</v>
      </c>
      <c r="O210" s="50">
        <f>SUM(M210,K210,I210,G210,E210)</f>
        <v>48674</v>
      </c>
      <c r="P210" s="50">
        <f>SUM(N210:O210)</f>
        <v>103901</v>
      </c>
    </row>
    <row r="211" spans="2:16" ht="15.75">
      <c r="B211" s="1030" t="s">
        <v>54</v>
      </c>
      <c r="C211" s="1030"/>
      <c r="D211" s="50">
        <f t="shared" ref="D211:M229" si="29">D181+C154</f>
        <v>14576</v>
      </c>
      <c r="E211" s="50">
        <f t="shared" si="29"/>
        <v>12492</v>
      </c>
      <c r="F211" s="50">
        <f t="shared" si="29"/>
        <v>10265</v>
      </c>
      <c r="G211" s="50">
        <f t="shared" si="29"/>
        <v>7230</v>
      </c>
      <c r="H211" s="50">
        <f t="shared" si="29"/>
        <v>1325</v>
      </c>
      <c r="I211" s="50">
        <f t="shared" si="29"/>
        <v>2380</v>
      </c>
      <c r="J211" s="50">
        <f t="shared" si="29"/>
        <v>833</v>
      </c>
      <c r="K211" s="50">
        <f t="shared" si="29"/>
        <v>870</v>
      </c>
      <c r="L211" s="50">
        <f t="shared" si="29"/>
        <v>483</v>
      </c>
      <c r="M211" s="50">
        <f t="shared" si="29"/>
        <v>222</v>
      </c>
      <c r="N211" s="50">
        <f t="shared" ref="N211:O229" si="30">SUM(L211,J211,H211,F211,D211)</f>
        <v>27482</v>
      </c>
      <c r="O211" s="50">
        <f t="shared" si="30"/>
        <v>23194</v>
      </c>
      <c r="P211" s="50">
        <f t="shared" ref="P211:P229" si="31">SUM(N211:O211)</f>
        <v>50676</v>
      </c>
    </row>
    <row r="212" spans="2:16" ht="15.75">
      <c r="B212" s="1030" t="s">
        <v>55</v>
      </c>
      <c r="C212" s="1030"/>
      <c r="D212" s="50">
        <f t="shared" si="29"/>
        <v>12038</v>
      </c>
      <c r="E212" s="50">
        <f t="shared" si="29"/>
        <v>10894</v>
      </c>
      <c r="F212" s="50">
        <f t="shared" si="29"/>
        <v>5948</v>
      </c>
      <c r="G212" s="50">
        <f t="shared" si="29"/>
        <v>5722</v>
      </c>
      <c r="H212" s="50">
        <f t="shared" si="29"/>
        <v>1233</v>
      </c>
      <c r="I212" s="50">
        <f t="shared" si="29"/>
        <v>1117</v>
      </c>
      <c r="J212" s="50">
        <f t="shared" si="29"/>
        <v>326</v>
      </c>
      <c r="K212" s="50">
        <f t="shared" si="29"/>
        <v>268</v>
      </c>
      <c r="L212" s="50">
        <f t="shared" si="29"/>
        <v>128</v>
      </c>
      <c r="M212" s="50">
        <f t="shared" si="29"/>
        <v>90</v>
      </c>
      <c r="N212" s="50">
        <f t="shared" si="30"/>
        <v>19673</v>
      </c>
      <c r="O212" s="50">
        <f t="shared" si="30"/>
        <v>18091</v>
      </c>
      <c r="P212" s="50">
        <f t="shared" si="31"/>
        <v>37764</v>
      </c>
    </row>
    <row r="213" spans="2:16" ht="15.75">
      <c r="B213" s="1030" t="s">
        <v>56</v>
      </c>
      <c r="C213" s="1030"/>
      <c r="D213" s="50">
        <f t="shared" si="29"/>
        <v>18161</v>
      </c>
      <c r="E213" s="50">
        <f t="shared" si="29"/>
        <v>17005</v>
      </c>
      <c r="F213" s="50">
        <f t="shared" si="29"/>
        <v>3722</v>
      </c>
      <c r="G213" s="50">
        <f t="shared" si="29"/>
        <v>3151</v>
      </c>
      <c r="H213" s="50">
        <f t="shared" si="29"/>
        <v>1508</v>
      </c>
      <c r="I213" s="50">
        <f t="shared" si="29"/>
        <v>1101</v>
      </c>
      <c r="J213" s="50">
        <f t="shared" si="29"/>
        <v>493</v>
      </c>
      <c r="K213" s="50">
        <f t="shared" si="29"/>
        <v>330</v>
      </c>
      <c r="L213" s="50">
        <f t="shared" si="29"/>
        <v>229</v>
      </c>
      <c r="M213" s="50">
        <f t="shared" si="29"/>
        <v>118</v>
      </c>
      <c r="N213" s="50">
        <f t="shared" si="30"/>
        <v>24113</v>
      </c>
      <c r="O213" s="50">
        <f t="shared" si="30"/>
        <v>21705</v>
      </c>
      <c r="P213" s="50">
        <f t="shared" si="31"/>
        <v>45818</v>
      </c>
    </row>
    <row r="214" spans="2:16" ht="15.75">
      <c r="B214" s="1030" t="s">
        <v>57</v>
      </c>
      <c r="C214" s="49" t="s">
        <v>58</v>
      </c>
      <c r="D214" s="50">
        <f t="shared" si="29"/>
        <v>12613</v>
      </c>
      <c r="E214" s="50">
        <f t="shared" si="29"/>
        <v>11109</v>
      </c>
      <c r="F214" s="50">
        <f t="shared" si="29"/>
        <v>4469</v>
      </c>
      <c r="G214" s="50">
        <f t="shared" si="29"/>
        <v>4862</v>
      </c>
      <c r="H214" s="50">
        <f t="shared" si="29"/>
        <v>1031</v>
      </c>
      <c r="I214" s="50">
        <f t="shared" si="29"/>
        <v>823</v>
      </c>
      <c r="J214" s="50">
        <f t="shared" si="29"/>
        <v>411</v>
      </c>
      <c r="K214" s="50">
        <f t="shared" si="29"/>
        <v>253</v>
      </c>
      <c r="L214" s="50">
        <f t="shared" si="29"/>
        <v>147</v>
      </c>
      <c r="M214" s="50">
        <f t="shared" si="29"/>
        <v>82</v>
      </c>
      <c r="N214" s="50">
        <f t="shared" si="30"/>
        <v>18671</v>
      </c>
      <c r="O214" s="50">
        <f t="shared" si="30"/>
        <v>17129</v>
      </c>
      <c r="P214" s="50">
        <f t="shared" si="31"/>
        <v>35800</v>
      </c>
    </row>
    <row r="215" spans="2:16" ht="15.75">
      <c r="B215" s="1030"/>
      <c r="C215" s="49" t="s">
        <v>59</v>
      </c>
      <c r="D215" s="50">
        <f t="shared" si="29"/>
        <v>26581</v>
      </c>
      <c r="E215" s="50">
        <f t="shared" si="29"/>
        <v>24830</v>
      </c>
      <c r="F215" s="50">
        <f t="shared" si="29"/>
        <v>5424</v>
      </c>
      <c r="G215" s="50">
        <f t="shared" si="29"/>
        <v>4677</v>
      </c>
      <c r="H215" s="50">
        <f t="shared" si="29"/>
        <v>2086</v>
      </c>
      <c r="I215" s="50">
        <f t="shared" si="29"/>
        <v>1851</v>
      </c>
      <c r="J215" s="50">
        <f t="shared" si="29"/>
        <v>828</v>
      </c>
      <c r="K215" s="50">
        <f t="shared" si="29"/>
        <v>699</v>
      </c>
      <c r="L215" s="50">
        <f t="shared" si="29"/>
        <v>324</v>
      </c>
      <c r="M215" s="50">
        <f t="shared" si="29"/>
        <v>141</v>
      </c>
      <c r="N215" s="50">
        <f t="shared" si="30"/>
        <v>35243</v>
      </c>
      <c r="O215" s="50">
        <f t="shared" si="30"/>
        <v>32198</v>
      </c>
      <c r="P215" s="50">
        <f t="shared" si="31"/>
        <v>67441</v>
      </c>
    </row>
    <row r="216" spans="2:16" ht="15.75">
      <c r="B216" s="1030"/>
      <c r="C216" s="49" t="s">
        <v>60</v>
      </c>
      <c r="D216" s="50">
        <f t="shared" si="29"/>
        <v>10899</v>
      </c>
      <c r="E216" s="50">
        <f t="shared" si="29"/>
        <v>9138</v>
      </c>
      <c r="F216" s="50">
        <f t="shared" si="29"/>
        <v>4137</v>
      </c>
      <c r="G216" s="50">
        <f t="shared" si="29"/>
        <v>4936</v>
      </c>
      <c r="H216" s="50">
        <f t="shared" si="29"/>
        <v>1299</v>
      </c>
      <c r="I216" s="50">
        <f t="shared" si="29"/>
        <v>1271</v>
      </c>
      <c r="J216" s="50">
        <f t="shared" si="29"/>
        <v>479</v>
      </c>
      <c r="K216" s="50">
        <f t="shared" si="29"/>
        <v>283</v>
      </c>
      <c r="L216" s="50">
        <f t="shared" si="29"/>
        <v>156</v>
      </c>
      <c r="M216" s="50">
        <f t="shared" si="29"/>
        <v>63</v>
      </c>
      <c r="N216" s="50">
        <f t="shared" si="30"/>
        <v>16970</v>
      </c>
      <c r="O216" s="50">
        <f t="shared" si="30"/>
        <v>15691</v>
      </c>
      <c r="P216" s="50">
        <f t="shared" si="31"/>
        <v>32661</v>
      </c>
    </row>
    <row r="217" spans="2:16" ht="15.75">
      <c r="B217" s="1030"/>
      <c r="C217" s="49" t="s">
        <v>61</v>
      </c>
      <c r="D217" s="50">
        <f t="shared" si="29"/>
        <v>6921</v>
      </c>
      <c r="E217" s="50">
        <f t="shared" si="29"/>
        <v>6291</v>
      </c>
      <c r="F217" s="50">
        <f t="shared" si="29"/>
        <v>3288</v>
      </c>
      <c r="G217" s="50">
        <f t="shared" si="29"/>
        <v>3184</v>
      </c>
      <c r="H217" s="50">
        <f t="shared" si="29"/>
        <v>711</v>
      </c>
      <c r="I217" s="50">
        <f t="shared" si="29"/>
        <v>538</v>
      </c>
      <c r="J217" s="50">
        <f t="shared" si="29"/>
        <v>198</v>
      </c>
      <c r="K217" s="50">
        <f t="shared" si="29"/>
        <v>200</v>
      </c>
      <c r="L217" s="50">
        <f t="shared" si="29"/>
        <v>92</v>
      </c>
      <c r="M217" s="50">
        <f t="shared" si="29"/>
        <v>63</v>
      </c>
      <c r="N217" s="50">
        <f t="shared" si="30"/>
        <v>11210</v>
      </c>
      <c r="O217" s="50">
        <f t="shared" si="30"/>
        <v>10276</v>
      </c>
      <c r="P217" s="50">
        <f t="shared" si="31"/>
        <v>21486</v>
      </c>
    </row>
    <row r="218" spans="2:16" ht="15.75">
      <c r="B218" s="1030"/>
      <c r="C218" s="49" t="s">
        <v>62</v>
      </c>
      <c r="D218" s="50">
        <f t="shared" si="29"/>
        <v>14401</v>
      </c>
      <c r="E218" s="50">
        <f t="shared" si="29"/>
        <v>12358</v>
      </c>
      <c r="F218" s="50">
        <f t="shared" si="29"/>
        <v>6133</v>
      </c>
      <c r="G218" s="50">
        <f t="shared" si="29"/>
        <v>6570</v>
      </c>
      <c r="H218" s="50">
        <f t="shared" si="29"/>
        <v>1217</v>
      </c>
      <c r="I218" s="50">
        <f t="shared" si="29"/>
        <v>1126</v>
      </c>
      <c r="J218" s="50">
        <f t="shared" si="29"/>
        <v>402</v>
      </c>
      <c r="K218" s="50">
        <f t="shared" si="29"/>
        <v>331</v>
      </c>
      <c r="L218" s="50">
        <f t="shared" si="29"/>
        <v>157</v>
      </c>
      <c r="M218" s="50">
        <f t="shared" si="29"/>
        <v>112</v>
      </c>
      <c r="N218" s="50">
        <f t="shared" si="30"/>
        <v>22310</v>
      </c>
      <c r="O218" s="50">
        <f t="shared" si="30"/>
        <v>20497</v>
      </c>
      <c r="P218" s="50">
        <f t="shared" si="31"/>
        <v>42807</v>
      </c>
    </row>
    <row r="219" spans="2:16" ht="15.75">
      <c r="B219" s="1030"/>
      <c r="C219" s="49" t="s">
        <v>63</v>
      </c>
      <c r="D219" s="50">
        <f t="shared" si="29"/>
        <v>10594</v>
      </c>
      <c r="E219" s="50">
        <f t="shared" si="29"/>
        <v>9820</v>
      </c>
      <c r="F219" s="50">
        <f t="shared" si="29"/>
        <v>4427</v>
      </c>
      <c r="G219" s="50">
        <f t="shared" si="29"/>
        <v>4243</v>
      </c>
      <c r="H219" s="50">
        <f t="shared" si="29"/>
        <v>943</v>
      </c>
      <c r="I219" s="50">
        <f t="shared" si="29"/>
        <v>1012</v>
      </c>
      <c r="J219" s="50">
        <f t="shared" si="29"/>
        <v>339</v>
      </c>
      <c r="K219" s="50">
        <f t="shared" si="29"/>
        <v>224</v>
      </c>
      <c r="L219" s="50">
        <f t="shared" si="29"/>
        <v>94</v>
      </c>
      <c r="M219" s="50">
        <f t="shared" si="29"/>
        <v>49</v>
      </c>
      <c r="N219" s="50">
        <f t="shared" si="30"/>
        <v>16397</v>
      </c>
      <c r="O219" s="50">
        <f t="shared" si="30"/>
        <v>15348</v>
      </c>
      <c r="P219" s="50">
        <f t="shared" si="31"/>
        <v>31745</v>
      </c>
    </row>
    <row r="220" spans="2:16" ht="15.75">
      <c r="B220" s="1030" t="s">
        <v>64</v>
      </c>
      <c r="C220" s="1030"/>
      <c r="D220" s="50">
        <f t="shared" si="29"/>
        <v>18089</v>
      </c>
      <c r="E220" s="50">
        <f t="shared" si="29"/>
        <v>15732</v>
      </c>
      <c r="F220" s="50">
        <f t="shared" si="29"/>
        <v>8154</v>
      </c>
      <c r="G220" s="50">
        <f t="shared" si="29"/>
        <v>7769</v>
      </c>
      <c r="H220" s="50">
        <f t="shared" si="29"/>
        <v>3038</v>
      </c>
      <c r="I220" s="50">
        <f t="shared" si="29"/>
        <v>2738</v>
      </c>
      <c r="J220" s="50">
        <f t="shared" si="29"/>
        <v>1086</v>
      </c>
      <c r="K220" s="50">
        <f t="shared" si="29"/>
        <v>1081</v>
      </c>
      <c r="L220" s="50">
        <f t="shared" si="29"/>
        <v>563</v>
      </c>
      <c r="M220" s="50">
        <f t="shared" si="29"/>
        <v>407</v>
      </c>
      <c r="N220" s="50">
        <f t="shared" si="30"/>
        <v>30930</v>
      </c>
      <c r="O220" s="50">
        <f t="shared" si="30"/>
        <v>27727</v>
      </c>
      <c r="P220" s="50">
        <f t="shared" si="31"/>
        <v>58657</v>
      </c>
    </row>
    <row r="221" spans="2:16" ht="15.75">
      <c r="B221" s="1030" t="s">
        <v>65</v>
      </c>
      <c r="C221" s="1030"/>
      <c r="D221" s="50">
        <f t="shared" si="29"/>
        <v>19025</v>
      </c>
      <c r="E221" s="50">
        <f t="shared" si="29"/>
        <v>16435</v>
      </c>
      <c r="F221" s="50">
        <f t="shared" si="29"/>
        <v>9550</v>
      </c>
      <c r="G221" s="50">
        <f t="shared" si="29"/>
        <v>9270</v>
      </c>
      <c r="H221" s="50">
        <f t="shared" si="29"/>
        <v>3209</v>
      </c>
      <c r="I221" s="50">
        <f t="shared" si="29"/>
        <v>2616</v>
      </c>
      <c r="J221" s="50">
        <f t="shared" si="29"/>
        <v>1337</v>
      </c>
      <c r="K221" s="50">
        <f t="shared" si="29"/>
        <v>1068</v>
      </c>
      <c r="L221" s="50">
        <f t="shared" si="29"/>
        <v>1065</v>
      </c>
      <c r="M221" s="50">
        <f t="shared" si="29"/>
        <v>618</v>
      </c>
      <c r="N221" s="50">
        <f t="shared" si="30"/>
        <v>34186</v>
      </c>
      <c r="O221" s="50">
        <f t="shared" si="30"/>
        <v>30007</v>
      </c>
      <c r="P221" s="50">
        <f t="shared" si="31"/>
        <v>64193</v>
      </c>
    </row>
    <row r="222" spans="2:16" ht="15.75">
      <c r="B222" s="1030" t="s">
        <v>66</v>
      </c>
      <c r="C222" s="1030"/>
      <c r="D222" s="50">
        <f t="shared" si="29"/>
        <v>11302</v>
      </c>
      <c r="E222" s="50">
        <f t="shared" si="29"/>
        <v>10248</v>
      </c>
      <c r="F222" s="50">
        <f t="shared" si="29"/>
        <v>5632</v>
      </c>
      <c r="G222" s="50">
        <f t="shared" si="29"/>
        <v>5735</v>
      </c>
      <c r="H222" s="50">
        <f t="shared" si="29"/>
        <v>2045</v>
      </c>
      <c r="I222" s="50">
        <f t="shared" si="29"/>
        <v>1651</v>
      </c>
      <c r="J222" s="50">
        <f t="shared" si="29"/>
        <v>903</v>
      </c>
      <c r="K222" s="50">
        <f t="shared" si="29"/>
        <v>641</v>
      </c>
      <c r="L222" s="50">
        <f t="shared" si="29"/>
        <v>453</v>
      </c>
      <c r="M222" s="50">
        <f t="shared" si="29"/>
        <v>260</v>
      </c>
      <c r="N222" s="50">
        <f t="shared" si="30"/>
        <v>20335</v>
      </c>
      <c r="O222" s="50">
        <f t="shared" si="30"/>
        <v>18535</v>
      </c>
      <c r="P222" s="50">
        <f t="shared" si="31"/>
        <v>38870</v>
      </c>
    </row>
    <row r="223" spans="2:16" ht="15.75">
      <c r="B223" s="1030" t="s">
        <v>67</v>
      </c>
      <c r="C223" s="1030"/>
      <c r="D223" s="50">
        <f t="shared" si="29"/>
        <v>14979</v>
      </c>
      <c r="E223" s="50">
        <f t="shared" si="29"/>
        <v>12042</v>
      </c>
      <c r="F223" s="50">
        <f t="shared" si="29"/>
        <v>5620</v>
      </c>
      <c r="G223" s="50">
        <f t="shared" si="29"/>
        <v>6055</v>
      </c>
      <c r="H223" s="50">
        <f t="shared" si="29"/>
        <v>1901</v>
      </c>
      <c r="I223" s="50">
        <f t="shared" si="29"/>
        <v>2214</v>
      </c>
      <c r="J223" s="50">
        <f t="shared" si="29"/>
        <v>793</v>
      </c>
      <c r="K223" s="50">
        <f t="shared" si="29"/>
        <v>639</v>
      </c>
      <c r="L223" s="50">
        <f t="shared" si="29"/>
        <v>333</v>
      </c>
      <c r="M223" s="50">
        <f t="shared" si="29"/>
        <v>262</v>
      </c>
      <c r="N223" s="50">
        <f t="shared" si="30"/>
        <v>23626</v>
      </c>
      <c r="O223" s="50">
        <f t="shared" si="30"/>
        <v>21212</v>
      </c>
      <c r="P223" s="50">
        <f t="shared" si="31"/>
        <v>44838</v>
      </c>
    </row>
    <row r="224" spans="2:16" ht="15.75">
      <c r="B224" s="1030" t="s">
        <v>93</v>
      </c>
      <c r="C224" s="1030"/>
      <c r="D224" s="50">
        <f t="shared" si="29"/>
        <v>14039</v>
      </c>
      <c r="E224" s="50">
        <f t="shared" si="29"/>
        <v>10876</v>
      </c>
      <c r="F224" s="50">
        <f t="shared" si="29"/>
        <v>4703</v>
      </c>
      <c r="G224" s="50">
        <f t="shared" si="29"/>
        <v>5614</v>
      </c>
      <c r="H224" s="50">
        <f t="shared" si="29"/>
        <v>1531</v>
      </c>
      <c r="I224" s="50">
        <f t="shared" si="29"/>
        <v>1516</v>
      </c>
      <c r="J224" s="50">
        <f t="shared" si="29"/>
        <v>569</v>
      </c>
      <c r="K224" s="50">
        <f t="shared" si="29"/>
        <v>483</v>
      </c>
      <c r="L224" s="50">
        <f t="shared" si="29"/>
        <v>200</v>
      </c>
      <c r="M224" s="50">
        <f t="shared" si="29"/>
        <v>131</v>
      </c>
      <c r="N224" s="50">
        <f t="shared" si="30"/>
        <v>21042</v>
      </c>
      <c r="O224" s="50">
        <f t="shared" si="30"/>
        <v>18620</v>
      </c>
      <c r="P224" s="50">
        <f t="shared" si="31"/>
        <v>39662</v>
      </c>
    </row>
    <row r="225" spans="1:16" ht="15.75">
      <c r="B225" s="1030" t="s">
        <v>69</v>
      </c>
      <c r="C225" s="1030"/>
      <c r="D225" s="50">
        <f t="shared" si="29"/>
        <v>7391</v>
      </c>
      <c r="E225" s="50">
        <f t="shared" si="29"/>
        <v>6080</v>
      </c>
      <c r="F225" s="50">
        <f t="shared" si="29"/>
        <v>3638</v>
      </c>
      <c r="G225" s="50">
        <f t="shared" si="29"/>
        <v>3534</v>
      </c>
      <c r="H225" s="50">
        <f t="shared" si="29"/>
        <v>1248</v>
      </c>
      <c r="I225" s="50">
        <f t="shared" si="29"/>
        <v>1143</v>
      </c>
      <c r="J225" s="50">
        <f t="shared" si="29"/>
        <v>451</v>
      </c>
      <c r="K225" s="50">
        <f t="shared" si="29"/>
        <v>345</v>
      </c>
      <c r="L225" s="50">
        <f t="shared" si="29"/>
        <v>194</v>
      </c>
      <c r="M225" s="50">
        <f t="shared" si="29"/>
        <v>115</v>
      </c>
      <c r="N225" s="50">
        <f t="shared" si="30"/>
        <v>12922</v>
      </c>
      <c r="O225" s="50">
        <f t="shared" si="30"/>
        <v>11217</v>
      </c>
      <c r="P225" s="50">
        <f t="shared" si="31"/>
        <v>24139</v>
      </c>
    </row>
    <row r="226" spans="1:16" ht="15.75">
      <c r="B226" s="1030" t="s">
        <v>70</v>
      </c>
      <c r="C226" s="1030"/>
      <c r="D226" s="50">
        <f t="shared" si="29"/>
        <v>13032</v>
      </c>
      <c r="E226" s="50">
        <f t="shared" si="29"/>
        <v>10005</v>
      </c>
      <c r="F226" s="50">
        <f t="shared" si="29"/>
        <v>6054</v>
      </c>
      <c r="G226" s="50">
        <f t="shared" si="29"/>
        <v>6316</v>
      </c>
      <c r="H226" s="50">
        <f t="shared" si="29"/>
        <v>2267</v>
      </c>
      <c r="I226" s="50">
        <f t="shared" si="29"/>
        <v>1721</v>
      </c>
      <c r="J226" s="50">
        <f t="shared" si="29"/>
        <v>825</v>
      </c>
      <c r="K226" s="50">
        <f t="shared" si="29"/>
        <v>599</v>
      </c>
      <c r="L226" s="50">
        <f t="shared" si="29"/>
        <v>349</v>
      </c>
      <c r="M226" s="50">
        <f t="shared" si="29"/>
        <v>164</v>
      </c>
      <c r="N226" s="50">
        <f t="shared" si="30"/>
        <v>22527</v>
      </c>
      <c r="O226" s="50">
        <f t="shared" si="30"/>
        <v>18805</v>
      </c>
      <c r="P226" s="50">
        <f t="shared" si="31"/>
        <v>41332</v>
      </c>
    </row>
    <row r="227" spans="1:16" ht="15.75">
      <c r="B227" s="1030" t="s">
        <v>71</v>
      </c>
      <c r="C227" s="1030"/>
      <c r="D227" s="50">
        <f t="shared" si="29"/>
        <v>18647</v>
      </c>
      <c r="E227" s="50">
        <f t="shared" si="29"/>
        <v>13921</v>
      </c>
      <c r="F227" s="50">
        <f t="shared" si="29"/>
        <v>10403</v>
      </c>
      <c r="G227" s="50">
        <f t="shared" si="29"/>
        <v>11359</v>
      </c>
      <c r="H227" s="50">
        <f t="shared" si="29"/>
        <v>4209</v>
      </c>
      <c r="I227" s="50">
        <f t="shared" si="29"/>
        <v>3795</v>
      </c>
      <c r="J227" s="50">
        <f t="shared" si="29"/>
        <v>1655</v>
      </c>
      <c r="K227" s="50">
        <f t="shared" si="29"/>
        <v>1253</v>
      </c>
      <c r="L227" s="50">
        <f t="shared" si="29"/>
        <v>755</v>
      </c>
      <c r="M227" s="50">
        <f t="shared" si="29"/>
        <v>464</v>
      </c>
      <c r="N227" s="50">
        <f t="shared" si="30"/>
        <v>35669</v>
      </c>
      <c r="O227" s="50">
        <f t="shared" si="30"/>
        <v>30792</v>
      </c>
      <c r="P227" s="50">
        <f t="shared" si="31"/>
        <v>66461</v>
      </c>
    </row>
    <row r="228" spans="1:16" ht="15.75">
      <c r="B228" s="1030" t="s">
        <v>72</v>
      </c>
      <c r="C228" s="1030"/>
      <c r="D228" s="50">
        <f t="shared" si="29"/>
        <v>10165</v>
      </c>
      <c r="E228" s="50">
        <f t="shared" si="29"/>
        <v>7645</v>
      </c>
      <c r="F228" s="50">
        <f t="shared" si="29"/>
        <v>5375</v>
      </c>
      <c r="G228" s="50">
        <f t="shared" si="29"/>
        <v>4940</v>
      </c>
      <c r="H228" s="50">
        <f t="shared" si="29"/>
        <v>1997</v>
      </c>
      <c r="I228" s="50">
        <f t="shared" si="29"/>
        <v>1709</v>
      </c>
      <c r="J228" s="50">
        <f t="shared" si="29"/>
        <v>1366</v>
      </c>
      <c r="K228" s="50">
        <f t="shared" si="29"/>
        <v>667</v>
      </c>
      <c r="L228" s="50">
        <f t="shared" si="29"/>
        <v>1120</v>
      </c>
      <c r="M228" s="50">
        <f t="shared" si="29"/>
        <v>188</v>
      </c>
      <c r="N228" s="50">
        <f t="shared" si="30"/>
        <v>20023</v>
      </c>
      <c r="O228" s="50">
        <f t="shared" si="30"/>
        <v>15149</v>
      </c>
      <c r="P228" s="50">
        <f t="shared" si="31"/>
        <v>35172</v>
      </c>
    </row>
    <row r="229" spans="1:16" ht="15.75">
      <c r="B229" s="1030" t="s">
        <v>73</v>
      </c>
      <c r="C229" s="1030"/>
      <c r="D229" s="50">
        <f t="shared" si="29"/>
        <v>29959</v>
      </c>
      <c r="E229" s="50">
        <f t="shared" si="29"/>
        <v>25308</v>
      </c>
      <c r="F229" s="50">
        <f t="shared" si="29"/>
        <v>13014</v>
      </c>
      <c r="G229" s="50">
        <f t="shared" si="29"/>
        <v>14016</v>
      </c>
      <c r="H229" s="50">
        <f t="shared" si="29"/>
        <v>3930</v>
      </c>
      <c r="I229" s="50">
        <f t="shared" si="29"/>
        <v>3790</v>
      </c>
      <c r="J229" s="50">
        <f t="shared" si="29"/>
        <v>1420</v>
      </c>
      <c r="K229" s="50">
        <f t="shared" si="29"/>
        <v>1150</v>
      </c>
      <c r="L229" s="50">
        <f t="shared" si="29"/>
        <v>595</v>
      </c>
      <c r="M229" s="50">
        <f t="shared" si="29"/>
        <v>396</v>
      </c>
      <c r="N229" s="50">
        <f t="shared" si="30"/>
        <v>48918</v>
      </c>
      <c r="O229" s="50">
        <f t="shared" si="30"/>
        <v>44660</v>
      </c>
      <c r="P229" s="50">
        <f t="shared" si="31"/>
        <v>93578</v>
      </c>
    </row>
    <row r="230" spans="1:16" ht="15.75">
      <c r="B230" s="1030" t="s">
        <v>32</v>
      </c>
      <c r="C230" s="1030"/>
      <c r="D230" s="50">
        <f t="shared" ref="D230:M230" si="32">SUM(D210:D229)</f>
        <v>318849</v>
      </c>
      <c r="E230" s="50">
        <f t="shared" si="32"/>
        <v>274210</v>
      </c>
      <c r="F230" s="50">
        <f t="shared" si="32"/>
        <v>132248</v>
      </c>
      <c r="G230" s="50">
        <f t="shared" si="32"/>
        <v>129911</v>
      </c>
      <c r="H230" s="50">
        <f t="shared" si="32"/>
        <v>41572</v>
      </c>
      <c r="I230" s="50">
        <f t="shared" si="32"/>
        <v>38113</v>
      </c>
      <c r="J230" s="50">
        <f t="shared" si="32"/>
        <v>16642</v>
      </c>
      <c r="K230" s="50">
        <f t="shared" si="32"/>
        <v>12833</v>
      </c>
      <c r="L230" s="50">
        <f t="shared" si="32"/>
        <v>8163</v>
      </c>
      <c r="M230" s="50">
        <f t="shared" si="32"/>
        <v>4460</v>
      </c>
      <c r="N230" s="50">
        <f>SUM(L230,J230,H230,F230,D230)</f>
        <v>517474</v>
      </c>
      <c r="O230" s="50">
        <f>SUM(M230,K230,I230,G230,E230)</f>
        <v>459527</v>
      </c>
      <c r="P230" s="50">
        <f>SUM(N230:O230)</f>
        <v>977001</v>
      </c>
    </row>
    <row r="231" spans="1:16"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</row>
    <row r="232" spans="1:16"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</row>
    <row r="234" spans="1:16" ht="30.75">
      <c r="A234" s="1026" t="s">
        <v>157</v>
      </c>
      <c r="B234" s="1026"/>
      <c r="C234" s="1026"/>
      <c r="D234" s="1026"/>
      <c r="E234" s="1026"/>
      <c r="F234" s="1026"/>
      <c r="G234" s="1026"/>
      <c r="H234" s="1026"/>
      <c r="I234" s="1026"/>
      <c r="J234" s="1026"/>
      <c r="K234" s="1026"/>
      <c r="L234" s="1026"/>
      <c r="M234" s="1026"/>
      <c r="N234" s="1026"/>
      <c r="O234" s="1026"/>
    </row>
    <row r="235" spans="1:16" ht="30.75">
      <c r="A235" s="1017" t="s">
        <v>17</v>
      </c>
      <c r="B235" s="1017"/>
      <c r="C235" s="1017"/>
      <c r="D235" s="1017"/>
      <c r="E235" s="1017"/>
      <c r="F235" s="1017"/>
      <c r="G235" s="1017"/>
      <c r="H235" s="1017"/>
      <c r="I235" s="1017"/>
      <c r="J235" s="1017"/>
      <c r="K235" s="1017"/>
      <c r="L235" s="1017"/>
      <c r="M235" s="1017"/>
      <c r="N235" s="1017"/>
      <c r="O235" s="1017"/>
    </row>
    <row r="236" spans="1:16" ht="30.75">
      <c r="A236" s="1017"/>
      <c r="B236" s="1017"/>
      <c r="C236" s="1017"/>
      <c r="D236" s="1017"/>
      <c r="E236" s="1017"/>
      <c r="F236" s="1017"/>
      <c r="G236" s="1017"/>
      <c r="H236" s="1017"/>
      <c r="I236" s="1017"/>
      <c r="J236" s="1017"/>
      <c r="K236" s="1017"/>
      <c r="L236" s="1017"/>
      <c r="M236" s="1017"/>
      <c r="N236" s="1017"/>
      <c r="O236" s="1017"/>
    </row>
    <row r="237" spans="1:16" ht="31.5">
      <c r="A237" s="1016" t="s">
        <v>41</v>
      </c>
      <c r="B237" s="1016"/>
      <c r="C237" s="1009" t="s">
        <v>74</v>
      </c>
      <c r="D237" s="1016"/>
      <c r="E237" s="1009" t="s">
        <v>45</v>
      </c>
      <c r="F237" s="1016"/>
      <c r="G237" s="1009" t="s">
        <v>75</v>
      </c>
      <c r="H237" s="1016"/>
      <c r="I237" s="1009" t="s">
        <v>79</v>
      </c>
      <c r="J237" s="1016"/>
      <c r="K237" s="1009" t="s">
        <v>80</v>
      </c>
      <c r="L237" s="1009"/>
      <c r="M237" s="1009" t="s">
        <v>32</v>
      </c>
      <c r="N237" s="1009"/>
      <c r="O237" s="1009"/>
    </row>
    <row r="238" spans="1:16" ht="15.75">
      <c r="A238" s="1016"/>
      <c r="B238" s="1016"/>
      <c r="C238" s="18" t="s">
        <v>131</v>
      </c>
      <c r="D238" s="18" t="s">
        <v>34</v>
      </c>
      <c r="E238" s="18" t="s">
        <v>131</v>
      </c>
      <c r="F238" s="18" t="s">
        <v>34</v>
      </c>
      <c r="G238" s="18" t="s">
        <v>131</v>
      </c>
      <c r="H238" s="18" t="s">
        <v>34</v>
      </c>
      <c r="I238" s="18" t="s">
        <v>131</v>
      </c>
      <c r="J238" s="18" t="s">
        <v>34</v>
      </c>
      <c r="K238" s="18" t="s">
        <v>131</v>
      </c>
      <c r="L238" s="18" t="s">
        <v>34</v>
      </c>
      <c r="M238" s="18" t="s">
        <v>131</v>
      </c>
      <c r="N238" s="18" t="s">
        <v>34</v>
      </c>
      <c r="O238" s="18" t="s">
        <v>32</v>
      </c>
    </row>
    <row r="239" spans="1:16" ht="15.75">
      <c r="A239" s="1013" t="s">
        <v>53</v>
      </c>
      <c r="B239" s="1013"/>
      <c r="C239" s="4">
        <v>29288</v>
      </c>
      <c r="D239" s="4">
        <v>26757</v>
      </c>
      <c r="E239" s="4">
        <v>11256</v>
      </c>
      <c r="F239" s="4">
        <v>9541</v>
      </c>
      <c r="G239" s="4">
        <v>5251</v>
      </c>
      <c r="H239" s="4">
        <v>4324</v>
      </c>
      <c r="I239" s="4">
        <v>2655</v>
      </c>
      <c r="J239" s="4">
        <v>1943</v>
      </c>
      <c r="K239" s="4">
        <v>1222</v>
      </c>
      <c r="L239" s="4">
        <v>699</v>
      </c>
      <c r="M239" s="4">
        <f>K239+I239+G239+E239+C239</f>
        <v>49672</v>
      </c>
      <c r="N239" s="4">
        <f>L239+J239+H239+F239+D239</f>
        <v>43264</v>
      </c>
      <c r="O239" s="4">
        <f>SUM(M239:N239)</f>
        <v>92936</v>
      </c>
    </row>
    <row r="240" spans="1:16" ht="15.75">
      <c r="A240" s="1013" t="s">
        <v>54</v>
      </c>
      <c r="B240" s="1013"/>
      <c r="C240" s="4">
        <v>11584</v>
      </c>
      <c r="D240" s="4">
        <v>10635</v>
      </c>
      <c r="E240" s="4">
        <v>9107</v>
      </c>
      <c r="F240" s="4">
        <v>8219</v>
      </c>
      <c r="G240" s="4">
        <v>2158</v>
      </c>
      <c r="H240" s="4">
        <v>2475</v>
      </c>
      <c r="I240" s="4">
        <v>1006</v>
      </c>
      <c r="J240" s="4">
        <v>593</v>
      </c>
      <c r="K240" s="4">
        <v>644</v>
      </c>
      <c r="L240" s="4">
        <v>249</v>
      </c>
      <c r="M240" s="4">
        <f t="shared" ref="M240:N258" si="33">K240+I240+G240+E240+C240</f>
        <v>24499</v>
      </c>
      <c r="N240" s="4">
        <f t="shared" si="33"/>
        <v>22171</v>
      </c>
      <c r="O240" s="4">
        <f t="shared" ref="O240:O258" si="34">SUM(M240:N240)</f>
        <v>46670</v>
      </c>
    </row>
    <row r="241" spans="1:15" ht="15.75">
      <c r="A241" s="1013" t="s">
        <v>55</v>
      </c>
      <c r="B241" s="1013"/>
      <c r="C241" s="4">
        <v>10486</v>
      </c>
      <c r="D241" s="4">
        <v>9160</v>
      </c>
      <c r="E241" s="4">
        <v>5283</v>
      </c>
      <c r="F241" s="4">
        <v>4876</v>
      </c>
      <c r="G241" s="4">
        <v>1404</v>
      </c>
      <c r="H241" s="4">
        <v>1276</v>
      </c>
      <c r="I241" s="4">
        <v>477</v>
      </c>
      <c r="J241" s="4">
        <v>402</v>
      </c>
      <c r="K241" s="4">
        <v>200</v>
      </c>
      <c r="L241" s="4">
        <v>158</v>
      </c>
      <c r="M241" s="4">
        <f t="shared" si="33"/>
        <v>17850</v>
      </c>
      <c r="N241" s="4">
        <f t="shared" si="33"/>
        <v>15872</v>
      </c>
      <c r="O241" s="4">
        <f t="shared" si="34"/>
        <v>33722</v>
      </c>
    </row>
    <row r="242" spans="1:15" ht="15.75">
      <c r="A242" s="1013" t="s">
        <v>56</v>
      </c>
      <c r="B242" s="1013"/>
      <c r="C242" s="4">
        <v>16465</v>
      </c>
      <c r="D242" s="4">
        <v>15535</v>
      </c>
      <c r="E242" s="4">
        <v>3458</v>
      </c>
      <c r="F242" s="4">
        <v>2931</v>
      </c>
      <c r="G242" s="4">
        <v>1612</v>
      </c>
      <c r="H242" s="4">
        <v>1182</v>
      </c>
      <c r="I242" s="4">
        <v>707</v>
      </c>
      <c r="J242" s="4">
        <v>482</v>
      </c>
      <c r="K242" s="4">
        <v>349</v>
      </c>
      <c r="L242" s="4">
        <v>199</v>
      </c>
      <c r="M242" s="4">
        <f t="shared" si="33"/>
        <v>22591</v>
      </c>
      <c r="N242" s="4">
        <f t="shared" si="33"/>
        <v>20329</v>
      </c>
      <c r="O242" s="4">
        <f t="shared" si="34"/>
        <v>42920</v>
      </c>
    </row>
    <row r="243" spans="1:15" ht="15.75">
      <c r="A243" s="1013" t="s">
        <v>57</v>
      </c>
      <c r="B243" s="3" t="s">
        <v>58</v>
      </c>
      <c r="C243" s="4">
        <v>10773</v>
      </c>
      <c r="D243" s="4">
        <v>9722</v>
      </c>
      <c r="E243" s="4">
        <v>4473</v>
      </c>
      <c r="F243" s="4">
        <v>4796</v>
      </c>
      <c r="G243" s="4">
        <v>1040</v>
      </c>
      <c r="H243" s="4">
        <v>911</v>
      </c>
      <c r="I243" s="4">
        <v>377</v>
      </c>
      <c r="J243" s="4">
        <v>330</v>
      </c>
      <c r="K243" s="4">
        <v>155</v>
      </c>
      <c r="L243" s="4">
        <v>94</v>
      </c>
      <c r="M243" s="4">
        <f t="shared" si="33"/>
        <v>16818</v>
      </c>
      <c r="N243" s="4">
        <f t="shared" si="33"/>
        <v>15853</v>
      </c>
      <c r="O243" s="4">
        <f t="shared" si="34"/>
        <v>32671</v>
      </c>
    </row>
    <row r="244" spans="1:15" ht="15.75">
      <c r="A244" s="1013"/>
      <c r="B244" s="3" t="s">
        <v>59</v>
      </c>
      <c r="C244" s="4">
        <v>23226</v>
      </c>
      <c r="D244" s="4">
        <v>21345</v>
      </c>
      <c r="E244" s="4">
        <v>4973</v>
      </c>
      <c r="F244" s="4">
        <v>4201</v>
      </c>
      <c r="G244" s="4">
        <v>2215</v>
      </c>
      <c r="H244" s="4">
        <v>1758</v>
      </c>
      <c r="I244" s="4">
        <v>1006</v>
      </c>
      <c r="J244" s="4">
        <v>671</v>
      </c>
      <c r="K244" s="4">
        <v>321</v>
      </c>
      <c r="L244" s="4">
        <v>170</v>
      </c>
      <c r="M244" s="4">
        <f t="shared" si="33"/>
        <v>31741</v>
      </c>
      <c r="N244" s="4">
        <f t="shared" si="33"/>
        <v>28145</v>
      </c>
      <c r="O244" s="4">
        <f t="shared" si="34"/>
        <v>59886</v>
      </c>
    </row>
    <row r="245" spans="1:15" ht="15.75">
      <c r="A245" s="1013"/>
      <c r="B245" s="3" t="s">
        <v>60</v>
      </c>
      <c r="C245" s="4">
        <v>10019</v>
      </c>
      <c r="D245" s="4">
        <v>7861</v>
      </c>
      <c r="E245" s="4">
        <v>3695</v>
      </c>
      <c r="F245" s="4">
        <v>4615</v>
      </c>
      <c r="G245" s="4">
        <v>1251</v>
      </c>
      <c r="H245" s="4">
        <v>1116</v>
      </c>
      <c r="I245" s="4">
        <v>532</v>
      </c>
      <c r="J245" s="4">
        <v>581</v>
      </c>
      <c r="K245" s="4">
        <v>337</v>
      </c>
      <c r="L245" s="4">
        <v>148</v>
      </c>
      <c r="M245" s="4">
        <f t="shared" si="33"/>
        <v>15834</v>
      </c>
      <c r="N245" s="4">
        <f t="shared" si="33"/>
        <v>14321</v>
      </c>
      <c r="O245" s="4">
        <f t="shared" si="34"/>
        <v>30155</v>
      </c>
    </row>
    <row r="246" spans="1:15" ht="15.75">
      <c r="A246" s="1013"/>
      <c r="B246" s="3" t="s">
        <v>61</v>
      </c>
      <c r="C246" s="4">
        <v>4942</v>
      </c>
      <c r="D246" s="4">
        <v>5790</v>
      </c>
      <c r="E246" s="4">
        <v>3164</v>
      </c>
      <c r="F246" s="4">
        <v>2729</v>
      </c>
      <c r="G246" s="4">
        <v>727</v>
      </c>
      <c r="H246" s="4">
        <v>601</v>
      </c>
      <c r="I246" s="4">
        <v>293</v>
      </c>
      <c r="J246" s="4">
        <v>234</v>
      </c>
      <c r="K246" s="4">
        <v>149</v>
      </c>
      <c r="L246" s="4">
        <v>106</v>
      </c>
      <c r="M246" s="4">
        <f t="shared" si="33"/>
        <v>9275</v>
      </c>
      <c r="N246" s="4">
        <f t="shared" si="33"/>
        <v>9460</v>
      </c>
      <c r="O246" s="4">
        <f t="shared" si="34"/>
        <v>18735</v>
      </c>
    </row>
    <row r="247" spans="1:15" ht="15.75">
      <c r="A247" s="1013"/>
      <c r="B247" s="3" t="s">
        <v>62</v>
      </c>
      <c r="C247" s="4">
        <v>12257</v>
      </c>
      <c r="D247" s="4">
        <v>10286</v>
      </c>
      <c r="E247" s="4">
        <v>5816</v>
      </c>
      <c r="F247" s="4">
        <v>6301</v>
      </c>
      <c r="G247" s="4">
        <v>1442</v>
      </c>
      <c r="H247" s="4">
        <v>1330</v>
      </c>
      <c r="I247" s="4">
        <v>625</v>
      </c>
      <c r="J247" s="4">
        <v>467</v>
      </c>
      <c r="K247" s="4">
        <v>287</v>
      </c>
      <c r="L247" s="4">
        <v>201</v>
      </c>
      <c r="M247" s="4">
        <f t="shared" si="33"/>
        <v>20427</v>
      </c>
      <c r="N247" s="4">
        <f t="shared" si="33"/>
        <v>18585</v>
      </c>
      <c r="O247" s="4">
        <f t="shared" si="34"/>
        <v>39012</v>
      </c>
    </row>
    <row r="248" spans="1:15" ht="15.75">
      <c r="A248" s="1013"/>
      <c r="B248" s="3" t="s">
        <v>63</v>
      </c>
      <c r="C248" s="4">
        <v>8734</v>
      </c>
      <c r="D248" s="4">
        <v>8314</v>
      </c>
      <c r="E248" s="4">
        <v>4330</v>
      </c>
      <c r="F248" s="4">
        <v>3783</v>
      </c>
      <c r="G248" s="4">
        <v>1014</v>
      </c>
      <c r="H248" s="4">
        <v>967</v>
      </c>
      <c r="I248" s="4">
        <v>423</v>
      </c>
      <c r="J248" s="4">
        <v>294</v>
      </c>
      <c r="K248" s="4">
        <v>193</v>
      </c>
      <c r="L248" s="4">
        <v>106</v>
      </c>
      <c r="M248" s="4">
        <f t="shared" si="33"/>
        <v>14694</v>
      </c>
      <c r="N248" s="4">
        <f t="shared" si="33"/>
        <v>13464</v>
      </c>
      <c r="O248" s="4">
        <f t="shared" si="34"/>
        <v>28158</v>
      </c>
    </row>
    <row r="249" spans="1:15" ht="15.75">
      <c r="A249" s="1013" t="s">
        <v>64</v>
      </c>
      <c r="B249" s="1013"/>
      <c r="C249" s="4">
        <v>16278</v>
      </c>
      <c r="D249" s="4">
        <v>14125</v>
      </c>
      <c r="E249" s="4">
        <v>7702</v>
      </c>
      <c r="F249" s="4">
        <v>7338</v>
      </c>
      <c r="G249" s="4">
        <v>3020</v>
      </c>
      <c r="H249" s="4">
        <v>2714</v>
      </c>
      <c r="I249" s="4">
        <v>1382</v>
      </c>
      <c r="J249" s="4">
        <v>1101</v>
      </c>
      <c r="K249" s="4">
        <v>737</v>
      </c>
      <c r="L249" s="4">
        <v>453</v>
      </c>
      <c r="M249" s="4">
        <f t="shared" si="33"/>
        <v>29119</v>
      </c>
      <c r="N249" s="4">
        <f t="shared" si="33"/>
        <v>25731</v>
      </c>
      <c r="O249" s="4">
        <f t="shared" si="34"/>
        <v>54850</v>
      </c>
    </row>
    <row r="250" spans="1:15" ht="15.75">
      <c r="A250" s="1013" t="s">
        <v>65</v>
      </c>
      <c r="B250" s="1013"/>
      <c r="C250" s="4">
        <v>17140</v>
      </c>
      <c r="D250" s="4">
        <v>14709</v>
      </c>
      <c r="E250" s="4">
        <v>8796</v>
      </c>
      <c r="F250" s="4">
        <v>8487</v>
      </c>
      <c r="G250" s="4">
        <v>3085</v>
      </c>
      <c r="H250" s="4">
        <v>2586</v>
      </c>
      <c r="I250" s="4">
        <v>1683</v>
      </c>
      <c r="J250" s="4">
        <v>1273</v>
      </c>
      <c r="K250" s="4">
        <v>1364</v>
      </c>
      <c r="L250" s="4">
        <v>673</v>
      </c>
      <c r="M250" s="4">
        <f t="shared" si="33"/>
        <v>32068</v>
      </c>
      <c r="N250" s="4">
        <f t="shared" si="33"/>
        <v>27728</v>
      </c>
      <c r="O250" s="4">
        <f t="shared" si="34"/>
        <v>59796</v>
      </c>
    </row>
    <row r="251" spans="1:15" ht="15.75">
      <c r="A251" s="1013" t="s">
        <v>66</v>
      </c>
      <c r="B251" s="1013"/>
      <c r="C251" s="4">
        <v>9762</v>
      </c>
      <c r="D251" s="4">
        <v>8868</v>
      </c>
      <c r="E251" s="4">
        <v>5408</v>
      </c>
      <c r="F251" s="4">
        <v>5101</v>
      </c>
      <c r="G251" s="4">
        <v>2081</v>
      </c>
      <c r="H251" s="4">
        <v>1650</v>
      </c>
      <c r="I251" s="4">
        <v>944</v>
      </c>
      <c r="J251" s="4">
        <v>776</v>
      </c>
      <c r="K251" s="4">
        <v>571</v>
      </c>
      <c r="L251" s="4">
        <v>322</v>
      </c>
      <c r="M251" s="4">
        <f t="shared" si="33"/>
        <v>18766</v>
      </c>
      <c r="N251" s="4">
        <f t="shared" si="33"/>
        <v>16717</v>
      </c>
      <c r="O251" s="4">
        <f t="shared" si="34"/>
        <v>35483</v>
      </c>
    </row>
    <row r="252" spans="1:15" ht="15.75">
      <c r="A252" s="1013" t="s">
        <v>67</v>
      </c>
      <c r="B252" s="1013"/>
      <c r="C252" s="4">
        <v>13280</v>
      </c>
      <c r="D252" s="4">
        <v>10691</v>
      </c>
      <c r="E252" s="4">
        <v>4992</v>
      </c>
      <c r="F252" s="4">
        <v>5553</v>
      </c>
      <c r="G252" s="4">
        <v>2107</v>
      </c>
      <c r="H252" s="4">
        <v>2019</v>
      </c>
      <c r="I252" s="4">
        <v>1033</v>
      </c>
      <c r="J252" s="4">
        <v>877</v>
      </c>
      <c r="K252" s="4">
        <v>556</v>
      </c>
      <c r="L252" s="4">
        <v>351</v>
      </c>
      <c r="M252" s="4">
        <f t="shared" si="33"/>
        <v>21968</v>
      </c>
      <c r="N252" s="4">
        <f t="shared" si="33"/>
        <v>19491</v>
      </c>
      <c r="O252" s="4">
        <f t="shared" si="34"/>
        <v>41459</v>
      </c>
    </row>
    <row r="253" spans="1:15" ht="15.75">
      <c r="A253" s="1013" t="s">
        <v>93</v>
      </c>
      <c r="B253" s="1013"/>
      <c r="C253" s="4">
        <v>13136</v>
      </c>
      <c r="D253" s="4">
        <v>9749</v>
      </c>
      <c r="E253" s="4">
        <v>4581</v>
      </c>
      <c r="F253" s="4">
        <v>5149</v>
      </c>
      <c r="G253" s="4">
        <v>1604</v>
      </c>
      <c r="H253" s="4">
        <v>1575</v>
      </c>
      <c r="I253" s="4">
        <v>654</v>
      </c>
      <c r="J253" s="4">
        <v>583</v>
      </c>
      <c r="K253" s="4">
        <v>410</v>
      </c>
      <c r="L253" s="4">
        <v>212</v>
      </c>
      <c r="M253" s="4">
        <f t="shared" si="33"/>
        <v>20385</v>
      </c>
      <c r="N253" s="4">
        <f t="shared" si="33"/>
        <v>17268</v>
      </c>
      <c r="O253" s="4">
        <f t="shared" si="34"/>
        <v>37653</v>
      </c>
    </row>
    <row r="254" spans="1:15" ht="15.75">
      <c r="A254" s="1013" t="s">
        <v>69</v>
      </c>
      <c r="B254" s="1013"/>
      <c r="C254" s="4">
        <v>6479</v>
      </c>
      <c r="D254" s="4">
        <v>5278</v>
      </c>
      <c r="E254" s="4">
        <v>3664</v>
      </c>
      <c r="F254" s="4">
        <v>3515</v>
      </c>
      <c r="G254" s="4">
        <v>1497</v>
      </c>
      <c r="H254" s="4">
        <v>1293</v>
      </c>
      <c r="I254" s="4">
        <v>720</v>
      </c>
      <c r="J254" s="4">
        <v>467</v>
      </c>
      <c r="K254" s="4">
        <v>392</v>
      </c>
      <c r="L254" s="4">
        <v>215</v>
      </c>
      <c r="M254" s="4">
        <f t="shared" si="33"/>
        <v>12752</v>
      </c>
      <c r="N254" s="4">
        <f t="shared" si="33"/>
        <v>10768</v>
      </c>
      <c r="O254" s="4">
        <f t="shared" si="34"/>
        <v>23520</v>
      </c>
    </row>
    <row r="255" spans="1:15" ht="15.75">
      <c r="A255" s="1013" t="s">
        <v>70</v>
      </c>
      <c r="B255" s="1013"/>
      <c r="C255" s="4">
        <v>11380</v>
      </c>
      <c r="D255" s="4">
        <v>8496</v>
      </c>
      <c r="E255" s="4">
        <v>5634</v>
      </c>
      <c r="F255" s="4">
        <v>5846</v>
      </c>
      <c r="G255" s="4">
        <v>2186</v>
      </c>
      <c r="H255" s="4">
        <v>1906</v>
      </c>
      <c r="I255" s="4">
        <v>956</v>
      </c>
      <c r="J255" s="4">
        <v>593</v>
      </c>
      <c r="K255" s="4">
        <v>567</v>
      </c>
      <c r="L255" s="4">
        <v>199</v>
      </c>
      <c r="M255" s="4">
        <f t="shared" si="33"/>
        <v>20723</v>
      </c>
      <c r="N255" s="4">
        <f t="shared" si="33"/>
        <v>17040</v>
      </c>
      <c r="O255" s="4">
        <f t="shared" si="34"/>
        <v>37763</v>
      </c>
    </row>
    <row r="256" spans="1:15" ht="15.75">
      <c r="A256" s="1013" t="s">
        <v>71</v>
      </c>
      <c r="B256" s="1013"/>
      <c r="C256" s="4">
        <v>15802</v>
      </c>
      <c r="D256" s="4">
        <v>11614</v>
      </c>
      <c r="E256" s="4">
        <v>9752</v>
      </c>
      <c r="F256" s="4">
        <v>10679</v>
      </c>
      <c r="G256" s="4">
        <v>4090</v>
      </c>
      <c r="H256" s="4">
        <v>3692</v>
      </c>
      <c r="I256" s="4">
        <v>2078</v>
      </c>
      <c r="J256" s="4">
        <v>1524</v>
      </c>
      <c r="K256" s="4">
        <v>1183</v>
      </c>
      <c r="L256" s="4">
        <v>577</v>
      </c>
      <c r="M256" s="4">
        <f t="shared" si="33"/>
        <v>32905</v>
      </c>
      <c r="N256" s="4">
        <f t="shared" si="33"/>
        <v>28086</v>
      </c>
      <c r="O256" s="4">
        <f t="shared" si="34"/>
        <v>60991</v>
      </c>
    </row>
    <row r="257" spans="1:17" ht="15.75">
      <c r="A257" s="1013" t="s">
        <v>72</v>
      </c>
      <c r="B257" s="1013"/>
      <c r="C257" s="4">
        <v>7297</v>
      </c>
      <c r="D257" s="4">
        <v>6209</v>
      </c>
      <c r="E257" s="4">
        <v>4882</v>
      </c>
      <c r="F257" s="4">
        <v>4229</v>
      </c>
      <c r="G257" s="4">
        <v>2376</v>
      </c>
      <c r="H257" s="4">
        <v>1241</v>
      </c>
      <c r="I257" s="4">
        <v>1893</v>
      </c>
      <c r="J257" s="4">
        <v>865</v>
      </c>
      <c r="K257" s="4">
        <v>1401</v>
      </c>
      <c r="L257" s="4">
        <v>301</v>
      </c>
      <c r="M257" s="4">
        <f t="shared" si="33"/>
        <v>17849</v>
      </c>
      <c r="N257" s="4">
        <f t="shared" si="33"/>
        <v>12845</v>
      </c>
      <c r="O257" s="4">
        <f t="shared" si="34"/>
        <v>30694</v>
      </c>
    </row>
    <row r="258" spans="1:17" ht="15.75">
      <c r="A258" s="1013" t="s">
        <v>73</v>
      </c>
      <c r="B258" s="1013"/>
      <c r="C258" s="4">
        <v>25054</v>
      </c>
      <c r="D258" s="4">
        <v>21585</v>
      </c>
      <c r="E258" s="4">
        <v>11827</v>
      </c>
      <c r="F258" s="4">
        <v>12117</v>
      </c>
      <c r="G258" s="4">
        <v>4208</v>
      </c>
      <c r="H258" s="4">
        <v>3960</v>
      </c>
      <c r="I258" s="4">
        <v>1910</v>
      </c>
      <c r="J258" s="4">
        <v>1514</v>
      </c>
      <c r="K258" s="4">
        <v>892</v>
      </c>
      <c r="L258" s="4">
        <v>559</v>
      </c>
      <c r="M258" s="4">
        <f t="shared" si="33"/>
        <v>43891</v>
      </c>
      <c r="N258" s="4">
        <f t="shared" si="33"/>
        <v>39735</v>
      </c>
      <c r="O258" s="4">
        <f t="shared" si="34"/>
        <v>83626</v>
      </c>
    </row>
    <row r="259" spans="1:17" ht="15.75">
      <c r="A259" s="1016" t="s">
        <v>32</v>
      </c>
      <c r="B259" s="1016"/>
      <c r="C259" s="20">
        <f t="shared" ref="C259:O259" si="35">SUM(C239:C258)</f>
        <v>273382</v>
      </c>
      <c r="D259" s="20">
        <f t="shared" si="35"/>
        <v>236729</v>
      </c>
      <c r="E259" s="20">
        <f t="shared" si="35"/>
        <v>122793</v>
      </c>
      <c r="F259" s="20">
        <f t="shared" si="35"/>
        <v>120006</v>
      </c>
      <c r="G259" s="20">
        <f t="shared" si="35"/>
        <v>44368</v>
      </c>
      <c r="H259" s="20">
        <f t="shared" si="35"/>
        <v>38576</v>
      </c>
      <c r="I259" s="20">
        <f t="shared" si="35"/>
        <v>21354</v>
      </c>
      <c r="J259" s="20">
        <f t="shared" si="35"/>
        <v>15570</v>
      </c>
      <c r="K259" s="20">
        <f t="shared" si="35"/>
        <v>11930</v>
      </c>
      <c r="L259" s="20">
        <f t="shared" si="35"/>
        <v>5992</v>
      </c>
      <c r="M259" s="20">
        <f t="shared" si="35"/>
        <v>473827</v>
      </c>
      <c r="N259" s="20">
        <f t="shared" si="35"/>
        <v>416873</v>
      </c>
      <c r="O259" s="20">
        <f t="shared" si="35"/>
        <v>890700</v>
      </c>
    </row>
    <row r="262" spans="1:17" ht="30.75">
      <c r="A262" s="1017" t="s">
        <v>162</v>
      </c>
      <c r="B262" s="1017"/>
      <c r="C262" s="1017"/>
      <c r="D262" s="1017"/>
      <c r="E262" s="1017"/>
      <c r="F262" s="1017"/>
      <c r="G262" s="1017"/>
      <c r="H262" s="1017"/>
      <c r="I262" s="1017"/>
      <c r="J262" s="1017"/>
      <c r="K262" s="1017"/>
      <c r="L262" s="1017"/>
      <c r="M262" s="1017"/>
      <c r="N262" s="1017"/>
      <c r="O262" s="1017"/>
      <c r="P262" s="1017"/>
      <c r="Q262" s="1017"/>
    </row>
    <row r="263" spans="1:17" ht="24.75">
      <c r="A263" s="1020" t="s">
        <v>5</v>
      </c>
      <c r="B263" s="1020"/>
      <c r="C263" s="1020"/>
      <c r="D263" s="1020"/>
      <c r="E263" s="1020"/>
      <c r="F263" s="1020"/>
      <c r="G263" s="1020"/>
      <c r="H263" s="1020"/>
      <c r="I263" s="1020"/>
      <c r="J263" s="1020"/>
      <c r="K263" s="1020"/>
      <c r="L263" s="1020"/>
      <c r="M263" s="1020"/>
      <c r="N263" s="1020"/>
      <c r="O263" s="1020"/>
      <c r="P263" s="1020"/>
      <c r="Q263" s="1020"/>
    </row>
    <row r="264" spans="1:17" ht="15.75">
      <c r="B264" s="1027" t="s">
        <v>115</v>
      </c>
      <c r="C264" s="1027"/>
      <c r="D264" s="1027" t="s">
        <v>142</v>
      </c>
      <c r="E264" s="1027"/>
      <c r="F264" s="1041" t="s">
        <v>45</v>
      </c>
      <c r="G264" s="1042"/>
      <c r="H264" s="1041" t="s">
        <v>75</v>
      </c>
      <c r="I264" s="1042"/>
      <c r="J264" s="1027" t="s">
        <v>78</v>
      </c>
      <c r="K264" s="1027"/>
      <c r="L264" s="1027" t="s">
        <v>80</v>
      </c>
      <c r="M264" s="1027"/>
      <c r="N264" s="1027" t="s">
        <v>32</v>
      </c>
      <c r="O264" s="1027"/>
      <c r="P264" s="1027"/>
    </row>
    <row r="265" spans="1:17" ht="15.75">
      <c r="B265" s="1027"/>
      <c r="C265" s="1027"/>
      <c r="D265" s="26" t="s">
        <v>33</v>
      </c>
      <c r="E265" s="26" t="s">
        <v>34</v>
      </c>
      <c r="F265" s="26" t="s">
        <v>33</v>
      </c>
      <c r="G265" s="26" t="s">
        <v>34</v>
      </c>
      <c r="H265" s="26" t="s">
        <v>33</v>
      </c>
      <c r="I265" s="26" t="s">
        <v>34</v>
      </c>
      <c r="J265" s="26" t="s">
        <v>33</v>
      </c>
      <c r="K265" s="26" t="s">
        <v>34</v>
      </c>
      <c r="L265" s="26" t="s">
        <v>33</v>
      </c>
      <c r="M265" s="26" t="s">
        <v>34</v>
      </c>
      <c r="N265" s="26" t="s">
        <v>33</v>
      </c>
      <c r="O265" s="26" t="s">
        <v>34</v>
      </c>
      <c r="P265" s="26" t="s">
        <v>32</v>
      </c>
    </row>
    <row r="266" spans="1:17" ht="15.75">
      <c r="B266" s="1028" t="s">
        <v>53</v>
      </c>
      <c r="C266" s="1034"/>
      <c r="D266" s="37">
        <v>414</v>
      </c>
      <c r="E266" s="37">
        <v>217</v>
      </c>
      <c r="F266" s="37">
        <v>106</v>
      </c>
      <c r="G266" s="37">
        <v>61</v>
      </c>
      <c r="H266" s="37">
        <v>17</v>
      </c>
      <c r="I266" s="37">
        <v>7</v>
      </c>
      <c r="J266" s="37">
        <v>4</v>
      </c>
      <c r="K266" s="37">
        <v>1</v>
      </c>
      <c r="L266" s="37">
        <v>4</v>
      </c>
      <c r="M266" s="37">
        <v>1</v>
      </c>
      <c r="N266" s="37">
        <f t="shared" ref="N266:O286" si="36">SUM(L266,J266,H266,F266,D266)</f>
        <v>545</v>
      </c>
      <c r="O266" s="37">
        <f t="shared" si="36"/>
        <v>287</v>
      </c>
      <c r="P266" s="37">
        <f t="shared" ref="P266:P286" si="37">SUM(N266:O266)</f>
        <v>832</v>
      </c>
    </row>
    <row r="267" spans="1:17" ht="15.75">
      <c r="B267" s="1028" t="s">
        <v>54</v>
      </c>
      <c r="C267" s="1034"/>
      <c r="D267" s="37">
        <v>61</v>
      </c>
      <c r="E267" s="37">
        <v>11</v>
      </c>
      <c r="F267" s="37">
        <v>4</v>
      </c>
      <c r="G267" s="37">
        <v>0</v>
      </c>
      <c r="H267" s="37">
        <v>1</v>
      </c>
      <c r="I267" s="37">
        <v>0</v>
      </c>
      <c r="J267" s="37">
        <v>1</v>
      </c>
      <c r="K267" s="37">
        <v>0</v>
      </c>
      <c r="L267" s="37">
        <v>0</v>
      </c>
      <c r="M267" s="37">
        <v>0</v>
      </c>
      <c r="N267" s="37">
        <f t="shared" si="36"/>
        <v>67</v>
      </c>
      <c r="O267" s="37">
        <f t="shared" si="36"/>
        <v>11</v>
      </c>
      <c r="P267" s="37">
        <f t="shared" si="37"/>
        <v>78</v>
      </c>
    </row>
    <row r="268" spans="1:17" ht="15.75">
      <c r="B268" s="1028" t="s">
        <v>55</v>
      </c>
      <c r="C268" s="1034"/>
      <c r="D268" s="37">
        <v>98</v>
      </c>
      <c r="E268" s="37">
        <v>58</v>
      </c>
      <c r="F268" s="37">
        <v>42</v>
      </c>
      <c r="G268" s="37">
        <v>24</v>
      </c>
      <c r="H268" s="37">
        <v>1</v>
      </c>
      <c r="I268" s="37">
        <v>0</v>
      </c>
      <c r="J268" s="37">
        <v>0</v>
      </c>
      <c r="K268" s="37">
        <v>0</v>
      </c>
      <c r="L268" s="37">
        <v>0</v>
      </c>
      <c r="M268" s="37">
        <v>0</v>
      </c>
      <c r="N268" s="37">
        <f t="shared" si="36"/>
        <v>141</v>
      </c>
      <c r="O268" s="37">
        <f t="shared" si="36"/>
        <v>82</v>
      </c>
      <c r="P268" s="37">
        <f t="shared" si="37"/>
        <v>223</v>
      </c>
    </row>
    <row r="269" spans="1:17" ht="15.75">
      <c r="B269" s="1028" t="s">
        <v>56</v>
      </c>
      <c r="C269" s="1034"/>
      <c r="D269" s="37">
        <v>0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7">
        <v>0</v>
      </c>
      <c r="K269" s="37">
        <v>0</v>
      </c>
      <c r="L269" s="37">
        <v>0</v>
      </c>
      <c r="M269" s="37">
        <v>0</v>
      </c>
      <c r="N269" s="37">
        <f t="shared" si="36"/>
        <v>0</v>
      </c>
      <c r="O269" s="37">
        <f t="shared" si="36"/>
        <v>0</v>
      </c>
      <c r="P269" s="37">
        <f t="shared" si="37"/>
        <v>0</v>
      </c>
    </row>
    <row r="270" spans="1:17" ht="15.75">
      <c r="B270" s="1028" t="s">
        <v>57</v>
      </c>
      <c r="C270" s="16" t="s">
        <v>100</v>
      </c>
      <c r="D270" s="37">
        <v>250</v>
      </c>
      <c r="E270" s="37">
        <v>121</v>
      </c>
      <c r="F270" s="37">
        <v>61</v>
      </c>
      <c r="G270" s="37">
        <v>19</v>
      </c>
      <c r="H270" s="37">
        <v>5</v>
      </c>
      <c r="I270" s="37">
        <v>0</v>
      </c>
      <c r="J270" s="37">
        <v>0</v>
      </c>
      <c r="K270" s="37">
        <v>0</v>
      </c>
      <c r="L270" s="37">
        <v>0</v>
      </c>
      <c r="M270" s="37">
        <v>0</v>
      </c>
      <c r="N270" s="37">
        <f t="shared" si="36"/>
        <v>316</v>
      </c>
      <c r="O270" s="37">
        <f t="shared" si="36"/>
        <v>140</v>
      </c>
      <c r="P270" s="37">
        <f t="shared" si="37"/>
        <v>456</v>
      </c>
    </row>
    <row r="271" spans="1:17" ht="15.75">
      <c r="B271" s="1028"/>
      <c r="C271" s="16" t="s">
        <v>101</v>
      </c>
      <c r="D271" s="37">
        <v>396</v>
      </c>
      <c r="E271" s="37">
        <v>291</v>
      </c>
      <c r="F271" s="37">
        <v>202</v>
      </c>
      <c r="G271" s="37">
        <v>133</v>
      </c>
      <c r="H271" s="37">
        <v>7</v>
      </c>
      <c r="I271" s="37">
        <v>1</v>
      </c>
      <c r="J271" s="37">
        <v>0</v>
      </c>
      <c r="K271" s="37">
        <v>0</v>
      </c>
      <c r="L271" s="37">
        <v>0</v>
      </c>
      <c r="M271" s="37">
        <v>0</v>
      </c>
      <c r="N271" s="37">
        <f t="shared" si="36"/>
        <v>605</v>
      </c>
      <c r="O271" s="37">
        <f t="shared" si="36"/>
        <v>425</v>
      </c>
      <c r="P271" s="37">
        <f t="shared" si="37"/>
        <v>1030</v>
      </c>
    </row>
    <row r="272" spans="1:17" ht="15.75">
      <c r="B272" s="1028"/>
      <c r="C272" s="16" t="s">
        <v>102</v>
      </c>
      <c r="D272" s="37">
        <v>17</v>
      </c>
      <c r="E272" s="37">
        <v>10</v>
      </c>
      <c r="F272" s="37">
        <v>4</v>
      </c>
      <c r="G272" s="37">
        <v>0</v>
      </c>
      <c r="H272" s="37">
        <v>1</v>
      </c>
      <c r="I272" s="37">
        <v>0</v>
      </c>
      <c r="J272" s="37">
        <v>0</v>
      </c>
      <c r="K272" s="37">
        <v>0</v>
      </c>
      <c r="L272" s="37">
        <v>0</v>
      </c>
      <c r="M272" s="37">
        <v>0</v>
      </c>
      <c r="N272" s="37">
        <f t="shared" si="36"/>
        <v>22</v>
      </c>
      <c r="O272" s="37">
        <f t="shared" si="36"/>
        <v>10</v>
      </c>
      <c r="P272" s="37">
        <f t="shared" si="37"/>
        <v>32</v>
      </c>
    </row>
    <row r="273" spans="2:16" ht="15.75">
      <c r="B273" s="1028"/>
      <c r="C273" s="16" t="s">
        <v>105</v>
      </c>
      <c r="D273" s="37">
        <v>204</v>
      </c>
      <c r="E273" s="37">
        <v>150</v>
      </c>
      <c r="F273" s="37">
        <v>85</v>
      </c>
      <c r="G273" s="37">
        <v>65</v>
      </c>
      <c r="H273" s="37">
        <v>3</v>
      </c>
      <c r="I273" s="37">
        <v>3</v>
      </c>
      <c r="J273" s="37">
        <v>0</v>
      </c>
      <c r="K273" s="37">
        <v>0</v>
      </c>
      <c r="L273" s="37">
        <v>0</v>
      </c>
      <c r="M273" s="37">
        <v>0</v>
      </c>
      <c r="N273" s="37">
        <f t="shared" si="36"/>
        <v>292</v>
      </c>
      <c r="O273" s="37">
        <f t="shared" si="36"/>
        <v>218</v>
      </c>
      <c r="P273" s="37">
        <f t="shared" si="37"/>
        <v>510</v>
      </c>
    </row>
    <row r="274" spans="2:16" ht="15.75">
      <c r="B274" s="1028"/>
      <c r="C274" s="16" t="s">
        <v>106</v>
      </c>
      <c r="D274" s="37">
        <v>115</v>
      </c>
      <c r="E274" s="37">
        <v>58</v>
      </c>
      <c r="F274" s="37">
        <v>10</v>
      </c>
      <c r="G274" s="37">
        <v>10</v>
      </c>
      <c r="H274" s="37">
        <v>2</v>
      </c>
      <c r="I274" s="37">
        <v>1</v>
      </c>
      <c r="J274" s="37">
        <v>0</v>
      </c>
      <c r="K274" s="37">
        <v>0</v>
      </c>
      <c r="L274" s="37">
        <v>0</v>
      </c>
      <c r="M274" s="37">
        <v>0</v>
      </c>
      <c r="N274" s="37">
        <f t="shared" si="36"/>
        <v>127</v>
      </c>
      <c r="O274" s="37">
        <f t="shared" si="36"/>
        <v>69</v>
      </c>
      <c r="P274" s="37">
        <f t="shared" si="37"/>
        <v>196</v>
      </c>
    </row>
    <row r="275" spans="2:16" ht="15.75">
      <c r="B275" s="1028"/>
      <c r="C275" s="16" t="s">
        <v>107</v>
      </c>
      <c r="D275" s="37">
        <v>198</v>
      </c>
      <c r="E275" s="37">
        <v>167</v>
      </c>
      <c r="F275" s="37">
        <v>60</v>
      </c>
      <c r="G275" s="37">
        <v>33</v>
      </c>
      <c r="H275" s="37">
        <v>0</v>
      </c>
      <c r="I275" s="37">
        <v>0</v>
      </c>
      <c r="J275" s="37">
        <v>0</v>
      </c>
      <c r="K275" s="37">
        <v>0</v>
      </c>
      <c r="L275" s="37">
        <v>1</v>
      </c>
      <c r="M275" s="37">
        <v>0</v>
      </c>
      <c r="N275" s="37">
        <f t="shared" si="36"/>
        <v>259</v>
      </c>
      <c r="O275" s="37">
        <f t="shared" si="36"/>
        <v>200</v>
      </c>
      <c r="P275" s="37">
        <f t="shared" si="37"/>
        <v>459</v>
      </c>
    </row>
    <row r="276" spans="2:16" ht="15.75">
      <c r="B276" s="1028" t="s">
        <v>64</v>
      </c>
      <c r="C276" s="1034"/>
      <c r="D276" s="37">
        <v>48</v>
      </c>
      <c r="E276" s="37">
        <v>18</v>
      </c>
      <c r="F276" s="37">
        <v>6</v>
      </c>
      <c r="G276" s="37">
        <v>3</v>
      </c>
      <c r="H276" s="37">
        <v>1</v>
      </c>
      <c r="I276" s="37">
        <v>1</v>
      </c>
      <c r="J276" s="37">
        <v>0</v>
      </c>
      <c r="K276" s="37">
        <v>0</v>
      </c>
      <c r="L276" s="37">
        <v>0</v>
      </c>
      <c r="M276" s="37">
        <v>0</v>
      </c>
      <c r="N276" s="37">
        <f t="shared" si="36"/>
        <v>55</v>
      </c>
      <c r="O276" s="37">
        <f t="shared" si="36"/>
        <v>22</v>
      </c>
      <c r="P276" s="37">
        <f t="shared" si="37"/>
        <v>77</v>
      </c>
    </row>
    <row r="277" spans="2:16" ht="15.75">
      <c r="B277" s="1028" t="s">
        <v>65</v>
      </c>
      <c r="C277" s="1034"/>
      <c r="D277" s="37">
        <v>58</v>
      </c>
      <c r="E277" s="37">
        <v>33</v>
      </c>
      <c r="F277" s="37">
        <v>53</v>
      </c>
      <c r="G277" s="37">
        <v>17</v>
      </c>
      <c r="H277" s="37">
        <v>20</v>
      </c>
      <c r="I277" s="37">
        <v>8</v>
      </c>
      <c r="J277" s="37">
        <v>1</v>
      </c>
      <c r="K277" s="37">
        <v>1</v>
      </c>
      <c r="L277" s="37">
        <v>1</v>
      </c>
      <c r="M277" s="37">
        <v>0</v>
      </c>
      <c r="N277" s="37">
        <f t="shared" si="36"/>
        <v>133</v>
      </c>
      <c r="O277" s="37">
        <f t="shared" si="36"/>
        <v>59</v>
      </c>
      <c r="P277" s="37">
        <f t="shared" si="37"/>
        <v>192</v>
      </c>
    </row>
    <row r="278" spans="2:16" ht="15.75">
      <c r="B278" s="1028" t="s">
        <v>136</v>
      </c>
      <c r="C278" s="1034"/>
      <c r="D278" s="37">
        <v>193</v>
      </c>
      <c r="E278" s="37">
        <v>77</v>
      </c>
      <c r="F278" s="37">
        <v>97</v>
      </c>
      <c r="G278" s="37">
        <v>28</v>
      </c>
      <c r="H278" s="37">
        <v>22</v>
      </c>
      <c r="I278" s="37">
        <v>4</v>
      </c>
      <c r="J278" s="37">
        <v>4</v>
      </c>
      <c r="K278" s="37">
        <v>1</v>
      </c>
      <c r="L278" s="37">
        <v>4</v>
      </c>
      <c r="M278" s="37">
        <v>1</v>
      </c>
      <c r="N278" s="37">
        <f t="shared" si="36"/>
        <v>320</v>
      </c>
      <c r="O278" s="37">
        <f t="shared" si="36"/>
        <v>111</v>
      </c>
      <c r="P278" s="37">
        <f t="shared" si="37"/>
        <v>431</v>
      </c>
    </row>
    <row r="279" spans="2:16" ht="15.75">
      <c r="B279" s="1028" t="s">
        <v>138</v>
      </c>
      <c r="C279" s="1034"/>
      <c r="D279" s="37">
        <v>299</v>
      </c>
      <c r="E279" s="37">
        <v>113</v>
      </c>
      <c r="F279" s="37">
        <v>99</v>
      </c>
      <c r="G279" s="37">
        <v>81</v>
      </c>
      <c r="H279" s="37">
        <v>16</v>
      </c>
      <c r="I279" s="37">
        <v>6</v>
      </c>
      <c r="J279" s="37">
        <v>3</v>
      </c>
      <c r="K279" s="37">
        <v>0</v>
      </c>
      <c r="L279" s="37">
        <v>6</v>
      </c>
      <c r="M279" s="37">
        <v>0</v>
      </c>
      <c r="N279" s="37">
        <f t="shared" si="36"/>
        <v>423</v>
      </c>
      <c r="O279" s="37">
        <f t="shared" si="36"/>
        <v>200</v>
      </c>
      <c r="P279" s="37">
        <f t="shared" si="37"/>
        <v>623</v>
      </c>
    </row>
    <row r="280" spans="2:16" ht="15.75">
      <c r="B280" s="1028" t="s">
        <v>137</v>
      </c>
      <c r="C280" s="1034"/>
      <c r="D280" s="37">
        <v>134</v>
      </c>
      <c r="E280" s="37">
        <v>82</v>
      </c>
      <c r="F280" s="37">
        <v>22</v>
      </c>
      <c r="G280" s="37">
        <v>12</v>
      </c>
      <c r="H280" s="37">
        <v>1</v>
      </c>
      <c r="I280" s="37">
        <v>0</v>
      </c>
      <c r="J280" s="37">
        <v>4</v>
      </c>
      <c r="K280" s="37">
        <v>0</v>
      </c>
      <c r="L280" s="37">
        <v>1</v>
      </c>
      <c r="M280" s="37">
        <v>0</v>
      </c>
      <c r="N280" s="37">
        <f t="shared" si="36"/>
        <v>162</v>
      </c>
      <c r="O280" s="37">
        <f t="shared" si="36"/>
        <v>94</v>
      </c>
      <c r="P280" s="37">
        <f t="shared" si="37"/>
        <v>256</v>
      </c>
    </row>
    <row r="281" spans="2:16" ht="15.75">
      <c r="B281" s="1028" t="s">
        <v>69</v>
      </c>
      <c r="C281" s="1034"/>
      <c r="D281" s="37">
        <v>40</v>
      </c>
      <c r="E281" s="37">
        <v>17</v>
      </c>
      <c r="F281" s="37">
        <v>31</v>
      </c>
      <c r="G281" s="37">
        <v>6</v>
      </c>
      <c r="H281" s="37">
        <v>9</v>
      </c>
      <c r="I281" s="37">
        <v>1</v>
      </c>
      <c r="J281" s="37">
        <v>0</v>
      </c>
      <c r="K281" s="37">
        <v>0</v>
      </c>
      <c r="L281" s="37">
        <v>0</v>
      </c>
      <c r="M281" s="37">
        <v>0</v>
      </c>
      <c r="N281" s="37">
        <f t="shared" si="36"/>
        <v>80</v>
      </c>
      <c r="O281" s="37">
        <f t="shared" si="36"/>
        <v>24</v>
      </c>
      <c r="P281" s="37">
        <f t="shared" si="37"/>
        <v>104</v>
      </c>
    </row>
    <row r="282" spans="2:16" ht="15.75">
      <c r="B282" s="1028" t="s">
        <v>70</v>
      </c>
      <c r="C282" s="1034"/>
      <c r="D282" s="37">
        <v>88</v>
      </c>
      <c r="E282" s="37">
        <v>29</v>
      </c>
      <c r="F282" s="37">
        <v>9</v>
      </c>
      <c r="G282" s="37">
        <v>4</v>
      </c>
      <c r="H282" s="37">
        <v>1</v>
      </c>
      <c r="I282" s="37">
        <v>0</v>
      </c>
      <c r="J282" s="37">
        <v>0</v>
      </c>
      <c r="K282" s="37">
        <v>0</v>
      </c>
      <c r="L282" s="37">
        <v>0</v>
      </c>
      <c r="M282" s="37">
        <v>0</v>
      </c>
      <c r="N282" s="37">
        <f t="shared" si="36"/>
        <v>98</v>
      </c>
      <c r="O282" s="37">
        <f t="shared" si="36"/>
        <v>33</v>
      </c>
      <c r="P282" s="37">
        <f t="shared" si="37"/>
        <v>131</v>
      </c>
    </row>
    <row r="283" spans="2:16" ht="15.75">
      <c r="B283" s="1028" t="s">
        <v>71</v>
      </c>
      <c r="C283" s="1034"/>
      <c r="D283" s="37">
        <v>325</v>
      </c>
      <c r="E283" s="37">
        <v>110</v>
      </c>
      <c r="F283" s="37">
        <v>81</v>
      </c>
      <c r="G283" s="37">
        <v>29</v>
      </c>
      <c r="H283" s="37">
        <v>11</v>
      </c>
      <c r="I283" s="37">
        <v>7</v>
      </c>
      <c r="J283" s="37">
        <v>3</v>
      </c>
      <c r="K283" s="37">
        <v>0</v>
      </c>
      <c r="L283" s="37">
        <v>1</v>
      </c>
      <c r="M283" s="37">
        <v>0</v>
      </c>
      <c r="N283" s="37">
        <f t="shared" si="36"/>
        <v>421</v>
      </c>
      <c r="O283" s="37">
        <f t="shared" si="36"/>
        <v>146</v>
      </c>
      <c r="P283" s="37">
        <f t="shared" si="37"/>
        <v>567</v>
      </c>
    </row>
    <row r="284" spans="2:16" ht="15.75">
      <c r="B284" s="1028" t="s">
        <v>72</v>
      </c>
      <c r="C284" s="1034"/>
      <c r="D284" s="37">
        <v>33</v>
      </c>
      <c r="E284" s="37">
        <v>20</v>
      </c>
      <c r="F284" s="37">
        <v>31</v>
      </c>
      <c r="G284" s="37">
        <v>7</v>
      </c>
      <c r="H284" s="37">
        <v>2</v>
      </c>
      <c r="I284" s="37">
        <v>2</v>
      </c>
      <c r="J284" s="37">
        <v>0</v>
      </c>
      <c r="K284" s="37">
        <v>0</v>
      </c>
      <c r="L284" s="37">
        <v>0</v>
      </c>
      <c r="M284" s="37">
        <v>0</v>
      </c>
      <c r="N284" s="37">
        <f t="shared" si="36"/>
        <v>66</v>
      </c>
      <c r="O284" s="37">
        <f t="shared" si="36"/>
        <v>29</v>
      </c>
      <c r="P284" s="37">
        <f t="shared" si="37"/>
        <v>95</v>
      </c>
    </row>
    <row r="285" spans="2:16" ht="15.75">
      <c r="B285" s="1028" t="s">
        <v>73</v>
      </c>
      <c r="C285" s="1034"/>
      <c r="D285" s="37">
        <v>1565</v>
      </c>
      <c r="E285" s="37">
        <v>649</v>
      </c>
      <c r="F285" s="37">
        <v>794</v>
      </c>
      <c r="G285" s="37">
        <v>351</v>
      </c>
      <c r="H285" s="37">
        <v>78</v>
      </c>
      <c r="I285" s="37">
        <v>32</v>
      </c>
      <c r="J285" s="37">
        <v>15</v>
      </c>
      <c r="K285" s="37">
        <v>8</v>
      </c>
      <c r="L285" s="37">
        <v>2</v>
      </c>
      <c r="M285" s="37">
        <v>1</v>
      </c>
      <c r="N285" s="37">
        <f t="shared" si="36"/>
        <v>2454</v>
      </c>
      <c r="O285" s="37">
        <f t="shared" si="36"/>
        <v>1041</v>
      </c>
      <c r="P285" s="37">
        <f t="shared" si="37"/>
        <v>3495</v>
      </c>
    </row>
    <row r="286" spans="2:16" ht="15.75">
      <c r="B286" s="1027" t="s">
        <v>32</v>
      </c>
      <c r="C286" s="1038"/>
      <c r="D286" s="39">
        <f t="shared" ref="D286:M286" si="38">SUM(D266:D285)</f>
        <v>4536</v>
      </c>
      <c r="E286" s="39">
        <f t="shared" si="38"/>
        <v>2231</v>
      </c>
      <c r="F286" s="39">
        <f t="shared" si="38"/>
        <v>1797</v>
      </c>
      <c r="G286" s="39">
        <f t="shared" si="38"/>
        <v>883</v>
      </c>
      <c r="H286" s="39">
        <f t="shared" si="38"/>
        <v>198</v>
      </c>
      <c r="I286" s="39">
        <f t="shared" si="38"/>
        <v>73</v>
      </c>
      <c r="J286" s="39">
        <f t="shared" si="38"/>
        <v>35</v>
      </c>
      <c r="K286" s="39">
        <f t="shared" si="38"/>
        <v>11</v>
      </c>
      <c r="L286" s="39">
        <f t="shared" si="38"/>
        <v>20</v>
      </c>
      <c r="M286" s="39">
        <f t="shared" si="38"/>
        <v>3</v>
      </c>
      <c r="N286" s="37">
        <f t="shared" si="36"/>
        <v>6586</v>
      </c>
      <c r="O286" s="37">
        <f t="shared" si="36"/>
        <v>3201</v>
      </c>
      <c r="P286" s="37">
        <f t="shared" si="37"/>
        <v>9787</v>
      </c>
    </row>
    <row r="291" spans="1:15" ht="30.75">
      <c r="A291" s="1043" t="s">
        <v>150</v>
      </c>
      <c r="B291" s="1043"/>
      <c r="C291" s="1043"/>
      <c r="D291" s="1043"/>
      <c r="E291" s="1043"/>
      <c r="F291" s="1043"/>
      <c r="G291" s="1043"/>
      <c r="H291" s="1043"/>
      <c r="I291" s="1043"/>
      <c r="J291" s="1043"/>
      <c r="K291" s="1043"/>
      <c r="L291" s="1043"/>
      <c r="M291" s="1043"/>
      <c r="N291" s="1043"/>
      <c r="O291" s="1043"/>
    </row>
    <row r="292" spans="1:15" ht="30.75">
      <c r="A292" s="1044" t="s">
        <v>12</v>
      </c>
      <c r="B292" s="1044"/>
      <c r="C292" s="1044"/>
      <c r="D292" s="1044"/>
      <c r="E292" s="1044"/>
      <c r="F292" s="1044"/>
      <c r="G292" s="1044"/>
      <c r="H292" s="1044"/>
      <c r="I292" s="1044"/>
      <c r="J292" s="1044"/>
      <c r="K292" s="1044"/>
      <c r="L292" s="1044"/>
      <c r="M292" s="1044"/>
      <c r="N292" s="1044"/>
      <c r="O292" s="1044"/>
    </row>
    <row r="293" spans="1:15" ht="30.75">
      <c r="A293" s="1044"/>
      <c r="B293" s="1044"/>
      <c r="C293" s="1044"/>
      <c r="D293" s="1044"/>
      <c r="E293" s="1044"/>
      <c r="F293" s="1044"/>
      <c r="G293" s="1044"/>
      <c r="H293" s="1044"/>
      <c r="I293" s="1044"/>
      <c r="J293" s="1044"/>
      <c r="K293" s="1044"/>
      <c r="L293" s="1044"/>
      <c r="M293" s="1044"/>
      <c r="N293" s="1044"/>
      <c r="O293" s="1044"/>
    </row>
    <row r="294" spans="1:15" ht="31.5">
      <c r="A294" s="1040" t="s">
        <v>41</v>
      </c>
      <c r="B294" s="1040"/>
      <c r="C294" s="1039" t="s">
        <v>74</v>
      </c>
      <c r="D294" s="1040"/>
      <c r="E294" s="1039" t="s">
        <v>45</v>
      </c>
      <c r="F294" s="1040"/>
      <c r="G294" s="1039" t="s">
        <v>75</v>
      </c>
      <c r="H294" s="1040"/>
      <c r="I294" s="1039" t="s">
        <v>79</v>
      </c>
      <c r="J294" s="1040"/>
      <c r="K294" s="1039" t="s">
        <v>80</v>
      </c>
      <c r="L294" s="1039"/>
      <c r="M294" s="1039" t="s">
        <v>32</v>
      </c>
      <c r="N294" s="1039"/>
      <c r="O294" s="1039"/>
    </row>
    <row r="295" spans="1:15" ht="15.75">
      <c r="A295" s="1040"/>
      <c r="B295" s="1040"/>
      <c r="C295" s="52" t="s">
        <v>131</v>
      </c>
      <c r="D295" s="52" t="s">
        <v>34</v>
      </c>
      <c r="E295" s="52" t="s">
        <v>131</v>
      </c>
      <c r="F295" s="52" t="s">
        <v>34</v>
      </c>
      <c r="G295" s="52" t="s">
        <v>131</v>
      </c>
      <c r="H295" s="52" t="s">
        <v>34</v>
      </c>
      <c r="I295" s="52" t="s">
        <v>131</v>
      </c>
      <c r="J295" s="52" t="s">
        <v>34</v>
      </c>
      <c r="K295" s="52" t="s">
        <v>131</v>
      </c>
      <c r="L295" s="52" t="s">
        <v>34</v>
      </c>
      <c r="M295" s="52" t="s">
        <v>131</v>
      </c>
      <c r="N295" s="52" t="s">
        <v>34</v>
      </c>
      <c r="O295" s="52" t="s">
        <v>32</v>
      </c>
    </row>
    <row r="296" spans="1:15" ht="15.75">
      <c r="A296" s="1040" t="s">
        <v>53</v>
      </c>
      <c r="B296" s="1040"/>
      <c r="C296" s="53">
        <f t="shared" ref="C296:L296" si="39">D266+C239</f>
        <v>29702</v>
      </c>
      <c r="D296" s="53">
        <f t="shared" si="39"/>
        <v>26974</v>
      </c>
      <c r="E296" s="53">
        <f t="shared" si="39"/>
        <v>11362</v>
      </c>
      <c r="F296" s="53">
        <f t="shared" si="39"/>
        <v>9602</v>
      </c>
      <c r="G296" s="53">
        <f t="shared" si="39"/>
        <v>5268</v>
      </c>
      <c r="H296" s="53">
        <f t="shared" si="39"/>
        <v>4331</v>
      </c>
      <c r="I296" s="53">
        <f t="shared" si="39"/>
        <v>2659</v>
      </c>
      <c r="J296" s="53">
        <f t="shared" si="39"/>
        <v>1944</v>
      </c>
      <c r="K296" s="53">
        <f t="shared" si="39"/>
        <v>1226</v>
      </c>
      <c r="L296" s="53">
        <f t="shared" si="39"/>
        <v>700</v>
      </c>
      <c r="M296" s="53">
        <f>SUM(K296,I296,G296,E296,C296)</f>
        <v>50217</v>
      </c>
      <c r="N296" s="53">
        <f>SUM(L296,J296,H296,F296,D296)</f>
        <v>43551</v>
      </c>
      <c r="O296" s="53">
        <f>SUM(M296:N296)</f>
        <v>93768</v>
      </c>
    </row>
    <row r="297" spans="1:15" ht="15.75">
      <c r="A297" s="1040" t="s">
        <v>54</v>
      </c>
      <c r="B297" s="1040"/>
      <c r="C297" s="53">
        <f t="shared" ref="C297:L315" si="40">D267+C240</f>
        <v>11645</v>
      </c>
      <c r="D297" s="53">
        <f t="shared" si="40"/>
        <v>10646</v>
      </c>
      <c r="E297" s="53">
        <f t="shared" si="40"/>
        <v>9111</v>
      </c>
      <c r="F297" s="53">
        <f t="shared" si="40"/>
        <v>8219</v>
      </c>
      <c r="G297" s="53">
        <f t="shared" si="40"/>
        <v>2159</v>
      </c>
      <c r="H297" s="53">
        <f t="shared" si="40"/>
        <v>2475</v>
      </c>
      <c r="I297" s="53">
        <f t="shared" si="40"/>
        <v>1007</v>
      </c>
      <c r="J297" s="53">
        <f t="shared" si="40"/>
        <v>593</v>
      </c>
      <c r="K297" s="53">
        <f t="shared" si="40"/>
        <v>644</v>
      </c>
      <c r="L297" s="53">
        <f t="shared" si="40"/>
        <v>249</v>
      </c>
      <c r="M297" s="53">
        <f t="shared" ref="M297:N315" si="41">SUM(K297,I297,G297,E297,C297)</f>
        <v>24566</v>
      </c>
      <c r="N297" s="53">
        <f t="shared" si="41"/>
        <v>22182</v>
      </c>
      <c r="O297" s="53">
        <f t="shared" ref="O297:O315" si="42">SUM(M297:N297)</f>
        <v>46748</v>
      </c>
    </row>
    <row r="298" spans="1:15" ht="15.75">
      <c r="A298" s="1040" t="s">
        <v>55</v>
      </c>
      <c r="B298" s="1040"/>
      <c r="C298" s="53">
        <f t="shared" si="40"/>
        <v>10584</v>
      </c>
      <c r="D298" s="53">
        <f t="shared" si="40"/>
        <v>9218</v>
      </c>
      <c r="E298" s="53">
        <f t="shared" si="40"/>
        <v>5325</v>
      </c>
      <c r="F298" s="53">
        <f t="shared" si="40"/>
        <v>4900</v>
      </c>
      <c r="G298" s="53">
        <f t="shared" si="40"/>
        <v>1405</v>
      </c>
      <c r="H298" s="53">
        <f t="shared" si="40"/>
        <v>1276</v>
      </c>
      <c r="I298" s="53">
        <f t="shared" si="40"/>
        <v>477</v>
      </c>
      <c r="J298" s="53">
        <f t="shared" si="40"/>
        <v>402</v>
      </c>
      <c r="K298" s="53">
        <f t="shared" si="40"/>
        <v>200</v>
      </c>
      <c r="L298" s="53">
        <f t="shared" si="40"/>
        <v>158</v>
      </c>
      <c r="M298" s="53">
        <f t="shared" si="41"/>
        <v>17991</v>
      </c>
      <c r="N298" s="53">
        <f t="shared" si="41"/>
        <v>15954</v>
      </c>
      <c r="O298" s="53">
        <f t="shared" si="42"/>
        <v>33945</v>
      </c>
    </row>
    <row r="299" spans="1:15" ht="15.75">
      <c r="A299" s="1040" t="s">
        <v>56</v>
      </c>
      <c r="B299" s="1040"/>
      <c r="C299" s="53">
        <f t="shared" si="40"/>
        <v>16465</v>
      </c>
      <c r="D299" s="53">
        <f t="shared" si="40"/>
        <v>15535</v>
      </c>
      <c r="E299" s="53">
        <f t="shared" si="40"/>
        <v>3458</v>
      </c>
      <c r="F299" s="53">
        <f t="shared" si="40"/>
        <v>2931</v>
      </c>
      <c r="G299" s="53">
        <f t="shared" si="40"/>
        <v>1612</v>
      </c>
      <c r="H299" s="53">
        <f t="shared" si="40"/>
        <v>1182</v>
      </c>
      <c r="I299" s="53">
        <f t="shared" si="40"/>
        <v>707</v>
      </c>
      <c r="J299" s="53">
        <f t="shared" si="40"/>
        <v>482</v>
      </c>
      <c r="K299" s="53">
        <f t="shared" si="40"/>
        <v>349</v>
      </c>
      <c r="L299" s="53">
        <f t="shared" si="40"/>
        <v>199</v>
      </c>
      <c r="M299" s="53">
        <f t="shared" si="41"/>
        <v>22591</v>
      </c>
      <c r="N299" s="53">
        <f t="shared" si="41"/>
        <v>20329</v>
      </c>
      <c r="O299" s="53">
        <f t="shared" si="42"/>
        <v>42920</v>
      </c>
    </row>
    <row r="300" spans="1:15" ht="15.75">
      <c r="A300" s="1040" t="s">
        <v>57</v>
      </c>
      <c r="B300" s="52" t="s">
        <v>58</v>
      </c>
      <c r="C300" s="53">
        <f t="shared" si="40"/>
        <v>11023</v>
      </c>
      <c r="D300" s="53">
        <f t="shared" si="40"/>
        <v>9843</v>
      </c>
      <c r="E300" s="53">
        <f t="shared" si="40"/>
        <v>4534</v>
      </c>
      <c r="F300" s="53">
        <f t="shared" si="40"/>
        <v>4815</v>
      </c>
      <c r="G300" s="53">
        <f t="shared" si="40"/>
        <v>1045</v>
      </c>
      <c r="H300" s="53">
        <f t="shared" si="40"/>
        <v>911</v>
      </c>
      <c r="I300" s="53">
        <f t="shared" si="40"/>
        <v>377</v>
      </c>
      <c r="J300" s="53">
        <f t="shared" si="40"/>
        <v>330</v>
      </c>
      <c r="K300" s="53">
        <f t="shared" si="40"/>
        <v>155</v>
      </c>
      <c r="L300" s="53">
        <f t="shared" si="40"/>
        <v>94</v>
      </c>
      <c r="M300" s="53">
        <f t="shared" si="41"/>
        <v>17134</v>
      </c>
      <c r="N300" s="53">
        <f t="shared" si="41"/>
        <v>15993</v>
      </c>
      <c r="O300" s="53">
        <f t="shared" si="42"/>
        <v>33127</v>
      </c>
    </row>
    <row r="301" spans="1:15" ht="15.75">
      <c r="A301" s="1040"/>
      <c r="B301" s="52" t="s">
        <v>59</v>
      </c>
      <c r="C301" s="53">
        <f t="shared" si="40"/>
        <v>23622</v>
      </c>
      <c r="D301" s="53">
        <f t="shared" si="40"/>
        <v>21636</v>
      </c>
      <c r="E301" s="53">
        <f t="shared" si="40"/>
        <v>5175</v>
      </c>
      <c r="F301" s="53">
        <f t="shared" si="40"/>
        <v>4334</v>
      </c>
      <c r="G301" s="53">
        <f t="shared" si="40"/>
        <v>2222</v>
      </c>
      <c r="H301" s="53">
        <f t="shared" si="40"/>
        <v>1759</v>
      </c>
      <c r="I301" s="53">
        <f t="shared" si="40"/>
        <v>1006</v>
      </c>
      <c r="J301" s="53">
        <f t="shared" si="40"/>
        <v>671</v>
      </c>
      <c r="K301" s="53">
        <f t="shared" si="40"/>
        <v>321</v>
      </c>
      <c r="L301" s="53">
        <f t="shared" si="40"/>
        <v>170</v>
      </c>
      <c r="M301" s="53">
        <f t="shared" si="41"/>
        <v>32346</v>
      </c>
      <c r="N301" s="53">
        <f t="shared" si="41"/>
        <v>28570</v>
      </c>
      <c r="O301" s="53">
        <f t="shared" si="42"/>
        <v>60916</v>
      </c>
    </row>
    <row r="302" spans="1:15" ht="15.75">
      <c r="A302" s="1040"/>
      <c r="B302" s="52" t="s">
        <v>60</v>
      </c>
      <c r="C302" s="53">
        <f t="shared" si="40"/>
        <v>10036</v>
      </c>
      <c r="D302" s="53">
        <f t="shared" si="40"/>
        <v>7871</v>
      </c>
      <c r="E302" s="53">
        <f t="shared" si="40"/>
        <v>3699</v>
      </c>
      <c r="F302" s="53">
        <f t="shared" si="40"/>
        <v>4615</v>
      </c>
      <c r="G302" s="53">
        <f t="shared" si="40"/>
        <v>1252</v>
      </c>
      <c r="H302" s="53">
        <f t="shared" si="40"/>
        <v>1116</v>
      </c>
      <c r="I302" s="53">
        <f t="shared" si="40"/>
        <v>532</v>
      </c>
      <c r="J302" s="53">
        <f t="shared" si="40"/>
        <v>581</v>
      </c>
      <c r="K302" s="53">
        <f t="shared" si="40"/>
        <v>337</v>
      </c>
      <c r="L302" s="53">
        <f t="shared" si="40"/>
        <v>148</v>
      </c>
      <c r="M302" s="53">
        <f t="shared" si="41"/>
        <v>15856</v>
      </c>
      <c r="N302" s="53">
        <f t="shared" si="41"/>
        <v>14331</v>
      </c>
      <c r="O302" s="53">
        <f t="shared" si="42"/>
        <v>30187</v>
      </c>
    </row>
    <row r="303" spans="1:15" ht="15.75">
      <c r="A303" s="1040"/>
      <c r="B303" s="52" t="s">
        <v>61</v>
      </c>
      <c r="C303" s="53">
        <f t="shared" si="40"/>
        <v>5146</v>
      </c>
      <c r="D303" s="53">
        <f t="shared" si="40"/>
        <v>5940</v>
      </c>
      <c r="E303" s="53">
        <f t="shared" si="40"/>
        <v>3249</v>
      </c>
      <c r="F303" s="53">
        <f t="shared" si="40"/>
        <v>2794</v>
      </c>
      <c r="G303" s="53">
        <f t="shared" si="40"/>
        <v>730</v>
      </c>
      <c r="H303" s="53">
        <f t="shared" si="40"/>
        <v>604</v>
      </c>
      <c r="I303" s="53">
        <f t="shared" si="40"/>
        <v>293</v>
      </c>
      <c r="J303" s="53">
        <f t="shared" si="40"/>
        <v>234</v>
      </c>
      <c r="K303" s="53">
        <f t="shared" si="40"/>
        <v>149</v>
      </c>
      <c r="L303" s="53">
        <f t="shared" si="40"/>
        <v>106</v>
      </c>
      <c r="M303" s="53">
        <f t="shared" si="41"/>
        <v>9567</v>
      </c>
      <c r="N303" s="53">
        <f t="shared" si="41"/>
        <v>9678</v>
      </c>
      <c r="O303" s="53">
        <f t="shared" si="42"/>
        <v>19245</v>
      </c>
    </row>
    <row r="304" spans="1:15" ht="15.75">
      <c r="A304" s="1040"/>
      <c r="B304" s="52" t="s">
        <v>62</v>
      </c>
      <c r="C304" s="53">
        <f t="shared" si="40"/>
        <v>12372</v>
      </c>
      <c r="D304" s="53">
        <f t="shared" si="40"/>
        <v>10344</v>
      </c>
      <c r="E304" s="53">
        <f t="shared" si="40"/>
        <v>5826</v>
      </c>
      <c r="F304" s="53">
        <f t="shared" si="40"/>
        <v>6311</v>
      </c>
      <c r="G304" s="53">
        <f t="shared" si="40"/>
        <v>1444</v>
      </c>
      <c r="H304" s="53">
        <f t="shared" si="40"/>
        <v>1331</v>
      </c>
      <c r="I304" s="53">
        <f t="shared" si="40"/>
        <v>625</v>
      </c>
      <c r="J304" s="53">
        <f t="shared" si="40"/>
        <v>467</v>
      </c>
      <c r="K304" s="53">
        <f t="shared" si="40"/>
        <v>287</v>
      </c>
      <c r="L304" s="53">
        <f t="shared" si="40"/>
        <v>201</v>
      </c>
      <c r="M304" s="53">
        <f t="shared" si="41"/>
        <v>20554</v>
      </c>
      <c r="N304" s="53">
        <f t="shared" si="41"/>
        <v>18654</v>
      </c>
      <c r="O304" s="53">
        <f t="shared" si="42"/>
        <v>39208</v>
      </c>
    </row>
    <row r="305" spans="1:15" ht="15.75">
      <c r="A305" s="1040"/>
      <c r="B305" s="52" t="s">
        <v>63</v>
      </c>
      <c r="C305" s="53">
        <f t="shared" si="40"/>
        <v>8932</v>
      </c>
      <c r="D305" s="53">
        <f t="shared" si="40"/>
        <v>8481</v>
      </c>
      <c r="E305" s="53">
        <f t="shared" si="40"/>
        <v>4390</v>
      </c>
      <c r="F305" s="53">
        <f t="shared" si="40"/>
        <v>3816</v>
      </c>
      <c r="G305" s="53">
        <f t="shared" si="40"/>
        <v>1014</v>
      </c>
      <c r="H305" s="53">
        <f t="shared" si="40"/>
        <v>967</v>
      </c>
      <c r="I305" s="53">
        <f t="shared" si="40"/>
        <v>423</v>
      </c>
      <c r="J305" s="53">
        <f t="shared" si="40"/>
        <v>294</v>
      </c>
      <c r="K305" s="53">
        <f t="shared" si="40"/>
        <v>194</v>
      </c>
      <c r="L305" s="53">
        <f t="shared" si="40"/>
        <v>106</v>
      </c>
      <c r="M305" s="53">
        <f t="shared" si="41"/>
        <v>14953</v>
      </c>
      <c r="N305" s="53">
        <f t="shared" si="41"/>
        <v>13664</v>
      </c>
      <c r="O305" s="53">
        <f t="shared" si="42"/>
        <v>28617</v>
      </c>
    </row>
    <row r="306" spans="1:15" ht="15.75">
      <c r="A306" s="1040" t="s">
        <v>64</v>
      </c>
      <c r="B306" s="1040"/>
      <c r="C306" s="53">
        <f t="shared" si="40"/>
        <v>16326</v>
      </c>
      <c r="D306" s="53">
        <f t="shared" si="40"/>
        <v>14143</v>
      </c>
      <c r="E306" s="53">
        <f t="shared" si="40"/>
        <v>7708</v>
      </c>
      <c r="F306" s="53">
        <f t="shared" si="40"/>
        <v>7341</v>
      </c>
      <c r="G306" s="53">
        <f t="shared" si="40"/>
        <v>3021</v>
      </c>
      <c r="H306" s="53">
        <f t="shared" si="40"/>
        <v>2715</v>
      </c>
      <c r="I306" s="53">
        <f t="shared" si="40"/>
        <v>1382</v>
      </c>
      <c r="J306" s="53">
        <f t="shared" si="40"/>
        <v>1101</v>
      </c>
      <c r="K306" s="53">
        <f t="shared" si="40"/>
        <v>737</v>
      </c>
      <c r="L306" s="53">
        <f t="shared" si="40"/>
        <v>453</v>
      </c>
      <c r="M306" s="53">
        <f t="shared" si="41"/>
        <v>29174</v>
      </c>
      <c r="N306" s="53">
        <f t="shared" si="41"/>
        <v>25753</v>
      </c>
      <c r="O306" s="53">
        <f t="shared" si="42"/>
        <v>54927</v>
      </c>
    </row>
    <row r="307" spans="1:15" ht="15.75">
      <c r="A307" s="1040" t="s">
        <v>65</v>
      </c>
      <c r="B307" s="1040"/>
      <c r="C307" s="53">
        <f t="shared" si="40"/>
        <v>17198</v>
      </c>
      <c r="D307" s="53">
        <f t="shared" si="40"/>
        <v>14742</v>
      </c>
      <c r="E307" s="53">
        <f t="shared" si="40"/>
        <v>8849</v>
      </c>
      <c r="F307" s="53">
        <f t="shared" si="40"/>
        <v>8504</v>
      </c>
      <c r="G307" s="53">
        <f t="shared" si="40"/>
        <v>3105</v>
      </c>
      <c r="H307" s="53">
        <f t="shared" si="40"/>
        <v>2594</v>
      </c>
      <c r="I307" s="53">
        <f t="shared" si="40"/>
        <v>1684</v>
      </c>
      <c r="J307" s="53">
        <f t="shared" si="40"/>
        <v>1274</v>
      </c>
      <c r="K307" s="53">
        <f t="shared" si="40"/>
        <v>1365</v>
      </c>
      <c r="L307" s="53">
        <f t="shared" si="40"/>
        <v>673</v>
      </c>
      <c r="M307" s="53">
        <f t="shared" si="41"/>
        <v>32201</v>
      </c>
      <c r="N307" s="53">
        <f t="shared" si="41"/>
        <v>27787</v>
      </c>
      <c r="O307" s="53">
        <f t="shared" si="42"/>
        <v>59988</v>
      </c>
    </row>
    <row r="308" spans="1:15" ht="15.75">
      <c r="A308" s="1040" t="s">
        <v>66</v>
      </c>
      <c r="B308" s="1040"/>
      <c r="C308" s="53">
        <f t="shared" si="40"/>
        <v>9955</v>
      </c>
      <c r="D308" s="53">
        <f t="shared" si="40"/>
        <v>8945</v>
      </c>
      <c r="E308" s="53">
        <f t="shared" si="40"/>
        <v>5505</v>
      </c>
      <c r="F308" s="53">
        <f t="shared" si="40"/>
        <v>5129</v>
      </c>
      <c r="G308" s="53">
        <f t="shared" si="40"/>
        <v>2103</v>
      </c>
      <c r="H308" s="53">
        <f t="shared" si="40"/>
        <v>1654</v>
      </c>
      <c r="I308" s="53">
        <f t="shared" si="40"/>
        <v>948</v>
      </c>
      <c r="J308" s="53">
        <f t="shared" si="40"/>
        <v>777</v>
      </c>
      <c r="K308" s="53">
        <f t="shared" si="40"/>
        <v>575</v>
      </c>
      <c r="L308" s="53">
        <f t="shared" si="40"/>
        <v>323</v>
      </c>
      <c r="M308" s="53">
        <f t="shared" si="41"/>
        <v>19086</v>
      </c>
      <c r="N308" s="53">
        <f t="shared" si="41"/>
        <v>16828</v>
      </c>
      <c r="O308" s="53">
        <f t="shared" si="42"/>
        <v>35914</v>
      </c>
    </row>
    <row r="309" spans="1:15" ht="15.75">
      <c r="A309" s="1040" t="s">
        <v>67</v>
      </c>
      <c r="B309" s="1040"/>
      <c r="C309" s="53">
        <f t="shared" si="40"/>
        <v>13579</v>
      </c>
      <c r="D309" s="53">
        <f t="shared" si="40"/>
        <v>10804</v>
      </c>
      <c r="E309" s="53">
        <f t="shared" si="40"/>
        <v>5091</v>
      </c>
      <c r="F309" s="53">
        <f t="shared" si="40"/>
        <v>5634</v>
      </c>
      <c r="G309" s="53">
        <f t="shared" si="40"/>
        <v>2123</v>
      </c>
      <c r="H309" s="53">
        <f t="shared" si="40"/>
        <v>2025</v>
      </c>
      <c r="I309" s="53">
        <f t="shared" si="40"/>
        <v>1036</v>
      </c>
      <c r="J309" s="53">
        <f t="shared" si="40"/>
        <v>877</v>
      </c>
      <c r="K309" s="53">
        <f t="shared" si="40"/>
        <v>562</v>
      </c>
      <c r="L309" s="53">
        <f t="shared" si="40"/>
        <v>351</v>
      </c>
      <c r="M309" s="53">
        <f t="shared" si="41"/>
        <v>22391</v>
      </c>
      <c r="N309" s="53">
        <f t="shared" si="41"/>
        <v>19691</v>
      </c>
      <c r="O309" s="53">
        <f t="shared" si="42"/>
        <v>42082</v>
      </c>
    </row>
    <row r="310" spans="1:15" ht="15.75">
      <c r="A310" s="1040" t="s">
        <v>93</v>
      </c>
      <c r="B310" s="1040"/>
      <c r="C310" s="53">
        <f t="shared" si="40"/>
        <v>13270</v>
      </c>
      <c r="D310" s="53">
        <f t="shared" si="40"/>
        <v>9831</v>
      </c>
      <c r="E310" s="53">
        <f t="shared" si="40"/>
        <v>4603</v>
      </c>
      <c r="F310" s="53">
        <f t="shared" si="40"/>
        <v>5161</v>
      </c>
      <c r="G310" s="53">
        <f t="shared" si="40"/>
        <v>1605</v>
      </c>
      <c r="H310" s="53">
        <f t="shared" si="40"/>
        <v>1575</v>
      </c>
      <c r="I310" s="53">
        <f t="shared" si="40"/>
        <v>658</v>
      </c>
      <c r="J310" s="53">
        <f t="shared" si="40"/>
        <v>583</v>
      </c>
      <c r="K310" s="53">
        <f t="shared" si="40"/>
        <v>411</v>
      </c>
      <c r="L310" s="53">
        <f t="shared" si="40"/>
        <v>212</v>
      </c>
      <c r="M310" s="53">
        <f t="shared" si="41"/>
        <v>20547</v>
      </c>
      <c r="N310" s="53">
        <f t="shared" si="41"/>
        <v>17362</v>
      </c>
      <c r="O310" s="53">
        <f t="shared" si="42"/>
        <v>37909</v>
      </c>
    </row>
    <row r="311" spans="1:15" ht="15.75">
      <c r="A311" s="1040" t="s">
        <v>69</v>
      </c>
      <c r="B311" s="1040"/>
      <c r="C311" s="53">
        <f t="shared" si="40"/>
        <v>6519</v>
      </c>
      <c r="D311" s="53">
        <f t="shared" si="40"/>
        <v>5295</v>
      </c>
      <c r="E311" s="53">
        <f t="shared" si="40"/>
        <v>3695</v>
      </c>
      <c r="F311" s="53">
        <f t="shared" si="40"/>
        <v>3521</v>
      </c>
      <c r="G311" s="53">
        <f t="shared" si="40"/>
        <v>1506</v>
      </c>
      <c r="H311" s="53">
        <f t="shared" si="40"/>
        <v>1294</v>
      </c>
      <c r="I311" s="53">
        <f t="shared" si="40"/>
        <v>720</v>
      </c>
      <c r="J311" s="53">
        <f t="shared" si="40"/>
        <v>467</v>
      </c>
      <c r="K311" s="53">
        <f t="shared" si="40"/>
        <v>392</v>
      </c>
      <c r="L311" s="53">
        <f t="shared" si="40"/>
        <v>215</v>
      </c>
      <c r="M311" s="53">
        <f t="shared" si="41"/>
        <v>12832</v>
      </c>
      <c r="N311" s="53">
        <f t="shared" si="41"/>
        <v>10792</v>
      </c>
      <c r="O311" s="53">
        <f t="shared" si="42"/>
        <v>23624</v>
      </c>
    </row>
    <row r="312" spans="1:15" ht="15.75">
      <c r="A312" s="1040" t="s">
        <v>70</v>
      </c>
      <c r="B312" s="1040"/>
      <c r="C312" s="53">
        <f t="shared" si="40"/>
        <v>11468</v>
      </c>
      <c r="D312" s="53">
        <f t="shared" si="40"/>
        <v>8525</v>
      </c>
      <c r="E312" s="53">
        <f t="shared" si="40"/>
        <v>5643</v>
      </c>
      <c r="F312" s="53">
        <f t="shared" si="40"/>
        <v>5850</v>
      </c>
      <c r="G312" s="53">
        <f t="shared" si="40"/>
        <v>2187</v>
      </c>
      <c r="H312" s="53">
        <f t="shared" si="40"/>
        <v>1906</v>
      </c>
      <c r="I312" s="53">
        <f t="shared" si="40"/>
        <v>956</v>
      </c>
      <c r="J312" s="53">
        <f t="shared" si="40"/>
        <v>593</v>
      </c>
      <c r="K312" s="53">
        <f t="shared" si="40"/>
        <v>567</v>
      </c>
      <c r="L312" s="53">
        <f t="shared" si="40"/>
        <v>199</v>
      </c>
      <c r="M312" s="53">
        <f t="shared" si="41"/>
        <v>20821</v>
      </c>
      <c r="N312" s="53">
        <f t="shared" si="41"/>
        <v>17073</v>
      </c>
      <c r="O312" s="53">
        <f t="shared" si="42"/>
        <v>37894</v>
      </c>
    </row>
    <row r="313" spans="1:15" ht="15.75">
      <c r="A313" s="1040" t="s">
        <v>71</v>
      </c>
      <c r="B313" s="1040"/>
      <c r="C313" s="53">
        <f t="shared" si="40"/>
        <v>16127</v>
      </c>
      <c r="D313" s="53">
        <f t="shared" si="40"/>
        <v>11724</v>
      </c>
      <c r="E313" s="53">
        <f t="shared" si="40"/>
        <v>9833</v>
      </c>
      <c r="F313" s="53">
        <f t="shared" si="40"/>
        <v>10708</v>
      </c>
      <c r="G313" s="53">
        <f t="shared" si="40"/>
        <v>4101</v>
      </c>
      <c r="H313" s="53">
        <f t="shared" si="40"/>
        <v>3699</v>
      </c>
      <c r="I313" s="53">
        <f t="shared" si="40"/>
        <v>2081</v>
      </c>
      <c r="J313" s="53">
        <f t="shared" si="40"/>
        <v>1524</v>
      </c>
      <c r="K313" s="53">
        <f t="shared" si="40"/>
        <v>1184</v>
      </c>
      <c r="L313" s="53">
        <f t="shared" si="40"/>
        <v>577</v>
      </c>
      <c r="M313" s="53">
        <f t="shared" si="41"/>
        <v>33326</v>
      </c>
      <c r="N313" s="53">
        <f t="shared" si="41"/>
        <v>28232</v>
      </c>
      <c r="O313" s="53">
        <f t="shared" si="42"/>
        <v>61558</v>
      </c>
    </row>
    <row r="314" spans="1:15" ht="15.75">
      <c r="A314" s="1040" t="s">
        <v>72</v>
      </c>
      <c r="B314" s="1040"/>
      <c r="C314" s="53">
        <f t="shared" si="40"/>
        <v>7330</v>
      </c>
      <c r="D314" s="53">
        <f t="shared" si="40"/>
        <v>6229</v>
      </c>
      <c r="E314" s="53">
        <f t="shared" si="40"/>
        <v>4913</v>
      </c>
      <c r="F314" s="53">
        <f t="shared" si="40"/>
        <v>4236</v>
      </c>
      <c r="G314" s="53">
        <f t="shared" si="40"/>
        <v>2378</v>
      </c>
      <c r="H314" s="53">
        <f t="shared" si="40"/>
        <v>1243</v>
      </c>
      <c r="I314" s="53">
        <f t="shared" si="40"/>
        <v>1893</v>
      </c>
      <c r="J314" s="53">
        <f t="shared" si="40"/>
        <v>865</v>
      </c>
      <c r="K314" s="53">
        <f t="shared" si="40"/>
        <v>1401</v>
      </c>
      <c r="L314" s="53">
        <f t="shared" si="40"/>
        <v>301</v>
      </c>
      <c r="M314" s="53">
        <f t="shared" si="41"/>
        <v>17915</v>
      </c>
      <c r="N314" s="53">
        <f t="shared" si="41"/>
        <v>12874</v>
      </c>
      <c r="O314" s="53">
        <f t="shared" si="42"/>
        <v>30789</v>
      </c>
    </row>
    <row r="315" spans="1:15" ht="15.75">
      <c r="A315" s="1040" t="s">
        <v>73</v>
      </c>
      <c r="B315" s="1040"/>
      <c r="C315" s="53">
        <f t="shared" si="40"/>
        <v>26619</v>
      </c>
      <c r="D315" s="53">
        <f t="shared" si="40"/>
        <v>22234</v>
      </c>
      <c r="E315" s="53">
        <f t="shared" si="40"/>
        <v>12621</v>
      </c>
      <c r="F315" s="53">
        <f t="shared" si="40"/>
        <v>12468</v>
      </c>
      <c r="G315" s="53">
        <f t="shared" si="40"/>
        <v>4286</v>
      </c>
      <c r="H315" s="53">
        <f t="shared" si="40"/>
        <v>3992</v>
      </c>
      <c r="I315" s="53">
        <f>J285+I258</f>
        <v>1925</v>
      </c>
      <c r="J315" s="53">
        <f>K285+J258</f>
        <v>1522</v>
      </c>
      <c r="K315" s="53">
        <f>L285+K258</f>
        <v>894</v>
      </c>
      <c r="L315" s="53">
        <f>M285+L258</f>
        <v>560</v>
      </c>
      <c r="M315" s="53">
        <f t="shared" si="41"/>
        <v>46345</v>
      </c>
      <c r="N315" s="53">
        <f t="shared" si="41"/>
        <v>40776</v>
      </c>
      <c r="O315" s="53">
        <f t="shared" si="42"/>
        <v>87121</v>
      </c>
    </row>
    <row r="316" spans="1:15" ht="15.75">
      <c r="A316" s="1040" t="s">
        <v>32</v>
      </c>
      <c r="B316" s="1040"/>
      <c r="C316" s="53">
        <f t="shared" ref="C316:L316" si="43">SUM(C296:C315)</f>
        <v>277918</v>
      </c>
      <c r="D316" s="53">
        <f t="shared" si="43"/>
        <v>238960</v>
      </c>
      <c r="E316" s="53">
        <f t="shared" si="43"/>
        <v>124590</v>
      </c>
      <c r="F316" s="53">
        <f t="shared" si="43"/>
        <v>120889</v>
      </c>
      <c r="G316" s="53">
        <f t="shared" si="43"/>
        <v>44566</v>
      </c>
      <c r="H316" s="53">
        <f t="shared" si="43"/>
        <v>38649</v>
      </c>
      <c r="I316" s="53">
        <f t="shared" si="43"/>
        <v>21389</v>
      </c>
      <c r="J316" s="53">
        <f t="shared" si="43"/>
        <v>15581</v>
      </c>
      <c r="K316" s="53">
        <f t="shared" si="43"/>
        <v>11950</v>
      </c>
      <c r="L316" s="53">
        <f t="shared" si="43"/>
        <v>5995</v>
      </c>
      <c r="M316" s="53">
        <f>SUM(K316,I316,G316,E316,C316)</f>
        <v>480413</v>
      </c>
      <c r="N316" s="53">
        <f>SUM(L316,J316,H316,F316,D316)</f>
        <v>420074</v>
      </c>
      <c r="O316" s="53">
        <f>SUM(M316:N316)</f>
        <v>900487</v>
      </c>
    </row>
    <row r="317" spans="1:15" ht="15.75">
      <c r="A317" s="46"/>
      <c r="B317" s="46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</row>
    <row r="318" spans="1:15" ht="15.75">
      <c r="A318" s="46"/>
      <c r="B318" s="46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</row>
    <row r="321" spans="1:15" ht="30.75">
      <c r="A321" s="1026" t="s">
        <v>158</v>
      </c>
      <c r="B321" s="1026"/>
      <c r="C321" s="1026"/>
      <c r="D321" s="1026"/>
      <c r="E321" s="1026"/>
      <c r="F321" s="1026"/>
      <c r="G321" s="1026"/>
      <c r="H321" s="1026"/>
      <c r="I321" s="1026"/>
      <c r="J321" s="1026"/>
      <c r="K321" s="1026"/>
      <c r="L321" s="1026"/>
      <c r="M321" s="1026"/>
      <c r="N321" s="1026"/>
      <c r="O321" s="1026"/>
    </row>
    <row r="322" spans="1:15" ht="30.75">
      <c r="A322" s="1017" t="s">
        <v>18</v>
      </c>
      <c r="B322" s="1017"/>
      <c r="C322" s="1017"/>
      <c r="D322" s="1017"/>
      <c r="E322" s="1017"/>
      <c r="F322" s="1017"/>
      <c r="G322" s="1017"/>
      <c r="H322" s="1017"/>
      <c r="I322" s="1017"/>
      <c r="J322" s="1017"/>
      <c r="K322" s="1017"/>
      <c r="L322" s="1017"/>
      <c r="M322" s="1017"/>
      <c r="N322" s="1017"/>
      <c r="O322" s="1017"/>
    </row>
    <row r="323" spans="1:15" ht="30.75">
      <c r="A323" s="1017"/>
      <c r="B323" s="1017"/>
      <c r="C323" s="1017"/>
      <c r="D323" s="1017"/>
      <c r="E323" s="1017"/>
      <c r="F323" s="1017"/>
      <c r="G323" s="1017"/>
      <c r="H323" s="1017"/>
      <c r="I323" s="1017"/>
      <c r="J323" s="1017"/>
      <c r="K323" s="1017"/>
      <c r="L323" s="1017"/>
      <c r="M323" s="1017"/>
      <c r="N323" s="1017"/>
      <c r="O323" s="1017"/>
    </row>
    <row r="324" spans="1:15" ht="31.5">
      <c r="A324" s="1016" t="s">
        <v>41</v>
      </c>
      <c r="B324" s="1016"/>
      <c r="C324" s="1009" t="s">
        <v>45</v>
      </c>
      <c r="D324" s="1016"/>
      <c r="E324" s="1009" t="s">
        <v>75</v>
      </c>
      <c r="F324" s="1016"/>
      <c r="G324" s="1009" t="s">
        <v>81</v>
      </c>
      <c r="H324" s="1016"/>
      <c r="I324" s="1009" t="s">
        <v>82</v>
      </c>
      <c r="J324" s="1016"/>
      <c r="K324" s="1009" t="s">
        <v>83</v>
      </c>
      <c r="L324" s="1009"/>
      <c r="M324" s="1009" t="s">
        <v>32</v>
      </c>
      <c r="N324" s="1009"/>
      <c r="O324" s="1009"/>
    </row>
    <row r="325" spans="1:15" ht="15.75">
      <c r="A325" s="1016"/>
      <c r="B325" s="1016"/>
      <c r="C325" s="18" t="s">
        <v>131</v>
      </c>
      <c r="D325" s="18" t="s">
        <v>34</v>
      </c>
      <c r="E325" s="18" t="s">
        <v>131</v>
      </c>
      <c r="F325" s="18" t="s">
        <v>34</v>
      </c>
      <c r="G325" s="18" t="s">
        <v>131</v>
      </c>
      <c r="H325" s="18" t="s">
        <v>34</v>
      </c>
      <c r="I325" s="18" t="s">
        <v>131</v>
      </c>
      <c r="J325" s="18" t="s">
        <v>34</v>
      </c>
      <c r="K325" s="18" t="s">
        <v>131</v>
      </c>
      <c r="L325" s="18" t="s">
        <v>34</v>
      </c>
      <c r="M325" s="18" t="s">
        <v>131</v>
      </c>
      <c r="N325" s="18" t="s">
        <v>34</v>
      </c>
      <c r="O325" s="18" t="s">
        <v>32</v>
      </c>
    </row>
    <row r="326" spans="1:15" ht="15.75">
      <c r="A326" s="1013" t="s">
        <v>53</v>
      </c>
      <c r="B326" s="1013"/>
      <c r="C326" s="4">
        <v>24713</v>
      </c>
      <c r="D326" s="4">
        <v>22419</v>
      </c>
      <c r="E326" s="4">
        <v>10863</v>
      </c>
      <c r="F326" s="4">
        <v>9243</v>
      </c>
      <c r="G326" s="4">
        <v>6125</v>
      </c>
      <c r="H326" s="4">
        <v>5009</v>
      </c>
      <c r="I326" s="4">
        <v>3465</v>
      </c>
      <c r="J326" s="4">
        <v>2289</v>
      </c>
      <c r="K326" s="4">
        <v>1850</v>
      </c>
      <c r="L326" s="4">
        <v>861</v>
      </c>
      <c r="M326" s="4">
        <f>K326+I326+G326+E326+C326</f>
        <v>47016</v>
      </c>
      <c r="N326" s="4">
        <f>L326+J326+H326+F326+D326</f>
        <v>39821</v>
      </c>
      <c r="O326" s="4">
        <f>SUM(M326:N326)</f>
        <v>86837</v>
      </c>
    </row>
    <row r="327" spans="1:15" ht="15.75">
      <c r="A327" s="1013" t="s">
        <v>54</v>
      </c>
      <c r="B327" s="1013"/>
      <c r="C327" s="4">
        <v>10768</v>
      </c>
      <c r="D327" s="4">
        <v>8826</v>
      </c>
      <c r="E327" s="4">
        <v>8064</v>
      </c>
      <c r="F327" s="4">
        <v>7139</v>
      </c>
      <c r="G327" s="4">
        <v>2798</v>
      </c>
      <c r="H327" s="4">
        <v>1709</v>
      </c>
      <c r="I327" s="4">
        <v>906</v>
      </c>
      <c r="J327" s="4">
        <v>668</v>
      </c>
      <c r="K327" s="4">
        <v>921</v>
      </c>
      <c r="L327" s="4">
        <v>377</v>
      </c>
      <c r="M327" s="4">
        <f t="shared" ref="M327:N345" si="44">K327+I327+G327+E327+C327</f>
        <v>23457</v>
      </c>
      <c r="N327" s="4">
        <f t="shared" si="44"/>
        <v>18719</v>
      </c>
      <c r="O327" s="4">
        <f t="shared" ref="O327:O345" si="45">SUM(M327:N327)</f>
        <v>42176</v>
      </c>
    </row>
    <row r="328" spans="1:15" ht="15.75">
      <c r="A328" s="1013" t="s">
        <v>55</v>
      </c>
      <c r="B328" s="1013"/>
      <c r="C328" s="4">
        <v>9521</v>
      </c>
      <c r="D328" s="4">
        <v>8233</v>
      </c>
      <c r="E328" s="4">
        <v>5086</v>
      </c>
      <c r="F328" s="4">
        <v>4521</v>
      </c>
      <c r="G328" s="4">
        <v>1732</v>
      </c>
      <c r="H328" s="4">
        <v>1435</v>
      </c>
      <c r="I328" s="4">
        <v>818</v>
      </c>
      <c r="J328" s="4">
        <v>526</v>
      </c>
      <c r="K328" s="4">
        <v>381</v>
      </c>
      <c r="L328" s="4">
        <v>190</v>
      </c>
      <c r="M328" s="4">
        <f t="shared" si="44"/>
        <v>17538</v>
      </c>
      <c r="N328" s="4">
        <f t="shared" si="44"/>
        <v>14905</v>
      </c>
      <c r="O328" s="4">
        <f t="shared" si="45"/>
        <v>32443</v>
      </c>
    </row>
    <row r="329" spans="1:15" ht="15.75">
      <c r="A329" s="1013" t="s">
        <v>56</v>
      </c>
      <c r="B329" s="1013"/>
      <c r="C329" s="4">
        <v>14757</v>
      </c>
      <c r="D329" s="4">
        <v>13727</v>
      </c>
      <c r="E329" s="4">
        <v>3659</v>
      </c>
      <c r="F329" s="4">
        <v>3058</v>
      </c>
      <c r="G329" s="4">
        <v>1869</v>
      </c>
      <c r="H329" s="4">
        <v>1465</v>
      </c>
      <c r="I329" s="4">
        <v>942</v>
      </c>
      <c r="J329" s="4">
        <v>614</v>
      </c>
      <c r="K329" s="4">
        <v>600</v>
      </c>
      <c r="L329" s="4">
        <v>223</v>
      </c>
      <c r="M329" s="4">
        <f t="shared" si="44"/>
        <v>21827</v>
      </c>
      <c r="N329" s="4">
        <f t="shared" si="44"/>
        <v>19087</v>
      </c>
      <c r="O329" s="4">
        <f t="shared" si="45"/>
        <v>40914</v>
      </c>
    </row>
    <row r="330" spans="1:15" ht="15.75">
      <c r="A330" s="1013" t="s">
        <v>57</v>
      </c>
      <c r="B330" s="3" t="s">
        <v>58</v>
      </c>
      <c r="C330" s="4">
        <v>9559</v>
      </c>
      <c r="D330" s="4">
        <v>8574</v>
      </c>
      <c r="E330" s="4">
        <v>4351</v>
      </c>
      <c r="F330" s="4">
        <v>4086</v>
      </c>
      <c r="G330" s="4">
        <v>1115</v>
      </c>
      <c r="H330" s="4">
        <v>997</v>
      </c>
      <c r="I330" s="4">
        <v>520</v>
      </c>
      <c r="J330" s="4">
        <v>373</v>
      </c>
      <c r="K330" s="4">
        <v>222</v>
      </c>
      <c r="L330" s="4">
        <v>127</v>
      </c>
      <c r="M330" s="4">
        <f t="shared" si="44"/>
        <v>15767</v>
      </c>
      <c r="N330" s="4">
        <f t="shared" si="44"/>
        <v>14157</v>
      </c>
      <c r="O330" s="4">
        <f t="shared" si="45"/>
        <v>29924</v>
      </c>
    </row>
    <row r="331" spans="1:15" ht="15.75">
      <c r="A331" s="1013"/>
      <c r="B331" s="3" t="s">
        <v>59</v>
      </c>
      <c r="C331" s="4">
        <v>21411</v>
      </c>
      <c r="D331" s="4">
        <v>18742</v>
      </c>
      <c r="E331" s="4">
        <v>4915</v>
      </c>
      <c r="F331" s="4">
        <v>4201</v>
      </c>
      <c r="G331" s="4">
        <v>2398</v>
      </c>
      <c r="H331" s="4">
        <v>1806</v>
      </c>
      <c r="I331" s="4">
        <v>1249</v>
      </c>
      <c r="J331" s="4">
        <v>801</v>
      </c>
      <c r="K331" s="4">
        <v>556</v>
      </c>
      <c r="L331" s="4">
        <v>222</v>
      </c>
      <c r="M331" s="4">
        <f t="shared" si="44"/>
        <v>30529</v>
      </c>
      <c r="N331" s="4">
        <f t="shared" si="44"/>
        <v>25772</v>
      </c>
      <c r="O331" s="4">
        <f t="shared" si="45"/>
        <v>56301</v>
      </c>
    </row>
    <row r="332" spans="1:15" ht="15.75">
      <c r="A332" s="1013"/>
      <c r="B332" s="3" t="s">
        <v>60</v>
      </c>
      <c r="C332" s="4">
        <v>8393</v>
      </c>
      <c r="D332" s="4">
        <v>7020</v>
      </c>
      <c r="E332" s="4">
        <v>4040</v>
      </c>
      <c r="F332" s="4">
        <v>4327</v>
      </c>
      <c r="G332" s="4">
        <v>1490</v>
      </c>
      <c r="H332" s="4">
        <v>1272</v>
      </c>
      <c r="I332" s="4">
        <v>741</v>
      </c>
      <c r="J332" s="4">
        <v>508</v>
      </c>
      <c r="K332" s="4">
        <v>445</v>
      </c>
      <c r="L332" s="4">
        <v>231</v>
      </c>
      <c r="M332" s="4">
        <f t="shared" si="44"/>
        <v>15109</v>
      </c>
      <c r="N332" s="4">
        <f t="shared" si="44"/>
        <v>13358</v>
      </c>
      <c r="O332" s="4">
        <f t="shared" si="45"/>
        <v>28467</v>
      </c>
    </row>
    <row r="333" spans="1:15" ht="15.75">
      <c r="A333" s="1013"/>
      <c r="B333" s="3" t="s">
        <v>90</v>
      </c>
      <c r="C333" s="4">
        <v>5362</v>
      </c>
      <c r="D333" s="4">
        <v>4815</v>
      </c>
      <c r="E333" s="4">
        <v>2905</v>
      </c>
      <c r="F333" s="4">
        <v>2520</v>
      </c>
      <c r="G333" s="4">
        <v>730</v>
      </c>
      <c r="H333" s="4">
        <v>628</v>
      </c>
      <c r="I333" s="4">
        <v>388</v>
      </c>
      <c r="J333" s="4">
        <v>262</v>
      </c>
      <c r="K333" s="4">
        <v>200</v>
      </c>
      <c r="L333" s="4">
        <v>99</v>
      </c>
      <c r="M333" s="4">
        <f t="shared" si="44"/>
        <v>9585</v>
      </c>
      <c r="N333" s="4">
        <f t="shared" si="44"/>
        <v>8324</v>
      </c>
      <c r="O333" s="4">
        <f t="shared" si="45"/>
        <v>17909</v>
      </c>
    </row>
    <row r="334" spans="1:15" ht="15.75">
      <c r="A334" s="1013"/>
      <c r="B334" s="3" t="s">
        <v>91</v>
      </c>
      <c r="C334" s="4">
        <v>10809</v>
      </c>
      <c r="D334" s="4">
        <v>8854</v>
      </c>
      <c r="E334" s="4">
        <v>5859</v>
      </c>
      <c r="F334" s="4">
        <v>5763</v>
      </c>
      <c r="G334" s="4">
        <v>1769</v>
      </c>
      <c r="H334" s="4">
        <v>1389</v>
      </c>
      <c r="I334" s="4">
        <v>779</v>
      </c>
      <c r="J334" s="4">
        <v>604</v>
      </c>
      <c r="K334" s="4">
        <v>435</v>
      </c>
      <c r="L334" s="4">
        <v>272</v>
      </c>
      <c r="M334" s="4">
        <f t="shared" si="44"/>
        <v>19651</v>
      </c>
      <c r="N334" s="4">
        <f t="shared" si="44"/>
        <v>16882</v>
      </c>
      <c r="O334" s="4">
        <f t="shared" si="45"/>
        <v>36533</v>
      </c>
    </row>
    <row r="335" spans="1:15" ht="15.75">
      <c r="A335" s="1013"/>
      <c r="B335" s="3" t="s">
        <v>92</v>
      </c>
      <c r="C335" s="4">
        <v>8023</v>
      </c>
      <c r="D335" s="4">
        <v>7376</v>
      </c>
      <c r="E335" s="4">
        <v>4224</v>
      </c>
      <c r="F335" s="4">
        <v>3700</v>
      </c>
      <c r="G335" s="4">
        <v>1493</v>
      </c>
      <c r="H335" s="4">
        <v>1063</v>
      </c>
      <c r="I335" s="4">
        <v>594</v>
      </c>
      <c r="J335" s="4">
        <v>360</v>
      </c>
      <c r="K335" s="4">
        <v>274</v>
      </c>
      <c r="L335" s="4">
        <v>153</v>
      </c>
      <c r="M335" s="4">
        <f t="shared" si="44"/>
        <v>14608</v>
      </c>
      <c r="N335" s="4">
        <f t="shared" si="44"/>
        <v>12652</v>
      </c>
      <c r="O335" s="4">
        <f t="shared" si="45"/>
        <v>27260</v>
      </c>
    </row>
    <row r="336" spans="1:15" ht="15.75">
      <c r="A336" s="1013" t="s">
        <v>64</v>
      </c>
      <c r="B336" s="1013"/>
      <c r="C336" s="4">
        <v>15363</v>
      </c>
      <c r="D336" s="4">
        <v>12652</v>
      </c>
      <c r="E336" s="4">
        <v>7160</v>
      </c>
      <c r="F336" s="4">
        <v>6730</v>
      </c>
      <c r="G336" s="4">
        <v>3048</v>
      </c>
      <c r="H336" s="4">
        <v>2914</v>
      </c>
      <c r="I336" s="4">
        <v>1621</v>
      </c>
      <c r="J336" s="4">
        <v>1195</v>
      </c>
      <c r="K336" s="4">
        <v>972</v>
      </c>
      <c r="L336" s="4">
        <v>528</v>
      </c>
      <c r="M336" s="4">
        <f t="shared" si="44"/>
        <v>28164</v>
      </c>
      <c r="N336" s="4">
        <f t="shared" si="44"/>
        <v>24019</v>
      </c>
      <c r="O336" s="4">
        <f t="shared" si="45"/>
        <v>52183</v>
      </c>
    </row>
    <row r="337" spans="1:17" ht="15.75">
      <c r="A337" s="1013" t="s">
        <v>65</v>
      </c>
      <c r="B337" s="1013"/>
      <c r="C337" s="4">
        <v>15087</v>
      </c>
      <c r="D337" s="4">
        <v>12584</v>
      </c>
      <c r="E337" s="4">
        <v>8479</v>
      </c>
      <c r="F337" s="4">
        <v>7895</v>
      </c>
      <c r="G337" s="4">
        <v>3515</v>
      </c>
      <c r="H337" s="4">
        <v>3120</v>
      </c>
      <c r="I337" s="4">
        <v>1996</v>
      </c>
      <c r="J337" s="4">
        <v>1479</v>
      </c>
      <c r="K337" s="4">
        <v>1738</v>
      </c>
      <c r="L337" s="4">
        <v>929</v>
      </c>
      <c r="M337" s="4">
        <f t="shared" si="44"/>
        <v>30815</v>
      </c>
      <c r="N337" s="4">
        <f t="shared" si="44"/>
        <v>26007</v>
      </c>
      <c r="O337" s="4">
        <f t="shared" si="45"/>
        <v>56822</v>
      </c>
    </row>
    <row r="338" spans="1:17" ht="15.75">
      <c r="A338" s="1013" t="s">
        <v>66</v>
      </c>
      <c r="B338" s="1013"/>
      <c r="C338" s="4">
        <v>8795</v>
      </c>
      <c r="D338" s="4">
        <v>7373</v>
      </c>
      <c r="E338" s="4">
        <v>5000</v>
      </c>
      <c r="F338" s="4">
        <v>4968</v>
      </c>
      <c r="G338" s="4">
        <v>2442</v>
      </c>
      <c r="H338" s="4">
        <v>1887</v>
      </c>
      <c r="I338" s="4">
        <v>1257</v>
      </c>
      <c r="J338" s="4">
        <v>880</v>
      </c>
      <c r="K338" s="4">
        <v>770</v>
      </c>
      <c r="L338" s="4">
        <v>482</v>
      </c>
      <c r="M338" s="4">
        <f t="shared" si="44"/>
        <v>18264</v>
      </c>
      <c r="N338" s="4">
        <f t="shared" si="44"/>
        <v>15590</v>
      </c>
      <c r="O338" s="4">
        <f t="shared" si="45"/>
        <v>33854</v>
      </c>
    </row>
    <row r="339" spans="1:17" ht="15.75">
      <c r="A339" s="1013" t="s">
        <v>67</v>
      </c>
      <c r="B339" s="1013"/>
      <c r="C339" s="4">
        <v>11808</v>
      </c>
      <c r="D339" s="4">
        <v>9294</v>
      </c>
      <c r="E339" s="4">
        <v>5099</v>
      </c>
      <c r="F339" s="4">
        <v>5402</v>
      </c>
      <c r="G339" s="4">
        <v>2506</v>
      </c>
      <c r="H339" s="4">
        <v>2163</v>
      </c>
      <c r="I339" s="4">
        <v>1289</v>
      </c>
      <c r="J339" s="4">
        <v>903</v>
      </c>
      <c r="K339" s="4">
        <v>773</v>
      </c>
      <c r="L339" s="4">
        <v>441</v>
      </c>
      <c r="M339" s="4">
        <f t="shared" si="44"/>
        <v>21475</v>
      </c>
      <c r="N339" s="4">
        <f t="shared" si="44"/>
        <v>18203</v>
      </c>
      <c r="O339" s="4">
        <f t="shared" si="45"/>
        <v>39678</v>
      </c>
    </row>
    <row r="340" spans="1:17" ht="15.75">
      <c r="A340" s="1013" t="s">
        <v>93</v>
      </c>
      <c r="B340" s="1013"/>
      <c r="C340" s="4">
        <v>11457</v>
      </c>
      <c r="D340" s="4">
        <v>8331</v>
      </c>
      <c r="E340" s="4">
        <v>4632</v>
      </c>
      <c r="F340" s="4">
        <v>4513</v>
      </c>
      <c r="G340" s="4">
        <v>2081</v>
      </c>
      <c r="H340" s="4">
        <v>1731</v>
      </c>
      <c r="I340" s="4">
        <v>1001</v>
      </c>
      <c r="J340" s="4">
        <v>737</v>
      </c>
      <c r="K340" s="4">
        <v>633</v>
      </c>
      <c r="L340" s="4">
        <v>317</v>
      </c>
      <c r="M340" s="4">
        <f t="shared" si="44"/>
        <v>19804</v>
      </c>
      <c r="N340" s="4">
        <f t="shared" si="44"/>
        <v>15629</v>
      </c>
      <c r="O340" s="4">
        <f t="shared" si="45"/>
        <v>35433</v>
      </c>
    </row>
    <row r="341" spans="1:17" ht="15.75">
      <c r="A341" s="1013" t="s">
        <v>69</v>
      </c>
      <c r="B341" s="1013"/>
      <c r="C341" s="4">
        <v>5539</v>
      </c>
      <c r="D341" s="4">
        <v>4437</v>
      </c>
      <c r="E341" s="4">
        <v>3399</v>
      </c>
      <c r="F341" s="4">
        <v>3030</v>
      </c>
      <c r="G341" s="4">
        <v>1799</v>
      </c>
      <c r="H341" s="4">
        <v>1277</v>
      </c>
      <c r="I341" s="4">
        <v>956</v>
      </c>
      <c r="J341" s="4">
        <v>524</v>
      </c>
      <c r="K341" s="4">
        <v>731</v>
      </c>
      <c r="L341" s="4">
        <v>310</v>
      </c>
      <c r="M341" s="4">
        <f t="shared" si="44"/>
        <v>12424</v>
      </c>
      <c r="N341" s="4">
        <f t="shared" si="44"/>
        <v>9578</v>
      </c>
      <c r="O341" s="4">
        <f t="shared" si="45"/>
        <v>22002</v>
      </c>
    </row>
    <row r="342" spans="1:17" ht="15.75">
      <c r="A342" s="1013" t="s">
        <v>70</v>
      </c>
      <c r="B342" s="1013"/>
      <c r="C342" s="4">
        <v>9805</v>
      </c>
      <c r="D342" s="4">
        <v>6968</v>
      </c>
      <c r="E342" s="4">
        <v>5366</v>
      </c>
      <c r="F342" s="4">
        <v>5198</v>
      </c>
      <c r="G342" s="4">
        <v>2534</v>
      </c>
      <c r="H342" s="4">
        <v>1786</v>
      </c>
      <c r="I342" s="4">
        <v>1181</v>
      </c>
      <c r="J342" s="4">
        <v>734</v>
      </c>
      <c r="K342" s="4">
        <v>765</v>
      </c>
      <c r="L342" s="4">
        <v>240</v>
      </c>
      <c r="M342" s="4">
        <f t="shared" si="44"/>
        <v>19651</v>
      </c>
      <c r="N342" s="4">
        <f t="shared" si="44"/>
        <v>14926</v>
      </c>
      <c r="O342" s="4">
        <f t="shared" si="45"/>
        <v>34577</v>
      </c>
    </row>
    <row r="343" spans="1:17" ht="15.75">
      <c r="A343" s="1013" t="s">
        <v>71</v>
      </c>
      <c r="B343" s="1013"/>
      <c r="C343" s="4">
        <v>13155</v>
      </c>
      <c r="D343" s="4">
        <v>9543</v>
      </c>
      <c r="E343" s="4">
        <v>8861</v>
      </c>
      <c r="F343" s="4">
        <v>8859</v>
      </c>
      <c r="G343" s="4">
        <v>4398</v>
      </c>
      <c r="H343" s="4">
        <v>3749</v>
      </c>
      <c r="I343" s="4">
        <v>2446</v>
      </c>
      <c r="J343" s="4">
        <v>1761</v>
      </c>
      <c r="K343" s="4">
        <v>1622</v>
      </c>
      <c r="L343" s="4">
        <v>736</v>
      </c>
      <c r="M343" s="4">
        <f t="shared" si="44"/>
        <v>30482</v>
      </c>
      <c r="N343" s="4">
        <f t="shared" si="44"/>
        <v>24648</v>
      </c>
      <c r="O343" s="4">
        <f t="shared" si="45"/>
        <v>55130</v>
      </c>
    </row>
    <row r="344" spans="1:17" ht="15.75">
      <c r="A344" s="1013" t="s">
        <v>72</v>
      </c>
      <c r="B344" s="1013"/>
      <c r="C344" s="4">
        <v>7161</v>
      </c>
      <c r="D344" s="4">
        <v>5941</v>
      </c>
      <c r="E344" s="4">
        <v>4151</v>
      </c>
      <c r="F344" s="4">
        <v>3780</v>
      </c>
      <c r="G344" s="4">
        <v>2387</v>
      </c>
      <c r="H344" s="4">
        <v>1978</v>
      </c>
      <c r="I344" s="4">
        <v>1146</v>
      </c>
      <c r="J344" s="4">
        <v>1115</v>
      </c>
      <c r="K344" s="4">
        <v>689</v>
      </c>
      <c r="L344" s="4">
        <v>890</v>
      </c>
      <c r="M344" s="4">
        <f t="shared" si="44"/>
        <v>15534</v>
      </c>
      <c r="N344" s="4">
        <f t="shared" si="44"/>
        <v>13704</v>
      </c>
      <c r="O344" s="4">
        <f t="shared" si="45"/>
        <v>29238</v>
      </c>
    </row>
    <row r="345" spans="1:17" ht="15.75">
      <c r="A345" s="1013" t="s">
        <v>73</v>
      </c>
      <c r="B345" s="1013"/>
      <c r="C345" s="4">
        <v>22202</v>
      </c>
      <c r="D345" s="4">
        <v>18332</v>
      </c>
      <c r="E345" s="4">
        <v>11542</v>
      </c>
      <c r="F345" s="4">
        <v>11533</v>
      </c>
      <c r="G345" s="4">
        <v>4700</v>
      </c>
      <c r="H345" s="4">
        <v>4014</v>
      </c>
      <c r="I345" s="4">
        <v>2391</v>
      </c>
      <c r="J345" s="4">
        <v>1634</v>
      </c>
      <c r="K345" s="4">
        <v>1314</v>
      </c>
      <c r="L345" s="4">
        <v>695</v>
      </c>
      <c r="M345" s="4">
        <f t="shared" si="44"/>
        <v>42149</v>
      </c>
      <c r="N345" s="4">
        <f t="shared" si="44"/>
        <v>36208</v>
      </c>
      <c r="O345" s="4">
        <f t="shared" si="45"/>
        <v>78357</v>
      </c>
    </row>
    <row r="346" spans="1:17" ht="15.75">
      <c r="A346" s="1016" t="s">
        <v>32</v>
      </c>
      <c r="B346" s="1016"/>
      <c r="C346" s="20">
        <f t="shared" ref="C346:O346" si="46">SUM(C326:C345)</f>
        <v>243688</v>
      </c>
      <c r="D346" s="20">
        <f t="shared" si="46"/>
        <v>204041</v>
      </c>
      <c r="E346" s="20">
        <f t="shared" si="46"/>
        <v>117655</v>
      </c>
      <c r="F346" s="20">
        <f t="shared" si="46"/>
        <v>110466</v>
      </c>
      <c r="G346" s="20">
        <f t="shared" si="46"/>
        <v>50929</v>
      </c>
      <c r="H346" s="20">
        <f t="shared" si="46"/>
        <v>41392</v>
      </c>
      <c r="I346" s="20">
        <f t="shared" si="46"/>
        <v>25686</v>
      </c>
      <c r="J346" s="20">
        <f t="shared" si="46"/>
        <v>17967</v>
      </c>
      <c r="K346" s="20">
        <f t="shared" si="46"/>
        <v>15891</v>
      </c>
      <c r="L346" s="20">
        <f t="shared" si="46"/>
        <v>8323</v>
      </c>
      <c r="M346" s="20">
        <f t="shared" si="46"/>
        <v>453849</v>
      </c>
      <c r="N346" s="20">
        <f t="shared" si="46"/>
        <v>382189</v>
      </c>
      <c r="O346" s="20">
        <f t="shared" si="46"/>
        <v>836038</v>
      </c>
    </row>
    <row r="349" spans="1:17" ht="30.75">
      <c r="A349" s="1017" t="s">
        <v>163</v>
      </c>
      <c r="B349" s="1017"/>
      <c r="C349" s="1017"/>
      <c r="D349" s="1017"/>
      <c r="E349" s="1017"/>
      <c r="F349" s="1017"/>
      <c r="G349" s="1017"/>
      <c r="H349" s="1017"/>
      <c r="I349" s="1017"/>
      <c r="J349" s="1017"/>
      <c r="K349" s="1017"/>
      <c r="L349" s="1017"/>
      <c r="M349" s="1017"/>
      <c r="N349" s="1017"/>
      <c r="O349" s="1017"/>
      <c r="P349" s="1017"/>
      <c r="Q349" s="1017"/>
    </row>
    <row r="350" spans="1:17" ht="24.75">
      <c r="A350" s="1020" t="s">
        <v>6</v>
      </c>
      <c r="B350" s="1020"/>
      <c r="C350" s="1020"/>
      <c r="D350" s="1020"/>
      <c r="E350" s="1020"/>
      <c r="F350" s="1020"/>
      <c r="G350" s="1020"/>
      <c r="H350" s="1020"/>
      <c r="I350" s="1020"/>
      <c r="J350" s="1020"/>
      <c r="K350" s="1020"/>
      <c r="L350" s="1020"/>
      <c r="M350" s="1020"/>
      <c r="N350" s="1020"/>
      <c r="O350" s="1020"/>
      <c r="P350" s="1020"/>
      <c r="Q350" s="1020"/>
    </row>
    <row r="351" spans="1:17" ht="15.75">
      <c r="B351" s="1027" t="s">
        <v>115</v>
      </c>
      <c r="C351" s="1027"/>
      <c r="D351" s="1027" t="s">
        <v>45</v>
      </c>
      <c r="E351" s="1027"/>
      <c r="F351" s="1027" t="s">
        <v>75</v>
      </c>
      <c r="G351" s="1027"/>
      <c r="H351" s="1027" t="s">
        <v>78</v>
      </c>
      <c r="I351" s="1027"/>
      <c r="J351" s="1027" t="s">
        <v>143</v>
      </c>
      <c r="K351" s="1027"/>
      <c r="L351" s="1027" t="s">
        <v>83</v>
      </c>
      <c r="M351" s="1027"/>
      <c r="N351" s="1027" t="s">
        <v>32</v>
      </c>
      <c r="O351" s="1027"/>
      <c r="P351" s="1027"/>
    </row>
    <row r="352" spans="1:17" ht="15.75">
      <c r="B352" s="1027"/>
      <c r="C352" s="1027"/>
      <c r="D352" s="26" t="s">
        <v>33</v>
      </c>
      <c r="E352" s="26" t="s">
        <v>34</v>
      </c>
      <c r="F352" s="26" t="s">
        <v>33</v>
      </c>
      <c r="G352" s="26" t="s">
        <v>34</v>
      </c>
      <c r="H352" s="26" t="s">
        <v>33</v>
      </c>
      <c r="I352" s="26" t="s">
        <v>34</v>
      </c>
      <c r="J352" s="26" t="s">
        <v>33</v>
      </c>
      <c r="K352" s="26" t="s">
        <v>34</v>
      </c>
      <c r="L352" s="26" t="s">
        <v>33</v>
      </c>
      <c r="M352" s="26" t="s">
        <v>34</v>
      </c>
      <c r="N352" s="26" t="s">
        <v>33</v>
      </c>
      <c r="O352" s="26" t="s">
        <v>34</v>
      </c>
      <c r="P352" s="26" t="s">
        <v>32</v>
      </c>
    </row>
    <row r="353" spans="2:16" ht="15.75">
      <c r="B353" s="1028" t="s">
        <v>53</v>
      </c>
      <c r="C353" s="1034"/>
      <c r="D353" s="37">
        <v>304</v>
      </c>
      <c r="E353" s="37">
        <v>144</v>
      </c>
      <c r="F353" s="37">
        <v>95</v>
      </c>
      <c r="G353" s="37">
        <v>36</v>
      </c>
      <c r="H353" s="37">
        <v>19</v>
      </c>
      <c r="I353" s="37">
        <v>4</v>
      </c>
      <c r="J353" s="37">
        <v>4</v>
      </c>
      <c r="K353" s="37">
        <v>1</v>
      </c>
      <c r="L353" s="37">
        <v>4</v>
      </c>
      <c r="M353" s="37">
        <v>1</v>
      </c>
      <c r="N353" s="37">
        <f t="shared" ref="N353:O372" si="47">L353+J353+H353+F353+D353</f>
        <v>426</v>
      </c>
      <c r="O353" s="37">
        <f t="shared" si="47"/>
        <v>186</v>
      </c>
      <c r="P353" s="37">
        <f t="shared" ref="P353:P373" si="48">SUM(N353:O353)</f>
        <v>612</v>
      </c>
    </row>
    <row r="354" spans="2:16" ht="15.75">
      <c r="B354" s="1028" t="s">
        <v>54</v>
      </c>
      <c r="C354" s="1034"/>
      <c r="D354" s="37">
        <v>37</v>
      </c>
      <c r="E354" s="37">
        <v>9</v>
      </c>
      <c r="F354" s="37">
        <v>4</v>
      </c>
      <c r="G354" s="37">
        <v>0</v>
      </c>
      <c r="H354" s="37">
        <v>1</v>
      </c>
      <c r="I354" s="37">
        <v>0</v>
      </c>
      <c r="J354" s="37">
        <v>0</v>
      </c>
      <c r="K354" s="37">
        <v>0</v>
      </c>
      <c r="L354" s="37">
        <v>0</v>
      </c>
      <c r="M354" s="37">
        <v>0</v>
      </c>
      <c r="N354" s="37">
        <f t="shared" si="47"/>
        <v>42</v>
      </c>
      <c r="O354" s="37">
        <f t="shared" si="47"/>
        <v>9</v>
      </c>
      <c r="P354" s="37">
        <f t="shared" si="48"/>
        <v>51</v>
      </c>
    </row>
    <row r="355" spans="2:16" ht="15.75">
      <c r="B355" s="1028" t="s">
        <v>55</v>
      </c>
      <c r="C355" s="1034"/>
      <c r="D355" s="37">
        <v>78</v>
      </c>
      <c r="E355" s="37">
        <v>61</v>
      </c>
      <c r="F355" s="37">
        <v>11</v>
      </c>
      <c r="G355" s="37">
        <v>5</v>
      </c>
      <c r="H355" s="37">
        <v>1</v>
      </c>
      <c r="I355" s="37">
        <v>0</v>
      </c>
      <c r="J355" s="37">
        <v>0</v>
      </c>
      <c r="K355" s="37">
        <v>0</v>
      </c>
      <c r="L355" s="37">
        <v>0</v>
      </c>
      <c r="M355" s="37">
        <v>0</v>
      </c>
      <c r="N355" s="37">
        <f t="shared" si="47"/>
        <v>90</v>
      </c>
      <c r="O355" s="37">
        <f t="shared" si="47"/>
        <v>66</v>
      </c>
      <c r="P355" s="37">
        <f t="shared" si="48"/>
        <v>156</v>
      </c>
    </row>
    <row r="356" spans="2:16" ht="15.75">
      <c r="B356" s="1028" t="s">
        <v>56</v>
      </c>
      <c r="C356" s="1034"/>
      <c r="D356" s="37">
        <v>0</v>
      </c>
      <c r="E356" s="37">
        <v>0</v>
      </c>
      <c r="F356" s="37">
        <v>0</v>
      </c>
      <c r="G356" s="37">
        <v>0</v>
      </c>
      <c r="H356" s="37">
        <v>0</v>
      </c>
      <c r="I356" s="37">
        <v>0</v>
      </c>
      <c r="J356" s="37">
        <v>0</v>
      </c>
      <c r="K356" s="37">
        <v>0</v>
      </c>
      <c r="L356" s="37">
        <v>0</v>
      </c>
      <c r="M356" s="37">
        <v>0</v>
      </c>
      <c r="N356" s="37">
        <f t="shared" si="47"/>
        <v>0</v>
      </c>
      <c r="O356" s="37">
        <f t="shared" si="47"/>
        <v>0</v>
      </c>
      <c r="P356" s="37">
        <f t="shared" si="48"/>
        <v>0</v>
      </c>
    </row>
    <row r="357" spans="2:16" ht="15.75">
      <c r="B357" s="1028" t="s">
        <v>57</v>
      </c>
      <c r="C357" s="16" t="s">
        <v>100</v>
      </c>
      <c r="D357" s="37">
        <v>165</v>
      </c>
      <c r="E357" s="37">
        <v>70</v>
      </c>
      <c r="F357" s="37">
        <v>34</v>
      </c>
      <c r="G357" s="37">
        <v>12</v>
      </c>
      <c r="H357" s="37">
        <v>4</v>
      </c>
      <c r="I357" s="37">
        <v>0</v>
      </c>
      <c r="J357" s="37">
        <v>1</v>
      </c>
      <c r="K357" s="37">
        <v>0</v>
      </c>
      <c r="L357" s="37">
        <v>0</v>
      </c>
      <c r="M357" s="37">
        <v>0</v>
      </c>
      <c r="N357" s="37">
        <f t="shared" si="47"/>
        <v>204</v>
      </c>
      <c r="O357" s="37">
        <f t="shared" si="47"/>
        <v>82</v>
      </c>
      <c r="P357" s="37">
        <f t="shared" si="48"/>
        <v>286</v>
      </c>
    </row>
    <row r="358" spans="2:16" ht="15.75">
      <c r="B358" s="1028"/>
      <c r="C358" s="16" t="s">
        <v>101</v>
      </c>
      <c r="D358" s="37">
        <v>253</v>
      </c>
      <c r="E358" s="37">
        <v>133</v>
      </c>
      <c r="F358" s="37">
        <v>166</v>
      </c>
      <c r="G358" s="37">
        <v>106</v>
      </c>
      <c r="H358" s="37">
        <v>6</v>
      </c>
      <c r="I358" s="37">
        <v>2</v>
      </c>
      <c r="J358" s="37">
        <v>1</v>
      </c>
      <c r="K358" s="37">
        <v>0</v>
      </c>
      <c r="L358" s="37">
        <v>1</v>
      </c>
      <c r="M358" s="37">
        <v>0</v>
      </c>
      <c r="N358" s="37">
        <f t="shared" si="47"/>
        <v>427</v>
      </c>
      <c r="O358" s="37">
        <f t="shared" si="47"/>
        <v>241</v>
      </c>
      <c r="P358" s="37">
        <f t="shared" si="48"/>
        <v>668</v>
      </c>
    </row>
    <row r="359" spans="2:16" ht="15.75">
      <c r="B359" s="1028"/>
      <c r="C359" s="16" t="s">
        <v>102</v>
      </c>
      <c r="D359" s="37">
        <v>21</v>
      </c>
      <c r="E359" s="37">
        <v>4</v>
      </c>
      <c r="F359" s="37">
        <v>4</v>
      </c>
      <c r="G359" s="37">
        <v>1</v>
      </c>
      <c r="H359" s="37">
        <v>1</v>
      </c>
      <c r="I359" s="37">
        <v>0</v>
      </c>
      <c r="J359" s="37">
        <v>0</v>
      </c>
      <c r="K359" s="37">
        <v>0</v>
      </c>
      <c r="L359" s="37">
        <v>0</v>
      </c>
      <c r="M359" s="37">
        <v>0</v>
      </c>
      <c r="N359" s="37">
        <f t="shared" si="47"/>
        <v>26</v>
      </c>
      <c r="O359" s="37">
        <f t="shared" si="47"/>
        <v>5</v>
      </c>
      <c r="P359" s="37">
        <f t="shared" si="48"/>
        <v>31</v>
      </c>
    </row>
    <row r="360" spans="2:16" ht="15.75">
      <c r="B360" s="1028"/>
      <c r="C360" s="16" t="s">
        <v>105</v>
      </c>
      <c r="D360" s="37">
        <v>158</v>
      </c>
      <c r="E360" s="37">
        <v>93</v>
      </c>
      <c r="F360" s="37">
        <v>45</v>
      </c>
      <c r="G360" s="37">
        <v>43</v>
      </c>
      <c r="H360" s="37">
        <v>7</v>
      </c>
      <c r="I360" s="37">
        <v>3</v>
      </c>
      <c r="J360" s="37">
        <v>3</v>
      </c>
      <c r="K360" s="37">
        <v>0</v>
      </c>
      <c r="L360" s="37">
        <v>5</v>
      </c>
      <c r="M360" s="37">
        <v>0</v>
      </c>
      <c r="N360" s="37">
        <f t="shared" si="47"/>
        <v>218</v>
      </c>
      <c r="O360" s="37">
        <f t="shared" si="47"/>
        <v>139</v>
      </c>
      <c r="P360" s="37">
        <f t="shared" si="48"/>
        <v>357</v>
      </c>
    </row>
    <row r="361" spans="2:16" ht="15.75">
      <c r="B361" s="1028"/>
      <c r="C361" s="16" t="s">
        <v>106</v>
      </c>
      <c r="D361" s="37">
        <v>65</v>
      </c>
      <c r="E361" s="37">
        <v>38</v>
      </c>
      <c r="F361" s="37">
        <v>8</v>
      </c>
      <c r="G361" s="37">
        <v>5</v>
      </c>
      <c r="H361" s="37">
        <v>2</v>
      </c>
      <c r="I361" s="37">
        <v>0</v>
      </c>
      <c r="J361" s="37">
        <v>0</v>
      </c>
      <c r="K361" s="37">
        <v>0</v>
      </c>
      <c r="L361" s="37">
        <v>0</v>
      </c>
      <c r="M361" s="37">
        <v>0</v>
      </c>
      <c r="N361" s="37">
        <f t="shared" si="47"/>
        <v>75</v>
      </c>
      <c r="O361" s="37">
        <f t="shared" si="47"/>
        <v>43</v>
      </c>
      <c r="P361" s="37">
        <f t="shared" si="48"/>
        <v>118</v>
      </c>
    </row>
    <row r="362" spans="2:16" ht="15.75">
      <c r="B362" s="1028"/>
      <c r="C362" s="16" t="s">
        <v>107</v>
      </c>
      <c r="D362" s="37">
        <v>118</v>
      </c>
      <c r="E362" s="37">
        <v>111</v>
      </c>
      <c r="F362" s="37">
        <v>50</v>
      </c>
      <c r="G362" s="37">
        <v>28</v>
      </c>
      <c r="H362" s="37">
        <v>3</v>
      </c>
      <c r="I362" s="37">
        <v>2</v>
      </c>
      <c r="J362" s="37">
        <v>5</v>
      </c>
      <c r="K362" s="37">
        <v>0</v>
      </c>
      <c r="L362" s="37">
        <v>1</v>
      </c>
      <c r="M362" s="37">
        <v>0</v>
      </c>
      <c r="N362" s="37">
        <f t="shared" si="47"/>
        <v>177</v>
      </c>
      <c r="O362" s="37">
        <f t="shared" si="47"/>
        <v>141</v>
      </c>
      <c r="P362" s="37">
        <f t="shared" si="48"/>
        <v>318</v>
      </c>
    </row>
    <row r="363" spans="2:16" ht="15.75">
      <c r="B363" s="1028" t="s">
        <v>64</v>
      </c>
      <c r="C363" s="1034"/>
      <c r="D363" s="37">
        <v>44</v>
      </c>
      <c r="E363" s="37">
        <v>22</v>
      </c>
      <c r="F363" s="37">
        <v>10</v>
      </c>
      <c r="G363" s="37">
        <v>13</v>
      </c>
      <c r="H363" s="37">
        <v>6</v>
      </c>
      <c r="I363" s="37">
        <v>7</v>
      </c>
      <c r="J363" s="37">
        <v>0</v>
      </c>
      <c r="K363" s="37">
        <v>0</v>
      </c>
      <c r="L363" s="37">
        <v>0</v>
      </c>
      <c r="M363" s="37">
        <v>0</v>
      </c>
      <c r="N363" s="37">
        <f t="shared" si="47"/>
        <v>60</v>
      </c>
      <c r="O363" s="37">
        <f t="shared" si="47"/>
        <v>42</v>
      </c>
      <c r="P363" s="37">
        <f t="shared" si="48"/>
        <v>102</v>
      </c>
    </row>
    <row r="364" spans="2:16" ht="15.75">
      <c r="B364" s="1028" t="s">
        <v>65</v>
      </c>
      <c r="C364" s="1034"/>
      <c r="D364" s="37">
        <v>42</v>
      </c>
      <c r="E364" s="37">
        <v>22</v>
      </c>
      <c r="F364" s="37">
        <v>33</v>
      </c>
      <c r="G364" s="37">
        <v>13</v>
      </c>
      <c r="H364" s="37">
        <v>8</v>
      </c>
      <c r="I364" s="37">
        <v>4</v>
      </c>
      <c r="J364" s="37">
        <v>5</v>
      </c>
      <c r="K364" s="37">
        <v>2</v>
      </c>
      <c r="L364" s="37">
        <v>1</v>
      </c>
      <c r="M364" s="37">
        <v>0</v>
      </c>
      <c r="N364" s="37">
        <f t="shared" si="47"/>
        <v>89</v>
      </c>
      <c r="O364" s="37">
        <f t="shared" si="47"/>
        <v>41</v>
      </c>
      <c r="P364" s="37">
        <f t="shared" si="48"/>
        <v>130</v>
      </c>
    </row>
    <row r="365" spans="2:16" ht="15.75">
      <c r="B365" s="1028" t="s">
        <v>136</v>
      </c>
      <c r="C365" s="1034"/>
      <c r="D365" s="37">
        <v>151</v>
      </c>
      <c r="E365" s="37">
        <v>55</v>
      </c>
      <c r="F365" s="37">
        <v>107</v>
      </c>
      <c r="G365" s="37">
        <v>44</v>
      </c>
      <c r="H365" s="37">
        <v>26</v>
      </c>
      <c r="I365" s="37">
        <v>11</v>
      </c>
      <c r="J365" s="37">
        <v>5</v>
      </c>
      <c r="K365" s="37">
        <v>4</v>
      </c>
      <c r="L365" s="37">
        <v>7</v>
      </c>
      <c r="M365" s="37">
        <v>0</v>
      </c>
      <c r="N365" s="37">
        <f t="shared" si="47"/>
        <v>296</v>
      </c>
      <c r="O365" s="37">
        <f t="shared" si="47"/>
        <v>114</v>
      </c>
      <c r="P365" s="37">
        <f t="shared" si="48"/>
        <v>410</v>
      </c>
    </row>
    <row r="366" spans="2:16" ht="15.75">
      <c r="B366" s="1028" t="s">
        <v>138</v>
      </c>
      <c r="C366" s="1034"/>
      <c r="D366" s="37">
        <v>219</v>
      </c>
      <c r="E366" s="37">
        <v>78</v>
      </c>
      <c r="F366" s="37">
        <v>73</v>
      </c>
      <c r="G366" s="37">
        <v>78</v>
      </c>
      <c r="H366" s="37">
        <v>13</v>
      </c>
      <c r="I366" s="37">
        <v>8</v>
      </c>
      <c r="J366" s="37">
        <v>7</v>
      </c>
      <c r="K366" s="37">
        <v>5</v>
      </c>
      <c r="L366" s="37">
        <v>0</v>
      </c>
      <c r="M366" s="37">
        <v>0</v>
      </c>
      <c r="N366" s="37">
        <f t="shared" si="47"/>
        <v>312</v>
      </c>
      <c r="O366" s="37">
        <f t="shared" si="47"/>
        <v>169</v>
      </c>
      <c r="P366" s="37">
        <f t="shared" si="48"/>
        <v>481</v>
      </c>
    </row>
    <row r="367" spans="2:16" ht="15.75">
      <c r="B367" s="1028" t="s">
        <v>137</v>
      </c>
      <c r="C367" s="1034"/>
      <c r="D367" s="37">
        <v>103</v>
      </c>
      <c r="E367" s="37">
        <v>52</v>
      </c>
      <c r="F367" s="37">
        <v>27</v>
      </c>
      <c r="G367" s="37">
        <v>13</v>
      </c>
      <c r="H367" s="37">
        <v>9</v>
      </c>
      <c r="I367" s="37">
        <v>0</v>
      </c>
      <c r="J367" s="37">
        <v>4</v>
      </c>
      <c r="K367" s="37">
        <v>1</v>
      </c>
      <c r="L367" s="37">
        <v>7</v>
      </c>
      <c r="M367" s="37">
        <v>0</v>
      </c>
      <c r="N367" s="37">
        <f t="shared" si="47"/>
        <v>150</v>
      </c>
      <c r="O367" s="37">
        <f t="shared" si="47"/>
        <v>66</v>
      </c>
      <c r="P367" s="37">
        <f t="shared" si="48"/>
        <v>216</v>
      </c>
    </row>
    <row r="368" spans="2:16" ht="15.75">
      <c r="B368" s="1028" t="s">
        <v>69</v>
      </c>
      <c r="C368" s="1034"/>
      <c r="D368" s="37">
        <v>44</v>
      </c>
      <c r="E368" s="37">
        <v>19</v>
      </c>
      <c r="F368" s="37">
        <v>11</v>
      </c>
      <c r="G368" s="37">
        <v>5</v>
      </c>
      <c r="H368" s="37">
        <v>15</v>
      </c>
      <c r="I368" s="37">
        <v>0</v>
      </c>
      <c r="J368" s="37">
        <v>0</v>
      </c>
      <c r="K368" s="37">
        <v>0</v>
      </c>
      <c r="L368" s="37">
        <v>1</v>
      </c>
      <c r="M368" s="37">
        <v>0</v>
      </c>
      <c r="N368" s="37">
        <f t="shared" si="47"/>
        <v>71</v>
      </c>
      <c r="O368" s="37">
        <f t="shared" si="47"/>
        <v>24</v>
      </c>
      <c r="P368" s="37">
        <f t="shared" si="48"/>
        <v>95</v>
      </c>
    </row>
    <row r="369" spans="1:16" ht="15.75">
      <c r="B369" s="1028" t="s">
        <v>70</v>
      </c>
      <c r="C369" s="1034"/>
      <c r="D369" s="37">
        <v>50</v>
      </c>
      <c r="E369" s="37">
        <v>16</v>
      </c>
      <c r="F369" s="37">
        <v>1</v>
      </c>
      <c r="G369" s="37">
        <v>0</v>
      </c>
      <c r="H369" s="37">
        <v>2</v>
      </c>
      <c r="I369" s="37">
        <v>0</v>
      </c>
      <c r="J369" s="37">
        <v>0</v>
      </c>
      <c r="K369" s="37">
        <v>0</v>
      </c>
      <c r="L369" s="37">
        <v>0</v>
      </c>
      <c r="M369" s="37">
        <v>0</v>
      </c>
      <c r="N369" s="37">
        <f t="shared" si="47"/>
        <v>53</v>
      </c>
      <c r="O369" s="37">
        <f t="shared" si="47"/>
        <v>16</v>
      </c>
      <c r="P369" s="37">
        <f t="shared" si="48"/>
        <v>69</v>
      </c>
    </row>
    <row r="370" spans="1:16" ht="15.75">
      <c r="B370" s="1028" t="s">
        <v>71</v>
      </c>
      <c r="C370" s="1034"/>
      <c r="D370" s="37">
        <v>197</v>
      </c>
      <c r="E370" s="37">
        <v>59</v>
      </c>
      <c r="F370" s="37">
        <v>81</v>
      </c>
      <c r="G370" s="37">
        <v>11</v>
      </c>
      <c r="H370" s="37">
        <v>24</v>
      </c>
      <c r="I370" s="37">
        <v>2</v>
      </c>
      <c r="J370" s="37">
        <v>10</v>
      </c>
      <c r="K370" s="37">
        <v>1</v>
      </c>
      <c r="L370" s="37">
        <v>2</v>
      </c>
      <c r="M370" s="37">
        <v>0</v>
      </c>
      <c r="N370" s="37">
        <f t="shared" si="47"/>
        <v>314</v>
      </c>
      <c r="O370" s="37">
        <f t="shared" si="47"/>
        <v>73</v>
      </c>
      <c r="P370" s="37">
        <f t="shared" si="48"/>
        <v>387</v>
      </c>
    </row>
    <row r="371" spans="1:16" ht="15.75">
      <c r="B371" s="1028" t="s">
        <v>72</v>
      </c>
      <c r="C371" s="1034"/>
      <c r="D371" s="37">
        <v>39</v>
      </c>
      <c r="E371" s="37">
        <v>16</v>
      </c>
      <c r="F371" s="37">
        <v>26</v>
      </c>
      <c r="G371" s="37">
        <v>9</v>
      </c>
      <c r="H371" s="37">
        <v>2</v>
      </c>
      <c r="I371" s="37">
        <v>1</v>
      </c>
      <c r="J371" s="37">
        <v>0</v>
      </c>
      <c r="K371" s="37">
        <v>0</v>
      </c>
      <c r="L371" s="37">
        <v>0</v>
      </c>
      <c r="M371" s="37">
        <v>0</v>
      </c>
      <c r="N371" s="37">
        <f t="shared" si="47"/>
        <v>67</v>
      </c>
      <c r="O371" s="37">
        <f t="shared" si="47"/>
        <v>26</v>
      </c>
      <c r="P371" s="37">
        <f t="shared" si="48"/>
        <v>93</v>
      </c>
    </row>
    <row r="372" spans="1:16" ht="15.75">
      <c r="B372" s="1028" t="s">
        <v>73</v>
      </c>
      <c r="C372" s="1034"/>
      <c r="D372" s="37">
        <v>1132</v>
      </c>
      <c r="E372" s="37">
        <v>483</v>
      </c>
      <c r="F372" s="37">
        <v>514</v>
      </c>
      <c r="G372" s="37">
        <v>222</v>
      </c>
      <c r="H372" s="37">
        <v>241</v>
      </c>
      <c r="I372" s="37">
        <v>108</v>
      </c>
      <c r="J372" s="37">
        <v>31</v>
      </c>
      <c r="K372" s="37">
        <v>9</v>
      </c>
      <c r="L372" s="37">
        <v>11</v>
      </c>
      <c r="M372" s="37">
        <v>1</v>
      </c>
      <c r="N372" s="37">
        <f t="shared" si="47"/>
        <v>1929</v>
      </c>
      <c r="O372" s="37">
        <f t="shared" si="47"/>
        <v>823</v>
      </c>
      <c r="P372" s="37">
        <f t="shared" si="48"/>
        <v>2752</v>
      </c>
    </row>
    <row r="373" spans="1:16" ht="15.75">
      <c r="B373" s="1027" t="s">
        <v>32</v>
      </c>
      <c r="C373" s="1038"/>
      <c r="D373" s="38">
        <f t="shared" ref="D373:O373" si="49">SUM(D353:D372)</f>
        <v>3220</v>
      </c>
      <c r="E373" s="38">
        <f t="shared" si="49"/>
        <v>1485</v>
      </c>
      <c r="F373" s="38">
        <f t="shared" si="49"/>
        <v>1300</v>
      </c>
      <c r="G373" s="38">
        <f t="shared" si="49"/>
        <v>644</v>
      </c>
      <c r="H373" s="38">
        <f t="shared" si="49"/>
        <v>390</v>
      </c>
      <c r="I373" s="38">
        <f t="shared" si="49"/>
        <v>152</v>
      </c>
      <c r="J373" s="38">
        <f t="shared" si="49"/>
        <v>76</v>
      </c>
      <c r="K373" s="38">
        <f t="shared" si="49"/>
        <v>23</v>
      </c>
      <c r="L373" s="38">
        <f t="shared" si="49"/>
        <v>40</v>
      </c>
      <c r="M373" s="38">
        <f t="shared" si="49"/>
        <v>2</v>
      </c>
      <c r="N373" s="38">
        <f t="shared" si="49"/>
        <v>5026</v>
      </c>
      <c r="O373" s="38">
        <f t="shared" si="49"/>
        <v>2306</v>
      </c>
      <c r="P373" s="37">
        <f t="shared" si="48"/>
        <v>7332</v>
      </c>
    </row>
    <row r="377" spans="1:16" ht="30.75">
      <c r="A377" s="1035" t="s">
        <v>151</v>
      </c>
      <c r="B377" s="1035"/>
      <c r="C377" s="1035"/>
      <c r="D377" s="1035"/>
      <c r="E377" s="1035"/>
      <c r="F377" s="1035"/>
      <c r="G377" s="1035"/>
      <c r="H377" s="1035"/>
      <c r="I377" s="1035"/>
      <c r="J377" s="1035"/>
      <c r="K377" s="1035"/>
      <c r="L377" s="1035"/>
      <c r="M377" s="1035"/>
      <c r="N377" s="1035"/>
      <c r="O377" s="1035"/>
    </row>
    <row r="378" spans="1:16" ht="30.75">
      <c r="A378" s="1036" t="s">
        <v>13</v>
      </c>
      <c r="B378" s="1036"/>
      <c r="C378" s="1036"/>
      <c r="D378" s="1036"/>
      <c r="E378" s="1036"/>
      <c r="F378" s="1036"/>
      <c r="G378" s="1036"/>
      <c r="H378" s="1036"/>
      <c r="I378" s="1036"/>
      <c r="J378" s="1036"/>
      <c r="K378" s="1036"/>
      <c r="L378" s="1036"/>
      <c r="M378" s="1036"/>
      <c r="N378" s="1036"/>
      <c r="O378" s="1036"/>
    </row>
    <row r="379" spans="1:16" ht="30.75">
      <c r="A379" s="1036"/>
      <c r="B379" s="1036"/>
      <c r="C379" s="1036"/>
      <c r="D379" s="1036"/>
      <c r="E379" s="1036"/>
      <c r="F379" s="1036"/>
      <c r="G379" s="1036"/>
      <c r="H379" s="1036"/>
      <c r="I379" s="1036"/>
      <c r="J379" s="1036"/>
      <c r="K379" s="1036"/>
      <c r="L379" s="1036"/>
      <c r="M379" s="1036"/>
      <c r="N379" s="1036"/>
      <c r="O379" s="1036"/>
    </row>
    <row r="380" spans="1:16" ht="31.5">
      <c r="A380" s="1033" t="s">
        <v>41</v>
      </c>
      <c r="B380" s="1033"/>
      <c r="C380" s="1037" t="s">
        <v>45</v>
      </c>
      <c r="D380" s="1033"/>
      <c r="E380" s="1037" t="s">
        <v>75</v>
      </c>
      <c r="F380" s="1033"/>
      <c r="G380" s="1037" t="s">
        <v>81</v>
      </c>
      <c r="H380" s="1033"/>
      <c r="I380" s="1037" t="s">
        <v>82</v>
      </c>
      <c r="J380" s="1033"/>
      <c r="K380" s="1037" t="s">
        <v>83</v>
      </c>
      <c r="L380" s="1037"/>
      <c r="M380" s="1037" t="s">
        <v>32</v>
      </c>
      <c r="N380" s="1037"/>
      <c r="O380" s="1037"/>
    </row>
    <row r="381" spans="1:16" ht="15.75">
      <c r="A381" s="1033"/>
      <c r="B381" s="1033"/>
      <c r="C381" s="55" t="s">
        <v>131</v>
      </c>
      <c r="D381" s="55" t="s">
        <v>34</v>
      </c>
      <c r="E381" s="55" t="s">
        <v>131</v>
      </c>
      <c r="F381" s="55" t="s">
        <v>34</v>
      </c>
      <c r="G381" s="55" t="s">
        <v>131</v>
      </c>
      <c r="H381" s="55" t="s">
        <v>34</v>
      </c>
      <c r="I381" s="55" t="s">
        <v>131</v>
      </c>
      <c r="J381" s="55" t="s">
        <v>34</v>
      </c>
      <c r="K381" s="55" t="s">
        <v>131</v>
      </c>
      <c r="L381" s="55" t="s">
        <v>34</v>
      </c>
      <c r="M381" s="55" t="s">
        <v>131</v>
      </c>
      <c r="N381" s="55" t="s">
        <v>34</v>
      </c>
      <c r="O381" s="55" t="s">
        <v>32</v>
      </c>
    </row>
    <row r="382" spans="1:16" ht="15.75">
      <c r="A382" s="1033" t="s">
        <v>53</v>
      </c>
      <c r="B382" s="1033"/>
      <c r="C382" s="56">
        <f t="shared" ref="C382:L382" si="50">D353+C326</f>
        <v>25017</v>
      </c>
      <c r="D382" s="56">
        <f t="shared" si="50"/>
        <v>22563</v>
      </c>
      <c r="E382" s="56">
        <f t="shared" si="50"/>
        <v>10958</v>
      </c>
      <c r="F382" s="56">
        <f t="shared" si="50"/>
        <v>9279</v>
      </c>
      <c r="G382" s="56">
        <f t="shared" si="50"/>
        <v>6144</v>
      </c>
      <c r="H382" s="56">
        <f t="shared" si="50"/>
        <v>5013</v>
      </c>
      <c r="I382" s="56">
        <f t="shared" si="50"/>
        <v>3469</v>
      </c>
      <c r="J382" s="56">
        <f t="shared" si="50"/>
        <v>2290</v>
      </c>
      <c r="K382" s="56">
        <f t="shared" si="50"/>
        <v>1854</v>
      </c>
      <c r="L382" s="56">
        <f t="shared" si="50"/>
        <v>862</v>
      </c>
      <c r="M382" s="56">
        <f>SUM(K382,I382,G382,E382,C382)</f>
        <v>47442</v>
      </c>
      <c r="N382" s="56">
        <f>SUM(L382,J382,H382,F382,D382)</f>
        <v>40007</v>
      </c>
      <c r="O382" s="56">
        <f>SUM(M382:N382)</f>
        <v>87449</v>
      </c>
    </row>
    <row r="383" spans="1:16" ht="15.75">
      <c r="A383" s="1033" t="s">
        <v>54</v>
      </c>
      <c r="B383" s="1033"/>
      <c r="C383" s="56">
        <f t="shared" ref="C383:L401" si="51">D354+C327</f>
        <v>10805</v>
      </c>
      <c r="D383" s="56">
        <f t="shared" si="51"/>
        <v>8835</v>
      </c>
      <c r="E383" s="56">
        <f t="shared" si="51"/>
        <v>8068</v>
      </c>
      <c r="F383" s="56">
        <f t="shared" si="51"/>
        <v>7139</v>
      </c>
      <c r="G383" s="56">
        <f t="shared" si="51"/>
        <v>2799</v>
      </c>
      <c r="H383" s="56">
        <f t="shared" si="51"/>
        <v>1709</v>
      </c>
      <c r="I383" s="56">
        <f t="shared" si="51"/>
        <v>906</v>
      </c>
      <c r="J383" s="56">
        <f t="shared" si="51"/>
        <v>668</v>
      </c>
      <c r="K383" s="56">
        <f t="shared" si="51"/>
        <v>921</v>
      </c>
      <c r="L383" s="56">
        <f t="shared" si="51"/>
        <v>377</v>
      </c>
      <c r="M383" s="56">
        <f t="shared" ref="M383:N401" si="52">SUM(K383,I383,G383,E383,C383)</f>
        <v>23499</v>
      </c>
      <c r="N383" s="56">
        <f t="shared" si="52"/>
        <v>18728</v>
      </c>
      <c r="O383" s="56">
        <f t="shared" ref="O383:O401" si="53">SUM(M383:N383)</f>
        <v>42227</v>
      </c>
    </row>
    <row r="384" spans="1:16" ht="15.75">
      <c r="A384" s="1033" t="s">
        <v>55</v>
      </c>
      <c r="B384" s="1033"/>
      <c r="C384" s="56">
        <f t="shared" si="51"/>
        <v>9599</v>
      </c>
      <c r="D384" s="56">
        <f t="shared" si="51"/>
        <v>8294</v>
      </c>
      <c r="E384" s="56">
        <f t="shared" si="51"/>
        <v>5097</v>
      </c>
      <c r="F384" s="56">
        <f t="shared" si="51"/>
        <v>4526</v>
      </c>
      <c r="G384" s="56">
        <f t="shared" si="51"/>
        <v>1733</v>
      </c>
      <c r="H384" s="56">
        <f t="shared" si="51"/>
        <v>1435</v>
      </c>
      <c r="I384" s="56">
        <f t="shared" si="51"/>
        <v>818</v>
      </c>
      <c r="J384" s="56">
        <f t="shared" si="51"/>
        <v>526</v>
      </c>
      <c r="K384" s="56">
        <f t="shared" si="51"/>
        <v>381</v>
      </c>
      <c r="L384" s="56">
        <f t="shared" si="51"/>
        <v>190</v>
      </c>
      <c r="M384" s="56">
        <f t="shared" si="52"/>
        <v>17628</v>
      </c>
      <c r="N384" s="56">
        <f t="shared" si="52"/>
        <v>14971</v>
      </c>
      <c r="O384" s="56">
        <f t="shared" si="53"/>
        <v>32599</v>
      </c>
    </row>
    <row r="385" spans="1:15" ht="15.75">
      <c r="A385" s="1033" t="s">
        <v>56</v>
      </c>
      <c r="B385" s="1033"/>
      <c r="C385" s="56">
        <f t="shared" si="51"/>
        <v>14757</v>
      </c>
      <c r="D385" s="56">
        <f t="shared" si="51"/>
        <v>13727</v>
      </c>
      <c r="E385" s="56">
        <f t="shared" si="51"/>
        <v>3659</v>
      </c>
      <c r="F385" s="56">
        <f t="shared" si="51"/>
        <v>3058</v>
      </c>
      <c r="G385" s="56">
        <f t="shared" si="51"/>
        <v>1869</v>
      </c>
      <c r="H385" s="56">
        <f t="shared" si="51"/>
        <v>1465</v>
      </c>
      <c r="I385" s="56">
        <f t="shared" si="51"/>
        <v>942</v>
      </c>
      <c r="J385" s="56">
        <f t="shared" si="51"/>
        <v>614</v>
      </c>
      <c r="K385" s="56">
        <f t="shared" si="51"/>
        <v>600</v>
      </c>
      <c r="L385" s="56">
        <f t="shared" si="51"/>
        <v>223</v>
      </c>
      <c r="M385" s="56">
        <f t="shared" si="52"/>
        <v>21827</v>
      </c>
      <c r="N385" s="56">
        <f t="shared" si="52"/>
        <v>19087</v>
      </c>
      <c r="O385" s="56">
        <f t="shared" si="53"/>
        <v>40914</v>
      </c>
    </row>
    <row r="386" spans="1:15" ht="15.75">
      <c r="A386" s="1033" t="s">
        <v>57</v>
      </c>
      <c r="B386" s="55" t="s">
        <v>58</v>
      </c>
      <c r="C386" s="56">
        <f t="shared" si="51"/>
        <v>9724</v>
      </c>
      <c r="D386" s="56">
        <f t="shared" si="51"/>
        <v>8644</v>
      </c>
      <c r="E386" s="56">
        <f t="shared" si="51"/>
        <v>4385</v>
      </c>
      <c r="F386" s="56">
        <f t="shared" si="51"/>
        <v>4098</v>
      </c>
      <c r="G386" s="56">
        <f t="shared" si="51"/>
        <v>1119</v>
      </c>
      <c r="H386" s="56">
        <f t="shared" si="51"/>
        <v>997</v>
      </c>
      <c r="I386" s="56">
        <f t="shared" si="51"/>
        <v>521</v>
      </c>
      <c r="J386" s="56">
        <f t="shared" si="51"/>
        <v>373</v>
      </c>
      <c r="K386" s="56">
        <f t="shared" si="51"/>
        <v>222</v>
      </c>
      <c r="L386" s="56">
        <f t="shared" si="51"/>
        <v>127</v>
      </c>
      <c r="M386" s="56">
        <f t="shared" si="52"/>
        <v>15971</v>
      </c>
      <c r="N386" s="56">
        <f t="shared" si="52"/>
        <v>14239</v>
      </c>
      <c r="O386" s="56">
        <f t="shared" si="53"/>
        <v>30210</v>
      </c>
    </row>
    <row r="387" spans="1:15" ht="15.75">
      <c r="A387" s="1033"/>
      <c r="B387" s="55" t="s">
        <v>59</v>
      </c>
      <c r="C387" s="56">
        <f t="shared" si="51"/>
        <v>21664</v>
      </c>
      <c r="D387" s="56">
        <f t="shared" si="51"/>
        <v>18875</v>
      </c>
      <c r="E387" s="56">
        <f t="shared" si="51"/>
        <v>5081</v>
      </c>
      <c r="F387" s="56">
        <f t="shared" si="51"/>
        <v>4307</v>
      </c>
      <c r="G387" s="56">
        <f t="shared" si="51"/>
        <v>2404</v>
      </c>
      <c r="H387" s="56">
        <f t="shared" si="51"/>
        <v>1808</v>
      </c>
      <c r="I387" s="56">
        <f t="shared" si="51"/>
        <v>1250</v>
      </c>
      <c r="J387" s="56">
        <f t="shared" si="51"/>
        <v>801</v>
      </c>
      <c r="K387" s="56">
        <f t="shared" si="51"/>
        <v>557</v>
      </c>
      <c r="L387" s="56">
        <f t="shared" si="51"/>
        <v>222</v>
      </c>
      <c r="M387" s="56">
        <f t="shared" si="52"/>
        <v>30956</v>
      </c>
      <c r="N387" s="56">
        <f t="shared" si="52"/>
        <v>26013</v>
      </c>
      <c r="O387" s="56">
        <f t="shared" si="53"/>
        <v>56969</v>
      </c>
    </row>
    <row r="388" spans="1:15" ht="15.75">
      <c r="A388" s="1033"/>
      <c r="B388" s="55" t="s">
        <v>60</v>
      </c>
      <c r="C388" s="56">
        <f t="shared" si="51"/>
        <v>8414</v>
      </c>
      <c r="D388" s="56">
        <f t="shared" si="51"/>
        <v>7024</v>
      </c>
      <c r="E388" s="56">
        <f t="shared" si="51"/>
        <v>4044</v>
      </c>
      <c r="F388" s="56">
        <f t="shared" si="51"/>
        <v>4328</v>
      </c>
      <c r="G388" s="56">
        <f t="shared" si="51"/>
        <v>1491</v>
      </c>
      <c r="H388" s="56">
        <f t="shared" si="51"/>
        <v>1272</v>
      </c>
      <c r="I388" s="56">
        <f t="shared" si="51"/>
        <v>741</v>
      </c>
      <c r="J388" s="56">
        <f t="shared" si="51"/>
        <v>508</v>
      </c>
      <c r="K388" s="56">
        <f t="shared" si="51"/>
        <v>445</v>
      </c>
      <c r="L388" s="56">
        <f t="shared" si="51"/>
        <v>231</v>
      </c>
      <c r="M388" s="56">
        <f t="shared" si="52"/>
        <v>15135</v>
      </c>
      <c r="N388" s="56">
        <f t="shared" si="52"/>
        <v>13363</v>
      </c>
      <c r="O388" s="56">
        <f t="shared" si="53"/>
        <v>28498</v>
      </c>
    </row>
    <row r="389" spans="1:15" ht="15.75">
      <c r="A389" s="1033"/>
      <c r="B389" s="55" t="s">
        <v>90</v>
      </c>
      <c r="C389" s="56">
        <f t="shared" si="51"/>
        <v>5520</v>
      </c>
      <c r="D389" s="56">
        <f t="shared" si="51"/>
        <v>4908</v>
      </c>
      <c r="E389" s="56">
        <f t="shared" si="51"/>
        <v>2950</v>
      </c>
      <c r="F389" s="56">
        <f t="shared" si="51"/>
        <v>2563</v>
      </c>
      <c r="G389" s="56">
        <f t="shared" si="51"/>
        <v>737</v>
      </c>
      <c r="H389" s="56">
        <f t="shared" si="51"/>
        <v>631</v>
      </c>
      <c r="I389" s="56">
        <f t="shared" si="51"/>
        <v>391</v>
      </c>
      <c r="J389" s="56">
        <f t="shared" si="51"/>
        <v>262</v>
      </c>
      <c r="K389" s="56">
        <f t="shared" si="51"/>
        <v>205</v>
      </c>
      <c r="L389" s="56">
        <f t="shared" si="51"/>
        <v>99</v>
      </c>
      <c r="M389" s="56">
        <f t="shared" si="52"/>
        <v>9803</v>
      </c>
      <c r="N389" s="56">
        <f t="shared" si="52"/>
        <v>8463</v>
      </c>
      <c r="O389" s="56">
        <f t="shared" si="53"/>
        <v>18266</v>
      </c>
    </row>
    <row r="390" spans="1:15" ht="15.75">
      <c r="A390" s="1033"/>
      <c r="B390" s="55" t="s">
        <v>91</v>
      </c>
      <c r="C390" s="56">
        <f t="shared" si="51"/>
        <v>10874</v>
      </c>
      <c r="D390" s="56">
        <f t="shared" si="51"/>
        <v>8892</v>
      </c>
      <c r="E390" s="56">
        <f t="shared" si="51"/>
        <v>5867</v>
      </c>
      <c r="F390" s="56">
        <f t="shared" si="51"/>
        <v>5768</v>
      </c>
      <c r="G390" s="56">
        <f t="shared" si="51"/>
        <v>1771</v>
      </c>
      <c r="H390" s="56">
        <f t="shared" si="51"/>
        <v>1389</v>
      </c>
      <c r="I390" s="56">
        <f t="shared" si="51"/>
        <v>779</v>
      </c>
      <c r="J390" s="56">
        <f t="shared" si="51"/>
        <v>604</v>
      </c>
      <c r="K390" s="56">
        <f t="shared" si="51"/>
        <v>435</v>
      </c>
      <c r="L390" s="56">
        <f t="shared" si="51"/>
        <v>272</v>
      </c>
      <c r="M390" s="56">
        <f t="shared" si="52"/>
        <v>19726</v>
      </c>
      <c r="N390" s="56">
        <f t="shared" si="52"/>
        <v>16925</v>
      </c>
      <c r="O390" s="56">
        <f t="shared" si="53"/>
        <v>36651</v>
      </c>
    </row>
    <row r="391" spans="1:15" ht="15.75">
      <c r="A391" s="1033"/>
      <c r="B391" s="55" t="s">
        <v>92</v>
      </c>
      <c r="C391" s="56">
        <f t="shared" si="51"/>
        <v>8141</v>
      </c>
      <c r="D391" s="56">
        <f t="shared" si="51"/>
        <v>7487</v>
      </c>
      <c r="E391" s="56">
        <f t="shared" si="51"/>
        <v>4274</v>
      </c>
      <c r="F391" s="56">
        <f t="shared" si="51"/>
        <v>3728</v>
      </c>
      <c r="G391" s="56">
        <f t="shared" si="51"/>
        <v>1496</v>
      </c>
      <c r="H391" s="56">
        <f t="shared" si="51"/>
        <v>1065</v>
      </c>
      <c r="I391" s="56">
        <f t="shared" si="51"/>
        <v>599</v>
      </c>
      <c r="J391" s="56">
        <f t="shared" si="51"/>
        <v>360</v>
      </c>
      <c r="K391" s="56">
        <f t="shared" si="51"/>
        <v>275</v>
      </c>
      <c r="L391" s="56">
        <f t="shared" si="51"/>
        <v>153</v>
      </c>
      <c r="M391" s="56">
        <f t="shared" si="52"/>
        <v>14785</v>
      </c>
      <c r="N391" s="56">
        <f t="shared" si="52"/>
        <v>12793</v>
      </c>
      <c r="O391" s="56">
        <f t="shared" si="53"/>
        <v>27578</v>
      </c>
    </row>
    <row r="392" spans="1:15" ht="15.75">
      <c r="A392" s="1033" t="s">
        <v>64</v>
      </c>
      <c r="B392" s="1033"/>
      <c r="C392" s="56">
        <f t="shared" si="51"/>
        <v>15407</v>
      </c>
      <c r="D392" s="56">
        <f t="shared" si="51"/>
        <v>12674</v>
      </c>
      <c r="E392" s="56">
        <f t="shared" si="51"/>
        <v>7170</v>
      </c>
      <c r="F392" s="56">
        <f t="shared" si="51"/>
        <v>6743</v>
      </c>
      <c r="G392" s="56">
        <f t="shared" si="51"/>
        <v>3054</v>
      </c>
      <c r="H392" s="56">
        <f t="shared" si="51"/>
        <v>2921</v>
      </c>
      <c r="I392" s="56">
        <f t="shared" si="51"/>
        <v>1621</v>
      </c>
      <c r="J392" s="56">
        <f t="shared" si="51"/>
        <v>1195</v>
      </c>
      <c r="K392" s="56">
        <f t="shared" si="51"/>
        <v>972</v>
      </c>
      <c r="L392" s="56">
        <f t="shared" si="51"/>
        <v>528</v>
      </c>
      <c r="M392" s="56">
        <f t="shared" si="52"/>
        <v>28224</v>
      </c>
      <c r="N392" s="56">
        <f t="shared" si="52"/>
        <v>24061</v>
      </c>
      <c r="O392" s="56">
        <f t="shared" si="53"/>
        <v>52285</v>
      </c>
    </row>
    <row r="393" spans="1:15" ht="15.75">
      <c r="A393" s="1033" t="s">
        <v>65</v>
      </c>
      <c r="B393" s="1033"/>
      <c r="C393" s="56">
        <f t="shared" si="51"/>
        <v>15129</v>
      </c>
      <c r="D393" s="56">
        <f t="shared" si="51"/>
        <v>12606</v>
      </c>
      <c r="E393" s="56">
        <f t="shared" si="51"/>
        <v>8512</v>
      </c>
      <c r="F393" s="56">
        <f t="shared" si="51"/>
        <v>7908</v>
      </c>
      <c r="G393" s="56">
        <f t="shared" si="51"/>
        <v>3523</v>
      </c>
      <c r="H393" s="56">
        <f t="shared" si="51"/>
        <v>3124</v>
      </c>
      <c r="I393" s="56">
        <f t="shared" si="51"/>
        <v>2001</v>
      </c>
      <c r="J393" s="56">
        <f t="shared" si="51"/>
        <v>1481</v>
      </c>
      <c r="K393" s="56">
        <f t="shared" si="51"/>
        <v>1739</v>
      </c>
      <c r="L393" s="56">
        <f t="shared" si="51"/>
        <v>929</v>
      </c>
      <c r="M393" s="56">
        <f t="shared" si="52"/>
        <v>30904</v>
      </c>
      <c r="N393" s="56">
        <f t="shared" si="52"/>
        <v>26048</v>
      </c>
      <c r="O393" s="56">
        <f t="shared" si="53"/>
        <v>56952</v>
      </c>
    </row>
    <row r="394" spans="1:15" ht="15.75">
      <c r="A394" s="1033" t="s">
        <v>66</v>
      </c>
      <c r="B394" s="1033"/>
      <c r="C394" s="56">
        <f t="shared" si="51"/>
        <v>8946</v>
      </c>
      <c r="D394" s="56">
        <f t="shared" si="51"/>
        <v>7428</v>
      </c>
      <c r="E394" s="56">
        <f t="shared" si="51"/>
        <v>5107</v>
      </c>
      <c r="F394" s="56">
        <f t="shared" si="51"/>
        <v>5012</v>
      </c>
      <c r="G394" s="56">
        <f t="shared" si="51"/>
        <v>2468</v>
      </c>
      <c r="H394" s="56">
        <f t="shared" si="51"/>
        <v>1898</v>
      </c>
      <c r="I394" s="56">
        <f t="shared" si="51"/>
        <v>1262</v>
      </c>
      <c r="J394" s="56">
        <f t="shared" si="51"/>
        <v>884</v>
      </c>
      <c r="K394" s="56">
        <f t="shared" si="51"/>
        <v>777</v>
      </c>
      <c r="L394" s="56">
        <f t="shared" si="51"/>
        <v>482</v>
      </c>
      <c r="M394" s="56">
        <f t="shared" si="52"/>
        <v>18560</v>
      </c>
      <c r="N394" s="56">
        <f t="shared" si="52"/>
        <v>15704</v>
      </c>
      <c r="O394" s="56">
        <f t="shared" si="53"/>
        <v>34264</v>
      </c>
    </row>
    <row r="395" spans="1:15" ht="15.75">
      <c r="A395" s="1033" t="s">
        <v>67</v>
      </c>
      <c r="B395" s="1033"/>
      <c r="C395" s="56">
        <f t="shared" si="51"/>
        <v>12027</v>
      </c>
      <c r="D395" s="56">
        <f t="shared" si="51"/>
        <v>9372</v>
      </c>
      <c r="E395" s="56">
        <f t="shared" si="51"/>
        <v>5172</v>
      </c>
      <c r="F395" s="56">
        <f t="shared" si="51"/>
        <v>5480</v>
      </c>
      <c r="G395" s="56">
        <f t="shared" si="51"/>
        <v>2519</v>
      </c>
      <c r="H395" s="56">
        <f t="shared" si="51"/>
        <v>2171</v>
      </c>
      <c r="I395" s="56">
        <f t="shared" si="51"/>
        <v>1296</v>
      </c>
      <c r="J395" s="56">
        <f t="shared" si="51"/>
        <v>908</v>
      </c>
      <c r="K395" s="56">
        <f t="shared" si="51"/>
        <v>773</v>
      </c>
      <c r="L395" s="56">
        <f t="shared" si="51"/>
        <v>441</v>
      </c>
      <c r="M395" s="56">
        <f t="shared" si="52"/>
        <v>21787</v>
      </c>
      <c r="N395" s="56">
        <f t="shared" si="52"/>
        <v>18372</v>
      </c>
      <c r="O395" s="56">
        <f t="shared" si="53"/>
        <v>40159</v>
      </c>
    </row>
    <row r="396" spans="1:15" ht="15.75">
      <c r="A396" s="1033" t="s">
        <v>93</v>
      </c>
      <c r="B396" s="1033"/>
      <c r="C396" s="56">
        <f t="shared" si="51"/>
        <v>11560</v>
      </c>
      <c r="D396" s="56">
        <f t="shared" si="51"/>
        <v>8383</v>
      </c>
      <c r="E396" s="56">
        <f t="shared" si="51"/>
        <v>4659</v>
      </c>
      <c r="F396" s="56">
        <f t="shared" si="51"/>
        <v>4526</v>
      </c>
      <c r="G396" s="56">
        <f t="shared" si="51"/>
        <v>2090</v>
      </c>
      <c r="H396" s="56">
        <f t="shared" si="51"/>
        <v>1731</v>
      </c>
      <c r="I396" s="56">
        <f t="shared" si="51"/>
        <v>1005</v>
      </c>
      <c r="J396" s="56">
        <f t="shared" si="51"/>
        <v>738</v>
      </c>
      <c r="K396" s="56">
        <f t="shared" si="51"/>
        <v>640</v>
      </c>
      <c r="L396" s="56">
        <f t="shared" si="51"/>
        <v>317</v>
      </c>
      <c r="M396" s="56">
        <f t="shared" si="52"/>
        <v>19954</v>
      </c>
      <c r="N396" s="56">
        <f t="shared" si="52"/>
        <v>15695</v>
      </c>
      <c r="O396" s="56">
        <f t="shared" si="53"/>
        <v>35649</v>
      </c>
    </row>
    <row r="397" spans="1:15" ht="15.75">
      <c r="A397" s="1033" t="s">
        <v>69</v>
      </c>
      <c r="B397" s="1033"/>
      <c r="C397" s="56">
        <f t="shared" si="51"/>
        <v>5583</v>
      </c>
      <c r="D397" s="56">
        <f t="shared" si="51"/>
        <v>4456</v>
      </c>
      <c r="E397" s="56">
        <f t="shared" si="51"/>
        <v>3410</v>
      </c>
      <c r="F397" s="56">
        <f t="shared" si="51"/>
        <v>3035</v>
      </c>
      <c r="G397" s="56">
        <f t="shared" si="51"/>
        <v>1814</v>
      </c>
      <c r="H397" s="56">
        <f t="shared" si="51"/>
        <v>1277</v>
      </c>
      <c r="I397" s="56">
        <f t="shared" si="51"/>
        <v>956</v>
      </c>
      <c r="J397" s="56">
        <f t="shared" si="51"/>
        <v>524</v>
      </c>
      <c r="K397" s="56">
        <f t="shared" si="51"/>
        <v>732</v>
      </c>
      <c r="L397" s="56">
        <f t="shared" si="51"/>
        <v>310</v>
      </c>
      <c r="M397" s="56">
        <f t="shared" si="52"/>
        <v>12495</v>
      </c>
      <c r="N397" s="56">
        <f t="shared" si="52"/>
        <v>9602</v>
      </c>
      <c r="O397" s="56">
        <f t="shared" si="53"/>
        <v>22097</v>
      </c>
    </row>
    <row r="398" spans="1:15" ht="15.75">
      <c r="A398" s="1033" t="s">
        <v>70</v>
      </c>
      <c r="B398" s="1033"/>
      <c r="C398" s="56">
        <f t="shared" si="51"/>
        <v>9855</v>
      </c>
      <c r="D398" s="56">
        <f t="shared" si="51"/>
        <v>6984</v>
      </c>
      <c r="E398" s="56">
        <f t="shared" si="51"/>
        <v>5367</v>
      </c>
      <c r="F398" s="56">
        <f t="shared" si="51"/>
        <v>5198</v>
      </c>
      <c r="G398" s="56">
        <f t="shared" si="51"/>
        <v>2536</v>
      </c>
      <c r="H398" s="56">
        <f t="shared" si="51"/>
        <v>1786</v>
      </c>
      <c r="I398" s="56">
        <f t="shared" si="51"/>
        <v>1181</v>
      </c>
      <c r="J398" s="56">
        <f t="shared" si="51"/>
        <v>734</v>
      </c>
      <c r="K398" s="56">
        <f t="shared" si="51"/>
        <v>765</v>
      </c>
      <c r="L398" s="56">
        <f t="shared" si="51"/>
        <v>240</v>
      </c>
      <c r="M398" s="56">
        <f t="shared" si="52"/>
        <v>19704</v>
      </c>
      <c r="N398" s="56">
        <f t="shared" si="52"/>
        <v>14942</v>
      </c>
      <c r="O398" s="56">
        <f t="shared" si="53"/>
        <v>34646</v>
      </c>
    </row>
    <row r="399" spans="1:15" ht="15.75">
      <c r="A399" s="1033" t="s">
        <v>71</v>
      </c>
      <c r="B399" s="1033"/>
      <c r="C399" s="56">
        <f t="shared" si="51"/>
        <v>13352</v>
      </c>
      <c r="D399" s="56">
        <f t="shared" si="51"/>
        <v>9602</v>
      </c>
      <c r="E399" s="56">
        <f t="shared" si="51"/>
        <v>8942</v>
      </c>
      <c r="F399" s="56">
        <f t="shared" si="51"/>
        <v>8870</v>
      </c>
      <c r="G399" s="56">
        <f t="shared" si="51"/>
        <v>4422</v>
      </c>
      <c r="H399" s="56">
        <f t="shared" si="51"/>
        <v>3751</v>
      </c>
      <c r="I399" s="56">
        <f t="shared" si="51"/>
        <v>2456</v>
      </c>
      <c r="J399" s="56">
        <f t="shared" si="51"/>
        <v>1762</v>
      </c>
      <c r="K399" s="56">
        <f t="shared" si="51"/>
        <v>1624</v>
      </c>
      <c r="L399" s="56">
        <f t="shared" si="51"/>
        <v>736</v>
      </c>
      <c r="M399" s="56">
        <f t="shared" si="52"/>
        <v>30796</v>
      </c>
      <c r="N399" s="56">
        <f t="shared" si="52"/>
        <v>24721</v>
      </c>
      <c r="O399" s="56">
        <f t="shared" si="53"/>
        <v>55517</v>
      </c>
    </row>
    <row r="400" spans="1:15" ht="15.75">
      <c r="A400" s="1033" t="s">
        <v>72</v>
      </c>
      <c r="B400" s="1033"/>
      <c r="C400" s="56">
        <f t="shared" si="51"/>
        <v>7200</v>
      </c>
      <c r="D400" s="56">
        <f t="shared" si="51"/>
        <v>5957</v>
      </c>
      <c r="E400" s="56">
        <f t="shared" si="51"/>
        <v>4177</v>
      </c>
      <c r="F400" s="56">
        <f t="shared" si="51"/>
        <v>3789</v>
      </c>
      <c r="G400" s="56">
        <f t="shared" si="51"/>
        <v>2389</v>
      </c>
      <c r="H400" s="56">
        <f t="shared" si="51"/>
        <v>1979</v>
      </c>
      <c r="I400" s="56">
        <f t="shared" si="51"/>
        <v>1146</v>
      </c>
      <c r="J400" s="56">
        <f t="shared" si="51"/>
        <v>1115</v>
      </c>
      <c r="K400" s="56">
        <f t="shared" si="51"/>
        <v>689</v>
      </c>
      <c r="L400" s="56">
        <f t="shared" si="51"/>
        <v>890</v>
      </c>
      <c r="M400" s="56">
        <f t="shared" si="52"/>
        <v>15601</v>
      </c>
      <c r="N400" s="56">
        <f t="shared" si="52"/>
        <v>13730</v>
      </c>
      <c r="O400" s="56">
        <f t="shared" si="53"/>
        <v>29331</v>
      </c>
    </row>
    <row r="401" spans="1:15" ht="15.75">
      <c r="A401" s="1033" t="s">
        <v>73</v>
      </c>
      <c r="B401" s="1033"/>
      <c r="C401" s="56">
        <f t="shared" si="51"/>
        <v>23334</v>
      </c>
      <c r="D401" s="56">
        <f t="shared" si="51"/>
        <v>18815</v>
      </c>
      <c r="E401" s="56">
        <f t="shared" si="51"/>
        <v>12056</v>
      </c>
      <c r="F401" s="56">
        <f t="shared" si="51"/>
        <v>11755</v>
      </c>
      <c r="G401" s="56">
        <f t="shared" si="51"/>
        <v>4941</v>
      </c>
      <c r="H401" s="56">
        <f t="shared" si="51"/>
        <v>4122</v>
      </c>
      <c r="I401" s="56">
        <f t="shared" si="51"/>
        <v>2422</v>
      </c>
      <c r="J401" s="56">
        <f t="shared" si="51"/>
        <v>1643</v>
      </c>
      <c r="K401" s="56">
        <f t="shared" si="51"/>
        <v>1325</v>
      </c>
      <c r="L401" s="56">
        <f t="shared" si="51"/>
        <v>696</v>
      </c>
      <c r="M401" s="56">
        <f t="shared" si="52"/>
        <v>44078</v>
      </c>
      <c r="N401" s="56">
        <f t="shared" si="52"/>
        <v>37031</v>
      </c>
      <c r="O401" s="56">
        <f t="shared" si="53"/>
        <v>81109</v>
      </c>
    </row>
    <row r="402" spans="1:15" ht="15.75">
      <c r="A402" s="1033" t="s">
        <v>32</v>
      </c>
      <c r="B402" s="1033"/>
      <c r="C402" s="56">
        <f t="shared" ref="C402:L402" si="54">SUM(C382:C401)</f>
        <v>246908</v>
      </c>
      <c r="D402" s="56">
        <f t="shared" si="54"/>
        <v>205526</v>
      </c>
      <c r="E402" s="56">
        <f t="shared" si="54"/>
        <v>118955</v>
      </c>
      <c r="F402" s="56">
        <f t="shared" si="54"/>
        <v>111110</v>
      </c>
      <c r="G402" s="56">
        <f t="shared" si="54"/>
        <v>51319</v>
      </c>
      <c r="H402" s="56">
        <f t="shared" si="54"/>
        <v>41544</v>
      </c>
      <c r="I402" s="56">
        <f t="shared" si="54"/>
        <v>25762</v>
      </c>
      <c r="J402" s="56">
        <f t="shared" si="54"/>
        <v>17990</v>
      </c>
      <c r="K402" s="56">
        <f t="shared" si="54"/>
        <v>15931</v>
      </c>
      <c r="L402" s="56">
        <f t="shared" si="54"/>
        <v>8325</v>
      </c>
      <c r="M402" s="56">
        <f>SUM(K402,I402,G402,E402,C402)</f>
        <v>458875</v>
      </c>
      <c r="N402" s="56">
        <f>SUM(L402,J402,H402,F402,D402)</f>
        <v>384495</v>
      </c>
      <c r="O402" s="56">
        <f>SUM(M402:N402)</f>
        <v>843370</v>
      </c>
    </row>
    <row r="403" spans="1:15" ht="15.75">
      <c r="A403" s="57"/>
      <c r="B403" s="57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</row>
    <row r="406" spans="1:15" ht="30.75">
      <c r="A406" s="1026" t="s">
        <v>159</v>
      </c>
      <c r="B406" s="1026"/>
      <c r="C406" s="1026"/>
      <c r="D406" s="1026"/>
      <c r="E406" s="1026"/>
      <c r="F406" s="1026"/>
      <c r="G406" s="1026"/>
      <c r="H406" s="1026"/>
      <c r="I406" s="1026"/>
      <c r="J406" s="1026"/>
      <c r="K406" s="1026"/>
      <c r="L406" s="1026"/>
      <c r="M406" s="1026"/>
      <c r="N406" s="1026"/>
      <c r="O406" s="1026"/>
    </row>
    <row r="407" spans="1:15" ht="30.75">
      <c r="A407" s="1017" t="s">
        <v>19</v>
      </c>
      <c r="B407" s="1017"/>
      <c r="C407" s="1017"/>
      <c r="D407" s="1017"/>
      <c r="E407" s="1017"/>
      <c r="F407" s="1017"/>
      <c r="G407" s="1017"/>
      <c r="H407" s="1017"/>
      <c r="I407" s="1017"/>
      <c r="J407" s="1017"/>
      <c r="K407" s="1017"/>
      <c r="L407" s="1017"/>
      <c r="M407" s="1017"/>
      <c r="N407" s="1017"/>
      <c r="O407" s="1017"/>
    </row>
    <row r="408" spans="1:15" ht="30.75">
      <c r="A408" s="1017"/>
      <c r="B408" s="1017"/>
      <c r="C408" s="1017"/>
      <c r="D408" s="1017"/>
      <c r="E408" s="1017"/>
      <c r="F408" s="1017"/>
      <c r="G408" s="1017"/>
      <c r="H408" s="1017"/>
      <c r="I408" s="1017"/>
      <c r="J408" s="1017"/>
      <c r="K408" s="1017"/>
      <c r="L408" s="1017"/>
      <c r="M408" s="1017"/>
      <c r="N408" s="1017"/>
      <c r="O408" s="1017"/>
    </row>
    <row r="409" spans="1:15" ht="31.5">
      <c r="A409" s="1016" t="s">
        <v>41</v>
      </c>
      <c r="B409" s="1016"/>
      <c r="C409" s="1009" t="s">
        <v>75</v>
      </c>
      <c r="D409" s="1016"/>
      <c r="E409" s="1009" t="s">
        <v>81</v>
      </c>
      <c r="F409" s="1016"/>
      <c r="G409" s="1009" t="s">
        <v>80</v>
      </c>
      <c r="H409" s="1016"/>
      <c r="I409" s="1009" t="s">
        <v>84</v>
      </c>
      <c r="J409" s="1016"/>
      <c r="K409" s="1009" t="s">
        <v>85</v>
      </c>
      <c r="L409" s="1009"/>
      <c r="M409" s="1009" t="s">
        <v>32</v>
      </c>
      <c r="N409" s="1009"/>
      <c r="O409" s="1009"/>
    </row>
    <row r="410" spans="1:15" ht="15.75">
      <c r="A410" s="1016"/>
      <c r="B410" s="1016"/>
      <c r="C410" s="18" t="s">
        <v>131</v>
      </c>
      <c r="D410" s="18" t="s">
        <v>34</v>
      </c>
      <c r="E410" s="18" t="s">
        <v>131</v>
      </c>
      <c r="F410" s="18" t="s">
        <v>34</v>
      </c>
      <c r="G410" s="18" t="s">
        <v>131</v>
      </c>
      <c r="H410" s="18" t="s">
        <v>34</v>
      </c>
      <c r="I410" s="18" t="s">
        <v>131</v>
      </c>
      <c r="J410" s="18" t="s">
        <v>34</v>
      </c>
      <c r="K410" s="18" t="s">
        <v>131</v>
      </c>
      <c r="L410" s="18" t="s">
        <v>34</v>
      </c>
      <c r="M410" s="18" t="s">
        <v>131</v>
      </c>
      <c r="N410" s="18" t="s">
        <v>34</v>
      </c>
      <c r="O410" s="18" t="s">
        <v>32</v>
      </c>
    </row>
    <row r="411" spans="1:15" ht="15.75">
      <c r="A411" s="1013" t="s">
        <v>53</v>
      </c>
      <c r="B411" s="1013"/>
      <c r="C411" s="4">
        <v>23123</v>
      </c>
      <c r="D411" s="4">
        <v>19604</v>
      </c>
      <c r="E411" s="4">
        <v>13111</v>
      </c>
      <c r="F411" s="4">
        <v>10086</v>
      </c>
      <c r="G411" s="4">
        <v>8705</v>
      </c>
      <c r="H411" s="4">
        <v>5889</v>
      </c>
      <c r="I411" s="4">
        <v>5822</v>
      </c>
      <c r="J411" s="4">
        <v>2795</v>
      </c>
      <c r="K411" s="4">
        <v>2935</v>
      </c>
      <c r="L411" s="4">
        <v>1019</v>
      </c>
      <c r="M411" s="4">
        <f>K411+I411+G411+E411+C411</f>
        <v>53696</v>
      </c>
      <c r="N411" s="4">
        <f>L411+J411+H411+F411+D411</f>
        <v>39393</v>
      </c>
      <c r="O411" s="4">
        <f>SUM(M411:N411)</f>
        <v>93089</v>
      </c>
    </row>
    <row r="412" spans="1:15" ht="15.75">
      <c r="A412" s="1013" t="s">
        <v>54</v>
      </c>
      <c r="B412" s="1013"/>
      <c r="C412" s="4">
        <v>15067</v>
      </c>
      <c r="D412" s="4">
        <v>7564</v>
      </c>
      <c r="E412" s="4">
        <v>5507</v>
      </c>
      <c r="F412" s="4">
        <v>6989</v>
      </c>
      <c r="G412" s="4">
        <v>2979</v>
      </c>
      <c r="H412" s="4">
        <v>1959</v>
      </c>
      <c r="I412" s="4">
        <v>1521</v>
      </c>
      <c r="J412" s="4">
        <v>1203</v>
      </c>
      <c r="K412" s="4">
        <v>629</v>
      </c>
      <c r="L412" s="4">
        <v>781</v>
      </c>
      <c r="M412" s="4">
        <f t="shared" ref="M412:N430" si="55">K412+I412+G412+E412+C412</f>
        <v>25703</v>
      </c>
      <c r="N412" s="4">
        <f t="shared" si="55"/>
        <v>18496</v>
      </c>
      <c r="O412" s="4">
        <f t="shared" ref="O412:O430" si="56">SUM(M412:N412)</f>
        <v>44199</v>
      </c>
    </row>
    <row r="413" spans="1:15" ht="15.75">
      <c r="A413" s="1013" t="s">
        <v>55</v>
      </c>
      <c r="B413" s="1013"/>
      <c r="C413" s="4">
        <v>9367</v>
      </c>
      <c r="D413" s="4">
        <v>7746</v>
      </c>
      <c r="E413" s="4">
        <v>5897</v>
      </c>
      <c r="F413" s="4">
        <v>4692</v>
      </c>
      <c r="G413" s="4">
        <v>2569</v>
      </c>
      <c r="H413" s="4">
        <v>1869</v>
      </c>
      <c r="I413" s="4">
        <v>1343</v>
      </c>
      <c r="J413" s="4">
        <v>852</v>
      </c>
      <c r="K413" s="4">
        <v>695</v>
      </c>
      <c r="L413" s="4">
        <v>286</v>
      </c>
      <c r="M413" s="4">
        <f t="shared" si="55"/>
        <v>19871</v>
      </c>
      <c r="N413" s="4">
        <f t="shared" si="55"/>
        <v>15445</v>
      </c>
      <c r="O413" s="4">
        <f t="shared" si="56"/>
        <v>35316</v>
      </c>
    </row>
    <row r="414" spans="1:15" ht="15.75">
      <c r="A414" s="1013" t="s">
        <v>56</v>
      </c>
      <c r="B414" s="1013"/>
      <c r="C414" s="4">
        <v>14877</v>
      </c>
      <c r="D414" s="4">
        <v>13202</v>
      </c>
      <c r="E414" s="4">
        <v>5557</v>
      </c>
      <c r="F414" s="4">
        <v>4334</v>
      </c>
      <c r="G414" s="4">
        <v>3051</v>
      </c>
      <c r="H414" s="4">
        <v>2131</v>
      </c>
      <c r="I414" s="4">
        <v>1718</v>
      </c>
      <c r="J414" s="4">
        <v>907</v>
      </c>
      <c r="K414" s="4">
        <v>1074</v>
      </c>
      <c r="L414" s="4">
        <v>341</v>
      </c>
      <c r="M414" s="4">
        <f t="shared" si="55"/>
        <v>26277</v>
      </c>
      <c r="N414" s="4">
        <f t="shared" si="55"/>
        <v>20915</v>
      </c>
      <c r="O414" s="4">
        <f t="shared" si="56"/>
        <v>47192</v>
      </c>
    </row>
    <row r="415" spans="1:15" ht="15.75">
      <c r="A415" s="1013" t="s">
        <v>57</v>
      </c>
      <c r="B415" s="3" t="s">
        <v>89</v>
      </c>
      <c r="C415" s="4">
        <v>9273</v>
      </c>
      <c r="D415" s="4">
        <v>8710</v>
      </c>
      <c r="E415" s="4">
        <v>5309</v>
      </c>
      <c r="F415" s="4">
        <v>4893</v>
      </c>
      <c r="G415" s="4">
        <v>1938</v>
      </c>
      <c r="H415" s="4">
        <v>1442</v>
      </c>
      <c r="I415" s="4">
        <v>1020</v>
      </c>
      <c r="J415" s="4">
        <v>628</v>
      </c>
      <c r="K415" s="4">
        <v>584</v>
      </c>
      <c r="L415" s="4">
        <v>242</v>
      </c>
      <c r="M415" s="4">
        <f t="shared" si="55"/>
        <v>18124</v>
      </c>
      <c r="N415" s="4">
        <f t="shared" si="55"/>
        <v>15915</v>
      </c>
      <c r="O415" s="4">
        <f t="shared" si="56"/>
        <v>34039</v>
      </c>
    </row>
    <row r="416" spans="1:15" ht="15.75">
      <c r="A416" s="1013"/>
      <c r="B416" s="3" t="s">
        <v>59</v>
      </c>
      <c r="C416" s="4">
        <v>21285</v>
      </c>
      <c r="D416" s="4">
        <v>18685</v>
      </c>
      <c r="E416" s="4">
        <v>6910</v>
      </c>
      <c r="F416" s="4">
        <v>5348</v>
      </c>
      <c r="G416" s="4">
        <v>3322</v>
      </c>
      <c r="H416" s="4">
        <v>2463</v>
      </c>
      <c r="I416" s="4">
        <v>2015</v>
      </c>
      <c r="J416" s="4">
        <v>1072</v>
      </c>
      <c r="K416" s="4">
        <v>986</v>
      </c>
      <c r="L416" s="4">
        <v>382</v>
      </c>
      <c r="M416" s="4">
        <f t="shared" si="55"/>
        <v>34518</v>
      </c>
      <c r="N416" s="4">
        <f t="shared" si="55"/>
        <v>27950</v>
      </c>
      <c r="O416" s="4">
        <f t="shared" si="56"/>
        <v>62468</v>
      </c>
    </row>
    <row r="417" spans="1:15" ht="15.75">
      <c r="A417" s="1013"/>
      <c r="B417" s="3" t="s">
        <v>60</v>
      </c>
      <c r="C417" s="4">
        <v>8861</v>
      </c>
      <c r="D417" s="4">
        <v>6532</v>
      </c>
      <c r="E417" s="4">
        <v>4887</v>
      </c>
      <c r="F417" s="4">
        <v>5112</v>
      </c>
      <c r="G417" s="4">
        <v>2341</v>
      </c>
      <c r="H417" s="4">
        <v>2062</v>
      </c>
      <c r="I417" s="4">
        <v>1367</v>
      </c>
      <c r="J417" s="4">
        <v>871</v>
      </c>
      <c r="K417" s="4">
        <v>714</v>
      </c>
      <c r="L417" s="4">
        <v>328</v>
      </c>
      <c r="M417" s="4">
        <f t="shared" si="55"/>
        <v>18170</v>
      </c>
      <c r="N417" s="4">
        <f t="shared" si="55"/>
        <v>14905</v>
      </c>
      <c r="O417" s="4">
        <f t="shared" si="56"/>
        <v>33075</v>
      </c>
    </row>
    <row r="418" spans="1:15" ht="15.75">
      <c r="A418" s="1013"/>
      <c r="B418" s="3" t="s">
        <v>90</v>
      </c>
      <c r="C418" s="4">
        <v>5585</v>
      </c>
      <c r="D418" s="4">
        <v>4971</v>
      </c>
      <c r="E418" s="4">
        <v>3247</v>
      </c>
      <c r="F418" s="4">
        <v>2663</v>
      </c>
      <c r="G418" s="4">
        <v>1217</v>
      </c>
      <c r="H418" s="4">
        <v>972</v>
      </c>
      <c r="I418" s="4">
        <v>711</v>
      </c>
      <c r="J418" s="4">
        <v>376</v>
      </c>
      <c r="K418" s="4">
        <v>378</v>
      </c>
      <c r="L418" s="4">
        <v>191</v>
      </c>
      <c r="M418" s="4">
        <f t="shared" si="55"/>
        <v>11138</v>
      </c>
      <c r="N418" s="4">
        <f t="shared" si="55"/>
        <v>9173</v>
      </c>
      <c r="O418" s="4">
        <f t="shared" si="56"/>
        <v>20311</v>
      </c>
    </row>
    <row r="419" spans="1:15" ht="15.75">
      <c r="A419" s="1013"/>
      <c r="B419" s="3" t="s">
        <v>62</v>
      </c>
      <c r="C419" s="4">
        <v>11101</v>
      </c>
      <c r="D419" s="4">
        <v>8952</v>
      </c>
      <c r="E419" s="4">
        <v>6708</v>
      </c>
      <c r="F419" s="4">
        <v>6733</v>
      </c>
      <c r="G419" s="4">
        <v>2546</v>
      </c>
      <c r="H419" s="4">
        <v>2074</v>
      </c>
      <c r="I419" s="4">
        <v>1362</v>
      </c>
      <c r="J419" s="4">
        <v>901</v>
      </c>
      <c r="K419" s="4">
        <v>811</v>
      </c>
      <c r="L419" s="4">
        <v>403</v>
      </c>
      <c r="M419" s="4">
        <f t="shared" si="55"/>
        <v>22528</v>
      </c>
      <c r="N419" s="4">
        <f t="shared" si="55"/>
        <v>19063</v>
      </c>
      <c r="O419" s="4">
        <f t="shared" si="56"/>
        <v>41591</v>
      </c>
    </row>
    <row r="420" spans="1:15" ht="15.75">
      <c r="A420" s="1013"/>
      <c r="B420" s="3" t="s">
        <v>92</v>
      </c>
      <c r="C420" s="4">
        <v>7802</v>
      </c>
      <c r="D420" s="4">
        <v>7065</v>
      </c>
      <c r="E420" s="4">
        <v>4710</v>
      </c>
      <c r="F420" s="4">
        <v>4067</v>
      </c>
      <c r="G420" s="4">
        <v>1770</v>
      </c>
      <c r="H420" s="4">
        <v>1429</v>
      </c>
      <c r="I420" s="4">
        <v>1081</v>
      </c>
      <c r="J420" s="4">
        <v>601</v>
      </c>
      <c r="K420" s="4">
        <v>653</v>
      </c>
      <c r="L420" s="4">
        <v>204</v>
      </c>
      <c r="M420" s="4">
        <f t="shared" si="55"/>
        <v>16016</v>
      </c>
      <c r="N420" s="4">
        <f t="shared" si="55"/>
        <v>13366</v>
      </c>
      <c r="O420" s="4">
        <f t="shared" si="56"/>
        <v>29382</v>
      </c>
    </row>
    <row r="421" spans="1:15" ht="15.75">
      <c r="A421" s="1013" t="s">
        <v>64</v>
      </c>
      <c r="B421" s="1013"/>
      <c r="C421" s="4">
        <v>15012</v>
      </c>
      <c r="D421" s="4">
        <v>11543</v>
      </c>
      <c r="E421" s="4">
        <v>7850</v>
      </c>
      <c r="F421" s="4">
        <v>7317</v>
      </c>
      <c r="G421" s="4">
        <v>3992</v>
      </c>
      <c r="H421" s="4">
        <v>3420</v>
      </c>
      <c r="I421" s="4">
        <v>2247</v>
      </c>
      <c r="J421" s="4">
        <v>1576</v>
      </c>
      <c r="K421" s="4">
        <v>1635</v>
      </c>
      <c r="L421" s="4">
        <v>845</v>
      </c>
      <c r="M421" s="4">
        <f t="shared" si="55"/>
        <v>30736</v>
      </c>
      <c r="N421" s="4">
        <f t="shared" si="55"/>
        <v>24701</v>
      </c>
      <c r="O421" s="4">
        <f t="shared" si="56"/>
        <v>55437</v>
      </c>
    </row>
    <row r="422" spans="1:15" ht="15.75">
      <c r="A422" s="1013" t="s">
        <v>65</v>
      </c>
      <c r="B422" s="1013"/>
      <c r="C422" s="4">
        <v>14176</v>
      </c>
      <c r="D422" s="4">
        <v>11417</v>
      </c>
      <c r="E422" s="4">
        <v>9814</v>
      </c>
      <c r="F422" s="4">
        <v>8458</v>
      </c>
      <c r="G422" s="4">
        <v>4850</v>
      </c>
      <c r="H422" s="4">
        <v>3708</v>
      </c>
      <c r="I422" s="4">
        <v>3066</v>
      </c>
      <c r="J422" s="4">
        <v>2029</v>
      </c>
      <c r="K422" s="4">
        <v>2793</v>
      </c>
      <c r="L422" s="4">
        <v>1224</v>
      </c>
      <c r="M422" s="4">
        <f t="shared" si="55"/>
        <v>34699</v>
      </c>
      <c r="N422" s="4">
        <f t="shared" si="55"/>
        <v>26836</v>
      </c>
      <c r="O422" s="4">
        <f t="shared" si="56"/>
        <v>61535</v>
      </c>
    </row>
    <row r="423" spans="1:15" ht="15.75">
      <c r="A423" s="1013" t="s">
        <v>66</v>
      </c>
      <c r="B423" s="1013"/>
      <c r="C423" s="4">
        <v>7867</v>
      </c>
      <c r="D423" s="4">
        <v>6442</v>
      </c>
      <c r="E423" s="4">
        <v>5870</v>
      </c>
      <c r="F423" s="4">
        <v>5546</v>
      </c>
      <c r="G423" s="4">
        <v>3251</v>
      </c>
      <c r="H423" s="4">
        <v>2686</v>
      </c>
      <c r="I423" s="4">
        <v>2024</v>
      </c>
      <c r="J423" s="4">
        <v>1435</v>
      </c>
      <c r="K423" s="4">
        <v>1519</v>
      </c>
      <c r="L423" s="4">
        <v>853</v>
      </c>
      <c r="M423" s="4">
        <f t="shared" si="55"/>
        <v>20531</v>
      </c>
      <c r="N423" s="4">
        <f t="shared" si="55"/>
        <v>16962</v>
      </c>
      <c r="O423" s="4">
        <f t="shared" si="56"/>
        <v>37493</v>
      </c>
    </row>
    <row r="424" spans="1:15" ht="15.75">
      <c r="A424" s="1013" t="s">
        <v>67</v>
      </c>
      <c r="B424" s="1013"/>
      <c r="C424" s="4">
        <v>10947</v>
      </c>
      <c r="D424" s="4">
        <v>8784</v>
      </c>
      <c r="E424" s="4">
        <v>5453</v>
      </c>
      <c r="F424" s="4">
        <v>5578</v>
      </c>
      <c r="G424" s="4">
        <v>3021</v>
      </c>
      <c r="H424" s="4">
        <v>2679</v>
      </c>
      <c r="I424" s="4">
        <v>1955</v>
      </c>
      <c r="J424" s="4">
        <v>1191</v>
      </c>
      <c r="K424" s="4">
        <v>1285</v>
      </c>
      <c r="L424" s="4">
        <v>536</v>
      </c>
      <c r="M424" s="4">
        <f t="shared" si="55"/>
        <v>22661</v>
      </c>
      <c r="N424" s="4">
        <f t="shared" si="55"/>
        <v>18768</v>
      </c>
      <c r="O424" s="4">
        <f t="shared" si="56"/>
        <v>41429</v>
      </c>
    </row>
    <row r="425" spans="1:15" ht="15.75">
      <c r="A425" s="1013" t="s">
        <v>93</v>
      </c>
      <c r="B425" s="1013"/>
      <c r="C425" s="4">
        <v>11066</v>
      </c>
      <c r="D425" s="4">
        <v>7636</v>
      </c>
      <c r="E425" s="4">
        <v>5376</v>
      </c>
      <c r="F425" s="4">
        <v>4479</v>
      </c>
      <c r="G425" s="4">
        <v>2683</v>
      </c>
      <c r="H425" s="4">
        <v>2266</v>
      </c>
      <c r="I425" s="4">
        <v>1446</v>
      </c>
      <c r="J425" s="4">
        <v>967</v>
      </c>
      <c r="K425" s="4">
        <v>829</v>
      </c>
      <c r="L425" s="4">
        <v>436</v>
      </c>
      <c r="M425" s="4">
        <f t="shared" si="55"/>
        <v>21400</v>
      </c>
      <c r="N425" s="4">
        <f t="shared" si="55"/>
        <v>15784</v>
      </c>
      <c r="O425" s="4">
        <f t="shared" si="56"/>
        <v>37184</v>
      </c>
    </row>
    <row r="426" spans="1:15" ht="15.75">
      <c r="A426" s="1013" t="s">
        <v>69</v>
      </c>
      <c r="B426" s="1013"/>
      <c r="C426" s="4">
        <v>4664</v>
      </c>
      <c r="D426" s="4">
        <v>3576</v>
      </c>
      <c r="E426" s="4">
        <v>3625</v>
      </c>
      <c r="F426" s="4">
        <v>3060</v>
      </c>
      <c r="G426" s="4">
        <v>2467</v>
      </c>
      <c r="H426" s="4">
        <v>1715</v>
      </c>
      <c r="I426" s="4">
        <v>1511</v>
      </c>
      <c r="J426" s="4">
        <v>791</v>
      </c>
      <c r="K426" s="4">
        <v>1274</v>
      </c>
      <c r="L426" s="4">
        <v>396</v>
      </c>
      <c r="M426" s="4">
        <f t="shared" si="55"/>
        <v>13541</v>
      </c>
      <c r="N426" s="4">
        <f t="shared" si="55"/>
        <v>9538</v>
      </c>
      <c r="O426" s="4">
        <f t="shared" si="56"/>
        <v>23079</v>
      </c>
    </row>
    <row r="427" spans="1:15" ht="15.75">
      <c r="A427" s="1013" t="s">
        <v>70</v>
      </c>
      <c r="B427" s="1013"/>
      <c r="C427" s="4">
        <v>8756</v>
      </c>
      <c r="D427" s="4">
        <v>6391</v>
      </c>
      <c r="E427" s="4">
        <v>6606</v>
      </c>
      <c r="F427" s="4">
        <v>4999</v>
      </c>
      <c r="G427" s="4">
        <v>3748</v>
      </c>
      <c r="H427" s="4">
        <v>2465</v>
      </c>
      <c r="I427" s="4">
        <v>2081</v>
      </c>
      <c r="J427" s="4">
        <v>1062</v>
      </c>
      <c r="K427" s="4">
        <v>1468</v>
      </c>
      <c r="L427" s="4">
        <v>451</v>
      </c>
      <c r="M427" s="4">
        <f t="shared" si="55"/>
        <v>22659</v>
      </c>
      <c r="N427" s="4">
        <f t="shared" si="55"/>
        <v>15368</v>
      </c>
      <c r="O427" s="4">
        <f t="shared" si="56"/>
        <v>38027</v>
      </c>
    </row>
    <row r="428" spans="1:15" ht="15.75">
      <c r="A428" s="1013" t="s">
        <v>71</v>
      </c>
      <c r="B428" s="1013"/>
      <c r="C428" s="4">
        <v>12215</v>
      </c>
      <c r="D428" s="4">
        <v>8324</v>
      </c>
      <c r="E428" s="4">
        <v>9500</v>
      </c>
      <c r="F428" s="4">
        <v>8878</v>
      </c>
      <c r="G428" s="4">
        <v>5898</v>
      </c>
      <c r="H428" s="4">
        <v>4675</v>
      </c>
      <c r="I428" s="4">
        <v>3712</v>
      </c>
      <c r="J428" s="4">
        <v>2239</v>
      </c>
      <c r="K428" s="4">
        <v>2668</v>
      </c>
      <c r="L428" s="4">
        <v>1056</v>
      </c>
      <c r="M428" s="4">
        <f t="shared" si="55"/>
        <v>33993</v>
      </c>
      <c r="N428" s="4">
        <f t="shared" si="55"/>
        <v>25172</v>
      </c>
      <c r="O428" s="4">
        <f t="shared" si="56"/>
        <v>59165</v>
      </c>
    </row>
    <row r="429" spans="1:15" ht="15.75">
      <c r="A429" s="1013" t="s">
        <v>72</v>
      </c>
      <c r="B429" s="1013"/>
      <c r="C429" s="4">
        <v>6894</v>
      </c>
      <c r="D429" s="4">
        <v>4887</v>
      </c>
      <c r="E429" s="4">
        <v>4928</v>
      </c>
      <c r="F429" s="4">
        <v>3594</v>
      </c>
      <c r="G429" s="4">
        <v>2986</v>
      </c>
      <c r="H429" s="4">
        <v>1871</v>
      </c>
      <c r="I429" s="4">
        <v>1720</v>
      </c>
      <c r="J429" s="4">
        <v>1061</v>
      </c>
      <c r="K429" s="4">
        <v>1510</v>
      </c>
      <c r="L429" s="4">
        <v>425</v>
      </c>
      <c r="M429" s="4">
        <f t="shared" si="55"/>
        <v>18038</v>
      </c>
      <c r="N429" s="4">
        <f t="shared" si="55"/>
        <v>11838</v>
      </c>
      <c r="O429" s="4">
        <f t="shared" si="56"/>
        <v>29876</v>
      </c>
    </row>
    <row r="430" spans="1:15" ht="15.75">
      <c r="A430" s="1013" t="s">
        <v>73</v>
      </c>
      <c r="B430" s="1013"/>
      <c r="C430" s="4">
        <v>20548</v>
      </c>
      <c r="D430" s="4">
        <v>16848</v>
      </c>
      <c r="E430" s="4">
        <v>12914</v>
      </c>
      <c r="F430" s="4">
        <v>11651</v>
      </c>
      <c r="G430" s="4">
        <v>6110</v>
      </c>
      <c r="H430" s="4">
        <v>5132</v>
      </c>
      <c r="I430" s="4">
        <v>3680</v>
      </c>
      <c r="J430" s="4">
        <v>2148</v>
      </c>
      <c r="K430" s="4">
        <v>2523</v>
      </c>
      <c r="L430" s="4">
        <v>966</v>
      </c>
      <c r="M430" s="4">
        <f t="shared" si="55"/>
        <v>45775</v>
      </c>
      <c r="N430" s="4">
        <f t="shared" si="55"/>
        <v>36745</v>
      </c>
      <c r="O430" s="4">
        <f t="shared" si="56"/>
        <v>82520</v>
      </c>
    </row>
    <row r="431" spans="1:15" ht="15.75">
      <c r="A431" s="1016" t="s">
        <v>32</v>
      </c>
      <c r="B431" s="1016"/>
      <c r="C431" s="20">
        <f t="shared" ref="C431:O431" si="57">SUM(C411:C430)</f>
        <v>238486</v>
      </c>
      <c r="D431" s="20">
        <f t="shared" si="57"/>
        <v>188879</v>
      </c>
      <c r="E431" s="20">
        <f t="shared" si="57"/>
        <v>133779</v>
      </c>
      <c r="F431" s="20">
        <f t="shared" si="57"/>
        <v>118477</v>
      </c>
      <c r="G431" s="20">
        <f t="shared" si="57"/>
        <v>69444</v>
      </c>
      <c r="H431" s="20">
        <f t="shared" si="57"/>
        <v>52907</v>
      </c>
      <c r="I431" s="20">
        <f t="shared" si="57"/>
        <v>41402</v>
      </c>
      <c r="J431" s="20">
        <f t="shared" si="57"/>
        <v>24705</v>
      </c>
      <c r="K431" s="20">
        <f t="shared" si="57"/>
        <v>26963</v>
      </c>
      <c r="L431" s="20">
        <f t="shared" si="57"/>
        <v>11365</v>
      </c>
      <c r="M431" s="20">
        <f t="shared" si="57"/>
        <v>510074</v>
      </c>
      <c r="N431" s="20">
        <f t="shared" si="57"/>
        <v>396333</v>
      </c>
      <c r="O431" s="20">
        <f t="shared" si="57"/>
        <v>906407</v>
      </c>
    </row>
    <row r="434" spans="1:17" ht="30.75">
      <c r="A434" s="1017" t="s">
        <v>164</v>
      </c>
      <c r="B434" s="1017"/>
      <c r="C434" s="1017"/>
      <c r="D434" s="1017"/>
      <c r="E434" s="1017"/>
      <c r="F434" s="1017"/>
      <c r="G434" s="1017"/>
      <c r="H434" s="1017"/>
      <c r="I434" s="1017"/>
      <c r="J434" s="1017"/>
      <c r="K434" s="1017"/>
      <c r="L434" s="1017"/>
      <c r="M434" s="1017"/>
      <c r="N434" s="1017"/>
      <c r="O434" s="1017"/>
      <c r="P434" s="1017"/>
      <c r="Q434" s="1017"/>
    </row>
    <row r="435" spans="1:17" ht="30.75">
      <c r="A435" s="1020" t="s">
        <v>7</v>
      </c>
      <c r="B435" s="1017"/>
      <c r="C435" s="1017"/>
      <c r="D435" s="1017"/>
      <c r="E435" s="1017"/>
      <c r="F435" s="1017"/>
      <c r="G435" s="1017"/>
      <c r="H435" s="1017"/>
      <c r="I435" s="1017"/>
      <c r="J435" s="1017"/>
      <c r="K435" s="1017"/>
      <c r="L435" s="1017"/>
      <c r="M435" s="1017"/>
      <c r="N435" s="1017"/>
      <c r="O435" s="1017"/>
      <c r="P435" s="1017"/>
      <c r="Q435" s="1017"/>
    </row>
    <row r="436" spans="1:17" ht="15.75">
      <c r="B436" s="1027" t="s">
        <v>115</v>
      </c>
      <c r="C436" s="1038"/>
      <c r="D436" s="1027" t="s">
        <v>75</v>
      </c>
      <c r="E436" s="1027"/>
      <c r="F436" s="1027" t="s">
        <v>78</v>
      </c>
      <c r="G436" s="1027"/>
      <c r="H436" s="1027" t="s">
        <v>80</v>
      </c>
      <c r="I436" s="1027"/>
      <c r="J436" s="1027" t="s">
        <v>83</v>
      </c>
      <c r="K436" s="1027"/>
      <c r="L436" s="1027" t="s">
        <v>85</v>
      </c>
      <c r="M436" s="1027"/>
      <c r="N436" s="1027" t="s">
        <v>32</v>
      </c>
      <c r="O436" s="1027"/>
      <c r="P436" s="1027"/>
    </row>
    <row r="437" spans="1:17" ht="15.75">
      <c r="B437" s="1027"/>
      <c r="C437" s="1038"/>
      <c r="D437" s="25" t="s">
        <v>33</v>
      </c>
      <c r="E437" s="25" t="s">
        <v>34</v>
      </c>
      <c r="F437" s="25" t="s">
        <v>33</v>
      </c>
      <c r="G437" s="25" t="s">
        <v>34</v>
      </c>
      <c r="H437" s="25" t="s">
        <v>33</v>
      </c>
      <c r="I437" s="25" t="s">
        <v>34</v>
      </c>
      <c r="J437" s="25" t="s">
        <v>33</v>
      </c>
      <c r="K437" s="25" t="s">
        <v>34</v>
      </c>
      <c r="L437" s="25" t="s">
        <v>33</v>
      </c>
      <c r="M437" s="25" t="s">
        <v>34</v>
      </c>
      <c r="N437" s="25" t="s">
        <v>33</v>
      </c>
      <c r="O437" s="25" t="s">
        <v>34</v>
      </c>
      <c r="P437" s="25" t="s">
        <v>32</v>
      </c>
    </row>
    <row r="438" spans="1:17" ht="15.75">
      <c r="B438" s="1028" t="s">
        <v>53</v>
      </c>
      <c r="C438" s="1034"/>
      <c r="D438" s="37">
        <v>296</v>
      </c>
      <c r="E438" s="37">
        <v>136</v>
      </c>
      <c r="F438" s="37">
        <v>89</v>
      </c>
      <c r="G438" s="37">
        <v>28</v>
      </c>
      <c r="H438" s="37">
        <v>15</v>
      </c>
      <c r="I438" s="37">
        <v>2</v>
      </c>
      <c r="J438" s="37">
        <v>20</v>
      </c>
      <c r="K438" s="37">
        <v>6</v>
      </c>
      <c r="L438" s="37">
        <v>6</v>
      </c>
      <c r="M438" s="37">
        <v>0</v>
      </c>
      <c r="N438" s="37">
        <f t="shared" ref="N438:O457" si="58">L438+J438+H438+F438+D438</f>
        <v>426</v>
      </c>
      <c r="O438" s="37">
        <f t="shared" si="58"/>
        <v>172</v>
      </c>
      <c r="P438" s="37">
        <f t="shared" ref="P438:P458" si="59">SUM(N438:O438)</f>
        <v>598</v>
      </c>
    </row>
    <row r="439" spans="1:17" ht="15.75">
      <c r="B439" s="1028" t="s">
        <v>54</v>
      </c>
      <c r="C439" s="1034"/>
      <c r="D439" s="37">
        <v>37</v>
      </c>
      <c r="E439" s="37">
        <v>9</v>
      </c>
      <c r="F439" s="37">
        <v>2</v>
      </c>
      <c r="G439" s="37">
        <v>0</v>
      </c>
      <c r="H439" s="37">
        <v>1</v>
      </c>
      <c r="I439" s="37">
        <v>1</v>
      </c>
      <c r="J439" s="37">
        <v>0</v>
      </c>
      <c r="K439" s="37">
        <v>0</v>
      </c>
      <c r="L439" s="37">
        <v>0</v>
      </c>
      <c r="M439" s="37">
        <v>0</v>
      </c>
      <c r="N439" s="37">
        <f t="shared" si="58"/>
        <v>40</v>
      </c>
      <c r="O439" s="37">
        <f t="shared" si="58"/>
        <v>10</v>
      </c>
      <c r="P439" s="37">
        <f t="shared" si="59"/>
        <v>50</v>
      </c>
    </row>
    <row r="440" spans="1:17" ht="15.75">
      <c r="B440" s="1028" t="s">
        <v>55</v>
      </c>
      <c r="C440" s="1034"/>
      <c r="D440" s="37">
        <v>54</v>
      </c>
      <c r="E440" s="37">
        <v>41</v>
      </c>
      <c r="F440" s="37">
        <v>11</v>
      </c>
      <c r="G440" s="37">
        <v>3</v>
      </c>
      <c r="H440" s="37">
        <v>2</v>
      </c>
      <c r="I440" s="37">
        <v>1</v>
      </c>
      <c r="J440" s="37">
        <v>0</v>
      </c>
      <c r="K440" s="37">
        <v>0</v>
      </c>
      <c r="L440" s="37">
        <v>0</v>
      </c>
      <c r="M440" s="37">
        <v>0</v>
      </c>
      <c r="N440" s="37">
        <f t="shared" si="58"/>
        <v>67</v>
      </c>
      <c r="O440" s="37">
        <f t="shared" si="58"/>
        <v>45</v>
      </c>
      <c r="P440" s="37">
        <f t="shared" si="59"/>
        <v>112</v>
      </c>
    </row>
    <row r="441" spans="1:17" ht="15.75">
      <c r="B441" s="1028" t="s">
        <v>56</v>
      </c>
      <c r="C441" s="1034"/>
      <c r="D441" s="37">
        <v>0</v>
      </c>
      <c r="E441" s="37">
        <v>0</v>
      </c>
      <c r="F441" s="37">
        <v>0</v>
      </c>
      <c r="G441" s="37">
        <v>0</v>
      </c>
      <c r="H441" s="37">
        <v>0</v>
      </c>
      <c r="I441" s="37">
        <v>0</v>
      </c>
      <c r="J441" s="37">
        <v>0</v>
      </c>
      <c r="K441" s="37">
        <v>0</v>
      </c>
      <c r="L441" s="37">
        <v>0</v>
      </c>
      <c r="M441" s="37">
        <v>0</v>
      </c>
      <c r="N441" s="37">
        <f t="shared" si="58"/>
        <v>0</v>
      </c>
      <c r="O441" s="37">
        <f t="shared" si="58"/>
        <v>0</v>
      </c>
      <c r="P441" s="37">
        <f t="shared" si="59"/>
        <v>0</v>
      </c>
    </row>
    <row r="442" spans="1:17" ht="15.75">
      <c r="B442" s="1028" t="s">
        <v>57</v>
      </c>
      <c r="C442" s="16" t="s">
        <v>100</v>
      </c>
      <c r="D442" s="37">
        <v>131</v>
      </c>
      <c r="E442" s="37">
        <v>67</v>
      </c>
      <c r="F442" s="37">
        <v>56</v>
      </c>
      <c r="G442" s="37">
        <v>15</v>
      </c>
      <c r="H442" s="37">
        <v>23</v>
      </c>
      <c r="I442" s="37">
        <v>5</v>
      </c>
      <c r="J442" s="37">
        <v>12</v>
      </c>
      <c r="K442" s="37">
        <v>2</v>
      </c>
      <c r="L442" s="37">
        <v>6</v>
      </c>
      <c r="M442" s="37">
        <v>0</v>
      </c>
      <c r="N442" s="37">
        <f t="shared" si="58"/>
        <v>228</v>
      </c>
      <c r="O442" s="37">
        <f t="shared" si="58"/>
        <v>89</v>
      </c>
      <c r="P442" s="37">
        <f t="shared" si="59"/>
        <v>317</v>
      </c>
    </row>
    <row r="443" spans="1:17" ht="15.75">
      <c r="B443" s="1028"/>
      <c r="C443" s="16" t="s">
        <v>101</v>
      </c>
      <c r="D443" s="37">
        <v>221</v>
      </c>
      <c r="E443" s="37">
        <v>184</v>
      </c>
      <c r="F443" s="37">
        <v>145</v>
      </c>
      <c r="G443" s="37">
        <v>110</v>
      </c>
      <c r="H443" s="37">
        <v>7</v>
      </c>
      <c r="I443" s="37">
        <v>4</v>
      </c>
      <c r="J443" s="37">
        <v>5</v>
      </c>
      <c r="K443" s="37">
        <v>1</v>
      </c>
      <c r="L443" s="37">
        <v>0</v>
      </c>
      <c r="M443" s="37">
        <v>0</v>
      </c>
      <c r="N443" s="37">
        <f t="shared" si="58"/>
        <v>378</v>
      </c>
      <c r="O443" s="37">
        <f t="shared" si="58"/>
        <v>299</v>
      </c>
      <c r="P443" s="37">
        <f t="shared" si="59"/>
        <v>677</v>
      </c>
    </row>
    <row r="444" spans="1:17" ht="15.75">
      <c r="B444" s="1028"/>
      <c r="C444" s="16" t="s">
        <v>102</v>
      </c>
      <c r="D444" s="37">
        <v>20</v>
      </c>
      <c r="E444" s="37">
        <v>4</v>
      </c>
      <c r="F444" s="37">
        <v>9</v>
      </c>
      <c r="G444" s="37">
        <v>1</v>
      </c>
      <c r="H444" s="37">
        <v>1</v>
      </c>
      <c r="I444" s="37">
        <v>2</v>
      </c>
      <c r="J444" s="37">
        <v>0</v>
      </c>
      <c r="K444" s="37">
        <v>1</v>
      </c>
      <c r="L444" s="37">
        <v>0</v>
      </c>
      <c r="M444" s="37">
        <v>0</v>
      </c>
      <c r="N444" s="37">
        <f t="shared" si="58"/>
        <v>30</v>
      </c>
      <c r="O444" s="37">
        <f t="shared" si="58"/>
        <v>8</v>
      </c>
      <c r="P444" s="37">
        <f t="shared" si="59"/>
        <v>38</v>
      </c>
    </row>
    <row r="445" spans="1:17" ht="15.75">
      <c r="B445" s="1028"/>
      <c r="C445" s="16" t="s">
        <v>105</v>
      </c>
      <c r="D445" s="37">
        <v>127</v>
      </c>
      <c r="E445" s="37">
        <v>80</v>
      </c>
      <c r="F445" s="37">
        <v>35</v>
      </c>
      <c r="G445" s="37">
        <v>22</v>
      </c>
      <c r="H445" s="37">
        <v>1</v>
      </c>
      <c r="I445" s="37">
        <v>0</v>
      </c>
      <c r="J445" s="37">
        <v>0</v>
      </c>
      <c r="K445" s="37">
        <v>0</v>
      </c>
      <c r="L445" s="37">
        <v>0</v>
      </c>
      <c r="M445" s="37">
        <v>0</v>
      </c>
      <c r="N445" s="37">
        <f t="shared" si="58"/>
        <v>163</v>
      </c>
      <c r="O445" s="37">
        <f t="shared" si="58"/>
        <v>102</v>
      </c>
      <c r="P445" s="37">
        <f t="shared" si="59"/>
        <v>265</v>
      </c>
    </row>
    <row r="446" spans="1:17" ht="15.75">
      <c r="B446" s="1028"/>
      <c r="C446" s="16" t="s">
        <v>106</v>
      </c>
      <c r="D446" s="37">
        <v>87</v>
      </c>
      <c r="E446" s="37">
        <v>47</v>
      </c>
      <c r="F446" s="37">
        <v>13</v>
      </c>
      <c r="G446" s="37">
        <v>5</v>
      </c>
      <c r="H446" s="37">
        <v>5</v>
      </c>
      <c r="I446" s="37">
        <v>1</v>
      </c>
      <c r="J446" s="37">
        <v>0</v>
      </c>
      <c r="K446" s="37">
        <v>0</v>
      </c>
      <c r="L446" s="37">
        <v>0</v>
      </c>
      <c r="M446" s="37">
        <v>0</v>
      </c>
      <c r="N446" s="37">
        <f t="shared" si="58"/>
        <v>105</v>
      </c>
      <c r="O446" s="37">
        <f t="shared" si="58"/>
        <v>53</v>
      </c>
      <c r="P446" s="37">
        <f t="shared" si="59"/>
        <v>158</v>
      </c>
    </row>
    <row r="447" spans="1:17" ht="15.75">
      <c r="B447" s="1028"/>
      <c r="C447" s="16" t="s">
        <v>107</v>
      </c>
      <c r="D447" s="37">
        <v>133</v>
      </c>
      <c r="E447" s="37">
        <v>104</v>
      </c>
      <c r="F447" s="37">
        <v>56</v>
      </c>
      <c r="G447" s="37">
        <v>35</v>
      </c>
      <c r="H447" s="37">
        <v>9</v>
      </c>
      <c r="I447" s="37">
        <v>2</v>
      </c>
      <c r="J447" s="37">
        <v>3</v>
      </c>
      <c r="K447" s="37">
        <v>0</v>
      </c>
      <c r="L447" s="37">
        <v>2</v>
      </c>
      <c r="M447" s="37">
        <v>1</v>
      </c>
      <c r="N447" s="37">
        <f t="shared" si="58"/>
        <v>203</v>
      </c>
      <c r="O447" s="37">
        <f t="shared" si="58"/>
        <v>142</v>
      </c>
      <c r="P447" s="37">
        <f t="shared" si="59"/>
        <v>345</v>
      </c>
    </row>
    <row r="448" spans="1:17" ht="15.75">
      <c r="B448" s="1028" t="s">
        <v>64</v>
      </c>
      <c r="C448" s="1034"/>
      <c r="D448" s="37">
        <v>65</v>
      </c>
      <c r="E448" s="37">
        <v>34</v>
      </c>
      <c r="F448" s="37">
        <v>8</v>
      </c>
      <c r="G448" s="37">
        <v>4</v>
      </c>
      <c r="H448" s="37">
        <v>1</v>
      </c>
      <c r="I448" s="37">
        <v>1</v>
      </c>
      <c r="J448" s="37">
        <v>1</v>
      </c>
      <c r="K448" s="37">
        <v>2</v>
      </c>
      <c r="L448" s="37">
        <v>1</v>
      </c>
      <c r="M448" s="37">
        <v>1</v>
      </c>
      <c r="N448" s="37">
        <f t="shared" si="58"/>
        <v>76</v>
      </c>
      <c r="O448" s="37">
        <f t="shared" si="58"/>
        <v>42</v>
      </c>
      <c r="P448" s="37">
        <f t="shared" si="59"/>
        <v>118</v>
      </c>
    </row>
    <row r="449" spans="2:16" ht="15.75">
      <c r="B449" s="1028" t="s">
        <v>65</v>
      </c>
      <c r="C449" s="1034"/>
      <c r="D449" s="37">
        <v>81</v>
      </c>
      <c r="E449" s="37">
        <v>21</v>
      </c>
      <c r="F449" s="37">
        <v>25</v>
      </c>
      <c r="G449" s="37">
        <v>13</v>
      </c>
      <c r="H449" s="37">
        <v>10</v>
      </c>
      <c r="I449" s="37">
        <v>1</v>
      </c>
      <c r="J449" s="37">
        <v>2</v>
      </c>
      <c r="K449" s="37">
        <v>2</v>
      </c>
      <c r="L449" s="37">
        <v>0</v>
      </c>
      <c r="M449" s="37">
        <v>0</v>
      </c>
      <c r="N449" s="37">
        <f t="shared" si="58"/>
        <v>118</v>
      </c>
      <c r="O449" s="37">
        <f t="shared" si="58"/>
        <v>37</v>
      </c>
      <c r="P449" s="37">
        <f t="shared" si="59"/>
        <v>155</v>
      </c>
    </row>
    <row r="450" spans="2:16" ht="15.75">
      <c r="B450" s="1028" t="s">
        <v>136</v>
      </c>
      <c r="C450" s="1034"/>
      <c r="D450" s="37">
        <v>120</v>
      </c>
      <c r="E450" s="37">
        <v>47</v>
      </c>
      <c r="F450" s="37">
        <v>74</v>
      </c>
      <c r="G450" s="37">
        <v>22</v>
      </c>
      <c r="H450" s="37">
        <v>53</v>
      </c>
      <c r="I450" s="37">
        <v>18</v>
      </c>
      <c r="J450" s="37">
        <v>16</v>
      </c>
      <c r="K450" s="37">
        <v>4</v>
      </c>
      <c r="L450" s="37">
        <v>10</v>
      </c>
      <c r="M450" s="37">
        <v>2</v>
      </c>
      <c r="N450" s="37">
        <f t="shared" si="58"/>
        <v>273</v>
      </c>
      <c r="O450" s="37">
        <f t="shared" si="58"/>
        <v>93</v>
      </c>
      <c r="P450" s="37">
        <f t="shared" si="59"/>
        <v>366</v>
      </c>
    </row>
    <row r="451" spans="2:16" ht="15.75">
      <c r="B451" s="1028" t="s">
        <v>138</v>
      </c>
      <c r="C451" s="1034"/>
      <c r="D451" s="37">
        <v>180</v>
      </c>
      <c r="E451" s="37">
        <v>64</v>
      </c>
      <c r="F451" s="37">
        <v>68</v>
      </c>
      <c r="G451" s="37">
        <v>65</v>
      </c>
      <c r="H451" s="37">
        <v>18</v>
      </c>
      <c r="I451" s="37">
        <v>6</v>
      </c>
      <c r="J451" s="37">
        <v>6</v>
      </c>
      <c r="K451" s="37">
        <v>1</v>
      </c>
      <c r="L451" s="37">
        <v>1</v>
      </c>
      <c r="M451" s="37">
        <v>0</v>
      </c>
      <c r="N451" s="37">
        <f t="shared" si="58"/>
        <v>273</v>
      </c>
      <c r="O451" s="37">
        <f t="shared" si="58"/>
        <v>136</v>
      </c>
      <c r="P451" s="37">
        <f t="shared" si="59"/>
        <v>409</v>
      </c>
    </row>
    <row r="452" spans="2:16" ht="15.75">
      <c r="B452" s="1028" t="s">
        <v>137</v>
      </c>
      <c r="C452" s="1034"/>
      <c r="D452" s="37">
        <v>95</v>
      </c>
      <c r="E452" s="37">
        <v>55</v>
      </c>
      <c r="F452" s="37">
        <v>19</v>
      </c>
      <c r="G452" s="37">
        <v>10</v>
      </c>
      <c r="H452" s="37">
        <v>22</v>
      </c>
      <c r="I452" s="37">
        <v>3</v>
      </c>
      <c r="J452" s="37">
        <v>5</v>
      </c>
      <c r="K452" s="37">
        <v>0</v>
      </c>
      <c r="L452" s="37">
        <v>1</v>
      </c>
      <c r="M452" s="37">
        <v>0</v>
      </c>
      <c r="N452" s="37">
        <f t="shared" si="58"/>
        <v>142</v>
      </c>
      <c r="O452" s="37">
        <f t="shared" si="58"/>
        <v>68</v>
      </c>
      <c r="P452" s="37">
        <f t="shared" si="59"/>
        <v>210</v>
      </c>
    </row>
    <row r="453" spans="2:16" ht="15.75">
      <c r="B453" s="1028" t="s">
        <v>69</v>
      </c>
      <c r="C453" s="1034"/>
      <c r="D453" s="37">
        <v>34</v>
      </c>
      <c r="E453" s="37">
        <v>9</v>
      </c>
      <c r="F453" s="37">
        <v>21</v>
      </c>
      <c r="G453" s="37">
        <v>8</v>
      </c>
      <c r="H453" s="37">
        <v>9</v>
      </c>
      <c r="I453" s="37">
        <v>0</v>
      </c>
      <c r="J453" s="37">
        <v>1</v>
      </c>
      <c r="K453" s="37">
        <v>0</v>
      </c>
      <c r="L453" s="37">
        <v>1</v>
      </c>
      <c r="M453" s="37">
        <v>0</v>
      </c>
      <c r="N453" s="37">
        <f t="shared" si="58"/>
        <v>66</v>
      </c>
      <c r="O453" s="37">
        <f t="shared" si="58"/>
        <v>17</v>
      </c>
      <c r="P453" s="37">
        <f t="shared" si="59"/>
        <v>83</v>
      </c>
    </row>
    <row r="454" spans="2:16" ht="15.75">
      <c r="B454" s="1028" t="s">
        <v>70</v>
      </c>
      <c r="C454" s="1034"/>
      <c r="D454" s="37">
        <v>53</v>
      </c>
      <c r="E454" s="37">
        <v>18</v>
      </c>
      <c r="F454" s="37">
        <v>10</v>
      </c>
      <c r="G454" s="37">
        <v>5</v>
      </c>
      <c r="H454" s="37">
        <v>8</v>
      </c>
      <c r="I454" s="37">
        <v>3</v>
      </c>
      <c r="J454" s="37">
        <v>3</v>
      </c>
      <c r="K454" s="37">
        <v>0</v>
      </c>
      <c r="L454" s="37">
        <v>1</v>
      </c>
      <c r="M454" s="37">
        <v>11</v>
      </c>
      <c r="N454" s="37">
        <f t="shared" si="58"/>
        <v>75</v>
      </c>
      <c r="O454" s="37">
        <f t="shared" si="58"/>
        <v>37</v>
      </c>
      <c r="P454" s="37">
        <f t="shared" si="59"/>
        <v>112</v>
      </c>
    </row>
    <row r="455" spans="2:16" ht="15.75">
      <c r="B455" s="1028" t="s">
        <v>71</v>
      </c>
      <c r="C455" s="1034"/>
      <c r="D455" s="37">
        <v>228</v>
      </c>
      <c r="E455" s="37">
        <v>56</v>
      </c>
      <c r="F455" s="37">
        <v>102</v>
      </c>
      <c r="G455" s="37">
        <v>21</v>
      </c>
      <c r="H455" s="37">
        <v>35</v>
      </c>
      <c r="I455" s="37">
        <v>11</v>
      </c>
      <c r="J455" s="37">
        <v>21</v>
      </c>
      <c r="K455" s="37">
        <v>2</v>
      </c>
      <c r="L455" s="37">
        <v>8</v>
      </c>
      <c r="M455" s="37">
        <v>3</v>
      </c>
      <c r="N455" s="37">
        <f t="shared" si="58"/>
        <v>394</v>
      </c>
      <c r="O455" s="37">
        <f t="shared" si="58"/>
        <v>93</v>
      </c>
      <c r="P455" s="37">
        <f t="shared" si="59"/>
        <v>487</v>
      </c>
    </row>
    <row r="456" spans="2:16" ht="15.75">
      <c r="B456" s="1028" t="s">
        <v>72</v>
      </c>
      <c r="C456" s="1034"/>
      <c r="D456" s="37">
        <v>43</v>
      </c>
      <c r="E456" s="37">
        <v>17</v>
      </c>
      <c r="F456" s="37">
        <v>51</v>
      </c>
      <c r="G456" s="37">
        <v>14</v>
      </c>
      <c r="H456" s="37">
        <v>7</v>
      </c>
      <c r="I456" s="37">
        <v>2</v>
      </c>
      <c r="J456" s="37">
        <v>0</v>
      </c>
      <c r="K456" s="37">
        <v>0</v>
      </c>
      <c r="L456" s="37">
        <v>0</v>
      </c>
      <c r="M456" s="37">
        <v>0</v>
      </c>
      <c r="N456" s="37">
        <f t="shared" si="58"/>
        <v>101</v>
      </c>
      <c r="O456" s="37">
        <f t="shared" si="58"/>
        <v>33</v>
      </c>
      <c r="P456" s="37">
        <f t="shared" si="59"/>
        <v>134</v>
      </c>
    </row>
    <row r="457" spans="2:16" ht="15.75">
      <c r="B457" s="1028" t="s">
        <v>73</v>
      </c>
      <c r="C457" s="1034"/>
      <c r="D457" s="37">
        <v>1195</v>
      </c>
      <c r="E457" s="37">
        <v>376</v>
      </c>
      <c r="F457" s="37">
        <v>468</v>
      </c>
      <c r="G457" s="37">
        <v>182</v>
      </c>
      <c r="H457" s="37">
        <v>286</v>
      </c>
      <c r="I457" s="37">
        <v>88</v>
      </c>
      <c r="J457" s="37">
        <v>55</v>
      </c>
      <c r="K457" s="37">
        <v>15</v>
      </c>
      <c r="L457" s="37">
        <v>14</v>
      </c>
      <c r="M457" s="37">
        <v>3</v>
      </c>
      <c r="N457" s="37">
        <f t="shared" si="58"/>
        <v>2018</v>
      </c>
      <c r="O457" s="37">
        <f t="shared" si="58"/>
        <v>664</v>
      </c>
      <c r="P457" s="37">
        <f t="shared" si="59"/>
        <v>2682</v>
      </c>
    </row>
    <row r="458" spans="2:16" ht="15.75">
      <c r="B458" s="1027" t="s">
        <v>32</v>
      </c>
      <c r="C458" s="1038"/>
      <c r="D458" s="38">
        <f t="shared" ref="D458:O458" si="60">SUM(D438:D457)</f>
        <v>3200</v>
      </c>
      <c r="E458" s="38">
        <f t="shared" si="60"/>
        <v>1369</v>
      </c>
      <c r="F458" s="38">
        <f t="shared" si="60"/>
        <v>1262</v>
      </c>
      <c r="G458" s="38">
        <f t="shared" si="60"/>
        <v>563</v>
      </c>
      <c r="H458" s="38">
        <f t="shared" si="60"/>
        <v>513</v>
      </c>
      <c r="I458" s="38">
        <f t="shared" si="60"/>
        <v>151</v>
      </c>
      <c r="J458" s="38">
        <f t="shared" si="60"/>
        <v>150</v>
      </c>
      <c r="K458" s="38">
        <f t="shared" si="60"/>
        <v>36</v>
      </c>
      <c r="L458" s="38">
        <f t="shared" si="60"/>
        <v>51</v>
      </c>
      <c r="M458" s="38">
        <f t="shared" si="60"/>
        <v>21</v>
      </c>
      <c r="N458" s="38">
        <f t="shared" si="60"/>
        <v>5176</v>
      </c>
      <c r="O458" s="38">
        <f t="shared" si="60"/>
        <v>2140</v>
      </c>
      <c r="P458" s="37">
        <f t="shared" si="59"/>
        <v>7316</v>
      </c>
    </row>
    <row r="465" spans="1:15" ht="30.75">
      <c r="A465" s="1045" t="s">
        <v>152</v>
      </c>
      <c r="B465" s="1045"/>
      <c r="C465" s="1045"/>
      <c r="D465" s="1045"/>
      <c r="E465" s="1045"/>
      <c r="F465" s="1045"/>
      <c r="G465" s="1045"/>
      <c r="H465" s="1045"/>
      <c r="I465" s="1045"/>
      <c r="J465" s="1045"/>
      <c r="K465" s="1045"/>
      <c r="L465" s="1045"/>
      <c r="M465" s="1045"/>
      <c r="N465" s="1045"/>
      <c r="O465" s="1045"/>
    </row>
    <row r="466" spans="1:15" ht="409.5">
      <c r="A466" s="1046" t="s">
        <v>14</v>
      </c>
      <c r="B466" s="1046"/>
      <c r="C466" s="1046"/>
      <c r="D466" s="1046"/>
      <c r="E466" s="1046"/>
      <c r="F466" s="1046"/>
      <c r="G466" s="1046"/>
      <c r="H466" s="1046"/>
      <c r="I466" s="1046"/>
      <c r="J466" s="1046"/>
      <c r="K466" s="1046"/>
      <c r="L466" s="1046"/>
      <c r="M466" s="1046"/>
      <c r="N466" s="1046"/>
      <c r="O466" s="1046"/>
    </row>
    <row r="467" spans="1:15" ht="30.75">
      <c r="A467" s="1047"/>
      <c r="B467" s="1047"/>
      <c r="C467" s="1047"/>
      <c r="D467" s="1047"/>
      <c r="E467" s="1047"/>
      <c r="F467" s="1047"/>
      <c r="G467" s="1047"/>
      <c r="H467" s="1047"/>
      <c r="I467" s="1047"/>
      <c r="J467" s="1047"/>
      <c r="K467" s="1047"/>
      <c r="L467" s="1047"/>
      <c r="M467" s="1047"/>
      <c r="N467" s="1047"/>
      <c r="O467" s="1047"/>
    </row>
    <row r="468" spans="1:15" ht="31.5">
      <c r="A468" s="1048" t="s">
        <v>41</v>
      </c>
      <c r="B468" s="1048"/>
      <c r="C468" s="1049" t="s">
        <v>75</v>
      </c>
      <c r="D468" s="1048"/>
      <c r="E468" s="1049" t="s">
        <v>81</v>
      </c>
      <c r="F468" s="1048"/>
      <c r="G468" s="1049" t="s">
        <v>80</v>
      </c>
      <c r="H468" s="1048"/>
      <c r="I468" s="1049" t="s">
        <v>84</v>
      </c>
      <c r="J468" s="1048"/>
      <c r="K468" s="1049" t="s">
        <v>85</v>
      </c>
      <c r="L468" s="1049"/>
      <c r="M468" s="1049" t="s">
        <v>32</v>
      </c>
      <c r="N468" s="1049"/>
      <c r="O468" s="1049"/>
    </row>
    <row r="469" spans="1:15" ht="15.75">
      <c r="A469" s="1048"/>
      <c r="B469" s="1048"/>
      <c r="C469" s="59" t="s">
        <v>131</v>
      </c>
      <c r="D469" s="59" t="s">
        <v>34</v>
      </c>
      <c r="E469" s="59" t="s">
        <v>131</v>
      </c>
      <c r="F469" s="59" t="s">
        <v>34</v>
      </c>
      <c r="G469" s="59" t="s">
        <v>131</v>
      </c>
      <c r="H469" s="59" t="s">
        <v>34</v>
      </c>
      <c r="I469" s="59" t="s">
        <v>131</v>
      </c>
      <c r="J469" s="59" t="s">
        <v>34</v>
      </c>
      <c r="K469" s="59" t="s">
        <v>131</v>
      </c>
      <c r="L469" s="59" t="s">
        <v>34</v>
      </c>
      <c r="M469" s="59" t="s">
        <v>131</v>
      </c>
      <c r="N469" s="59" t="s">
        <v>34</v>
      </c>
      <c r="O469" s="59" t="s">
        <v>32</v>
      </c>
    </row>
    <row r="470" spans="1:15" ht="15.75">
      <c r="A470" s="1048" t="s">
        <v>53</v>
      </c>
      <c r="B470" s="1048"/>
      <c r="C470" s="60">
        <f t="shared" ref="C470:L470" si="61">D438+C411</f>
        <v>23419</v>
      </c>
      <c r="D470" s="60">
        <f t="shared" si="61"/>
        <v>19740</v>
      </c>
      <c r="E470" s="60">
        <f t="shared" si="61"/>
        <v>13200</v>
      </c>
      <c r="F470" s="60">
        <f t="shared" si="61"/>
        <v>10114</v>
      </c>
      <c r="G470" s="60">
        <f t="shared" si="61"/>
        <v>8720</v>
      </c>
      <c r="H470" s="60">
        <f t="shared" si="61"/>
        <v>5891</v>
      </c>
      <c r="I470" s="60">
        <f t="shared" si="61"/>
        <v>5842</v>
      </c>
      <c r="J470" s="60">
        <f t="shared" si="61"/>
        <v>2801</v>
      </c>
      <c r="K470" s="60">
        <f t="shared" si="61"/>
        <v>2941</v>
      </c>
      <c r="L470" s="60">
        <f t="shared" si="61"/>
        <v>1019</v>
      </c>
      <c r="M470" s="60">
        <f>SUM(K470,I470,G470,E470,C470)</f>
        <v>54122</v>
      </c>
      <c r="N470" s="60">
        <f>SUM(L470,J470,H470,F470,D470)</f>
        <v>39565</v>
      </c>
      <c r="O470" s="60">
        <f>SUM(M470:N470)</f>
        <v>93687</v>
      </c>
    </row>
    <row r="471" spans="1:15" ht="15.75">
      <c r="A471" s="1048" t="s">
        <v>54</v>
      </c>
      <c r="B471" s="1048"/>
      <c r="C471" s="60">
        <f t="shared" ref="C471:L489" si="62">D439+C412</f>
        <v>15104</v>
      </c>
      <c r="D471" s="60">
        <f t="shared" si="62"/>
        <v>7573</v>
      </c>
      <c r="E471" s="60">
        <f t="shared" si="62"/>
        <v>5509</v>
      </c>
      <c r="F471" s="60">
        <f t="shared" si="62"/>
        <v>6989</v>
      </c>
      <c r="G471" s="60">
        <f t="shared" si="62"/>
        <v>2980</v>
      </c>
      <c r="H471" s="60">
        <f t="shared" si="62"/>
        <v>1960</v>
      </c>
      <c r="I471" s="60">
        <f t="shared" si="62"/>
        <v>1521</v>
      </c>
      <c r="J471" s="60">
        <f t="shared" si="62"/>
        <v>1203</v>
      </c>
      <c r="K471" s="60">
        <f t="shared" si="62"/>
        <v>629</v>
      </c>
      <c r="L471" s="60">
        <f t="shared" si="62"/>
        <v>781</v>
      </c>
      <c r="M471" s="60">
        <f t="shared" ref="M471:N489" si="63">SUM(K471,I471,G471,E471,C471)</f>
        <v>25743</v>
      </c>
      <c r="N471" s="60">
        <f t="shared" si="63"/>
        <v>18506</v>
      </c>
      <c r="O471" s="60">
        <f t="shared" ref="O471:O489" si="64">SUM(M471:N471)</f>
        <v>44249</v>
      </c>
    </row>
    <row r="472" spans="1:15" ht="15.75">
      <c r="A472" s="1048" t="s">
        <v>55</v>
      </c>
      <c r="B472" s="1048"/>
      <c r="C472" s="60">
        <f t="shared" si="62"/>
        <v>9421</v>
      </c>
      <c r="D472" s="60">
        <f t="shared" si="62"/>
        <v>7787</v>
      </c>
      <c r="E472" s="60">
        <f t="shared" si="62"/>
        <v>5908</v>
      </c>
      <c r="F472" s="60">
        <f t="shared" si="62"/>
        <v>4695</v>
      </c>
      <c r="G472" s="60">
        <f t="shared" si="62"/>
        <v>2571</v>
      </c>
      <c r="H472" s="60">
        <f t="shared" si="62"/>
        <v>1870</v>
      </c>
      <c r="I472" s="60">
        <f t="shared" si="62"/>
        <v>1343</v>
      </c>
      <c r="J472" s="60">
        <f t="shared" si="62"/>
        <v>852</v>
      </c>
      <c r="K472" s="60">
        <f t="shared" si="62"/>
        <v>695</v>
      </c>
      <c r="L472" s="60">
        <f t="shared" si="62"/>
        <v>286</v>
      </c>
      <c r="M472" s="60">
        <f t="shared" si="63"/>
        <v>19938</v>
      </c>
      <c r="N472" s="60">
        <f t="shared" si="63"/>
        <v>15490</v>
      </c>
      <c r="O472" s="60">
        <f t="shared" si="64"/>
        <v>35428</v>
      </c>
    </row>
    <row r="473" spans="1:15" ht="15.75">
      <c r="A473" s="1048" t="s">
        <v>56</v>
      </c>
      <c r="B473" s="1048"/>
      <c r="C473" s="60">
        <f t="shared" si="62"/>
        <v>14877</v>
      </c>
      <c r="D473" s="60">
        <f t="shared" si="62"/>
        <v>13202</v>
      </c>
      <c r="E473" s="60">
        <f t="shared" si="62"/>
        <v>5557</v>
      </c>
      <c r="F473" s="60">
        <f t="shared" si="62"/>
        <v>4334</v>
      </c>
      <c r="G473" s="60">
        <f t="shared" si="62"/>
        <v>3051</v>
      </c>
      <c r="H473" s="60">
        <f t="shared" si="62"/>
        <v>2131</v>
      </c>
      <c r="I473" s="60">
        <f t="shared" si="62"/>
        <v>1718</v>
      </c>
      <c r="J473" s="60">
        <f t="shared" si="62"/>
        <v>907</v>
      </c>
      <c r="K473" s="60">
        <f t="shared" si="62"/>
        <v>1074</v>
      </c>
      <c r="L473" s="60">
        <f t="shared" si="62"/>
        <v>341</v>
      </c>
      <c r="M473" s="60">
        <f t="shared" si="63"/>
        <v>26277</v>
      </c>
      <c r="N473" s="60">
        <f t="shared" si="63"/>
        <v>20915</v>
      </c>
      <c r="O473" s="60">
        <f t="shared" si="64"/>
        <v>47192</v>
      </c>
    </row>
    <row r="474" spans="1:15" ht="15.75">
      <c r="A474" s="1048" t="s">
        <v>57</v>
      </c>
      <c r="B474" s="59" t="s">
        <v>89</v>
      </c>
      <c r="C474" s="60">
        <f t="shared" si="62"/>
        <v>9404</v>
      </c>
      <c r="D474" s="60">
        <f t="shared" si="62"/>
        <v>8777</v>
      </c>
      <c r="E474" s="60">
        <f t="shared" si="62"/>
        <v>5365</v>
      </c>
      <c r="F474" s="60">
        <f t="shared" si="62"/>
        <v>4908</v>
      </c>
      <c r="G474" s="60">
        <f t="shared" si="62"/>
        <v>1961</v>
      </c>
      <c r="H474" s="60">
        <f t="shared" si="62"/>
        <v>1447</v>
      </c>
      <c r="I474" s="60">
        <f t="shared" si="62"/>
        <v>1032</v>
      </c>
      <c r="J474" s="60">
        <f t="shared" si="62"/>
        <v>630</v>
      </c>
      <c r="K474" s="60">
        <f t="shared" si="62"/>
        <v>590</v>
      </c>
      <c r="L474" s="60">
        <f t="shared" si="62"/>
        <v>242</v>
      </c>
      <c r="M474" s="60">
        <f t="shared" si="63"/>
        <v>18352</v>
      </c>
      <c r="N474" s="60">
        <f t="shared" si="63"/>
        <v>16004</v>
      </c>
      <c r="O474" s="60">
        <f t="shared" si="64"/>
        <v>34356</v>
      </c>
    </row>
    <row r="475" spans="1:15" ht="15.75">
      <c r="A475" s="1048"/>
      <c r="B475" s="59" t="s">
        <v>59</v>
      </c>
      <c r="C475" s="60">
        <f t="shared" si="62"/>
        <v>21506</v>
      </c>
      <c r="D475" s="60">
        <f t="shared" si="62"/>
        <v>18869</v>
      </c>
      <c r="E475" s="60">
        <f t="shared" si="62"/>
        <v>7055</v>
      </c>
      <c r="F475" s="60">
        <f t="shared" si="62"/>
        <v>5458</v>
      </c>
      <c r="G475" s="60">
        <f t="shared" si="62"/>
        <v>3329</v>
      </c>
      <c r="H475" s="60">
        <f t="shared" si="62"/>
        <v>2467</v>
      </c>
      <c r="I475" s="60">
        <f t="shared" si="62"/>
        <v>2020</v>
      </c>
      <c r="J475" s="60">
        <f t="shared" si="62"/>
        <v>1073</v>
      </c>
      <c r="K475" s="60">
        <f t="shared" si="62"/>
        <v>986</v>
      </c>
      <c r="L475" s="60">
        <f t="shared" si="62"/>
        <v>382</v>
      </c>
      <c r="M475" s="60">
        <f t="shared" si="63"/>
        <v>34896</v>
      </c>
      <c r="N475" s="60">
        <f t="shared" si="63"/>
        <v>28249</v>
      </c>
      <c r="O475" s="60">
        <f t="shared" si="64"/>
        <v>63145</v>
      </c>
    </row>
    <row r="476" spans="1:15" ht="15.75">
      <c r="A476" s="1048"/>
      <c r="B476" s="59" t="s">
        <v>60</v>
      </c>
      <c r="C476" s="60">
        <f t="shared" si="62"/>
        <v>8881</v>
      </c>
      <c r="D476" s="60">
        <f t="shared" si="62"/>
        <v>6536</v>
      </c>
      <c r="E476" s="60">
        <f t="shared" si="62"/>
        <v>4896</v>
      </c>
      <c r="F476" s="60">
        <f t="shared" si="62"/>
        <v>5113</v>
      </c>
      <c r="G476" s="60">
        <f t="shared" si="62"/>
        <v>2342</v>
      </c>
      <c r="H476" s="60">
        <f t="shared" si="62"/>
        <v>2064</v>
      </c>
      <c r="I476" s="60">
        <f t="shared" si="62"/>
        <v>1367</v>
      </c>
      <c r="J476" s="60">
        <f t="shared" si="62"/>
        <v>872</v>
      </c>
      <c r="K476" s="60">
        <f t="shared" si="62"/>
        <v>714</v>
      </c>
      <c r="L476" s="60">
        <f t="shared" si="62"/>
        <v>328</v>
      </c>
      <c r="M476" s="60">
        <f t="shared" si="63"/>
        <v>18200</v>
      </c>
      <c r="N476" s="60">
        <f t="shared" si="63"/>
        <v>14913</v>
      </c>
      <c r="O476" s="60">
        <f t="shared" si="64"/>
        <v>33113</v>
      </c>
    </row>
    <row r="477" spans="1:15" ht="15.75">
      <c r="A477" s="1048"/>
      <c r="B477" s="59" t="s">
        <v>90</v>
      </c>
      <c r="C477" s="60">
        <f t="shared" si="62"/>
        <v>5712</v>
      </c>
      <c r="D477" s="60">
        <f t="shared" si="62"/>
        <v>5051</v>
      </c>
      <c r="E477" s="60">
        <f t="shared" si="62"/>
        <v>3282</v>
      </c>
      <c r="F477" s="60">
        <f t="shared" si="62"/>
        <v>2685</v>
      </c>
      <c r="G477" s="60">
        <f t="shared" si="62"/>
        <v>1218</v>
      </c>
      <c r="H477" s="60">
        <f t="shared" si="62"/>
        <v>972</v>
      </c>
      <c r="I477" s="60">
        <f t="shared" si="62"/>
        <v>711</v>
      </c>
      <c r="J477" s="60">
        <f t="shared" si="62"/>
        <v>376</v>
      </c>
      <c r="K477" s="60">
        <f t="shared" si="62"/>
        <v>378</v>
      </c>
      <c r="L477" s="60">
        <f t="shared" si="62"/>
        <v>191</v>
      </c>
      <c r="M477" s="60">
        <f t="shared" si="63"/>
        <v>11301</v>
      </c>
      <c r="N477" s="60">
        <f t="shared" si="63"/>
        <v>9275</v>
      </c>
      <c r="O477" s="60">
        <f t="shared" si="64"/>
        <v>20576</v>
      </c>
    </row>
    <row r="478" spans="1:15" ht="15.75">
      <c r="A478" s="1048"/>
      <c r="B478" s="59" t="s">
        <v>62</v>
      </c>
      <c r="C478" s="60">
        <f t="shared" si="62"/>
        <v>11188</v>
      </c>
      <c r="D478" s="60">
        <f t="shared" si="62"/>
        <v>8999</v>
      </c>
      <c r="E478" s="60">
        <f t="shared" si="62"/>
        <v>6721</v>
      </c>
      <c r="F478" s="60">
        <f t="shared" si="62"/>
        <v>6738</v>
      </c>
      <c r="G478" s="60">
        <f t="shared" si="62"/>
        <v>2551</v>
      </c>
      <c r="H478" s="60">
        <f t="shared" si="62"/>
        <v>2075</v>
      </c>
      <c r="I478" s="60">
        <f t="shared" si="62"/>
        <v>1362</v>
      </c>
      <c r="J478" s="60">
        <f t="shared" si="62"/>
        <v>901</v>
      </c>
      <c r="K478" s="60">
        <f t="shared" si="62"/>
        <v>811</v>
      </c>
      <c r="L478" s="60">
        <f t="shared" si="62"/>
        <v>403</v>
      </c>
      <c r="M478" s="60">
        <f t="shared" si="63"/>
        <v>22633</v>
      </c>
      <c r="N478" s="60">
        <f t="shared" si="63"/>
        <v>19116</v>
      </c>
      <c r="O478" s="60">
        <f t="shared" si="64"/>
        <v>41749</v>
      </c>
    </row>
    <row r="479" spans="1:15" ht="15.75">
      <c r="A479" s="1048"/>
      <c r="B479" s="59" t="s">
        <v>92</v>
      </c>
      <c r="C479" s="60">
        <f t="shared" si="62"/>
        <v>7935</v>
      </c>
      <c r="D479" s="60">
        <f t="shared" si="62"/>
        <v>7169</v>
      </c>
      <c r="E479" s="60">
        <f t="shared" si="62"/>
        <v>4766</v>
      </c>
      <c r="F479" s="60">
        <f t="shared" si="62"/>
        <v>4102</v>
      </c>
      <c r="G479" s="60">
        <f t="shared" si="62"/>
        <v>1779</v>
      </c>
      <c r="H479" s="60">
        <f t="shared" si="62"/>
        <v>1431</v>
      </c>
      <c r="I479" s="60">
        <f t="shared" si="62"/>
        <v>1084</v>
      </c>
      <c r="J479" s="60">
        <f t="shared" si="62"/>
        <v>601</v>
      </c>
      <c r="K479" s="60">
        <f t="shared" si="62"/>
        <v>655</v>
      </c>
      <c r="L479" s="60">
        <f t="shared" si="62"/>
        <v>205</v>
      </c>
      <c r="M479" s="60">
        <f t="shared" si="63"/>
        <v>16219</v>
      </c>
      <c r="N479" s="60">
        <f t="shared" si="63"/>
        <v>13508</v>
      </c>
      <c r="O479" s="60">
        <f t="shared" si="64"/>
        <v>29727</v>
      </c>
    </row>
    <row r="480" spans="1:15" ht="15.75">
      <c r="A480" s="1048" t="s">
        <v>64</v>
      </c>
      <c r="B480" s="1048"/>
      <c r="C480" s="60">
        <f t="shared" si="62"/>
        <v>15077</v>
      </c>
      <c r="D480" s="60">
        <f t="shared" si="62"/>
        <v>11577</v>
      </c>
      <c r="E480" s="60">
        <f t="shared" si="62"/>
        <v>7858</v>
      </c>
      <c r="F480" s="60">
        <f t="shared" si="62"/>
        <v>7321</v>
      </c>
      <c r="G480" s="60">
        <f t="shared" si="62"/>
        <v>3993</v>
      </c>
      <c r="H480" s="60">
        <f t="shared" si="62"/>
        <v>3421</v>
      </c>
      <c r="I480" s="60">
        <f t="shared" si="62"/>
        <v>2248</v>
      </c>
      <c r="J480" s="60">
        <f t="shared" si="62"/>
        <v>1578</v>
      </c>
      <c r="K480" s="60">
        <f t="shared" si="62"/>
        <v>1636</v>
      </c>
      <c r="L480" s="60">
        <f t="shared" si="62"/>
        <v>846</v>
      </c>
      <c r="M480" s="60">
        <f t="shared" si="63"/>
        <v>30812</v>
      </c>
      <c r="N480" s="60">
        <f t="shared" si="63"/>
        <v>24743</v>
      </c>
      <c r="O480" s="60">
        <f t="shared" si="64"/>
        <v>55555</v>
      </c>
    </row>
    <row r="481" spans="1:15" ht="15.75">
      <c r="A481" s="1048" t="s">
        <v>65</v>
      </c>
      <c r="B481" s="1048"/>
      <c r="C481" s="60">
        <f t="shared" si="62"/>
        <v>14257</v>
      </c>
      <c r="D481" s="60">
        <f t="shared" si="62"/>
        <v>11438</v>
      </c>
      <c r="E481" s="60">
        <f t="shared" si="62"/>
        <v>9839</v>
      </c>
      <c r="F481" s="60">
        <f t="shared" si="62"/>
        <v>8471</v>
      </c>
      <c r="G481" s="60">
        <f t="shared" si="62"/>
        <v>4860</v>
      </c>
      <c r="H481" s="60">
        <f t="shared" si="62"/>
        <v>3709</v>
      </c>
      <c r="I481" s="60">
        <f t="shared" si="62"/>
        <v>3068</v>
      </c>
      <c r="J481" s="60">
        <f t="shared" si="62"/>
        <v>2031</v>
      </c>
      <c r="K481" s="60">
        <f t="shared" si="62"/>
        <v>2793</v>
      </c>
      <c r="L481" s="60">
        <f t="shared" si="62"/>
        <v>1224</v>
      </c>
      <c r="M481" s="60">
        <f t="shared" si="63"/>
        <v>34817</v>
      </c>
      <c r="N481" s="60">
        <f t="shared" si="63"/>
        <v>26873</v>
      </c>
      <c r="O481" s="60">
        <f t="shared" si="64"/>
        <v>61690</v>
      </c>
    </row>
    <row r="482" spans="1:15" ht="15.75">
      <c r="A482" s="1048" t="s">
        <v>66</v>
      </c>
      <c r="B482" s="1048"/>
      <c r="C482" s="60">
        <f t="shared" si="62"/>
        <v>7987</v>
      </c>
      <c r="D482" s="60">
        <f t="shared" si="62"/>
        <v>6489</v>
      </c>
      <c r="E482" s="60">
        <f t="shared" si="62"/>
        <v>5944</v>
      </c>
      <c r="F482" s="60">
        <f t="shared" si="62"/>
        <v>5568</v>
      </c>
      <c r="G482" s="60">
        <f t="shared" si="62"/>
        <v>3304</v>
      </c>
      <c r="H482" s="60">
        <f t="shared" si="62"/>
        <v>2704</v>
      </c>
      <c r="I482" s="60">
        <f t="shared" si="62"/>
        <v>2040</v>
      </c>
      <c r="J482" s="60">
        <f t="shared" si="62"/>
        <v>1439</v>
      </c>
      <c r="K482" s="60">
        <f t="shared" si="62"/>
        <v>1529</v>
      </c>
      <c r="L482" s="60">
        <f t="shared" si="62"/>
        <v>855</v>
      </c>
      <c r="M482" s="60">
        <f t="shared" si="63"/>
        <v>20804</v>
      </c>
      <c r="N482" s="60">
        <f t="shared" si="63"/>
        <v>17055</v>
      </c>
      <c r="O482" s="60">
        <f t="shared" si="64"/>
        <v>37859</v>
      </c>
    </row>
    <row r="483" spans="1:15" ht="15.75">
      <c r="A483" s="1048" t="s">
        <v>67</v>
      </c>
      <c r="B483" s="1048"/>
      <c r="C483" s="60">
        <f t="shared" si="62"/>
        <v>11127</v>
      </c>
      <c r="D483" s="60">
        <f t="shared" si="62"/>
        <v>8848</v>
      </c>
      <c r="E483" s="60">
        <f t="shared" si="62"/>
        <v>5521</v>
      </c>
      <c r="F483" s="60">
        <f t="shared" si="62"/>
        <v>5643</v>
      </c>
      <c r="G483" s="60">
        <f t="shared" si="62"/>
        <v>3039</v>
      </c>
      <c r="H483" s="60">
        <f t="shared" si="62"/>
        <v>2685</v>
      </c>
      <c r="I483" s="60">
        <f t="shared" si="62"/>
        <v>1961</v>
      </c>
      <c r="J483" s="60">
        <f t="shared" si="62"/>
        <v>1192</v>
      </c>
      <c r="K483" s="60">
        <f t="shared" si="62"/>
        <v>1286</v>
      </c>
      <c r="L483" s="60">
        <f t="shared" si="62"/>
        <v>536</v>
      </c>
      <c r="M483" s="60">
        <f t="shared" si="63"/>
        <v>22934</v>
      </c>
      <c r="N483" s="60">
        <f t="shared" si="63"/>
        <v>18904</v>
      </c>
      <c r="O483" s="60">
        <f t="shared" si="64"/>
        <v>41838</v>
      </c>
    </row>
    <row r="484" spans="1:15" ht="15.75">
      <c r="A484" s="1048" t="s">
        <v>93</v>
      </c>
      <c r="B484" s="1048"/>
      <c r="C484" s="60">
        <f t="shared" si="62"/>
        <v>11161</v>
      </c>
      <c r="D484" s="60">
        <f t="shared" si="62"/>
        <v>7691</v>
      </c>
      <c r="E484" s="60">
        <f t="shared" si="62"/>
        <v>5395</v>
      </c>
      <c r="F484" s="60">
        <f t="shared" si="62"/>
        <v>4489</v>
      </c>
      <c r="G484" s="60">
        <f t="shared" si="62"/>
        <v>2705</v>
      </c>
      <c r="H484" s="60">
        <f t="shared" si="62"/>
        <v>2269</v>
      </c>
      <c r="I484" s="60">
        <f t="shared" si="62"/>
        <v>1451</v>
      </c>
      <c r="J484" s="60">
        <f t="shared" si="62"/>
        <v>967</v>
      </c>
      <c r="K484" s="60">
        <f t="shared" si="62"/>
        <v>830</v>
      </c>
      <c r="L484" s="60">
        <f t="shared" si="62"/>
        <v>436</v>
      </c>
      <c r="M484" s="60">
        <f t="shared" si="63"/>
        <v>21542</v>
      </c>
      <c r="N484" s="60">
        <f t="shared" si="63"/>
        <v>15852</v>
      </c>
      <c r="O484" s="60">
        <f t="shared" si="64"/>
        <v>37394</v>
      </c>
    </row>
    <row r="485" spans="1:15" ht="15.75">
      <c r="A485" s="1048" t="s">
        <v>69</v>
      </c>
      <c r="B485" s="1048"/>
      <c r="C485" s="60">
        <f t="shared" si="62"/>
        <v>4698</v>
      </c>
      <c r="D485" s="60">
        <f t="shared" si="62"/>
        <v>3585</v>
      </c>
      <c r="E485" s="60">
        <f t="shared" si="62"/>
        <v>3646</v>
      </c>
      <c r="F485" s="60">
        <f t="shared" si="62"/>
        <v>3068</v>
      </c>
      <c r="G485" s="60">
        <f t="shared" si="62"/>
        <v>2476</v>
      </c>
      <c r="H485" s="60">
        <f t="shared" si="62"/>
        <v>1715</v>
      </c>
      <c r="I485" s="60">
        <f t="shared" si="62"/>
        <v>1512</v>
      </c>
      <c r="J485" s="60">
        <f t="shared" si="62"/>
        <v>791</v>
      </c>
      <c r="K485" s="60">
        <f t="shared" si="62"/>
        <v>1275</v>
      </c>
      <c r="L485" s="60">
        <f t="shared" si="62"/>
        <v>396</v>
      </c>
      <c r="M485" s="60">
        <f t="shared" si="63"/>
        <v>13607</v>
      </c>
      <c r="N485" s="60">
        <f t="shared" si="63"/>
        <v>9555</v>
      </c>
      <c r="O485" s="60">
        <f t="shared" si="64"/>
        <v>23162</v>
      </c>
    </row>
    <row r="486" spans="1:15" ht="15.75">
      <c r="A486" s="1048" t="s">
        <v>70</v>
      </c>
      <c r="B486" s="1048"/>
      <c r="C486" s="60">
        <f t="shared" si="62"/>
        <v>8809</v>
      </c>
      <c r="D486" s="60">
        <f t="shared" si="62"/>
        <v>6409</v>
      </c>
      <c r="E486" s="60">
        <f t="shared" si="62"/>
        <v>6616</v>
      </c>
      <c r="F486" s="60">
        <f t="shared" si="62"/>
        <v>5004</v>
      </c>
      <c r="G486" s="60">
        <f t="shared" si="62"/>
        <v>3756</v>
      </c>
      <c r="H486" s="60">
        <f t="shared" si="62"/>
        <v>2468</v>
      </c>
      <c r="I486" s="60">
        <f t="shared" si="62"/>
        <v>2084</v>
      </c>
      <c r="J486" s="60">
        <f t="shared" si="62"/>
        <v>1062</v>
      </c>
      <c r="K486" s="60">
        <f t="shared" si="62"/>
        <v>1469</v>
      </c>
      <c r="L486" s="60">
        <f t="shared" si="62"/>
        <v>462</v>
      </c>
      <c r="M486" s="60">
        <f t="shared" si="63"/>
        <v>22734</v>
      </c>
      <c r="N486" s="60">
        <f t="shared" si="63"/>
        <v>15405</v>
      </c>
      <c r="O486" s="60">
        <f t="shared" si="64"/>
        <v>38139</v>
      </c>
    </row>
    <row r="487" spans="1:15" ht="15.75">
      <c r="A487" s="1048" t="s">
        <v>71</v>
      </c>
      <c r="B487" s="1048"/>
      <c r="C487" s="60">
        <f t="shared" si="62"/>
        <v>12443</v>
      </c>
      <c r="D487" s="60">
        <f t="shared" si="62"/>
        <v>8380</v>
      </c>
      <c r="E487" s="60">
        <f t="shared" si="62"/>
        <v>9602</v>
      </c>
      <c r="F487" s="60">
        <f t="shared" si="62"/>
        <v>8899</v>
      </c>
      <c r="G487" s="60">
        <f t="shared" si="62"/>
        <v>5933</v>
      </c>
      <c r="H487" s="60">
        <f t="shared" si="62"/>
        <v>4686</v>
      </c>
      <c r="I487" s="60">
        <f t="shared" si="62"/>
        <v>3733</v>
      </c>
      <c r="J487" s="60">
        <f t="shared" si="62"/>
        <v>2241</v>
      </c>
      <c r="K487" s="60">
        <f t="shared" si="62"/>
        <v>2676</v>
      </c>
      <c r="L487" s="60">
        <f t="shared" si="62"/>
        <v>1059</v>
      </c>
      <c r="M487" s="60">
        <f t="shared" si="63"/>
        <v>34387</v>
      </c>
      <c r="N487" s="60">
        <f t="shared" si="63"/>
        <v>25265</v>
      </c>
      <c r="O487" s="60">
        <f t="shared" si="64"/>
        <v>59652</v>
      </c>
    </row>
    <row r="488" spans="1:15" ht="15.75">
      <c r="A488" s="1048" t="s">
        <v>72</v>
      </c>
      <c r="B488" s="1048"/>
      <c r="C488" s="60">
        <f t="shared" si="62"/>
        <v>6937</v>
      </c>
      <c r="D488" s="60">
        <f t="shared" si="62"/>
        <v>4904</v>
      </c>
      <c r="E488" s="60">
        <f t="shared" si="62"/>
        <v>4979</v>
      </c>
      <c r="F488" s="60">
        <f t="shared" si="62"/>
        <v>3608</v>
      </c>
      <c r="G488" s="60">
        <f t="shared" si="62"/>
        <v>2993</v>
      </c>
      <c r="H488" s="60">
        <f t="shared" si="62"/>
        <v>1873</v>
      </c>
      <c r="I488" s="60">
        <f t="shared" si="62"/>
        <v>1720</v>
      </c>
      <c r="J488" s="60">
        <f t="shared" si="62"/>
        <v>1061</v>
      </c>
      <c r="K488" s="60">
        <f t="shared" si="62"/>
        <v>1510</v>
      </c>
      <c r="L488" s="60">
        <f t="shared" si="62"/>
        <v>425</v>
      </c>
      <c r="M488" s="60">
        <f t="shared" si="63"/>
        <v>18139</v>
      </c>
      <c r="N488" s="60">
        <f t="shared" si="63"/>
        <v>11871</v>
      </c>
      <c r="O488" s="60">
        <f t="shared" si="64"/>
        <v>30010</v>
      </c>
    </row>
    <row r="489" spans="1:15" ht="15.75">
      <c r="A489" s="1048" t="s">
        <v>73</v>
      </c>
      <c r="B489" s="1048"/>
      <c r="C489" s="60">
        <f t="shared" si="62"/>
        <v>21743</v>
      </c>
      <c r="D489" s="60">
        <f t="shared" si="62"/>
        <v>17224</v>
      </c>
      <c r="E489" s="60">
        <f t="shared" si="62"/>
        <v>13382</v>
      </c>
      <c r="F489" s="60">
        <f t="shared" si="62"/>
        <v>11833</v>
      </c>
      <c r="G489" s="60">
        <f t="shared" si="62"/>
        <v>6396</v>
      </c>
      <c r="H489" s="60">
        <f t="shared" si="62"/>
        <v>5220</v>
      </c>
      <c r="I489" s="60">
        <f t="shared" si="62"/>
        <v>3735</v>
      </c>
      <c r="J489" s="60">
        <f t="shared" si="62"/>
        <v>2163</v>
      </c>
      <c r="K489" s="60">
        <f t="shared" si="62"/>
        <v>2537</v>
      </c>
      <c r="L489" s="60">
        <f t="shared" si="62"/>
        <v>969</v>
      </c>
      <c r="M489" s="60">
        <f t="shared" si="63"/>
        <v>47793</v>
      </c>
      <c r="N489" s="60">
        <f t="shared" si="63"/>
        <v>37409</v>
      </c>
      <c r="O489" s="60">
        <f t="shared" si="64"/>
        <v>85202</v>
      </c>
    </row>
    <row r="490" spans="1:15" ht="15.75">
      <c r="A490" s="1048" t="s">
        <v>32</v>
      </c>
      <c r="B490" s="1048"/>
      <c r="C490" s="60">
        <f t="shared" ref="C490:L490" si="65">SUM(C470:C489)</f>
        <v>241686</v>
      </c>
      <c r="D490" s="60">
        <f t="shared" si="65"/>
        <v>190248</v>
      </c>
      <c r="E490" s="60">
        <f t="shared" si="65"/>
        <v>135041</v>
      </c>
      <c r="F490" s="60">
        <f t="shared" si="65"/>
        <v>119040</v>
      </c>
      <c r="G490" s="60">
        <f t="shared" si="65"/>
        <v>69957</v>
      </c>
      <c r="H490" s="60">
        <f t="shared" si="65"/>
        <v>53058</v>
      </c>
      <c r="I490" s="60">
        <f t="shared" si="65"/>
        <v>41552</v>
      </c>
      <c r="J490" s="60">
        <f t="shared" si="65"/>
        <v>24741</v>
      </c>
      <c r="K490" s="60">
        <f t="shared" si="65"/>
        <v>27014</v>
      </c>
      <c r="L490" s="60">
        <f t="shared" si="65"/>
        <v>11386</v>
      </c>
      <c r="M490" s="60">
        <f>SUM(K490,I490,G490,E490,C490)</f>
        <v>515250</v>
      </c>
      <c r="N490" s="60">
        <f>SUM(L490,J490,H490,F490,D490)</f>
        <v>398473</v>
      </c>
      <c r="O490" s="60">
        <f>SUM(M490:N490)</f>
        <v>913723</v>
      </c>
    </row>
    <row r="491" spans="1:15" ht="15.75">
      <c r="A491" s="61"/>
      <c r="B491" s="61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</row>
    <row r="494" spans="1:15" ht="30.75">
      <c r="A494" s="1026" t="s">
        <v>160</v>
      </c>
      <c r="B494" s="1026"/>
      <c r="C494" s="1026"/>
      <c r="D494" s="1026"/>
      <c r="E494" s="1026"/>
      <c r="F494" s="1026"/>
      <c r="G494" s="1026"/>
      <c r="H494" s="1026"/>
      <c r="I494" s="1026"/>
      <c r="J494" s="1026"/>
      <c r="K494" s="1026"/>
      <c r="L494" s="1026"/>
      <c r="M494" s="1026"/>
      <c r="N494" s="1026"/>
      <c r="O494" s="1026"/>
    </row>
    <row r="495" spans="1:15" ht="30.75">
      <c r="A495" s="1017" t="s">
        <v>20</v>
      </c>
      <c r="B495" s="1017"/>
      <c r="C495" s="1017"/>
      <c r="D495" s="1017"/>
      <c r="E495" s="1017"/>
      <c r="F495" s="1017"/>
      <c r="G495" s="1017"/>
      <c r="H495" s="1017"/>
      <c r="I495" s="1017"/>
      <c r="J495" s="1017"/>
      <c r="K495" s="1017"/>
      <c r="L495" s="1017"/>
      <c r="M495" s="1017"/>
      <c r="N495" s="1017"/>
      <c r="O495" s="1017"/>
    </row>
    <row r="496" spans="1:15" ht="30.75">
      <c r="A496" s="1017"/>
      <c r="B496" s="1017"/>
      <c r="C496" s="1017"/>
      <c r="D496" s="1017"/>
      <c r="E496" s="1017"/>
      <c r="F496" s="1017"/>
      <c r="G496" s="1017"/>
      <c r="H496" s="1017"/>
      <c r="I496" s="1017"/>
      <c r="J496" s="1017"/>
      <c r="K496" s="1017"/>
      <c r="L496" s="1017"/>
      <c r="M496" s="1017"/>
      <c r="N496" s="1017"/>
      <c r="O496" s="1017"/>
    </row>
    <row r="497" spans="1:15" ht="31.5">
      <c r="A497" s="1016" t="s">
        <v>41</v>
      </c>
      <c r="B497" s="1016"/>
      <c r="C497" s="1009" t="s">
        <v>78</v>
      </c>
      <c r="D497" s="1016"/>
      <c r="E497" s="1009" t="s">
        <v>80</v>
      </c>
      <c r="F497" s="1016"/>
      <c r="G497" s="1009" t="s">
        <v>86</v>
      </c>
      <c r="H497" s="1016"/>
      <c r="I497" s="1009" t="s">
        <v>87</v>
      </c>
      <c r="J497" s="1016"/>
      <c r="K497" s="1009" t="s">
        <v>88</v>
      </c>
      <c r="L497" s="1009"/>
      <c r="M497" s="1009" t="s">
        <v>32</v>
      </c>
      <c r="N497" s="1009"/>
      <c r="O497" s="1009"/>
    </row>
    <row r="498" spans="1:15" ht="15.75">
      <c r="A498" s="1016"/>
      <c r="B498" s="1016"/>
      <c r="C498" s="18" t="s">
        <v>131</v>
      </c>
      <c r="D498" s="21" t="s">
        <v>34</v>
      </c>
      <c r="E498" s="18" t="s">
        <v>131</v>
      </c>
      <c r="F498" s="21" t="s">
        <v>34</v>
      </c>
      <c r="G498" s="18" t="s">
        <v>131</v>
      </c>
      <c r="H498" s="21" t="s">
        <v>34</v>
      </c>
      <c r="I498" s="18" t="s">
        <v>131</v>
      </c>
      <c r="J498" s="21" t="s">
        <v>34</v>
      </c>
      <c r="K498" s="18" t="s">
        <v>131</v>
      </c>
      <c r="L498" s="21" t="s">
        <v>34</v>
      </c>
      <c r="M498" s="18" t="s">
        <v>131</v>
      </c>
      <c r="N498" s="21" t="s">
        <v>34</v>
      </c>
      <c r="O498" s="21" t="s">
        <v>32</v>
      </c>
    </row>
    <row r="499" spans="1:15" ht="15.75">
      <c r="A499" s="1013" t="s">
        <v>53</v>
      </c>
      <c r="B499" s="1014"/>
      <c r="C499" s="7">
        <v>15579</v>
      </c>
      <c r="D499" s="7">
        <v>13251</v>
      </c>
      <c r="E499" s="7">
        <v>7921</v>
      </c>
      <c r="F499" s="7">
        <v>5761</v>
      </c>
      <c r="G499" s="7">
        <v>4733</v>
      </c>
      <c r="H499" s="7">
        <v>2825</v>
      </c>
      <c r="I499" s="7">
        <v>2780</v>
      </c>
      <c r="J499" s="7">
        <v>1253</v>
      </c>
      <c r="K499" s="7">
        <v>1325</v>
      </c>
      <c r="L499" s="7">
        <v>378</v>
      </c>
      <c r="M499" s="7">
        <f>K499+I499+G499+E499+C499</f>
        <v>32338</v>
      </c>
      <c r="N499" s="7">
        <f>L499+J499+H499+F499+D499</f>
        <v>23468</v>
      </c>
      <c r="O499" s="7">
        <f>SUM(M499:N499)</f>
        <v>55806</v>
      </c>
    </row>
    <row r="500" spans="1:15" ht="15.75">
      <c r="A500" s="1013" t="s">
        <v>54</v>
      </c>
      <c r="B500" s="1014"/>
      <c r="C500" s="7">
        <v>8605</v>
      </c>
      <c r="D500" s="7">
        <v>7608</v>
      </c>
      <c r="E500" s="7">
        <v>5344</v>
      </c>
      <c r="F500" s="7">
        <v>5645</v>
      </c>
      <c r="G500" s="7">
        <v>2190</v>
      </c>
      <c r="H500" s="7">
        <v>2113</v>
      </c>
      <c r="I500" s="7">
        <v>892</v>
      </c>
      <c r="J500" s="7">
        <v>691</v>
      </c>
      <c r="K500" s="7">
        <v>544</v>
      </c>
      <c r="L500" s="7">
        <v>258</v>
      </c>
      <c r="M500" s="7">
        <f t="shared" ref="M500:N518" si="66">K500+I500+G500+E500+C500</f>
        <v>17575</v>
      </c>
      <c r="N500" s="7">
        <f t="shared" si="66"/>
        <v>16315</v>
      </c>
      <c r="O500" s="7">
        <f t="shared" ref="O500:O519" si="67">SUM(M500:N500)</f>
        <v>33890</v>
      </c>
    </row>
    <row r="501" spans="1:15" ht="15.75">
      <c r="A501" s="1013" t="s">
        <v>55</v>
      </c>
      <c r="B501" s="1014"/>
      <c r="C501" s="7">
        <v>7144</v>
      </c>
      <c r="D501" s="15">
        <v>5810</v>
      </c>
      <c r="E501" s="7">
        <v>4063</v>
      </c>
      <c r="F501" s="7">
        <v>3408</v>
      </c>
      <c r="G501" s="7">
        <v>1588</v>
      </c>
      <c r="H501" s="7">
        <v>1182</v>
      </c>
      <c r="I501" s="7">
        <v>786</v>
      </c>
      <c r="J501" s="7">
        <v>419</v>
      </c>
      <c r="K501" s="7">
        <v>359</v>
      </c>
      <c r="L501" s="7">
        <v>164</v>
      </c>
      <c r="M501" s="7">
        <f t="shared" si="66"/>
        <v>13940</v>
      </c>
      <c r="N501" s="7">
        <f t="shared" si="66"/>
        <v>10983</v>
      </c>
      <c r="O501" s="7">
        <f t="shared" si="67"/>
        <v>24923</v>
      </c>
    </row>
    <row r="502" spans="1:15" ht="15.75">
      <c r="A502" s="1013" t="s">
        <v>56</v>
      </c>
      <c r="B502" s="1014"/>
      <c r="C502" s="7">
        <v>10937</v>
      </c>
      <c r="D502" s="7">
        <v>9870</v>
      </c>
      <c r="E502" s="7">
        <v>3252</v>
      </c>
      <c r="F502" s="7">
        <v>2509</v>
      </c>
      <c r="G502" s="7">
        <v>1886</v>
      </c>
      <c r="H502" s="7">
        <v>1316</v>
      </c>
      <c r="I502" s="7">
        <v>1084</v>
      </c>
      <c r="J502" s="7">
        <v>615</v>
      </c>
      <c r="K502" s="7">
        <v>573</v>
      </c>
      <c r="L502" s="7">
        <v>181</v>
      </c>
      <c r="M502" s="7">
        <f t="shared" si="66"/>
        <v>17732</v>
      </c>
      <c r="N502" s="7">
        <f t="shared" si="66"/>
        <v>14491</v>
      </c>
      <c r="O502" s="7">
        <f t="shared" si="67"/>
        <v>32223</v>
      </c>
    </row>
    <row r="503" spans="1:15" ht="15.75">
      <c r="A503" s="1013" t="s">
        <v>57</v>
      </c>
      <c r="B503" s="6" t="s">
        <v>58</v>
      </c>
      <c r="C503" s="7">
        <v>7139</v>
      </c>
      <c r="D503" s="7">
        <v>6763</v>
      </c>
      <c r="E503" s="7">
        <v>3992</v>
      </c>
      <c r="F503" s="7">
        <v>3841</v>
      </c>
      <c r="G503" s="7">
        <v>1231</v>
      </c>
      <c r="H503" s="7">
        <v>859</v>
      </c>
      <c r="I503" s="7">
        <v>625</v>
      </c>
      <c r="J503" s="7">
        <v>441</v>
      </c>
      <c r="K503" s="7">
        <v>307</v>
      </c>
      <c r="L503" s="7">
        <v>141</v>
      </c>
      <c r="M503" s="7">
        <f t="shared" si="66"/>
        <v>13294</v>
      </c>
      <c r="N503" s="7">
        <f t="shared" si="66"/>
        <v>12045</v>
      </c>
      <c r="O503" s="7">
        <f t="shared" si="67"/>
        <v>25339</v>
      </c>
    </row>
    <row r="504" spans="1:15" ht="15.75">
      <c r="A504" s="1013"/>
      <c r="B504" s="6" t="s">
        <v>59</v>
      </c>
      <c r="C504" s="7">
        <v>14663</v>
      </c>
      <c r="D504" s="7">
        <v>13196</v>
      </c>
      <c r="E504" s="7">
        <v>3641</v>
      </c>
      <c r="F504" s="7">
        <v>3237</v>
      </c>
      <c r="G504" s="7">
        <v>1907</v>
      </c>
      <c r="H504" s="7">
        <v>1461</v>
      </c>
      <c r="I504" s="7">
        <v>1087</v>
      </c>
      <c r="J504" s="7">
        <v>560</v>
      </c>
      <c r="K504" s="7">
        <v>540</v>
      </c>
      <c r="L504" s="7">
        <v>154</v>
      </c>
      <c r="M504" s="7">
        <f t="shared" si="66"/>
        <v>21838</v>
      </c>
      <c r="N504" s="7">
        <f t="shared" si="66"/>
        <v>18608</v>
      </c>
      <c r="O504" s="7">
        <f t="shared" si="67"/>
        <v>40446</v>
      </c>
    </row>
    <row r="505" spans="1:15" ht="15.75">
      <c r="A505" s="1013"/>
      <c r="B505" s="6" t="s">
        <v>60</v>
      </c>
      <c r="C505" s="7">
        <v>6102</v>
      </c>
      <c r="D505" s="7">
        <v>4733</v>
      </c>
      <c r="E505" s="7">
        <v>2884</v>
      </c>
      <c r="F505" s="7">
        <v>3409</v>
      </c>
      <c r="G505" s="7">
        <v>1336</v>
      </c>
      <c r="H505" s="7">
        <v>1244</v>
      </c>
      <c r="I505" s="7">
        <v>704</v>
      </c>
      <c r="J505" s="7">
        <v>450</v>
      </c>
      <c r="K505" s="7">
        <v>332</v>
      </c>
      <c r="L505" s="7">
        <v>171</v>
      </c>
      <c r="M505" s="7">
        <f t="shared" si="66"/>
        <v>11358</v>
      </c>
      <c r="N505" s="7">
        <f t="shared" si="66"/>
        <v>10007</v>
      </c>
      <c r="O505" s="7">
        <f t="shared" si="67"/>
        <v>21365</v>
      </c>
    </row>
    <row r="506" spans="1:15" ht="15.75">
      <c r="A506" s="1013"/>
      <c r="B506" s="6" t="s">
        <v>61</v>
      </c>
      <c r="C506" s="7">
        <v>4220</v>
      </c>
      <c r="D506" s="7">
        <v>3858</v>
      </c>
      <c r="E506" s="7">
        <v>2369</v>
      </c>
      <c r="F506" s="7">
        <v>2145</v>
      </c>
      <c r="G506" s="7">
        <v>829</v>
      </c>
      <c r="H506" s="7">
        <v>724</v>
      </c>
      <c r="I506" s="7">
        <v>350</v>
      </c>
      <c r="J506" s="7">
        <v>223</v>
      </c>
      <c r="K506" s="7">
        <v>182</v>
      </c>
      <c r="L506" s="7">
        <v>107</v>
      </c>
      <c r="M506" s="7">
        <f t="shared" si="66"/>
        <v>7950</v>
      </c>
      <c r="N506" s="7">
        <f t="shared" si="66"/>
        <v>7057</v>
      </c>
      <c r="O506" s="7">
        <f t="shared" si="67"/>
        <v>15007</v>
      </c>
    </row>
    <row r="507" spans="1:15" ht="15.75">
      <c r="A507" s="1013"/>
      <c r="B507" s="6" t="s">
        <v>62</v>
      </c>
      <c r="C507" s="7">
        <v>8325</v>
      </c>
      <c r="D507" s="7">
        <v>7111</v>
      </c>
      <c r="E507" s="7">
        <v>4487</v>
      </c>
      <c r="F507" s="7">
        <v>4896</v>
      </c>
      <c r="G507" s="7">
        <v>1728</v>
      </c>
      <c r="H507" s="7">
        <v>1372</v>
      </c>
      <c r="I507" s="7">
        <v>821</v>
      </c>
      <c r="J507" s="7">
        <v>558</v>
      </c>
      <c r="K507" s="7">
        <v>424</v>
      </c>
      <c r="L507" s="7">
        <v>174</v>
      </c>
      <c r="M507" s="7">
        <f t="shared" si="66"/>
        <v>15785</v>
      </c>
      <c r="N507" s="7">
        <f t="shared" si="66"/>
        <v>14111</v>
      </c>
      <c r="O507" s="7">
        <f t="shared" si="67"/>
        <v>29896</v>
      </c>
    </row>
    <row r="508" spans="1:15" ht="15.75">
      <c r="A508" s="1013"/>
      <c r="B508" s="6" t="s">
        <v>63</v>
      </c>
      <c r="C508" s="7">
        <v>5802</v>
      </c>
      <c r="D508" s="7">
        <v>5326</v>
      </c>
      <c r="E508" s="7">
        <v>3139</v>
      </c>
      <c r="F508" s="7">
        <v>3091</v>
      </c>
      <c r="G508" s="7">
        <v>1124</v>
      </c>
      <c r="H508" s="7">
        <v>1033</v>
      </c>
      <c r="I508" s="7">
        <v>531</v>
      </c>
      <c r="J508" s="7">
        <v>312</v>
      </c>
      <c r="K508" s="7">
        <v>412</v>
      </c>
      <c r="L508" s="7">
        <v>163</v>
      </c>
      <c r="M508" s="7">
        <f t="shared" si="66"/>
        <v>11008</v>
      </c>
      <c r="N508" s="7">
        <f t="shared" si="66"/>
        <v>9925</v>
      </c>
      <c r="O508" s="7">
        <f t="shared" si="67"/>
        <v>20933</v>
      </c>
    </row>
    <row r="509" spans="1:15" ht="15.75">
      <c r="A509" s="1013" t="s">
        <v>64</v>
      </c>
      <c r="B509" s="1014"/>
      <c r="C509" s="7">
        <v>11058</v>
      </c>
      <c r="D509" s="7">
        <v>8706</v>
      </c>
      <c r="E509" s="7">
        <v>5736</v>
      </c>
      <c r="F509" s="7">
        <v>4961</v>
      </c>
      <c r="G509" s="7">
        <v>2755</v>
      </c>
      <c r="H509" s="7">
        <v>2188</v>
      </c>
      <c r="I509" s="7">
        <v>1569</v>
      </c>
      <c r="J509" s="7">
        <v>986</v>
      </c>
      <c r="K509" s="7">
        <v>923</v>
      </c>
      <c r="L509" s="7">
        <v>492</v>
      </c>
      <c r="M509" s="7">
        <f t="shared" si="66"/>
        <v>22041</v>
      </c>
      <c r="N509" s="7">
        <f t="shared" si="66"/>
        <v>17333</v>
      </c>
      <c r="O509" s="7">
        <f t="shared" si="67"/>
        <v>39374</v>
      </c>
    </row>
    <row r="510" spans="1:15" ht="15.75">
      <c r="A510" s="1013" t="s">
        <v>65</v>
      </c>
      <c r="B510" s="1014"/>
      <c r="C510" s="7">
        <v>10544</v>
      </c>
      <c r="D510" s="7">
        <v>8353</v>
      </c>
      <c r="E510" s="7">
        <v>6123</v>
      </c>
      <c r="F510" s="7">
        <v>5223</v>
      </c>
      <c r="G510" s="7">
        <v>2964</v>
      </c>
      <c r="H510" s="7">
        <v>2150</v>
      </c>
      <c r="I510" s="7">
        <v>1743</v>
      </c>
      <c r="J510" s="7">
        <v>1187</v>
      </c>
      <c r="K510" s="7">
        <v>1338</v>
      </c>
      <c r="L510" s="7">
        <v>567</v>
      </c>
      <c r="M510" s="7">
        <f t="shared" si="66"/>
        <v>22712</v>
      </c>
      <c r="N510" s="7">
        <f t="shared" si="66"/>
        <v>17480</v>
      </c>
      <c r="O510" s="7">
        <f t="shared" si="67"/>
        <v>40192</v>
      </c>
    </row>
    <row r="511" spans="1:15" ht="15.75">
      <c r="A511" s="1013" t="s">
        <v>66</v>
      </c>
      <c r="B511" s="1014"/>
      <c r="C511" s="7">
        <v>5743</v>
      </c>
      <c r="D511" s="7">
        <v>4640</v>
      </c>
      <c r="E511" s="7">
        <v>3768</v>
      </c>
      <c r="F511" s="7">
        <v>3576</v>
      </c>
      <c r="G511" s="7">
        <v>2279</v>
      </c>
      <c r="H511" s="7">
        <v>1715</v>
      </c>
      <c r="I511" s="7">
        <v>1396</v>
      </c>
      <c r="J511" s="7">
        <v>826</v>
      </c>
      <c r="K511" s="7">
        <v>970</v>
      </c>
      <c r="L511" s="7">
        <v>435</v>
      </c>
      <c r="M511" s="7">
        <f t="shared" si="66"/>
        <v>14156</v>
      </c>
      <c r="N511" s="7">
        <f t="shared" si="66"/>
        <v>11192</v>
      </c>
      <c r="O511" s="7">
        <f t="shared" si="67"/>
        <v>25348</v>
      </c>
    </row>
    <row r="512" spans="1:15" ht="15.75">
      <c r="A512" s="1013" t="s">
        <v>67</v>
      </c>
      <c r="B512" s="1014"/>
      <c r="C512" s="7">
        <v>8071</v>
      </c>
      <c r="D512" s="7">
        <v>6620</v>
      </c>
      <c r="E512" s="7">
        <v>3514</v>
      </c>
      <c r="F512" s="7">
        <v>3748</v>
      </c>
      <c r="G512" s="7">
        <v>1802</v>
      </c>
      <c r="H512" s="7">
        <v>1573</v>
      </c>
      <c r="I512" s="7">
        <v>1024</v>
      </c>
      <c r="J512" s="7">
        <v>718</v>
      </c>
      <c r="K512" s="7">
        <v>575</v>
      </c>
      <c r="L512" s="7">
        <v>383</v>
      </c>
      <c r="M512" s="7">
        <f t="shared" si="66"/>
        <v>14986</v>
      </c>
      <c r="N512" s="7">
        <f t="shared" si="66"/>
        <v>13042</v>
      </c>
      <c r="O512" s="7">
        <f t="shared" si="67"/>
        <v>28028</v>
      </c>
    </row>
    <row r="513" spans="1:17" ht="15.75">
      <c r="A513" s="1013" t="s">
        <v>93</v>
      </c>
      <c r="B513" s="1014"/>
      <c r="C513" s="7">
        <v>7988</v>
      </c>
      <c r="D513" s="7">
        <v>5594</v>
      </c>
      <c r="E513" s="7">
        <v>3111</v>
      </c>
      <c r="F513" s="7">
        <v>2975</v>
      </c>
      <c r="G513" s="7">
        <v>1657</v>
      </c>
      <c r="H513" s="7">
        <v>1370</v>
      </c>
      <c r="I513" s="7">
        <v>986</v>
      </c>
      <c r="J513" s="7">
        <v>652</v>
      </c>
      <c r="K513" s="7">
        <v>516</v>
      </c>
      <c r="L513" s="7">
        <v>263</v>
      </c>
      <c r="M513" s="7">
        <f t="shared" si="66"/>
        <v>14258</v>
      </c>
      <c r="N513" s="7">
        <f t="shared" si="66"/>
        <v>10854</v>
      </c>
      <c r="O513" s="7">
        <f t="shared" si="67"/>
        <v>25112</v>
      </c>
    </row>
    <row r="514" spans="1:17" ht="15.75">
      <c r="A514" s="1013" t="s">
        <v>69</v>
      </c>
      <c r="B514" s="1014"/>
      <c r="C514" s="7">
        <v>3134</v>
      </c>
      <c r="D514" s="7">
        <v>2417</v>
      </c>
      <c r="E514" s="7">
        <v>2353</v>
      </c>
      <c r="F514" s="7">
        <v>2058</v>
      </c>
      <c r="G514" s="7">
        <v>1436</v>
      </c>
      <c r="H514" s="7">
        <v>964</v>
      </c>
      <c r="I514" s="7">
        <v>905</v>
      </c>
      <c r="J514" s="7">
        <v>481</v>
      </c>
      <c r="K514" s="7">
        <v>570</v>
      </c>
      <c r="L514" s="7">
        <v>192</v>
      </c>
      <c r="M514" s="7">
        <f t="shared" si="66"/>
        <v>8398</v>
      </c>
      <c r="N514" s="7">
        <f t="shared" si="66"/>
        <v>6112</v>
      </c>
      <c r="O514" s="7">
        <f t="shared" si="67"/>
        <v>14510</v>
      </c>
    </row>
    <row r="515" spans="1:17" ht="15.75">
      <c r="A515" s="1013" t="s">
        <v>70</v>
      </c>
      <c r="B515" s="1014"/>
      <c r="C515" s="7">
        <v>5474</v>
      </c>
      <c r="D515" s="7">
        <v>3940</v>
      </c>
      <c r="E515" s="7">
        <v>3476</v>
      </c>
      <c r="F515" s="7">
        <v>3015</v>
      </c>
      <c r="G515" s="7">
        <v>1890</v>
      </c>
      <c r="H515" s="7">
        <v>1259</v>
      </c>
      <c r="I515" s="7">
        <v>1129</v>
      </c>
      <c r="J515" s="7">
        <v>578</v>
      </c>
      <c r="K515" s="7">
        <v>743</v>
      </c>
      <c r="L515" s="7">
        <v>193</v>
      </c>
      <c r="M515" s="7">
        <f t="shared" si="66"/>
        <v>12712</v>
      </c>
      <c r="N515" s="7">
        <f t="shared" si="66"/>
        <v>8985</v>
      </c>
      <c r="O515" s="7">
        <f t="shared" si="67"/>
        <v>21697</v>
      </c>
    </row>
    <row r="516" spans="1:17" ht="15.75">
      <c r="A516" s="1013" t="s">
        <v>71</v>
      </c>
      <c r="B516" s="1014"/>
      <c r="C516" s="7">
        <v>8399</v>
      </c>
      <c r="D516" s="7">
        <v>5752</v>
      </c>
      <c r="E516" s="7">
        <v>6024</v>
      </c>
      <c r="F516" s="7">
        <v>6149</v>
      </c>
      <c r="G516" s="7">
        <v>3579</v>
      </c>
      <c r="H516" s="7">
        <v>2757</v>
      </c>
      <c r="I516" s="7">
        <v>2241</v>
      </c>
      <c r="J516" s="7">
        <v>1260</v>
      </c>
      <c r="K516" s="7">
        <v>1579</v>
      </c>
      <c r="L516" s="7">
        <v>566</v>
      </c>
      <c r="M516" s="7">
        <f t="shared" si="66"/>
        <v>21822</v>
      </c>
      <c r="N516" s="7">
        <f t="shared" si="66"/>
        <v>16484</v>
      </c>
      <c r="O516" s="7">
        <f t="shared" si="67"/>
        <v>38306</v>
      </c>
    </row>
    <row r="517" spans="1:17" ht="15.75">
      <c r="A517" s="1013" t="s">
        <v>72</v>
      </c>
      <c r="B517" s="1014"/>
      <c r="C517" s="7">
        <v>4554</v>
      </c>
      <c r="D517" s="7">
        <v>3300</v>
      </c>
      <c r="E517" s="7">
        <v>3619</v>
      </c>
      <c r="F517" s="7">
        <v>2369</v>
      </c>
      <c r="G517" s="7">
        <v>1465</v>
      </c>
      <c r="H517" s="7">
        <v>990</v>
      </c>
      <c r="I517" s="7">
        <v>950</v>
      </c>
      <c r="J517" s="7">
        <v>785</v>
      </c>
      <c r="K517" s="7">
        <v>987</v>
      </c>
      <c r="L517" s="7">
        <v>450</v>
      </c>
      <c r="M517" s="7">
        <f t="shared" si="66"/>
        <v>11575</v>
      </c>
      <c r="N517" s="7">
        <f t="shared" si="66"/>
        <v>7894</v>
      </c>
      <c r="O517" s="7">
        <f t="shared" si="67"/>
        <v>19469</v>
      </c>
    </row>
    <row r="518" spans="1:17" ht="15.75">
      <c r="A518" s="1013" t="s">
        <v>73</v>
      </c>
      <c r="B518" s="1014"/>
      <c r="C518" s="7">
        <v>14221</v>
      </c>
      <c r="D518" s="7">
        <v>11960</v>
      </c>
      <c r="E518" s="7">
        <v>7775</v>
      </c>
      <c r="F518" s="7">
        <v>7994</v>
      </c>
      <c r="G518" s="7">
        <v>3174</v>
      </c>
      <c r="H518" s="7">
        <v>3026</v>
      </c>
      <c r="I518" s="7">
        <v>1777</v>
      </c>
      <c r="J518" s="7">
        <v>1153</v>
      </c>
      <c r="K518" s="7">
        <v>973</v>
      </c>
      <c r="L518" s="7">
        <v>443</v>
      </c>
      <c r="M518" s="7">
        <f t="shared" si="66"/>
        <v>27920</v>
      </c>
      <c r="N518" s="7">
        <f t="shared" si="66"/>
        <v>24576</v>
      </c>
      <c r="O518" s="7">
        <f t="shared" si="67"/>
        <v>52496</v>
      </c>
    </row>
    <row r="519" spans="1:17" ht="15.75">
      <c r="A519" s="1016" t="s">
        <v>32</v>
      </c>
      <c r="B519" s="1016"/>
      <c r="C519" s="22">
        <f>SUM(C499:C518)</f>
        <v>167702</v>
      </c>
      <c r="D519" s="22">
        <f t="shared" ref="D519:N519" si="68">SUM(D499:D518)</f>
        <v>138808</v>
      </c>
      <c r="E519" s="22">
        <f t="shared" si="68"/>
        <v>86591</v>
      </c>
      <c r="F519" s="22">
        <f t="shared" si="68"/>
        <v>80010</v>
      </c>
      <c r="G519" s="22">
        <f t="shared" si="68"/>
        <v>41553</v>
      </c>
      <c r="H519" s="22">
        <f t="shared" si="68"/>
        <v>32121</v>
      </c>
      <c r="I519" s="22">
        <f t="shared" si="68"/>
        <v>23380</v>
      </c>
      <c r="J519" s="22">
        <f t="shared" si="68"/>
        <v>14148</v>
      </c>
      <c r="K519" s="22">
        <f t="shared" si="68"/>
        <v>14172</v>
      </c>
      <c r="L519" s="22">
        <f t="shared" si="68"/>
        <v>5875</v>
      </c>
      <c r="M519" s="22">
        <f t="shared" si="68"/>
        <v>333398</v>
      </c>
      <c r="N519" s="22">
        <f t="shared" si="68"/>
        <v>270962</v>
      </c>
      <c r="O519" s="7">
        <f t="shared" si="67"/>
        <v>604360</v>
      </c>
    </row>
    <row r="522" spans="1:17" ht="15.75">
      <c r="A522" s="1054"/>
      <c r="B522" s="1054"/>
      <c r="C522" s="1054"/>
      <c r="D522" s="1054"/>
      <c r="E522" s="1054"/>
      <c r="F522" s="1054"/>
      <c r="G522" s="1054"/>
      <c r="H522" s="1054"/>
      <c r="I522" s="1054"/>
      <c r="J522" s="1054"/>
      <c r="K522" s="1054"/>
      <c r="L522" s="1054"/>
      <c r="M522" s="1054"/>
      <c r="N522" s="1054"/>
      <c r="O522" s="1054"/>
    </row>
    <row r="525" spans="1:17" ht="30.75">
      <c r="A525" s="1017" t="s">
        <v>165</v>
      </c>
      <c r="B525" s="1017"/>
      <c r="C525" s="1017"/>
      <c r="D525" s="1017"/>
      <c r="E525" s="1017"/>
      <c r="F525" s="1017"/>
      <c r="G525" s="1017"/>
      <c r="H525" s="1017"/>
      <c r="I525" s="1017"/>
      <c r="J525" s="1017"/>
      <c r="K525" s="1017"/>
      <c r="L525" s="1017"/>
      <c r="M525" s="1017"/>
      <c r="N525" s="1017"/>
      <c r="O525" s="1017"/>
      <c r="P525" s="1017"/>
      <c r="Q525" s="1017"/>
    </row>
    <row r="526" spans="1:17" ht="30.75">
      <c r="A526" s="1055" t="s">
        <v>8</v>
      </c>
      <c r="B526" s="1017"/>
      <c r="C526" s="1017"/>
      <c r="D526" s="1017"/>
      <c r="E526" s="1017"/>
      <c r="F526" s="1017"/>
      <c r="G526" s="1017"/>
      <c r="H526" s="1017"/>
      <c r="I526" s="1017"/>
      <c r="J526" s="1017"/>
      <c r="K526" s="1017"/>
      <c r="L526" s="1017"/>
      <c r="M526" s="1017"/>
      <c r="N526" s="1017"/>
      <c r="O526" s="1017"/>
      <c r="P526" s="1017"/>
      <c r="Q526" s="1017"/>
    </row>
    <row r="527" spans="1:17" ht="15.75">
      <c r="B527" s="1027" t="s">
        <v>115</v>
      </c>
      <c r="C527" s="1038"/>
      <c r="D527" s="1027" t="s">
        <v>139</v>
      </c>
      <c r="E527" s="1027"/>
      <c r="F527" s="1027" t="s">
        <v>140</v>
      </c>
      <c r="G527" s="1027"/>
      <c r="H527" s="1027" t="s">
        <v>86</v>
      </c>
      <c r="I527" s="1027"/>
      <c r="J527" s="1027" t="s">
        <v>141</v>
      </c>
      <c r="K527" s="1027"/>
      <c r="L527" s="1027" t="s">
        <v>88</v>
      </c>
      <c r="M527" s="1027"/>
      <c r="N527" s="1027" t="s">
        <v>32</v>
      </c>
      <c r="O527" s="1027"/>
      <c r="P527" s="1027"/>
    </row>
    <row r="528" spans="1:17" ht="15.75">
      <c r="B528" s="1027"/>
      <c r="C528" s="1038"/>
      <c r="D528" s="26" t="s">
        <v>33</v>
      </c>
      <c r="E528" s="26" t="s">
        <v>34</v>
      </c>
      <c r="F528" s="26" t="s">
        <v>33</v>
      </c>
      <c r="G528" s="26" t="s">
        <v>34</v>
      </c>
      <c r="H528" s="26" t="s">
        <v>33</v>
      </c>
      <c r="I528" s="26" t="s">
        <v>34</v>
      </c>
      <c r="J528" s="26" t="s">
        <v>33</v>
      </c>
      <c r="K528" s="26" t="s">
        <v>34</v>
      </c>
      <c r="L528" s="26" t="s">
        <v>33</v>
      </c>
      <c r="M528" s="26" t="s">
        <v>34</v>
      </c>
      <c r="N528" s="26" t="s">
        <v>33</v>
      </c>
      <c r="O528" s="26" t="s">
        <v>34</v>
      </c>
      <c r="P528" s="26" t="s">
        <v>32</v>
      </c>
    </row>
    <row r="529" spans="2:16" ht="15.75">
      <c r="B529" s="1028" t="s">
        <v>53</v>
      </c>
      <c r="C529" s="1034"/>
      <c r="D529" s="37">
        <v>222</v>
      </c>
      <c r="E529" s="37">
        <v>95</v>
      </c>
      <c r="F529" s="37">
        <v>58</v>
      </c>
      <c r="G529" s="37">
        <v>24</v>
      </c>
      <c r="H529" s="37">
        <v>11</v>
      </c>
      <c r="I529" s="37">
        <v>4</v>
      </c>
      <c r="J529" s="37">
        <v>7</v>
      </c>
      <c r="K529" s="37">
        <v>7</v>
      </c>
      <c r="L529" s="37">
        <v>14</v>
      </c>
      <c r="M529" s="37">
        <v>1</v>
      </c>
      <c r="N529" s="37">
        <f t="shared" ref="N529:O548" si="69">L529+J529+H529+F529+D529</f>
        <v>312</v>
      </c>
      <c r="O529" s="37">
        <f t="shared" si="69"/>
        <v>131</v>
      </c>
      <c r="P529" s="37">
        <f t="shared" ref="P529:P549" si="70">SUM(N529:O529)</f>
        <v>443</v>
      </c>
    </row>
    <row r="530" spans="2:16" ht="15.75">
      <c r="B530" s="1028" t="s">
        <v>54</v>
      </c>
      <c r="C530" s="1034"/>
      <c r="D530" s="37">
        <v>39</v>
      </c>
      <c r="E530" s="37">
        <v>9</v>
      </c>
      <c r="F530" s="37">
        <v>2</v>
      </c>
      <c r="G530" s="37">
        <v>1</v>
      </c>
      <c r="H530" s="37">
        <v>0</v>
      </c>
      <c r="I530" s="37">
        <v>0</v>
      </c>
      <c r="J530" s="37">
        <v>0</v>
      </c>
      <c r="K530" s="37">
        <v>0</v>
      </c>
      <c r="L530" s="37">
        <v>0</v>
      </c>
      <c r="M530" s="37">
        <v>0</v>
      </c>
      <c r="N530" s="37">
        <f t="shared" si="69"/>
        <v>41</v>
      </c>
      <c r="O530" s="37">
        <f t="shared" si="69"/>
        <v>10</v>
      </c>
      <c r="P530" s="37">
        <f t="shared" si="70"/>
        <v>51</v>
      </c>
    </row>
    <row r="531" spans="2:16" ht="15.75">
      <c r="B531" s="1028" t="s">
        <v>55</v>
      </c>
      <c r="C531" s="1034"/>
      <c r="D531" s="37">
        <v>37</v>
      </c>
      <c r="E531" s="37">
        <v>22</v>
      </c>
      <c r="F531" s="37">
        <v>9</v>
      </c>
      <c r="G531" s="37">
        <v>1</v>
      </c>
      <c r="H531" s="37">
        <v>6</v>
      </c>
      <c r="I531" s="37">
        <v>0</v>
      </c>
      <c r="J531" s="37">
        <v>0</v>
      </c>
      <c r="K531" s="37">
        <v>0</v>
      </c>
      <c r="L531" s="37">
        <v>1</v>
      </c>
      <c r="M531" s="37">
        <v>0</v>
      </c>
      <c r="N531" s="37">
        <f t="shared" si="69"/>
        <v>53</v>
      </c>
      <c r="O531" s="37">
        <f t="shared" si="69"/>
        <v>23</v>
      </c>
      <c r="P531" s="37">
        <f t="shared" si="70"/>
        <v>76</v>
      </c>
    </row>
    <row r="532" spans="2:16" ht="15.75">
      <c r="B532" s="1028" t="s">
        <v>56</v>
      </c>
      <c r="C532" s="1034"/>
      <c r="D532" s="37">
        <v>0</v>
      </c>
      <c r="E532" s="37">
        <v>0</v>
      </c>
      <c r="F532" s="37">
        <v>0</v>
      </c>
      <c r="G532" s="37">
        <v>0</v>
      </c>
      <c r="H532" s="37">
        <v>0</v>
      </c>
      <c r="I532" s="37">
        <v>0</v>
      </c>
      <c r="J532" s="37">
        <v>0</v>
      </c>
      <c r="K532" s="37">
        <v>0</v>
      </c>
      <c r="L532" s="37">
        <v>0</v>
      </c>
      <c r="M532" s="37">
        <v>0</v>
      </c>
      <c r="N532" s="37">
        <f t="shared" si="69"/>
        <v>0</v>
      </c>
      <c r="O532" s="37">
        <f t="shared" si="69"/>
        <v>0</v>
      </c>
      <c r="P532" s="37">
        <f t="shared" si="70"/>
        <v>0</v>
      </c>
    </row>
    <row r="533" spans="2:16" ht="15.75">
      <c r="B533" s="1028" t="s">
        <v>57</v>
      </c>
      <c r="C533" s="16" t="s">
        <v>100</v>
      </c>
      <c r="D533" s="37">
        <v>117</v>
      </c>
      <c r="E533" s="37">
        <v>53</v>
      </c>
      <c r="F533" s="37">
        <v>45</v>
      </c>
      <c r="G533" s="37">
        <v>7</v>
      </c>
      <c r="H533" s="37">
        <v>9</v>
      </c>
      <c r="I533" s="37">
        <v>2</v>
      </c>
      <c r="J533" s="37">
        <v>5</v>
      </c>
      <c r="K533" s="37">
        <v>0</v>
      </c>
      <c r="L533" s="37">
        <v>4</v>
      </c>
      <c r="M533" s="37">
        <v>1</v>
      </c>
      <c r="N533" s="37">
        <f t="shared" si="69"/>
        <v>180</v>
      </c>
      <c r="O533" s="37">
        <f t="shared" si="69"/>
        <v>63</v>
      </c>
      <c r="P533" s="37">
        <f t="shared" si="70"/>
        <v>243</v>
      </c>
    </row>
    <row r="534" spans="2:16" ht="15.75">
      <c r="B534" s="1028"/>
      <c r="C534" s="16" t="s">
        <v>101</v>
      </c>
      <c r="D534" s="37">
        <v>237</v>
      </c>
      <c r="E534" s="37">
        <v>120</v>
      </c>
      <c r="F534" s="37">
        <v>138</v>
      </c>
      <c r="G534" s="37">
        <v>119</v>
      </c>
      <c r="H534" s="37">
        <v>11</v>
      </c>
      <c r="I534" s="37">
        <v>4</v>
      </c>
      <c r="J534" s="37">
        <v>2</v>
      </c>
      <c r="K534" s="37">
        <v>0</v>
      </c>
      <c r="L534" s="37">
        <v>3</v>
      </c>
      <c r="M534" s="37">
        <v>1</v>
      </c>
      <c r="N534" s="37">
        <f t="shared" si="69"/>
        <v>391</v>
      </c>
      <c r="O534" s="37">
        <f t="shared" si="69"/>
        <v>244</v>
      </c>
      <c r="P534" s="37">
        <f t="shared" si="70"/>
        <v>635</v>
      </c>
    </row>
    <row r="535" spans="2:16" ht="15.75">
      <c r="B535" s="1028"/>
      <c r="C535" s="16" t="s">
        <v>102</v>
      </c>
      <c r="D535" s="37">
        <v>18</v>
      </c>
      <c r="E535" s="37">
        <v>3</v>
      </c>
      <c r="F535" s="37">
        <v>4</v>
      </c>
      <c r="G535" s="37">
        <v>0</v>
      </c>
      <c r="H535" s="37">
        <v>0</v>
      </c>
      <c r="I535" s="37">
        <v>0</v>
      </c>
      <c r="J535" s="37">
        <v>1</v>
      </c>
      <c r="K535" s="37">
        <v>1</v>
      </c>
      <c r="L535" s="37">
        <v>0</v>
      </c>
      <c r="M535" s="37">
        <v>0</v>
      </c>
      <c r="N535" s="37">
        <f t="shared" si="69"/>
        <v>23</v>
      </c>
      <c r="O535" s="37">
        <f t="shared" si="69"/>
        <v>4</v>
      </c>
      <c r="P535" s="37">
        <f t="shared" si="70"/>
        <v>27</v>
      </c>
    </row>
    <row r="536" spans="2:16" ht="15.75">
      <c r="B536" s="1028"/>
      <c r="C536" s="16" t="s">
        <v>105</v>
      </c>
      <c r="D536" s="37">
        <v>119</v>
      </c>
      <c r="E536" s="37">
        <v>93</v>
      </c>
      <c r="F536" s="37">
        <v>36</v>
      </c>
      <c r="G536" s="37">
        <v>17</v>
      </c>
      <c r="H536" s="37">
        <v>5</v>
      </c>
      <c r="I536" s="37">
        <v>3</v>
      </c>
      <c r="J536" s="37">
        <v>3</v>
      </c>
      <c r="K536" s="37">
        <v>1</v>
      </c>
      <c r="L536" s="37">
        <v>0</v>
      </c>
      <c r="M536" s="37">
        <v>0</v>
      </c>
      <c r="N536" s="37">
        <f t="shared" si="69"/>
        <v>163</v>
      </c>
      <c r="O536" s="37">
        <f t="shared" si="69"/>
        <v>114</v>
      </c>
      <c r="P536" s="37">
        <f t="shared" si="70"/>
        <v>277</v>
      </c>
    </row>
    <row r="537" spans="2:16" ht="15.75">
      <c r="B537" s="1028"/>
      <c r="C537" s="16" t="s">
        <v>106</v>
      </c>
      <c r="D537" s="37">
        <v>69</v>
      </c>
      <c r="E537" s="37">
        <v>34</v>
      </c>
      <c r="F537" s="37">
        <v>5</v>
      </c>
      <c r="G537" s="37">
        <v>4</v>
      </c>
      <c r="H537" s="37">
        <v>1</v>
      </c>
      <c r="I537" s="37">
        <v>1</v>
      </c>
      <c r="J537" s="37">
        <v>1</v>
      </c>
      <c r="K537" s="37">
        <v>0</v>
      </c>
      <c r="L537" s="37">
        <v>1</v>
      </c>
      <c r="M537" s="37">
        <v>0</v>
      </c>
      <c r="N537" s="37">
        <f t="shared" si="69"/>
        <v>77</v>
      </c>
      <c r="O537" s="37">
        <f t="shared" si="69"/>
        <v>39</v>
      </c>
      <c r="P537" s="37">
        <f t="shared" si="70"/>
        <v>116</v>
      </c>
    </row>
    <row r="538" spans="2:16" ht="15.75">
      <c r="B538" s="1028"/>
      <c r="C538" s="16" t="s">
        <v>107</v>
      </c>
      <c r="D538" s="37">
        <v>104</v>
      </c>
      <c r="E538" s="37">
        <v>74</v>
      </c>
      <c r="F538" s="37">
        <v>33</v>
      </c>
      <c r="G538" s="37">
        <v>19</v>
      </c>
      <c r="H538" s="37">
        <v>22</v>
      </c>
      <c r="I538" s="37">
        <v>8</v>
      </c>
      <c r="J538" s="37">
        <v>4</v>
      </c>
      <c r="K538" s="37">
        <v>1</v>
      </c>
      <c r="L538" s="37">
        <v>0</v>
      </c>
      <c r="M538" s="37">
        <v>0</v>
      </c>
      <c r="N538" s="37">
        <f t="shared" si="69"/>
        <v>163</v>
      </c>
      <c r="O538" s="37">
        <f t="shared" si="69"/>
        <v>102</v>
      </c>
      <c r="P538" s="37">
        <f t="shared" si="70"/>
        <v>265</v>
      </c>
    </row>
    <row r="539" spans="2:16" ht="15.75">
      <c r="B539" s="1028" t="s">
        <v>64</v>
      </c>
      <c r="C539" s="1034"/>
      <c r="D539" s="37">
        <v>41</v>
      </c>
      <c r="E539" s="37">
        <v>25</v>
      </c>
      <c r="F539" s="37">
        <v>12</v>
      </c>
      <c r="G539" s="37">
        <v>13</v>
      </c>
      <c r="H539" s="37">
        <v>14</v>
      </c>
      <c r="I539" s="37">
        <v>11</v>
      </c>
      <c r="J539" s="37">
        <v>1</v>
      </c>
      <c r="K539" s="37">
        <v>1</v>
      </c>
      <c r="L539" s="37">
        <v>1</v>
      </c>
      <c r="M539" s="37">
        <v>1</v>
      </c>
      <c r="N539" s="37">
        <f t="shared" si="69"/>
        <v>69</v>
      </c>
      <c r="O539" s="37">
        <f t="shared" si="69"/>
        <v>51</v>
      </c>
      <c r="P539" s="37">
        <f t="shared" si="70"/>
        <v>120</v>
      </c>
    </row>
    <row r="540" spans="2:16" ht="15.75">
      <c r="B540" s="1028" t="s">
        <v>65</v>
      </c>
      <c r="C540" s="1034"/>
      <c r="D540" s="37">
        <v>25</v>
      </c>
      <c r="E540" s="37">
        <v>10</v>
      </c>
      <c r="F540" s="37">
        <v>19</v>
      </c>
      <c r="G540" s="37">
        <v>11</v>
      </c>
      <c r="H540" s="37">
        <v>9</v>
      </c>
      <c r="I540" s="37">
        <v>3</v>
      </c>
      <c r="J540" s="37">
        <v>5</v>
      </c>
      <c r="K540" s="37">
        <v>0</v>
      </c>
      <c r="L540" s="37">
        <v>0</v>
      </c>
      <c r="M540" s="37">
        <v>0</v>
      </c>
      <c r="N540" s="37">
        <f t="shared" si="69"/>
        <v>58</v>
      </c>
      <c r="O540" s="37">
        <f t="shared" si="69"/>
        <v>24</v>
      </c>
      <c r="P540" s="37">
        <f t="shared" si="70"/>
        <v>82</v>
      </c>
    </row>
    <row r="541" spans="2:16" ht="15.75">
      <c r="B541" s="1028" t="s">
        <v>136</v>
      </c>
      <c r="C541" s="1034"/>
      <c r="D541" s="37">
        <v>82</v>
      </c>
      <c r="E541" s="37">
        <v>30</v>
      </c>
      <c r="F541" s="37">
        <v>45</v>
      </c>
      <c r="G541" s="37">
        <v>20</v>
      </c>
      <c r="H541" s="37">
        <v>32</v>
      </c>
      <c r="I541" s="37">
        <v>6</v>
      </c>
      <c r="J541" s="37">
        <v>8</v>
      </c>
      <c r="K541" s="37">
        <v>3</v>
      </c>
      <c r="L541" s="37">
        <v>18</v>
      </c>
      <c r="M541" s="37">
        <v>3</v>
      </c>
      <c r="N541" s="37">
        <f t="shared" si="69"/>
        <v>185</v>
      </c>
      <c r="O541" s="37">
        <f t="shared" si="69"/>
        <v>62</v>
      </c>
      <c r="P541" s="37">
        <f t="shared" si="70"/>
        <v>247</v>
      </c>
    </row>
    <row r="542" spans="2:16" ht="15.75">
      <c r="B542" s="1028" t="s">
        <v>138</v>
      </c>
      <c r="C542" s="1034"/>
      <c r="D542" s="37">
        <v>102</v>
      </c>
      <c r="E542" s="37">
        <v>45</v>
      </c>
      <c r="F542" s="37">
        <v>78</v>
      </c>
      <c r="G542" s="37">
        <v>44</v>
      </c>
      <c r="H542" s="37">
        <v>19</v>
      </c>
      <c r="I542" s="37">
        <v>3</v>
      </c>
      <c r="J542" s="37">
        <v>8</v>
      </c>
      <c r="K542" s="37">
        <v>1</v>
      </c>
      <c r="L542" s="37">
        <v>3</v>
      </c>
      <c r="M542" s="37">
        <v>0</v>
      </c>
      <c r="N542" s="37">
        <f t="shared" si="69"/>
        <v>210</v>
      </c>
      <c r="O542" s="37">
        <f t="shared" si="69"/>
        <v>93</v>
      </c>
      <c r="P542" s="37">
        <f t="shared" si="70"/>
        <v>303</v>
      </c>
    </row>
    <row r="543" spans="2:16" ht="15.75">
      <c r="B543" s="1028" t="s">
        <v>137</v>
      </c>
      <c r="C543" s="1034"/>
      <c r="D543" s="37">
        <v>73</v>
      </c>
      <c r="E543" s="37">
        <v>24</v>
      </c>
      <c r="F543" s="37">
        <v>12</v>
      </c>
      <c r="G543" s="37">
        <v>12</v>
      </c>
      <c r="H543" s="37">
        <v>5</v>
      </c>
      <c r="I543" s="37">
        <v>1</v>
      </c>
      <c r="J543" s="37">
        <v>4</v>
      </c>
      <c r="K543" s="37">
        <v>1</v>
      </c>
      <c r="L543" s="37">
        <v>1</v>
      </c>
      <c r="M543" s="37">
        <v>0</v>
      </c>
      <c r="N543" s="37">
        <f t="shared" si="69"/>
        <v>95</v>
      </c>
      <c r="O543" s="37">
        <f t="shared" si="69"/>
        <v>38</v>
      </c>
      <c r="P543" s="37">
        <f t="shared" si="70"/>
        <v>133</v>
      </c>
    </row>
    <row r="544" spans="2:16" ht="15.75">
      <c r="B544" s="1028" t="s">
        <v>69</v>
      </c>
      <c r="C544" s="1034"/>
      <c r="D544" s="37">
        <v>29</v>
      </c>
      <c r="E544" s="37">
        <v>9</v>
      </c>
      <c r="F544" s="37">
        <v>9</v>
      </c>
      <c r="G544" s="37">
        <v>2</v>
      </c>
      <c r="H544" s="37">
        <v>0</v>
      </c>
      <c r="I544" s="37">
        <v>0</v>
      </c>
      <c r="J544" s="37">
        <v>0</v>
      </c>
      <c r="K544" s="37">
        <v>0</v>
      </c>
      <c r="L544" s="37">
        <v>0</v>
      </c>
      <c r="M544" s="37">
        <v>0</v>
      </c>
      <c r="N544" s="37">
        <f t="shared" si="69"/>
        <v>38</v>
      </c>
      <c r="O544" s="37">
        <f t="shared" si="69"/>
        <v>11</v>
      </c>
      <c r="P544" s="37">
        <f t="shared" si="70"/>
        <v>49</v>
      </c>
    </row>
    <row r="545" spans="1:16" ht="15.75">
      <c r="B545" s="1028" t="s">
        <v>70</v>
      </c>
      <c r="C545" s="1034"/>
      <c r="D545" s="37">
        <v>40</v>
      </c>
      <c r="E545" s="37">
        <v>13</v>
      </c>
      <c r="F545" s="37">
        <v>18</v>
      </c>
      <c r="G545" s="37">
        <v>6</v>
      </c>
      <c r="H545" s="37">
        <v>7</v>
      </c>
      <c r="I545" s="37">
        <v>4</v>
      </c>
      <c r="J545" s="37">
        <v>4</v>
      </c>
      <c r="K545" s="37">
        <v>0</v>
      </c>
      <c r="L545" s="37">
        <v>2</v>
      </c>
      <c r="M545" s="37">
        <v>0</v>
      </c>
      <c r="N545" s="37">
        <f t="shared" si="69"/>
        <v>71</v>
      </c>
      <c r="O545" s="37">
        <f t="shared" si="69"/>
        <v>23</v>
      </c>
      <c r="P545" s="37">
        <f t="shared" si="70"/>
        <v>94</v>
      </c>
    </row>
    <row r="546" spans="1:16" ht="15.75">
      <c r="B546" s="1028" t="s">
        <v>71</v>
      </c>
      <c r="C546" s="1034"/>
      <c r="D546" s="37">
        <v>194</v>
      </c>
      <c r="E546" s="37">
        <v>61</v>
      </c>
      <c r="F546" s="37">
        <v>96</v>
      </c>
      <c r="G546" s="37">
        <v>25</v>
      </c>
      <c r="H546" s="37">
        <v>51</v>
      </c>
      <c r="I546" s="37">
        <v>8</v>
      </c>
      <c r="J546" s="37">
        <v>16</v>
      </c>
      <c r="K546" s="37">
        <v>0</v>
      </c>
      <c r="L546" s="37">
        <v>8</v>
      </c>
      <c r="M546" s="37">
        <v>2</v>
      </c>
      <c r="N546" s="37">
        <f t="shared" si="69"/>
        <v>365</v>
      </c>
      <c r="O546" s="37">
        <f t="shared" si="69"/>
        <v>96</v>
      </c>
      <c r="P546" s="37">
        <f t="shared" si="70"/>
        <v>461</v>
      </c>
    </row>
    <row r="547" spans="1:16" ht="15.75">
      <c r="B547" s="1028" t="s">
        <v>72</v>
      </c>
      <c r="C547" s="1034"/>
      <c r="D547" s="37">
        <v>40</v>
      </c>
      <c r="E547" s="37">
        <v>17</v>
      </c>
      <c r="F547" s="37">
        <v>43</v>
      </c>
      <c r="G547" s="37">
        <v>16</v>
      </c>
      <c r="H547" s="37">
        <v>6</v>
      </c>
      <c r="I547" s="37">
        <v>2</v>
      </c>
      <c r="J547" s="37">
        <v>0</v>
      </c>
      <c r="K547" s="37">
        <v>0</v>
      </c>
      <c r="L547" s="37">
        <v>0</v>
      </c>
      <c r="M547" s="37">
        <v>0</v>
      </c>
      <c r="N547" s="37">
        <f t="shared" si="69"/>
        <v>89</v>
      </c>
      <c r="O547" s="37">
        <f t="shared" si="69"/>
        <v>35</v>
      </c>
      <c r="P547" s="37">
        <f t="shared" si="70"/>
        <v>124</v>
      </c>
    </row>
    <row r="548" spans="1:16" ht="15.75">
      <c r="B548" s="1028" t="s">
        <v>73</v>
      </c>
      <c r="C548" s="1034"/>
      <c r="D548" s="37">
        <v>975</v>
      </c>
      <c r="E548" s="37">
        <v>368</v>
      </c>
      <c r="F548" s="37">
        <v>377</v>
      </c>
      <c r="G548" s="37">
        <v>156</v>
      </c>
      <c r="H548" s="37">
        <v>187</v>
      </c>
      <c r="I548" s="37">
        <v>54</v>
      </c>
      <c r="J548" s="37">
        <v>99</v>
      </c>
      <c r="K548" s="37">
        <v>21</v>
      </c>
      <c r="L548" s="37">
        <v>101</v>
      </c>
      <c r="M548" s="37">
        <v>52</v>
      </c>
      <c r="N548" s="37">
        <f t="shared" si="69"/>
        <v>1739</v>
      </c>
      <c r="O548" s="37">
        <f t="shared" si="69"/>
        <v>651</v>
      </c>
      <c r="P548" s="37">
        <f t="shared" si="70"/>
        <v>2390</v>
      </c>
    </row>
    <row r="549" spans="1:16" ht="15.75">
      <c r="B549" s="1027" t="s">
        <v>32</v>
      </c>
      <c r="C549" s="1038"/>
      <c r="D549" s="38">
        <f t="shared" ref="D549:O549" si="71">SUM(D529:D548)</f>
        <v>2563</v>
      </c>
      <c r="E549" s="38">
        <f t="shared" si="71"/>
        <v>1105</v>
      </c>
      <c r="F549" s="38">
        <f t="shared" si="71"/>
        <v>1039</v>
      </c>
      <c r="G549" s="38">
        <f t="shared" si="71"/>
        <v>497</v>
      </c>
      <c r="H549" s="38">
        <f t="shared" si="71"/>
        <v>395</v>
      </c>
      <c r="I549" s="38">
        <f t="shared" si="71"/>
        <v>114</v>
      </c>
      <c r="J549" s="38">
        <f t="shared" si="71"/>
        <v>168</v>
      </c>
      <c r="K549" s="38">
        <f t="shared" si="71"/>
        <v>37</v>
      </c>
      <c r="L549" s="38">
        <f t="shared" si="71"/>
        <v>157</v>
      </c>
      <c r="M549" s="38">
        <f t="shared" si="71"/>
        <v>61</v>
      </c>
      <c r="N549" s="38">
        <f t="shared" si="71"/>
        <v>4322</v>
      </c>
      <c r="O549" s="38">
        <f t="shared" si="71"/>
        <v>1814</v>
      </c>
      <c r="P549" s="37">
        <f t="shared" si="70"/>
        <v>6136</v>
      </c>
    </row>
    <row r="552" spans="1:16" ht="30.75">
      <c r="A552" s="1052" t="s">
        <v>153</v>
      </c>
      <c r="B552" s="1052"/>
      <c r="C552" s="1052"/>
      <c r="D552" s="1052"/>
      <c r="E552" s="1052"/>
      <c r="F552" s="1052"/>
      <c r="G552" s="1052"/>
      <c r="H552" s="1052"/>
      <c r="I552" s="1052"/>
      <c r="J552" s="1052"/>
      <c r="K552" s="1052"/>
      <c r="L552" s="1052"/>
      <c r="M552" s="1052"/>
      <c r="N552" s="1052"/>
      <c r="O552" s="1052"/>
    </row>
    <row r="553" spans="1:16" ht="30.75">
      <c r="A553" s="1053" t="s">
        <v>15</v>
      </c>
      <c r="B553" s="1053"/>
      <c r="C553" s="1053"/>
      <c r="D553" s="1053"/>
      <c r="E553" s="1053"/>
      <c r="F553" s="1053"/>
      <c r="G553" s="1053"/>
      <c r="H553" s="1053"/>
      <c r="I553" s="1053"/>
      <c r="J553" s="1053"/>
      <c r="K553" s="1053"/>
      <c r="L553" s="1053"/>
      <c r="M553" s="1053"/>
      <c r="N553" s="1053"/>
      <c r="O553" s="1053"/>
    </row>
    <row r="554" spans="1:16" ht="30.75">
      <c r="A554" s="1053"/>
      <c r="B554" s="1053"/>
      <c r="C554" s="1053"/>
      <c r="D554" s="1053"/>
      <c r="E554" s="1053"/>
      <c r="F554" s="1053"/>
      <c r="G554" s="1053"/>
      <c r="H554" s="1053"/>
      <c r="I554" s="1053"/>
      <c r="J554" s="1053"/>
      <c r="K554" s="1053"/>
      <c r="L554" s="1053"/>
      <c r="M554" s="1053"/>
      <c r="N554" s="1053"/>
      <c r="O554" s="1053"/>
    </row>
    <row r="555" spans="1:16" ht="31.5">
      <c r="A555" s="1051" t="s">
        <v>41</v>
      </c>
      <c r="B555" s="1051"/>
      <c r="C555" s="1050" t="s">
        <v>78</v>
      </c>
      <c r="D555" s="1051"/>
      <c r="E555" s="1050" t="s">
        <v>80</v>
      </c>
      <c r="F555" s="1051"/>
      <c r="G555" s="1050" t="s">
        <v>86</v>
      </c>
      <c r="H555" s="1051"/>
      <c r="I555" s="1050" t="s">
        <v>87</v>
      </c>
      <c r="J555" s="1051"/>
      <c r="K555" s="1050" t="s">
        <v>88</v>
      </c>
      <c r="L555" s="1050"/>
      <c r="M555" s="1050" t="s">
        <v>32</v>
      </c>
      <c r="N555" s="1050"/>
      <c r="O555" s="1050"/>
    </row>
    <row r="556" spans="1:16" ht="15.75">
      <c r="A556" s="1051"/>
      <c r="B556" s="1051"/>
      <c r="C556" s="64" t="s">
        <v>131</v>
      </c>
      <c r="D556" s="65" t="s">
        <v>34</v>
      </c>
      <c r="E556" s="64" t="s">
        <v>131</v>
      </c>
      <c r="F556" s="65" t="s">
        <v>34</v>
      </c>
      <c r="G556" s="64" t="s">
        <v>131</v>
      </c>
      <c r="H556" s="65" t="s">
        <v>34</v>
      </c>
      <c r="I556" s="64" t="s">
        <v>131</v>
      </c>
      <c r="J556" s="65" t="s">
        <v>34</v>
      </c>
      <c r="K556" s="64" t="s">
        <v>131</v>
      </c>
      <c r="L556" s="65" t="s">
        <v>34</v>
      </c>
      <c r="M556" s="64" t="s">
        <v>131</v>
      </c>
      <c r="N556" s="65" t="s">
        <v>34</v>
      </c>
      <c r="O556" s="65" t="s">
        <v>32</v>
      </c>
    </row>
    <row r="557" spans="1:16" ht="15.75">
      <c r="A557" s="1051" t="s">
        <v>53</v>
      </c>
      <c r="B557" s="1056"/>
      <c r="C557" s="67">
        <f t="shared" ref="C557:L557" si="72">D529+C499</f>
        <v>15801</v>
      </c>
      <c r="D557" s="67">
        <f t="shared" si="72"/>
        <v>13346</v>
      </c>
      <c r="E557" s="67">
        <f t="shared" si="72"/>
        <v>7979</v>
      </c>
      <c r="F557" s="67">
        <f t="shared" si="72"/>
        <v>5785</v>
      </c>
      <c r="G557" s="67">
        <f t="shared" si="72"/>
        <v>4744</v>
      </c>
      <c r="H557" s="67">
        <f t="shared" si="72"/>
        <v>2829</v>
      </c>
      <c r="I557" s="67">
        <f t="shared" si="72"/>
        <v>2787</v>
      </c>
      <c r="J557" s="67">
        <f t="shared" si="72"/>
        <v>1260</v>
      </c>
      <c r="K557" s="67">
        <f t="shared" si="72"/>
        <v>1339</v>
      </c>
      <c r="L557" s="67">
        <f t="shared" si="72"/>
        <v>379</v>
      </c>
      <c r="M557" s="67">
        <f>SUM(K557,I557,G557,E557,C557)</f>
        <v>32650</v>
      </c>
      <c r="N557" s="67">
        <f>SUM(L557,J557,H557,F557,D557)</f>
        <v>23599</v>
      </c>
      <c r="O557" s="67">
        <f>SUM(M557:N557)</f>
        <v>56249</v>
      </c>
    </row>
    <row r="558" spans="1:16" ht="15.75">
      <c r="A558" s="1051" t="s">
        <v>54</v>
      </c>
      <c r="B558" s="1056"/>
      <c r="C558" s="67">
        <f t="shared" ref="C558:L576" si="73">D530+C500</f>
        <v>8644</v>
      </c>
      <c r="D558" s="67">
        <f t="shared" si="73"/>
        <v>7617</v>
      </c>
      <c r="E558" s="67">
        <f t="shared" si="73"/>
        <v>5346</v>
      </c>
      <c r="F558" s="67">
        <f t="shared" si="73"/>
        <v>5646</v>
      </c>
      <c r="G558" s="67">
        <f t="shared" si="73"/>
        <v>2190</v>
      </c>
      <c r="H558" s="67">
        <f t="shared" si="73"/>
        <v>2113</v>
      </c>
      <c r="I558" s="67">
        <f t="shared" si="73"/>
        <v>892</v>
      </c>
      <c r="J558" s="67">
        <f t="shared" si="73"/>
        <v>691</v>
      </c>
      <c r="K558" s="67">
        <f t="shared" si="73"/>
        <v>544</v>
      </c>
      <c r="L558" s="67">
        <f t="shared" si="73"/>
        <v>258</v>
      </c>
      <c r="M558" s="67">
        <f t="shared" ref="M558:N576" si="74">SUM(K558,I558,G558,E558,C558)</f>
        <v>17616</v>
      </c>
      <c r="N558" s="67">
        <f t="shared" si="74"/>
        <v>16325</v>
      </c>
      <c r="O558" s="67">
        <f t="shared" ref="O558:O576" si="75">SUM(M558:N558)</f>
        <v>33941</v>
      </c>
    </row>
    <row r="559" spans="1:16" ht="15.75">
      <c r="A559" s="1051" t="s">
        <v>55</v>
      </c>
      <c r="B559" s="1056"/>
      <c r="C559" s="67">
        <f t="shared" si="73"/>
        <v>7181</v>
      </c>
      <c r="D559" s="67">
        <f t="shared" si="73"/>
        <v>5832</v>
      </c>
      <c r="E559" s="67">
        <f t="shared" si="73"/>
        <v>4072</v>
      </c>
      <c r="F559" s="67">
        <f t="shared" si="73"/>
        <v>3409</v>
      </c>
      <c r="G559" s="67">
        <f t="shared" si="73"/>
        <v>1594</v>
      </c>
      <c r="H559" s="67">
        <f t="shared" si="73"/>
        <v>1182</v>
      </c>
      <c r="I559" s="67">
        <f t="shared" si="73"/>
        <v>786</v>
      </c>
      <c r="J559" s="67">
        <f t="shared" si="73"/>
        <v>419</v>
      </c>
      <c r="K559" s="67">
        <f t="shared" si="73"/>
        <v>360</v>
      </c>
      <c r="L559" s="67">
        <f t="shared" si="73"/>
        <v>164</v>
      </c>
      <c r="M559" s="67">
        <f t="shared" si="74"/>
        <v>13993</v>
      </c>
      <c r="N559" s="67">
        <f t="shared" si="74"/>
        <v>11006</v>
      </c>
      <c r="O559" s="67">
        <f t="shared" si="75"/>
        <v>24999</v>
      </c>
    </row>
    <row r="560" spans="1:16" ht="15.75">
      <c r="A560" s="1051" t="s">
        <v>56</v>
      </c>
      <c r="B560" s="1056"/>
      <c r="C560" s="67">
        <f t="shared" si="73"/>
        <v>10937</v>
      </c>
      <c r="D560" s="67">
        <f t="shared" si="73"/>
        <v>9870</v>
      </c>
      <c r="E560" s="67">
        <f t="shared" si="73"/>
        <v>3252</v>
      </c>
      <c r="F560" s="67">
        <f t="shared" si="73"/>
        <v>2509</v>
      </c>
      <c r="G560" s="67">
        <f t="shared" si="73"/>
        <v>1886</v>
      </c>
      <c r="H560" s="67">
        <f t="shared" si="73"/>
        <v>1316</v>
      </c>
      <c r="I560" s="67">
        <f t="shared" si="73"/>
        <v>1084</v>
      </c>
      <c r="J560" s="67">
        <f t="shared" si="73"/>
        <v>615</v>
      </c>
      <c r="K560" s="67">
        <f t="shared" si="73"/>
        <v>573</v>
      </c>
      <c r="L560" s="67">
        <f t="shared" si="73"/>
        <v>181</v>
      </c>
      <c r="M560" s="67">
        <f t="shared" si="74"/>
        <v>17732</v>
      </c>
      <c r="N560" s="67">
        <f t="shared" si="74"/>
        <v>14491</v>
      </c>
      <c r="O560" s="67">
        <f t="shared" si="75"/>
        <v>32223</v>
      </c>
    </row>
    <row r="561" spans="1:15" ht="15.75">
      <c r="A561" s="1051" t="s">
        <v>57</v>
      </c>
      <c r="B561" s="66" t="s">
        <v>58</v>
      </c>
      <c r="C561" s="67">
        <f t="shared" si="73"/>
        <v>7256</v>
      </c>
      <c r="D561" s="67">
        <f t="shared" si="73"/>
        <v>6816</v>
      </c>
      <c r="E561" s="67">
        <f t="shared" si="73"/>
        <v>4037</v>
      </c>
      <c r="F561" s="67">
        <f t="shared" si="73"/>
        <v>3848</v>
      </c>
      <c r="G561" s="67">
        <f t="shared" si="73"/>
        <v>1240</v>
      </c>
      <c r="H561" s="67">
        <f t="shared" si="73"/>
        <v>861</v>
      </c>
      <c r="I561" s="67">
        <f t="shared" si="73"/>
        <v>630</v>
      </c>
      <c r="J561" s="67">
        <f t="shared" si="73"/>
        <v>441</v>
      </c>
      <c r="K561" s="67">
        <f t="shared" si="73"/>
        <v>311</v>
      </c>
      <c r="L561" s="67">
        <f t="shared" si="73"/>
        <v>142</v>
      </c>
      <c r="M561" s="67">
        <f t="shared" si="74"/>
        <v>13474</v>
      </c>
      <c r="N561" s="67">
        <f t="shared" si="74"/>
        <v>12108</v>
      </c>
      <c r="O561" s="67">
        <f t="shared" si="75"/>
        <v>25582</v>
      </c>
    </row>
    <row r="562" spans="1:15" ht="15.75">
      <c r="A562" s="1051"/>
      <c r="B562" s="66" t="s">
        <v>59</v>
      </c>
      <c r="C562" s="67">
        <f t="shared" si="73"/>
        <v>14900</v>
      </c>
      <c r="D562" s="67">
        <f t="shared" si="73"/>
        <v>13316</v>
      </c>
      <c r="E562" s="67">
        <f t="shared" si="73"/>
        <v>3779</v>
      </c>
      <c r="F562" s="67">
        <f t="shared" si="73"/>
        <v>3356</v>
      </c>
      <c r="G562" s="67">
        <f t="shared" si="73"/>
        <v>1918</v>
      </c>
      <c r="H562" s="67">
        <f t="shared" si="73"/>
        <v>1465</v>
      </c>
      <c r="I562" s="67">
        <f t="shared" si="73"/>
        <v>1089</v>
      </c>
      <c r="J562" s="67">
        <f t="shared" si="73"/>
        <v>560</v>
      </c>
      <c r="K562" s="67">
        <f t="shared" si="73"/>
        <v>543</v>
      </c>
      <c r="L562" s="67">
        <f t="shared" si="73"/>
        <v>155</v>
      </c>
      <c r="M562" s="67">
        <f t="shared" si="74"/>
        <v>22229</v>
      </c>
      <c r="N562" s="67">
        <f t="shared" si="74"/>
        <v>18852</v>
      </c>
      <c r="O562" s="67">
        <f t="shared" si="75"/>
        <v>41081</v>
      </c>
    </row>
    <row r="563" spans="1:15" ht="15.75">
      <c r="A563" s="1051"/>
      <c r="B563" s="66" t="s">
        <v>60</v>
      </c>
      <c r="C563" s="67">
        <f t="shared" si="73"/>
        <v>6120</v>
      </c>
      <c r="D563" s="67">
        <f t="shared" si="73"/>
        <v>4736</v>
      </c>
      <c r="E563" s="67">
        <f t="shared" si="73"/>
        <v>2888</v>
      </c>
      <c r="F563" s="67">
        <f t="shared" si="73"/>
        <v>3409</v>
      </c>
      <c r="G563" s="67">
        <f t="shared" si="73"/>
        <v>1336</v>
      </c>
      <c r="H563" s="67">
        <f t="shared" si="73"/>
        <v>1244</v>
      </c>
      <c r="I563" s="67">
        <f t="shared" si="73"/>
        <v>705</v>
      </c>
      <c r="J563" s="67">
        <f t="shared" si="73"/>
        <v>451</v>
      </c>
      <c r="K563" s="67">
        <f t="shared" si="73"/>
        <v>332</v>
      </c>
      <c r="L563" s="67">
        <f t="shared" si="73"/>
        <v>171</v>
      </c>
      <c r="M563" s="67">
        <f t="shared" si="74"/>
        <v>11381</v>
      </c>
      <c r="N563" s="67">
        <f t="shared" si="74"/>
        <v>10011</v>
      </c>
      <c r="O563" s="67">
        <f t="shared" si="75"/>
        <v>21392</v>
      </c>
    </row>
    <row r="564" spans="1:15" ht="15.75">
      <c r="A564" s="1051"/>
      <c r="B564" s="66" t="s">
        <v>61</v>
      </c>
      <c r="C564" s="67">
        <f t="shared" si="73"/>
        <v>4339</v>
      </c>
      <c r="D564" s="67">
        <f t="shared" si="73"/>
        <v>3951</v>
      </c>
      <c r="E564" s="67">
        <f t="shared" si="73"/>
        <v>2405</v>
      </c>
      <c r="F564" s="67">
        <f t="shared" si="73"/>
        <v>2162</v>
      </c>
      <c r="G564" s="67">
        <f t="shared" si="73"/>
        <v>834</v>
      </c>
      <c r="H564" s="67">
        <f t="shared" si="73"/>
        <v>727</v>
      </c>
      <c r="I564" s="67">
        <f t="shared" si="73"/>
        <v>353</v>
      </c>
      <c r="J564" s="67">
        <f t="shared" si="73"/>
        <v>224</v>
      </c>
      <c r="K564" s="67">
        <f t="shared" si="73"/>
        <v>182</v>
      </c>
      <c r="L564" s="67">
        <f t="shared" si="73"/>
        <v>107</v>
      </c>
      <c r="M564" s="67">
        <f t="shared" si="74"/>
        <v>8113</v>
      </c>
      <c r="N564" s="67">
        <f t="shared" si="74"/>
        <v>7171</v>
      </c>
      <c r="O564" s="67">
        <f t="shared" si="75"/>
        <v>15284</v>
      </c>
    </row>
    <row r="565" spans="1:15" ht="15.75">
      <c r="A565" s="1051"/>
      <c r="B565" s="66" t="s">
        <v>62</v>
      </c>
      <c r="C565" s="67">
        <f t="shared" si="73"/>
        <v>8394</v>
      </c>
      <c r="D565" s="67">
        <f t="shared" si="73"/>
        <v>7145</v>
      </c>
      <c r="E565" s="67">
        <f t="shared" si="73"/>
        <v>4492</v>
      </c>
      <c r="F565" s="67">
        <f t="shared" si="73"/>
        <v>4900</v>
      </c>
      <c r="G565" s="67">
        <f t="shared" si="73"/>
        <v>1729</v>
      </c>
      <c r="H565" s="67">
        <f t="shared" si="73"/>
        <v>1373</v>
      </c>
      <c r="I565" s="67">
        <f t="shared" si="73"/>
        <v>822</v>
      </c>
      <c r="J565" s="67">
        <f t="shared" si="73"/>
        <v>558</v>
      </c>
      <c r="K565" s="67">
        <f t="shared" si="73"/>
        <v>425</v>
      </c>
      <c r="L565" s="67">
        <f t="shared" si="73"/>
        <v>174</v>
      </c>
      <c r="M565" s="67">
        <f t="shared" si="74"/>
        <v>15862</v>
      </c>
      <c r="N565" s="67">
        <f t="shared" si="74"/>
        <v>14150</v>
      </c>
      <c r="O565" s="67">
        <f t="shared" si="75"/>
        <v>30012</v>
      </c>
    </row>
    <row r="566" spans="1:15" ht="15.75">
      <c r="A566" s="1051"/>
      <c r="B566" s="66" t="s">
        <v>63</v>
      </c>
      <c r="C566" s="67">
        <f t="shared" si="73"/>
        <v>5906</v>
      </c>
      <c r="D566" s="67">
        <f t="shared" si="73"/>
        <v>5400</v>
      </c>
      <c r="E566" s="67">
        <f t="shared" si="73"/>
        <v>3172</v>
      </c>
      <c r="F566" s="67">
        <f t="shared" si="73"/>
        <v>3110</v>
      </c>
      <c r="G566" s="67">
        <f t="shared" si="73"/>
        <v>1146</v>
      </c>
      <c r="H566" s="67">
        <f t="shared" si="73"/>
        <v>1041</v>
      </c>
      <c r="I566" s="67">
        <f t="shared" si="73"/>
        <v>535</v>
      </c>
      <c r="J566" s="67">
        <f t="shared" si="73"/>
        <v>313</v>
      </c>
      <c r="K566" s="67">
        <f t="shared" si="73"/>
        <v>412</v>
      </c>
      <c r="L566" s="67">
        <f t="shared" si="73"/>
        <v>163</v>
      </c>
      <c r="M566" s="67">
        <f t="shared" si="74"/>
        <v>11171</v>
      </c>
      <c r="N566" s="67">
        <f t="shared" si="74"/>
        <v>10027</v>
      </c>
      <c r="O566" s="67">
        <f t="shared" si="75"/>
        <v>21198</v>
      </c>
    </row>
    <row r="567" spans="1:15" ht="15.75">
      <c r="A567" s="1051" t="s">
        <v>64</v>
      </c>
      <c r="B567" s="1056"/>
      <c r="C567" s="67">
        <f t="shared" si="73"/>
        <v>11099</v>
      </c>
      <c r="D567" s="67">
        <f t="shared" si="73"/>
        <v>8731</v>
      </c>
      <c r="E567" s="67">
        <f t="shared" si="73"/>
        <v>5748</v>
      </c>
      <c r="F567" s="67">
        <f t="shared" si="73"/>
        <v>4974</v>
      </c>
      <c r="G567" s="67">
        <f t="shared" si="73"/>
        <v>2769</v>
      </c>
      <c r="H567" s="67">
        <f t="shared" si="73"/>
        <v>2199</v>
      </c>
      <c r="I567" s="67">
        <f t="shared" si="73"/>
        <v>1570</v>
      </c>
      <c r="J567" s="67">
        <f t="shared" si="73"/>
        <v>987</v>
      </c>
      <c r="K567" s="67">
        <f t="shared" si="73"/>
        <v>924</v>
      </c>
      <c r="L567" s="67">
        <f t="shared" si="73"/>
        <v>493</v>
      </c>
      <c r="M567" s="67">
        <f t="shared" si="74"/>
        <v>22110</v>
      </c>
      <c r="N567" s="67">
        <f t="shared" si="74"/>
        <v>17384</v>
      </c>
      <c r="O567" s="67">
        <f t="shared" si="75"/>
        <v>39494</v>
      </c>
    </row>
    <row r="568" spans="1:15" ht="15.75">
      <c r="A568" s="1051" t="s">
        <v>65</v>
      </c>
      <c r="B568" s="1056"/>
      <c r="C568" s="67">
        <f t="shared" si="73"/>
        <v>10569</v>
      </c>
      <c r="D568" s="67">
        <f t="shared" si="73"/>
        <v>8363</v>
      </c>
      <c r="E568" s="67">
        <f t="shared" si="73"/>
        <v>6142</v>
      </c>
      <c r="F568" s="67">
        <f t="shared" si="73"/>
        <v>5234</v>
      </c>
      <c r="G568" s="67">
        <f t="shared" si="73"/>
        <v>2973</v>
      </c>
      <c r="H568" s="67">
        <f t="shared" si="73"/>
        <v>2153</v>
      </c>
      <c r="I568" s="67">
        <f t="shared" si="73"/>
        <v>1748</v>
      </c>
      <c r="J568" s="67">
        <f t="shared" si="73"/>
        <v>1187</v>
      </c>
      <c r="K568" s="67">
        <f t="shared" si="73"/>
        <v>1338</v>
      </c>
      <c r="L568" s="67">
        <f t="shared" si="73"/>
        <v>567</v>
      </c>
      <c r="M568" s="67">
        <f t="shared" si="74"/>
        <v>22770</v>
      </c>
      <c r="N568" s="67">
        <f t="shared" si="74"/>
        <v>17504</v>
      </c>
      <c r="O568" s="67">
        <f t="shared" si="75"/>
        <v>40274</v>
      </c>
    </row>
    <row r="569" spans="1:15" ht="15.75">
      <c r="A569" s="1051" t="s">
        <v>66</v>
      </c>
      <c r="B569" s="1056"/>
      <c r="C569" s="67">
        <f t="shared" si="73"/>
        <v>5825</v>
      </c>
      <c r="D569" s="67">
        <f t="shared" si="73"/>
        <v>4670</v>
      </c>
      <c r="E569" s="67">
        <f t="shared" si="73"/>
        <v>3813</v>
      </c>
      <c r="F569" s="67">
        <f t="shared" si="73"/>
        <v>3596</v>
      </c>
      <c r="G569" s="67">
        <f t="shared" si="73"/>
        <v>2311</v>
      </c>
      <c r="H569" s="67">
        <f t="shared" si="73"/>
        <v>1721</v>
      </c>
      <c r="I569" s="67">
        <f t="shared" si="73"/>
        <v>1404</v>
      </c>
      <c r="J569" s="67">
        <f t="shared" si="73"/>
        <v>829</v>
      </c>
      <c r="K569" s="67">
        <f t="shared" si="73"/>
        <v>988</v>
      </c>
      <c r="L569" s="67">
        <f t="shared" si="73"/>
        <v>438</v>
      </c>
      <c r="M569" s="67">
        <f t="shared" si="74"/>
        <v>14341</v>
      </c>
      <c r="N569" s="67">
        <f t="shared" si="74"/>
        <v>11254</v>
      </c>
      <c r="O569" s="67">
        <f t="shared" si="75"/>
        <v>25595</v>
      </c>
    </row>
    <row r="570" spans="1:15" ht="15.75">
      <c r="A570" s="1051" t="s">
        <v>67</v>
      </c>
      <c r="B570" s="1056"/>
      <c r="C570" s="67">
        <f t="shared" si="73"/>
        <v>8173</v>
      </c>
      <c r="D570" s="67">
        <f t="shared" si="73"/>
        <v>6665</v>
      </c>
      <c r="E570" s="67">
        <f t="shared" si="73"/>
        <v>3592</v>
      </c>
      <c r="F570" s="67">
        <f t="shared" si="73"/>
        <v>3792</v>
      </c>
      <c r="G570" s="67">
        <f t="shared" si="73"/>
        <v>1821</v>
      </c>
      <c r="H570" s="67">
        <f t="shared" si="73"/>
        <v>1576</v>
      </c>
      <c r="I570" s="67">
        <f t="shared" si="73"/>
        <v>1032</v>
      </c>
      <c r="J570" s="67">
        <f t="shared" si="73"/>
        <v>719</v>
      </c>
      <c r="K570" s="67">
        <f t="shared" si="73"/>
        <v>578</v>
      </c>
      <c r="L570" s="67">
        <f t="shared" si="73"/>
        <v>383</v>
      </c>
      <c r="M570" s="67">
        <f t="shared" si="74"/>
        <v>15196</v>
      </c>
      <c r="N570" s="67">
        <f t="shared" si="74"/>
        <v>13135</v>
      </c>
      <c r="O570" s="67">
        <f t="shared" si="75"/>
        <v>28331</v>
      </c>
    </row>
    <row r="571" spans="1:15" ht="15.75">
      <c r="A571" s="1051" t="s">
        <v>93</v>
      </c>
      <c r="B571" s="1056"/>
      <c r="C571" s="67">
        <f t="shared" si="73"/>
        <v>8061</v>
      </c>
      <c r="D571" s="67">
        <f t="shared" si="73"/>
        <v>5618</v>
      </c>
      <c r="E571" s="67">
        <f t="shared" si="73"/>
        <v>3123</v>
      </c>
      <c r="F571" s="67">
        <f t="shared" si="73"/>
        <v>2987</v>
      </c>
      <c r="G571" s="67">
        <f t="shared" si="73"/>
        <v>1662</v>
      </c>
      <c r="H571" s="67">
        <f t="shared" si="73"/>
        <v>1371</v>
      </c>
      <c r="I571" s="67">
        <f t="shared" si="73"/>
        <v>990</v>
      </c>
      <c r="J571" s="67">
        <f t="shared" si="73"/>
        <v>653</v>
      </c>
      <c r="K571" s="67">
        <f t="shared" si="73"/>
        <v>517</v>
      </c>
      <c r="L571" s="67">
        <f t="shared" si="73"/>
        <v>263</v>
      </c>
      <c r="M571" s="67">
        <f t="shared" si="74"/>
        <v>14353</v>
      </c>
      <c r="N571" s="67">
        <f t="shared" si="74"/>
        <v>10892</v>
      </c>
      <c r="O571" s="67">
        <f t="shared" si="75"/>
        <v>25245</v>
      </c>
    </row>
    <row r="572" spans="1:15" ht="15.75">
      <c r="A572" s="1051" t="s">
        <v>69</v>
      </c>
      <c r="B572" s="1056"/>
      <c r="C572" s="67">
        <f t="shared" si="73"/>
        <v>3163</v>
      </c>
      <c r="D572" s="67">
        <f t="shared" si="73"/>
        <v>2426</v>
      </c>
      <c r="E572" s="67">
        <f t="shared" si="73"/>
        <v>2362</v>
      </c>
      <c r="F572" s="67">
        <f t="shared" si="73"/>
        <v>2060</v>
      </c>
      <c r="G572" s="67">
        <f t="shared" si="73"/>
        <v>1436</v>
      </c>
      <c r="H572" s="67">
        <f t="shared" si="73"/>
        <v>964</v>
      </c>
      <c r="I572" s="67">
        <f t="shared" si="73"/>
        <v>905</v>
      </c>
      <c r="J572" s="67">
        <f t="shared" si="73"/>
        <v>481</v>
      </c>
      <c r="K572" s="67">
        <f t="shared" si="73"/>
        <v>570</v>
      </c>
      <c r="L572" s="67">
        <f t="shared" si="73"/>
        <v>192</v>
      </c>
      <c r="M572" s="67">
        <f t="shared" si="74"/>
        <v>8436</v>
      </c>
      <c r="N572" s="67">
        <f t="shared" si="74"/>
        <v>6123</v>
      </c>
      <c r="O572" s="67">
        <f t="shared" si="75"/>
        <v>14559</v>
      </c>
    </row>
    <row r="573" spans="1:15" ht="15.75">
      <c r="A573" s="1051" t="s">
        <v>70</v>
      </c>
      <c r="B573" s="1056"/>
      <c r="C573" s="67">
        <f t="shared" si="73"/>
        <v>5514</v>
      </c>
      <c r="D573" s="67">
        <f t="shared" si="73"/>
        <v>3953</v>
      </c>
      <c r="E573" s="67">
        <f t="shared" si="73"/>
        <v>3494</v>
      </c>
      <c r="F573" s="67">
        <f t="shared" si="73"/>
        <v>3021</v>
      </c>
      <c r="G573" s="67">
        <f t="shared" si="73"/>
        <v>1897</v>
      </c>
      <c r="H573" s="67">
        <f t="shared" si="73"/>
        <v>1263</v>
      </c>
      <c r="I573" s="67">
        <f t="shared" si="73"/>
        <v>1133</v>
      </c>
      <c r="J573" s="67">
        <f t="shared" si="73"/>
        <v>578</v>
      </c>
      <c r="K573" s="67">
        <f t="shared" si="73"/>
        <v>745</v>
      </c>
      <c r="L573" s="67">
        <f t="shared" si="73"/>
        <v>193</v>
      </c>
      <c r="M573" s="67">
        <f t="shared" si="74"/>
        <v>12783</v>
      </c>
      <c r="N573" s="67">
        <f t="shared" si="74"/>
        <v>9008</v>
      </c>
      <c r="O573" s="67">
        <f t="shared" si="75"/>
        <v>21791</v>
      </c>
    </row>
    <row r="574" spans="1:15" ht="15.75">
      <c r="A574" s="1051" t="s">
        <v>71</v>
      </c>
      <c r="B574" s="1056"/>
      <c r="C574" s="67">
        <f t="shared" si="73"/>
        <v>8593</v>
      </c>
      <c r="D574" s="67">
        <f t="shared" si="73"/>
        <v>5813</v>
      </c>
      <c r="E574" s="67">
        <f t="shared" si="73"/>
        <v>6120</v>
      </c>
      <c r="F574" s="67">
        <f t="shared" si="73"/>
        <v>6174</v>
      </c>
      <c r="G574" s="67">
        <f t="shared" si="73"/>
        <v>3630</v>
      </c>
      <c r="H574" s="67">
        <f t="shared" si="73"/>
        <v>2765</v>
      </c>
      <c r="I574" s="67">
        <f t="shared" si="73"/>
        <v>2257</v>
      </c>
      <c r="J574" s="67">
        <f t="shared" si="73"/>
        <v>1260</v>
      </c>
      <c r="K574" s="67">
        <f t="shared" si="73"/>
        <v>1587</v>
      </c>
      <c r="L574" s="67">
        <f t="shared" si="73"/>
        <v>568</v>
      </c>
      <c r="M574" s="67">
        <f t="shared" si="74"/>
        <v>22187</v>
      </c>
      <c r="N574" s="67">
        <f t="shared" si="74"/>
        <v>16580</v>
      </c>
      <c r="O574" s="67">
        <f t="shared" si="75"/>
        <v>38767</v>
      </c>
    </row>
    <row r="575" spans="1:15" ht="15.75">
      <c r="A575" s="1051" t="s">
        <v>72</v>
      </c>
      <c r="B575" s="1056"/>
      <c r="C575" s="67">
        <f t="shared" si="73"/>
        <v>4594</v>
      </c>
      <c r="D575" s="67">
        <f t="shared" si="73"/>
        <v>3317</v>
      </c>
      <c r="E575" s="67">
        <f t="shared" si="73"/>
        <v>3662</v>
      </c>
      <c r="F575" s="67">
        <f t="shared" si="73"/>
        <v>2385</v>
      </c>
      <c r="G575" s="67">
        <f t="shared" si="73"/>
        <v>1471</v>
      </c>
      <c r="H575" s="67">
        <f t="shared" si="73"/>
        <v>992</v>
      </c>
      <c r="I575" s="67">
        <f t="shared" si="73"/>
        <v>950</v>
      </c>
      <c r="J575" s="67">
        <f t="shared" si="73"/>
        <v>785</v>
      </c>
      <c r="K575" s="67">
        <f t="shared" si="73"/>
        <v>987</v>
      </c>
      <c r="L575" s="67">
        <f t="shared" si="73"/>
        <v>450</v>
      </c>
      <c r="M575" s="67">
        <f t="shared" si="74"/>
        <v>11664</v>
      </c>
      <c r="N575" s="67">
        <f t="shared" si="74"/>
        <v>7929</v>
      </c>
      <c r="O575" s="67">
        <f t="shared" si="75"/>
        <v>19593</v>
      </c>
    </row>
    <row r="576" spans="1:15" ht="15.75">
      <c r="A576" s="1051" t="s">
        <v>73</v>
      </c>
      <c r="B576" s="1056"/>
      <c r="C576" s="67">
        <f t="shared" si="73"/>
        <v>15196</v>
      </c>
      <c r="D576" s="67">
        <f t="shared" si="73"/>
        <v>12328</v>
      </c>
      <c r="E576" s="67">
        <f t="shared" si="73"/>
        <v>8152</v>
      </c>
      <c r="F576" s="67">
        <f t="shared" si="73"/>
        <v>8150</v>
      </c>
      <c r="G576" s="67">
        <f t="shared" si="73"/>
        <v>3361</v>
      </c>
      <c r="H576" s="67">
        <f t="shared" si="73"/>
        <v>3080</v>
      </c>
      <c r="I576" s="67">
        <f t="shared" si="73"/>
        <v>1876</v>
      </c>
      <c r="J576" s="67">
        <f t="shared" si="73"/>
        <v>1174</v>
      </c>
      <c r="K576" s="67">
        <f t="shared" si="73"/>
        <v>1074</v>
      </c>
      <c r="L576" s="67">
        <f t="shared" si="73"/>
        <v>495</v>
      </c>
      <c r="M576" s="67">
        <f t="shared" si="74"/>
        <v>29659</v>
      </c>
      <c r="N576" s="67">
        <f t="shared" si="74"/>
        <v>25227</v>
      </c>
      <c r="O576" s="67">
        <f t="shared" si="75"/>
        <v>54886</v>
      </c>
    </row>
    <row r="577" spans="1:16" ht="15.75">
      <c r="A577" s="1051" t="s">
        <v>32</v>
      </c>
      <c r="B577" s="1051"/>
      <c r="C577" s="68">
        <f>SUM(C557:C576)</f>
        <v>170265</v>
      </c>
      <c r="D577" s="68">
        <f t="shared" ref="D577:O577" si="76">SUM(D557:D576)</f>
        <v>139913</v>
      </c>
      <c r="E577" s="68">
        <f t="shared" si="76"/>
        <v>87630</v>
      </c>
      <c r="F577" s="68">
        <f t="shared" si="76"/>
        <v>80507</v>
      </c>
      <c r="G577" s="68">
        <f t="shared" si="76"/>
        <v>41948</v>
      </c>
      <c r="H577" s="68">
        <f t="shared" si="76"/>
        <v>32235</v>
      </c>
      <c r="I577" s="68">
        <f t="shared" si="76"/>
        <v>23548</v>
      </c>
      <c r="J577" s="68">
        <f t="shared" si="76"/>
        <v>14185</v>
      </c>
      <c r="K577" s="68">
        <f t="shared" si="76"/>
        <v>14329</v>
      </c>
      <c r="L577" s="68">
        <f t="shared" si="76"/>
        <v>5936</v>
      </c>
      <c r="M577" s="68">
        <f t="shared" si="76"/>
        <v>337720</v>
      </c>
      <c r="N577" s="68">
        <f t="shared" si="76"/>
        <v>272776</v>
      </c>
      <c r="O577" s="68">
        <f t="shared" si="76"/>
        <v>610496</v>
      </c>
    </row>
    <row r="578" spans="1:16" ht="15.75">
      <c r="A578" s="33"/>
      <c r="B578" s="32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</row>
    <row r="580" spans="1:16" ht="30.75">
      <c r="A580" s="1017" t="s">
        <v>148</v>
      </c>
      <c r="B580" s="1017"/>
      <c r="C580" s="1017"/>
      <c r="D580" s="1017"/>
      <c r="E580" s="1017"/>
      <c r="F580" s="1017"/>
      <c r="G580" s="1017"/>
      <c r="H580" s="1017"/>
      <c r="I580" s="1017"/>
      <c r="J580" s="1017"/>
      <c r="K580" s="1017"/>
      <c r="L580" s="1017"/>
      <c r="M580" s="1017"/>
      <c r="N580" s="1017"/>
    </row>
    <row r="581" spans="1:16" ht="30.75">
      <c r="A581" s="1017" t="s">
        <v>2</v>
      </c>
      <c r="B581" s="1017"/>
      <c r="C581" s="1017"/>
      <c r="D581" s="1017"/>
      <c r="E581" s="1017"/>
      <c r="F581" s="1017"/>
      <c r="G581" s="1017"/>
      <c r="H581" s="1017"/>
      <c r="I581" s="1017"/>
      <c r="J581" s="1017"/>
      <c r="K581" s="1017"/>
      <c r="L581" s="1017"/>
      <c r="M581" s="1017"/>
      <c r="N581" s="1017"/>
    </row>
    <row r="582" spans="1:16" ht="30.75">
      <c r="A582" s="1057"/>
      <c r="B582" s="1057"/>
      <c r="C582" s="1057"/>
      <c r="D582" s="1057"/>
      <c r="E582" s="1057"/>
      <c r="F582" s="1057"/>
      <c r="G582" s="1057"/>
      <c r="H582" s="1057"/>
      <c r="I582" s="1057"/>
      <c r="J582" s="1057"/>
      <c r="K582" s="1057"/>
      <c r="L582" s="1057"/>
      <c r="M582" s="1057"/>
      <c r="N582" s="1057"/>
      <c r="O582" s="5"/>
      <c r="P582" s="5"/>
    </row>
    <row r="583" spans="1:16" ht="31.5">
      <c r="A583" s="1009" t="s">
        <v>41</v>
      </c>
      <c r="B583" s="1009"/>
      <c r="C583" s="1009" t="s">
        <v>42</v>
      </c>
      <c r="D583" s="1009"/>
      <c r="E583" s="1009" t="s">
        <v>43</v>
      </c>
      <c r="F583" s="1009"/>
      <c r="G583" s="1009" t="s">
        <v>44</v>
      </c>
      <c r="H583" s="1009"/>
      <c r="I583" s="1009" t="s">
        <v>74</v>
      </c>
      <c r="J583" s="1009"/>
      <c r="K583" s="1009" t="s">
        <v>45</v>
      </c>
      <c r="L583" s="1009"/>
      <c r="M583" s="1009" t="s">
        <v>46</v>
      </c>
      <c r="N583" s="1009"/>
      <c r="O583" s="1061"/>
      <c r="P583" s="1062"/>
    </row>
    <row r="584" spans="1:16" ht="15.75">
      <c r="A584" s="1009"/>
      <c r="B584" s="1009"/>
      <c r="C584" s="1009"/>
      <c r="D584" s="1009"/>
      <c r="E584" s="1009"/>
      <c r="F584" s="1009"/>
      <c r="G584" s="1009"/>
      <c r="H584" s="1009"/>
      <c r="I584" s="1009"/>
      <c r="J584" s="1009"/>
      <c r="K584" s="1009"/>
      <c r="L584" s="1009"/>
      <c r="M584" s="1009"/>
      <c r="N584" s="1009"/>
      <c r="O584" s="33"/>
      <c r="P584" s="33"/>
    </row>
    <row r="585" spans="1:16" ht="15.75">
      <c r="A585" s="1009"/>
      <c r="B585" s="1009"/>
      <c r="C585" s="18" t="s">
        <v>33</v>
      </c>
      <c r="D585" s="18" t="s">
        <v>34</v>
      </c>
      <c r="E585" s="18" t="s">
        <v>33</v>
      </c>
      <c r="F585" s="18" t="s">
        <v>34</v>
      </c>
      <c r="G585" s="18" t="s">
        <v>33</v>
      </c>
      <c r="H585" s="18" t="s">
        <v>34</v>
      </c>
      <c r="I585" s="18" t="s">
        <v>33</v>
      </c>
      <c r="J585" s="18" t="s">
        <v>34</v>
      </c>
      <c r="K585" s="18" t="s">
        <v>33</v>
      </c>
      <c r="L585" s="18" t="s">
        <v>34</v>
      </c>
      <c r="M585" s="18" t="s">
        <v>33</v>
      </c>
      <c r="N585" s="18" t="s">
        <v>34</v>
      </c>
      <c r="O585" s="72"/>
      <c r="P585" s="72"/>
    </row>
    <row r="586" spans="1:16" ht="15.75">
      <c r="A586" s="1013" t="s">
        <v>53</v>
      </c>
      <c r="B586" s="1013"/>
      <c r="C586" s="4">
        <v>5083</v>
      </c>
      <c r="D586" s="4">
        <v>4334</v>
      </c>
      <c r="E586" s="4">
        <v>40476</v>
      </c>
      <c r="F586" s="4">
        <v>38073</v>
      </c>
      <c r="G586" s="4">
        <v>46026</v>
      </c>
      <c r="H586" s="4">
        <v>41963</v>
      </c>
      <c r="I586" s="4">
        <v>44595</v>
      </c>
      <c r="J586" s="4">
        <v>40243</v>
      </c>
      <c r="K586" s="4">
        <v>41653</v>
      </c>
      <c r="L586" s="4">
        <v>36721</v>
      </c>
      <c r="M586" s="4">
        <v>41360</v>
      </c>
      <c r="N586" s="4">
        <v>34758</v>
      </c>
      <c r="O586" s="72"/>
      <c r="P586" s="72"/>
    </row>
    <row r="587" spans="1:16" ht="15.75">
      <c r="A587" s="1013" t="s">
        <v>54</v>
      </c>
      <c r="B587" s="1013"/>
      <c r="C587" s="4">
        <v>2591</v>
      </c>
      <c r="D587" s="4">
        <v>2295</v>
      </c>
      <c r="E587" s="4">
        <v>20521</v>
      </c>
      <c r="F587" s="4">
        <v>18632</v>
      </c>
      <c r="G587" s="4">
        <v>19292</v>
      </c>
      <c r="H587" s="4">
        <v>17815</v>
      </c>
      <c r="I587" s="4">
        <v>23536</v>
      </c>
      <c r="J587" s="4">
        <v>19790</v>
      </c>
      <c r="K587" s="4">
        <v>21842</v>
      </c>
      <c r="L587" s="4">
        <v>20051</v>
      </c>
      <c r="M587" s="4">
        <v>26403</v>
      </c>
      <c r="N587" s="4">
        <v>18404</v>
      </c>
      <c r="O587" s="72"/>
      <c r="P587" s="73"/>
    </row>
    <row r="588" spans="1:16" ht="15.75">
      <c r="A588" s="1013" t="s">
        <v>55</v>
      </c>
      <c r="B588" s="1013"/>
      <c r="C588" s="4">
        <v>2222</v>
      </c>
      <c r="D588" s="4">
        <v>1924</v>
      </c>
      <c r="E588" s="4">
        <v>15852</v>
      </c>
      <c r="F588" s="4">
        <v>14621</v>
      </c>
      <c r="G588" s="4">
        <v>14596</v>
      </c>
      <c r="H588" s="4">
        <v>13302</v>
      </c>
      <c r="I588" s="4">
        <v>17017</v>
      </c>
      <c r="J588" s="4">
        <v>15449</v>
      </c>
      <c r="K588" s="4">
        <v>16166</v>
      </c>
      <c r="L588" s="4">
        <v>14318</v>
      </c>
      <c r="M588" s="4">
        <v>16241</v>
      </c>
      <c r="N588" s="4">
        <v>13841</v>
      </c>
      <c r="O588" s="72"/>
      <c r="P588" s="72"/>
    </row>
    <row r="589" spans="1:16" ht="15.75">
      <c r="A589" s="1013" t="s">
        <v>56</v>
      </c>
      <c r="B589" s="1013"/>
      <c r="C589" s="4">
        <v>2426</v>
      </c>
      <c r="D589" s="4">
        <v>2209</v>
      </c>
      <c r="E589" s="4">
        <v>19181</v>
      </c>
      <c r="F589" s="4">
        <v>17773</v>
      </c>
      <c r="G589" s="4">
        <v>21742</v>
      </c>
      <c r="H589" s="4">
        <v>19892</v>
      </c>
      <c r="I589" s="4">
        <v>20934</v>
      </c>
      <c r="J589" s="4">
        <v>19205</v>
      </c>
      <c r="K589" s="4">
        <v>19893</v>
      </c>
      <c r="L589" s="4">
        <v>17889</v>
      </c>
      <c r="M589" s="4">
        <v>20706</v>
      </c>
      <c r="N589" s="4">
        <v>17808</v>
      </c>
      <c r="O589" s="72"/>
      <c r="P589" s="72"/>
    </row>
    <row r="590" spans="1:16" ht="15.75">
      <c r="A590" s="1013" t="s">
        <v>57</v>
      </c>
      <c r="B590" s="3" t="s">
        <v>58</v>
      </c>
      <c r="C590" s="4">
        <v>1480</v>
      </c>
      <c r="D590" s="4">
        <v>1431</v>
      </c>
      <c r="E590" s="4">
        <v>15063</v>
      </c>
      <c r="F590" s="4">
        <v>14543</v>
      </c>
      <c r="G590" s="4">
        <v>14606</v>
      </c>
      <c r="H590" s="4">
        <v>13089</v>
      </c>
      <c r="I590" s="4">
        <v>15874</v>
      </c>
      <c r="J590" s="4">
        <v>15112</v>
      </c>
      <c r="K590" s="4">
        <v>15254</v>
      </c>
      <c r="L590" s="4">
        <v>14332</v>
      </c>
      <c r="M590" s="4">
        <v>15136</v>
      </c>
      <c r="N590" s="4">
        <v>13988</v>
      </c>
      <c r="O590" s="72"/>
      <c r="P590" s="72"/>
    </row>
    <row r="591" spans="1:16" ht="15.75">
      <c r="A591" s="1013"/>
      <c r="B591" s="3" t="s">
        <v>59</v>
      </c>
      <c r="C591" s="4">
        <v>2356</v>
      </c>
      <c r="D591" s="4">
        <v>2258</v>
      </c>
      <c r="E591" s="4">
        <v>27896</v>
      </c>
      <c r="F591" s="4">
        <v>25912</v>
      </c>
      <c r="G591" s="4">
        <v>32078</v>
      </c>
      <c r="H591" s="4">
        <v>29890</v>
      </c>
      <c r="I591" s="4">
        <v>30058</v>
      </c>
      <c r="J591" s="4">
        <v>27471</v>
      </c>
      <c r="K591" s="4">
        <v>29096</v>
      </c>
      <c r="L591" s="4">
        <v>25429</v>
      </c>
      <c r="M591" s="4">
        <v>29466</v>
      </c>
      <c r="N591" s="4">
        <v>25599</v>
      </c>
      <c r="O591" s="72"/>
      <c r="P591" s="72"/>
    </row>
    <row r="592" spans="1:16" ht="15.75">
      <c r="A592" s="1013"/>
      <c r="B592" s="3" t="s">
        <v>60</v>
      </c>
      <c r="C592" s="4">
        <v>1531</v>
      </c>
      <c r="D592" s="4">
        <v>1527</v>
      </c>
      <c r="E592" s="4">
        <v>14770</v>
      </c>
      <c r="F592" s="4">
        <v>13133</v>
      </c>
      <c r="G592" s="4">
        <v>13390</v>
      </c>
      <c r="H592" s="4">
        <v>11866</v>
      </c>
      <c r="I592" s="4">
        <v>14700</v>
      </c>
      <c r="J592" s="4">
        <v>13568</v>
      </c>
      <c r="K592" s="4">
        <v>13570</v>
      </c>
      <c r="L592" s="4">
        <v>13136</v>
      </c>
      <c r="M592" s="4">
        <v>14659</v>
      </c>
      <c r="N592" s="4">
        <v>12295</v>
      </c>
      <c r="O592" s="72"/>
      <c r="P592" s="72"/>
    </row>
    <row r="593" spans="1:16" ht="15.75">
      <c r="A593" s="1013"/>
      <c r="B593" s="3" t="s">
        <v>61</v>
      </c>
      <c r="C593" s="4">
        <v>862</v>
      </c>
      <c r="D593" s="4">
        <v>717</v>
      </c>
      <c r="E593" s="4">
        <v>8791</v>
      </c>
      <c r="F593" s="4">
        <v>8453</v>
      </c>
      <c r="G593" s="4">
        <v>8246</v>
      </c>
      <c r="H593" s="4">
        <v>7461</v>
      </c>
      <c r="I593" s="4">
        <v>8540</v>
      </c>
      <c r="J593" s="4">
        <v>9291</v>
      </c>
      <c r="K593" s="4">
        <v>9352</v>
      </c>
      <c r="L593" s="4">
        <v>8181</v>
      </c>
      <c r="M593" s="4">
        <v>9436</v>
      </c>
      <c r="N593" s="4">
        <v>8324</v>
      </c>
      <c r="O593" s="72"/>
      <c r="P593" s="72"/>
    </row>
    <row r="594" spans="1:16" ht="15.75">
      <c r="A594" s="1013"/>
      <c r="B594" s="3" t="s">
        <v>62</v>
      </c>
      <c r="C594" s="4">
        <v>1734</v>
      </c>
      <c r="D594" s="4">
        <v>1720</v>
      </c>
      <c r="E594" s="4">
        <v>17945</v>
      </c>
      <c r="F594" s="4">
        <v>16828</v>
      </c>
      <c r="G594" s="4">
        <v>16824</v>
      </c>
      <c r="H594" s="4">
        <v>14596</v>
      </c>
      <c r="I594" s="4">
        <v>19112</v>
      </c>
      <c r="J594" s="4">
        <v>17321</v>
      </c>
      <c r="K594" s="4">
        <v>18054</v>
      </c>
      <c r="L594" s="4">
        <v>16416</v>
      </c>
      <c r="M594" s="4">
        <v>18873</v>
      </c>
      <c r="N594" s="4">
        <v>16441</v>
      </c>
      <c r="O594" s="72"/>
      <c r="P594" s="72"/>
    </row>
    <row r="595" spans="1:16" ht="15.75">
      <c r="A595" s="1013"/>
      <c r="B595" s="3" t="s">
        <v>63</v>
      </c>
      <c r="C595" s="4">
        <v>1132</v>
      </c>
      <c r="D595" s="4">
        <v>1134</v>
      </c>
      <c r="E595" s="4">
        <v>13400</v>
      </c>
      <c r="F595" s="4">
        <v>12720</v>
      </c>
      <c r="G595" s="4">
        <v>12541</v>
      </c>
      <c r="H595" s="4">
        <v>11590</v>
      </c>
      <c r="I595" s="4">
        <v>13702</v>
      </c>
      <c r="J595" s="4">
        <v>13111</v>
      </c>
      <c r="K595" s="4">
        <v>13455</v>
      </c>
      <c r="L595" s="4">
        <v>12298</v>
      </c>
      <c r="M595" s="4">
        <v>13404</v>
      </c>
      <c r="N595" s="4">
        <v>11976</v>
      </c>
      <c r="O595" s="72"/>
      <c r="P595" s="72"/>
    </row>
    <row r="596" spans="1:16" ht="15.75">
      <c r="A596" s="1013" t="s">
        <v>64</v>
      </c>
      <c r="B596" s="1013"/>
      <c r="C596" s="4">
        <v>3296</v>
      </c>
      <c r="D596" s="4">
        <v>3131</v>
      </c>
      <c r="E596" s="4">
        <v>23315</v>
      </c>
      <c r="F596" s="4">
        <v>20559</v>
      </c>
      <c r="G596" s="4">
        <v>24519</v>
      </c>
      <c r="H596" s="4">
        <v>21732</v>
      </c>
      <c r="I596" s="4">
        <v>26688</v>
      </c>
      <c r="J596" s="4">
        <v>24045</v>
      </c>
      <c r="K596" s="4">
        <v>26794</v>
      </c>
      <c r="L596" s="4">
        <v>23384</v>
      </c>
      <c r="M596" s="4">
        <v>26481</v>
      </c>
      <c r="N596" s="4">
        <v>22318</v>
      </c>
      <c r="O596" s="72"/>
      <c r="P596" s="72"/>
    </row>
    <row r="597" spans="1:16" ht="15.75">
      <c r="A597" s="1013" t="s">
        <v>65</v>
      </c>
      <c r="B597" s="1013"/>
      <c r="C597" s="4">
        <v>2311</v>
      </c>
      <c r="D597" s="4">
        <v>2281</v>
      </c>
      <c r="E597" s="4">
        <v>25694</v>
      </c>
      <c r="F597" s="4">
        <v>23520</v>
      </c>
      <c r="G597" s="4">
        <v>25596</v>
      </c>
      <c r="H597" s="4">
        <v>22399</v>
      </c>
      <c r="I597" s="4">
        <v>28757</v>
      </c>
      <c r="J597" s="4">
        <v>25666</v>
      </c>
      <c r="K597" s="4">
        <v>27765</v>
      </c>
      <c r="L597" s="4">
        <v>24275</v>
      </c>
      <c r="M597" s="4">
        <v>27442</v>
      </c>
      <c r="N597" s="4">
        <v>23252</v>
      </c>
      <c r="O597" s="72"/>
      <c r="P597" s="72"/>
    </row>
    <row r="598" spans="1:16" ht="15.75">
      <c r="A598" s="1013" t="s">
        <v>66</v>
      </c>
      <c r="B598" s="1013"/>
      <c r="C598" s="4">
        <v>1277</v>
      </c>
      <c r="D598" s="4">
        <v>1183</v>
      </c>
      <c r="E598" s="4">
        <v>14402</v>
      </c>
      <c r="F598" s="4">
        <v>14223</v>
      </c>
      <c r="G598" s="4">
        <v>15022</v>
      </c>
      <c r="H598" s="4">
        <v>13463</v>
      </c>
      <c r="I598" s="4">
        <v>16530</v>
      </c>
      <c r="J598" s="4">
        <v>15561</v>
      </c>
      <c r="K598" s="4">
        <v>16674</v>
      </c>
      <c r="L598" s="4">
        <v>14474</v>
      </c>
      <c r="M598" s="4">
        <v>15976</v>
      </c>
      <c r="N598" s="4">
        <v>13824</v>
      </c>
      <c r="O598" s="72"/>
      <c r="P598" s="72"/>
    </row>
    <row r="599" spans="1:16" ht="15.75">
      <c r="A599" s="1013" t="s">
        <v>67</v>
      </c>
      <c r="B599" s="1013"/>
      <c r="C599" s="4">
        <v>1478</v>
      </c>
      <c r="D599" s="4">
        <v>1283</v>
      </c>
      <c r="E599" s="4">
        <v>17863</v>
      </c>
      <c r="F599" s="4">
        <v>16621</v>
      </c>
      <c r="G599" s="4">
        <v>19515</v>
      </c>
      <c r="H599" s="4">
        <v>16473</v>
      </c>
      <c r="I599" s="4">
        <v>20169</v>
      </c>
      <c r="J599" s="4">
        <v>17881</v>
      </c>
      <c r="K599" s="4">
        <v>19115</v>
      </c>
      <c r="L599" s="4">
        <v>17496</v>
      </c>
      <c r="M599" s="4">
        <v>19060</v>
      </c>
      <c r="N599" s="4">
        <v>16939</v>
      </c>
      <c r="O599" s="72"/>
      <c r="P599" s="72"/>
    </row>
    <row r="600" spans="1:16" ht="15.75">
      <c r="A600" s="1013" t="s">
        <v>68</v>
      </c>
      <c r="B600" s="1013"/>
      <c r="C600" s="4">
        <v>1332</v>
      </c>
      <c r="D600" s="4">
        <v>1300</v>
      </c>
      <c r="E600" s="4">
        <v>16806</v>
      </c>
      <c r="F600" s="4">
        <v>15359</v>
      </c>
      <c r="G600" s="4">
        <v>17446</v>
      </c>
      <c r="H600" s="4">
        <v>14014</v>
      </c>
      <c r="I600" s="4">
        <v>18790</v>
      </c>
      <c r="J600" s="4">
        <v>16283</v>
      </c>
      <c r="K600" s="4">
        <v>17841</v>
      </c>
      <c r="L600" s="4">
        <v>15211</v>
      </c>
      <c r="M600" s="4">
        <v>17920</v>
      </c>
      <c r="N600" s="4">
        <v>14252</v>
      </c>
      <c r="O600" s="72"/>
      <c r="P600" s="72"/>
    </row>
    <row r="601" spans="1:16" ht="15.75">
      <c r="A601" s="1013" t="s">
        <v>69</v>
      </c>
      <c r="B601" s="1013"/>
      <c r="C601" s="4">
        <v>795</v>
      </c>
      <c r="D601" s="4">
        <v>825</v>
      </c>
      <c r="E601" s="4">
        <v>9815</v>
      </c>
      <c r="F601" s="4">
        <v>8872</v>
      </c>
      <c r="G601" s="4">
        <v>9969</v>
      </c>
      <c r="H601" s="4">
        <v>8550</v>
      </c>
      <c r="I601" s="4">
        <v>10918</v>
      </c>
      <c r="J601" s="4">
        <v>9526</v>
      </c>
      <c r="K601" s="4">
        <v>10702</v>
      </c>
      <c r="L601" s="4">
        <v>9266</v>
      </c>
      <c r="M601" s="4">
        <v>10085</v>
      </c>
      <c r="N601" s="4">
        <v>8289</v>
      </c>
      <c r="O601" s="72"/>
      <c r="P601" s="72"/>
    </row>
    <row r="602" spans="1:16" ht="15.75">
      <c r="A602" s="1013" t="s">
        <v>70</v>
      </c>
      <c r="B602" s="1013"/>
      <c r="C602" s="4">
        <v>1354</v>
      </c>
      <c r="D602" s="4">
        <v>1360</v>
      </c>
      <c r="E602" s="4">
        <v>16241</v>
      </c>
      <c r="F602" s="4">
        <v>14237</v>
      </c>
      <c r="G602" s="4">
        <v>17837</v>
      </c>
      <c r="H602" s="4">
        <v>14492</v>
      </c>
      <c r="I602" s="4">
        <v>18726</v>
      </c>
      <c r="J602" s="4">
        <v>15936</v>
      </c>
      <c r="K602" s="4">
        <v>18054</v>
      </c>
      <c r="L602" s="4">
        <v>14812</v>
      </c>
      <c r="M602" s="4">
        <v>17236</v>
      </c>
      <c r="N602" s="4">
        <v>14136</v>
      </c>
      <c r="O602" s="72"/>
      <c r="P602" s="72"/>
    </row>
    <row r="603" spans="1:16" ht="15.75">
      <c r="A603" s="1013" t="s">
        <v>71</v>
      </c>
      <c r="B603" s="1013"/>
      <c r="C603" s="4">
        <v>2509</v>
      </c>
      <c r="D603" s="4">
        <v>2404</v>
      </c>
      <c r="E603" s="4">
        <v>25353</v>
      </c>
      <c r="F603" s="4">
        <v>23104</v>
      </c>
      <c r="G603" s="4">
        <v>26337</v>
      </c>
      <c r="H603" s="4">
        <v>20820</v>
      </c>
      <c r="I603" s="4">
        <v>28570</v>
      </c>
      <c r="J603" s="4">
        <v>25045</v>
      </c>
      <c r="K603" s="4">
        <v>27829</v>
      </c>
      <c r="L603" s="4">
        <v>24624</v>
      </c>
      <c r="M603" s="4">
        <v>26974</v>
      </c>
      <c r="N603" s="4">
        <v>22287</v>
      </c>
      <c r="O603" s="72"/>
      <c r="P603" s="72"/>
    </row>
    <row r="604" spans="1:16" ht="15.75">
      <c r="A604" s="1013" t="s">
        <v>72</v>
      </c>
      <c r="B604" s="1013"/>
      <c r="C604" s="4">
        <v>2210</v>
      </c>
      <c r="D604" s="4">
        <v>3160</v>
      </c>
      <c r="E604" s="4">
        <v>11411</v>
      </c>
      <c r="F604" s="4">
        <v>10931</v>
      </c>
      <c r="G604" s="4">
        <v>14320</v>
      </c>
      <c r="H604" s="4">
        <v>10829</v>
      </c>
      <c r="I604" s="4">
        <v>15030</v>
      </c>
      <c r="J604" s="4">
        <v>12294</v>
      </c>
      <c r="K604" s="4">
        <v>16365</v>
      </c>
      <c r="L604" s="4">
        <v>12258</v>
      </c>
      <c r="M604" s="4">
        <v>16669</v>
      </c>
      <c r="N604" s="4">
        <v>10931</v>
      </c>
      <c r="O604" s="72"/>
      <c r="P604" s="72"/>
    </row>
    <row r="605" spans="1:16" ht="15.75">
      <c r="A605" s="1013" t="s">
        <v>73</v>
      </c>
      <c r="B605" s="1013"/>
      <c r="C605" s="4">
        <v>3055</v>
      </c>
      <c r="D605" s="4">
        <v>3251</v>
      </c>
      <c r="E605" s="4">
        <v>34349</v>
      </c>
      <c r="F605" s="4">
        <v>33776</v>
      </c>
      <c r="G605" s="4">
        <v>35265</v>
      </c>
      <c r="H605" s="4">
        <v>32234</v>
      </c>
      <c r="I605" s="4">
        <v>39750</v>
      </c>
      <c r="J605" s="4">
        <v>37294</v>
      </c>
      <c r="K605" s="4">
        <v>38673</v>
      </c>
      <c r="L605" s="4">
        <v>34761</v>
      </c>
      <c r="M605" s="4">
        <v>37955</v>
      </c>
      <c r="N605" s="4">
        <v>33674</v>
      </c>
      <c r="O605" s="5"/>
      <c r="P605" s="5"/>
    </row>
    <row r="606" spans="1:16" ht="15.75">
      <c r="A606" s="1016" t="s">
        <v>32</v>
      </c>
      <c r="B606" s="1016"/>
      <c r="C606" s="20">
        <f t="shared" ref="C606:N606" si="77">SUM(C586:C605)</f>
        <v>41034</v>
      </c>
      <c r="D606" s="20">
        <f t="shared" si="77"/>
        <v>39727</v>
      </c>
      <c r="E606" s="20">
        <f t="shared" si="77"/>
        <v>389144</v>
      </c>
      <c r="F606" s="20">
        <f t="shared" si="77"/>
        <v>361890</v>
      </c>
      <c r="G606" s="20">
        <f t="shared" si="77"/>
        <v>405167</v>
      </c>
      <c r="H606" s="20">
        <f t="shared" si="77"/>
        <v>356470</v>
      </c>
      <c r="I606" s="20">
        <f t="shared" si="77"/>
        <v>431996</v>
      </c>
      <c r="J606" s="20">
        <f t="shared" si="77"/>
        <v>390092</v>
      </c>
      <c r="K606" s="20">
        <f t="shared" si="77"/>
        <v>418147</v>
      </c>
      <c r="L606" s="20">
        <f t="shared" si="77"/>
        <v>369332</v>
      </c>
      <c r="M606" s="20">
        <f t="shared" si="77"/>
        <v>421482</v>
      </c>
      <c r="N606" s="20">
        <f t="shared" si="77"/>
        <v>353336</v>
      </c>
      <c r="O606" s="5"/>
      <c r="P606" s="5"/>
    </row>
    <row r="607" spans="1:16">
      <c r="A607" s="1058"/>
      <c r="B607" s="1058"/>
      <c r="C607" s="1058"/>
      <c r="D607" s="1058"/>
      <c r="E607" s="1058"/>
      <c r="F607" s="1058"/>
      <c r="G607" s="1058"/>
      <c r="H607" s="1058"/>
      <c r="I607" s="1058"/>
      <c r="J607" s="1058"/>
      <c r="K607" s="1058"/>
      <c r="L607" s="1058"/>
      <c r="M607" s="1058"/>
      <c r="N607" s="1058"/>
    </row>
    <row r="608" spans="1:16" ht="15.75">
      <c r="A608" s="1059"/>
      <c r="B608" s="1059"/>
      <c r="C608" s="1059"/>
      <c r="D608" s="1059"/>
      <c r="E608" s="1059"/>
      <c r="F608" s="1059"/>
      <c r="G608" s="1059"/>
      <c r="H608" s="1059"/>
      <c r="I608" s="1059"/>
      <c r="J608" s="1059"/>
      <c r="K608" s="1059"/>
      <c r="L608" s="1059"/>
      <c r="M608" s="1059"/>
      <c r="N608" s="1059"/>
    </row>
    <row r="611" spans="1:17" ht="30.75">
      <c r="A611" s="1017" t="s">
        <v>166</v>
      </c>
      <c r="B611" s="1017"/>
      <c r="C611" s="1017"/>
      <c r="D611" s="1017"/>
      <c r="E611" s="1017"/>
      <c r="F611" s="1017"/>
      <c r="G611" s="1017"/>
      <c r="H611" s="1017"/>
      <c r="I611" s="1017"/>
      <c r="J611" s="1017"/>
      <c r="K611" s="1017"/>
      <c r="L611" s="1017"/>
      <c r="M611" s="1017"/>
      <c r="N611" s="1017"/>
      <c r="O611" s="1017"/>
      <c r="P611" s="1017"/>
      <c r="Q611" s="1017"/>
    </row>
    <row r="612" spans="1:17" ht="30.75">
      <c r="A612" s="1055" t="s">
        <v>9</v>
      </c>
      <c r="B612" s="1017"/>
      <c r="C612" s="1017"/>
      <c r="D612" s="1017"/>
      <c r="E612" s="1017"/>
      <c r="F612" s="1017"/>
      <c r="G612" s="1017"/>
      <c r="H612" s="1017"/>
      <c r="I612" s="1017"/>
      <c r="J612" s="1017"/>
      <c r="K612" s="1017"/>
      <c r="L612" s="1017"/>
      <c r="M612" s="1017"/>
      <c r="N612" s="1017"/>
      <c r="O612" s="1017"/>
      <c r="P612" s="1017"/>
      <c r="Q612" s="1017"/>
    </row>
    <row r="613" spans="1:17" ht="15.75">
      <c r="A613" s="1027" t="s">
        <v>115</v>
      </c>
      <c r="B613" s="1038"/>
      <c r="C613" s="1027" t="s">
        <v>42</v>
      </c>
      <c r="D613" s="1027"/>
      <c r="E613" s="1027" t="s">
        <v>43</v>
      </c>
      <c r="F613" s="1027"/>
      <c r="G613" s="1027" t="s">
        <v>44</v>
      </c>
      <c r="H613" s="1027"/>
      <c r="I613" s="1027" t="s">
        <v>74</v>
      </c>
      <c r="J613" s="1027"/>
      <c r="K613" s="1027" t="s">
        <v>45</v>
      </c>
      <c r="L613" s="1027"/>
      <c r="M613" s="1027" t="s">
        <v>75</v>
      </c>
      <c r="N613" s="1027"/>
      <c r="O613" s="1027" t="s">
        <v>78</v>
      </c>
      <c r="P613" s="1027"/>
    </row>
    <row r="614" spans="1:17" ht="15.75">
      <c r="A614" s="1027"/>
      <c r="B614" s="1038"/>
      <c r="C614" s="25" t="s">
        <v>33</v>
      </c>
      <c r="D614" s="25" t="s">
        <v>34</v>
      </c>
      <c r="E614" s="25" t="s">
        <v>33</v>
      </c>
      <c r="F614" s="25" t="s">
        <v>34</v>
      </c>
      <c r="G614" s="25" t="s">
        <v>33</v>
      </c>
      <c r="H614" s="25" t="s">
        <v>34</v>
      </c>
      <c r="I614" s="25" t="s">
        <v>33</v>
      </c>
      <c r="J614" s="25" t="s">
        <v>34</v>
      </c>
      <c r="K614" s="25" t="s">
        <v>33</v>
      </c>
      <c r="L614" s="25" t="s">
        <v>34</v>
      </c>
      <c r="M614" s="25" t="s">
        <v>33</v>
      </c>
      <c r="N614" s="25" t="s">
        <v>34</v>
      </c>
      <c r="O614" s="25" t="s">
        <v>33</v>
      </c>
      <c r="P614" s="25" t="s">
        <v>34</v>
      </c>
    </row>
    <row r="615" spans="1:17" ht="15.75">
      <c r="A615" s="1028" t="s">
        <v>53</v>
      </c>
      <c r="B615" s="1034"/>
      <c r="C615" s="37">
        <v>111</v>
      </c>
      <c r="D615" s="37">
        <v>59</v>
      </c>
      <c r="E615" s="37">
        <v>733</v>
      </c>
      <c r="F615" s="37">
        <v>396</v>
      </c>
      <c r="G615" s="37">
        <v>629</v>
      </c>
      <c r="H615" s="37">
        <v>277</v>
      </c>
      <c r="I615" s="37">
        <v>566</v>
      </c>
      <c r="J615" s="37">
        <v>287</v>
      </c>
      <c r="K615" s="37">
        <v>417</v>
      </c>
      <c r="L615" s="37">
        <v>207</v>
      </c>
      <c r="M615" s="37">
        <v>408</v>
      </c>
      <c r="N615" s="37">
        <v>180</v>
      </c>
      <c r="O615" s="37">
        <v>334</v>
      </c>
      <c r="P615" s="37">
        <v>128</v>
      </c>
    </row>
    <row r="616" spans="1:17" ht="15.75">
      <c r="A616" s="1028" t="s">
        <v>54</v>
      </c>
      <c r="B616" s="1034"/>
      <c r="C616" s="37">
        <v>6</v>
      </c>
      <c r="D616" s="37">
        <v>2</v>
      </c>
      <c r="E616" s="37">
        <v>91</v>
      </c>
      <c r="F616" s="37">
        <v>28</v>
      </c>
      <c r="G616" s="37">
        <v>54</v>
      </c>
      <c r="H616" s="37">
        <v>15</v>
      </c>
      <c r="I616" s="37">
        <v>73</v>
      </c>
      <c r="J616" s="37">
        <v>11</v>
      </c>
      <c r="K616" s="37">
        <v>43</v>
      </c>
      <c r="L616" s="37">
        <v>9</v>
      </c>
      <c r="M616" s="37">
        <v>42</v>
      </c>
      <c r="N616" s="37">
        <v>9</v>
      </c>
      <c r="O616" s="37">
        <v>43</v>
      </c>
      <c r="P616" s="37">
        <v>9</v>
      </c>
    </row>
    <row r="617" spans="1:17" ht="15.75">
      <c r="A617" s="1028" t="s">
        <v>55</v>
      </c>
      <c r="B617" s="1034"/>
      <c r="C617" s="37">
        <v>48</v>
      </c>
      <c r="D617" s="37">
        <v>38</v>
      </c>
      <c r="E617" s="37">
        <v>200</v>
      </c>
      <c r="F617" s="37">
        <v>139</v>
      </c>
      <c r="G617" s="37">
        <v>193</v>
      </c>
      <c r="H617" s="37">
        <v>129</v>
      </c>
      <c r="I617" s="37">
        <v>120</v>
      </c>
      <c r="J617" s="37">
        <v>78</v>
      </c>
      <c r="K617" s="37">
        <v>139</v>
      </c>
      <c r="L617" s="37">
        <v>95</v>
      </c>
      <c r="M617" s="37">
        <v>66</v>
      </c>
      <c r="N617" s="37">
        <v>46</v>
      </c>
      <c r="O617" s="37">
        <v>49</v>
      </c>
      <c r="P617" s="37">
        <v>25</v>
      </c>
    </row>
    <row r="618" spans="1:17" ht="15.75">
      <c r="A618" s="1028" t="s">
        <v>56</v>
      </c>
      <c r="B618" s="1034"/>
      <c r="C618" s="37">
        <v>0</v>
      </c>
      <c r="D618" s="37">
        <v>0</v>
      </c>
      <c r="E618" s="37">
        <v>0</v>
      </c>
      <c r="F618" s="37">
        <v>0</v>
      </c>
      <c r="G618" s="37">
        <v>0</v>
      </c>
      <c r="H618" s="37">
        <v>0</v>
      </c>
      <c r="I618" s="37">
        <v>0</v>
      </c>
      <c r="J618" s="37">
        <v>0</v>
      </c>
      <c r="K618" s="37">
        <v>0</v>
      </c>
      <c r="L618" s="37">
        <v>0</v>
      </c>
      <c r="M618" s="37">
        <v>0</v>
      </c>
      <c r="N618" s="37">
        <v>0</v>
      </c>
      <c r="O618" s="37">
        <v>0</v>
      </c>
      <c r="P618" s="37">
        <v>0</v>
      </c>
    </row>
    <row r="619" spans="1:17" ht="15.75">
      <c r="A619" s="1028" t="s">
        <v>57</v>
      </c>
      <c r="B619" s="16" t="s">
        <v>100</v>
      </c>
      <c r="C619" s="37">
        <v>46</v>
      </c>
      <c r="D619" s="37">
        <v>27</v>
      </c>
      <c r="E619" s="37">
        <v>568</v>
      </c>
      <c r="F619" s="37">
        <v>268</v>
      </c>
      <c r="G619" s="37">
        <v>369</v>
      </c>
      <c r="H619" s="37">
        <v>205</v>
      </c>
      <c r="I619" s="37">
        <v>310</v>
      </c>
      <c r="J619" s="37">
        <v>144</v>
      </c>
      <c r="K619" s="37">
        <v>232</v>
      </c>
      <c r="L619" s="37">
        <v>90</v>
      </c>
      <c r="M619" s="37">
        <v>173</v>
      </c>
      <c r="N619" s="37">
        <v>79</v>
      </c>
      <c r="O619" s="37">
        <v>177</v>
      </c>
      <c r="P619" s="37">
        <v>68</v>
      </c>
    </row>
    <row r="620" spans="1:17" ht="15.75">
      <c r="A620" s="1028"/>
      <c r="B620" s="16" t="s">
        <v>101</v>
      </c>
      <c r="C620" s="37">
        <v>151</v>
      </c>
      <c r="D620" s="37">
        <v>155</v>
      </c>
      <c r="E620" s="37">
        <v>1011</v>
      </c>
      <c r="F620" s="37">
        <v>711</v>
      </c>
      <c r="G620" s="37">
        <v>496</v>
      </c>
      <c r="H620" s="37">
        <v>335</v>
      </c>
      <c r="I620" s="37">
        <v>755</v>
      </c>
      <c r="J620" s="37">
        <v>537</v>
      </c>
      <c r="K620" s="37">
        <v>459</v>
      </c>
      <c r="L620" s="37">
        <v>270</v>
      </c>
      <c r="M620" s="37">
        <v>394</v>
      </c>
      <c r="N620" s="37">
        <v>292</v>
      </c>
      <c r="O620" s="37">
        <v>389</v>
      </c>
      <c r="P620" s="37">
        <v>232</v>
      </c>
    </row>
    <row r="621" spans="1:17" ht="15.75">
      <c r="A621" s="1028"/>
      <c r="B621" s="16" t="s">
        <v>102</v>
      </c>
      <c r="C621" s="37">
        <v>4</v>
      </c>
      <c r="D621" s="37">
        <v>2</v>
      </c>
      <c r="E621" s="37">
        <v>45</v>
      </c>
      <c r="F621" s="37">
        <v>15</v>
      </c>
      <c r="G621" s="37">
        <v>24</v>
      </c>
      <c r="H621" s="37">
        <v>6</v>
      </c>
      <c r="I621" s="37">
        <v>20</v>
      </c>
      <c r="J621" s="37">
        <v>10</v>
      </c>
      <c r="K621" s="37">
        <v>25</v>
      </c>
      <c r="L621" s="37">
        <v>4</v>
      </c>
      <c r="M621" s="37">
        <v>25</v>
      </c>
      <c r="N621" s="37">
        <v>5</v>
      </c>
      <c r="O621" s="37">
        <v>28</v>
      </c>
      <c r="P621" s="37">
        <v>4</v>
      </c>
    </row>
    <row r="622" spans="1:17" ht="15.75">
      <c r="A622" s="1028"/>
      <c r="B622" s="16" t="s">
        <v>105</v>
      </c>
      <c r="C622" s="37">
        <v>35</v>
      </c>
      <c r="D622" s="37">
        <v>27</v>
      </c>
      <c r="E622" s="37">
        <v>331</v>
      </c>
      <c r="F622" s="37">
        <v>251</v>
      </c>
      <c r="G622" s="37">
        <v>359</v>
      </c>
      <c r="H622" s="37">
        <v>283</v>
      </c>
      <c r="I622" s="37">
        <v>310</v>
      </c>
      <c r="J622" s="37">
        <v>204</v>
      </c>
      <c r="K622" s="37">
        <v>248</v>
      </c>
      <c r="L622" s="37">
        <v>159</v>
      </c>
      <c r="M622" s="37">
        <v>180</v>
      </c>
      <c r="N622" s="37">
        <v>128</v>
      </c>
      <c r="O622" s="37">
        <v>162</v>
      </c>
      <c r="P622" s="37">
        <v>120</v>
      </c>
    </row>
    <row r="623" spans="1:17" ht="15.75">
      <c r="A623" s="1028"/>
      <c r="B623" s="16" t="s">
        <v>106</v>
      </c>
      <c r="C623" s="37">
        <v>13</v>
      </c>
      <c r="D623" s="37">
        <v>14</v>
      </c>
      <c r="E623" s="37">
        <v>250</v>
      </c>
      <c r="F623" s="37">
        <v>164</v>
      </c>
      <c r="G623" s="37">
        <v>183</v>
      </c>
      <c r="H623" s="37">
        <v>106</v>
      </c>
      <c r="I623" s="37">
        <v>125</v>
      </c>
      <c r="J623" s="37">
        <v>66</v>
      </c>
      <c r="K623" s="37">
        <v>76</v>
      </c>
      <c r="L623" s="37">
        <v>48</v>
      </c>
      <c r="M623" s="37">
        <v>97</v>
      </c>
      <c r="N623" s="37">
        <v>53</v>
      </c>
      <c r="O623" s="37">
        <v>84</v>
      </c>
      <c r="P623" s="37">
        <v>39</v>
      </c>
    </row>
    <row r="624" spans="1:17" ht="15.75">
      <c r="A624" s="1028"/>
      <c r="B624" s="16" t="s">
        <v>107</v>
      </c>
      <c r="C624" s="37">
        <v>104</v>
      </c>
      <c r="D624" s="37">
        <v>68</v>
      </c>
      <c r="E624" s="37">
        <v>312</v>
      </c>
      <c r="F624" s="37">
        <v>209</v>
      </c>
      <c r="G624" s="37">
        <v>283</v>
      </c>
      <c r="H624" s="37">
        <v>199</v>
      </c>
      <c r="I624" s="37">
        <v>280</v>
      </c>
      <c r="J624" s="37">
        <v>206</v>
      </c>
      <c r="K624" s="37">
        <v>184</v>
      </c>
      <c r="L624" s="37">
        <v>149</v>
      </c>
      <c r="M624" s="37">
        <v>185</v>
      </c>
      <c r="N624" s="37">
        <v>132</v>
      </c>
      <c r="O624" s="37">
        <v>167</v>
      </c>
      <c r="P624" s="37">
        <v>111</v>
      </c>
    </row>
    <row r="625" spans="1:16" ht="15.75">
      <c r="A625" s="1028" t="s">
        <v>64</v>
      </c>
      <c r="B625" s="1034"/>
      <c r="C625" s="37">
        <v>12</v>
      </c>
      <c r="D625" s="37">
        <v>6</v>
      </c>
      <c r="E625" s="37">
        <v>85</v>
      </c>
      <c r="F625" s="37">
        <v>55</v>
      </c>
      <c r="G625" s="37">
        <v>82</v>
      </c>
      <c r="H625" s="37">
        <v>41</v>
      </c>
      <c r="I625" s="37">
        <v>53</v>
      </c>
      <c r="J625" s="37">
        <v>24</v>
      </c>
      <c r="K625" s="37">
        <v>52</v>
      </c>
      <c r="L625" s="37">
        <v>26</v>
      </c>
      <c r="M625" s="37">
        <v>76</v>
      </c>
      <c r="N625" s="37">
        <v>48</v>
      </c>
      <c r="O625" s="37">
        <v>55</v>
      </c>
      <c r="P625" s="37">
        <v>36</v>
      </c>
    </row>
    <row r="626" spans="1:16" ht="15.75">
      <c r="A626" s="1028" t="s">
        <v>65</v>
      </c>
      <c r="B626" s="1034"/>
      <c r="C626" s="37">
        <v>38</v>
      </c>
      <c r="D626" s="37">
        <v>17</v>
      </c>
      <c r="E626" s="37">
        <v>274</v>
      </c>
      <c r="F626" s="37">
        <v>112</v>
      </c>
      <c r="G626" s="37">
        <v>144</v>
      </c>
      <c r="H626" s="37">
        <v>57</v>
      </c>
      <c r="I626" s="37">
        <v>126</v>
      </c>
      <c r="J626" s="37">
        <v>61</v>
      </c>
      <c r="K626" s="37">
        <v>101</v>
      </c>
      <c r="L626" s="37">
        <v>41</v>
      </c>
      <c r="M626" s="37">
        <v>135</v>
      </c>
      <c r="N626" s="37">
        <v>42</v>
      </c>
      <c r="O626" s="37">
        <v>59</v>
      </c>
      <c r="P626" s="37">
        <v>28</v>
      </c>
    </row>
    <row r="627" spans="1:16" ht="15.75">
      <c r="A627" s="1028" t="s">
        <v>136</v>
      </c>
      <c r="B627" s="1034"/>
      <c r="C627" s="37">
        <v>38</v>
      </c>
      <c r="D627" s="37">
        <v>84</v>
      </c>
      <c r="E627" s="37">
        <v>399</v>
      </c>
      <c r="F627" s="37">
        <v>202</v>
      </c>
      <c r="G627" s="37">
        <v>384</v>
      </c>
      <c r="H627" s="37">
        <v>164</v>
      </c>
      <c r="I627" s="37">
        <v>339</v>
      </c>
      <c r="J627" s="37">
        <v>129</v>
      </c>
      <c r="K627" s="37">
        <v>276</v>
      </c>
      <c r="L627" s="37">
        <v>104</v>
      </c>
      <c r="M627" s="37">
        <v>267</v>
      </c>
      <c r="N627" s="37">
        <v>103</v>
      </c>
      <c r="O627" s="37">
        <v>193</v>
      </c>
      <c r="P627" s="37">
        <v>73</v>
      </c>
    </row>
    <row r="628" spans="1:16" ht="15.75">
      <c r="A628" s="1028" t="s">
        <v>138</v>
      </c>
      <c r="B628" s="1034"/>
      <c r="C628" s="37">
        <v>72</v>
      </c>
      <c r="D628" s="37">
        <v>35</v>
      </c>
      <c r="E628" s="37">
        <v>763</v>
      </c>
      <c r="F628" s="37">
        <v>296</v>
      </c>
      <c r="G628" s="37">
        <v>398</v>
      </c>
      <c r="H628" s="37">
        <v>186</v>
      </c>
      <c r="I628" s="37">
        <v>427</v>
      </c>
      <c r="J628" s="37">
        <v>198</v>
      </c>
      <c r="K628" s="37">
        <v>332</v>
      </c>
      <c r="L628" s="37">
        <v>161</v>
      </c>
      <c r="M628" s="37">
        <v>270</v>
      </c>
      <c r="N628" s="37">
        <v>148</v>
      </c>
      <c r="O628" s="37">
        <v>187</v>
      </c>
      <c r="P628" s="37">
        <v>118</v>
      </c>
    </row>
    <row r="629" spans="1:16" ht="15.75">
      <c r="A629" s="1028" t="s">
        <v>137</v>
      </c>
      <c r="B629" s="1034"/>
      <c r="C629" s="37">
        <v>76</v>
      </c>
      <c r="D629" s="37">
        <v>56</v>
      </c>
      <c r="E629" s="37">
        <v>289</v>
      </c>
      <c r="F629" s="37">
        <v>145</v>
      </c>
      <c r="G629" s="37">
        <v>284</v>
      </c>
      <c r="H629" s="37">
        <v>131</v>
      </c>
      <c r="I629" s="37">
        <v>176</v>
      </c>
      <c r="J629" s="37">
        <v>96</v>
      </c>
      <c r="K629" s="37">
        <v>133</v>
      </c>
      <c r="L629" s="37">
        <v>65</v>
      </c>
      <c r="M629" s="37">
        <v>127</v>
      </c>
      <c r="N629" s="37">
        <v>68</v>
      </c>
      <c r="O629" s="37">
        <v>105</v>
      </c>
      <c r="P629" s="37">
        <v>34</v>
      </c>
    </row>
    <row r="630" spans="1:16" ht="15.75">
      <c r="A630" s="1028" t="s">
        <v>69</v>
      </c>
      <c r="B630" s="1034"/>
      <c r="C630" s="37">
        <v>11</v>
      </c>
      <c r="D630" s="37">
        <v>4</v>
      </c>
      <c r="E630" s="37">
        <v>163</v>
      </c>
      <c r="F630" s="37">
        <v>57</v>
      </c>
      <c r="G630" s="37">
        <v>106</v>
      </c>
      <c r="H630" s="37">
        <v>29</v>
      </c>
      <c r="I630" s="37">
        <v>60</v>
      </c>
      <c r="J630" s="37">
        <v>31</v>
      </c>
      <c r="K630" s="37">
        <v>80</v>
      </c>
      <c r="L630" s="37">
        <v>33</v>
      </c>
      <c r="M630" s="37">
        <v>54</v>
      </c>
      <c r="N630" s="37">
        <v>15</v>
      </c>
      <c r="O630" s="37">
        <v>65</v>
      </c>
      <c r="P630" s="37">
        <v>17</v>
      </c>
    </row>
    <row r="631" spans="1:16" ht="15.75">
      <c r="A631" s="1028" t="s">
        <v>70</v>
      </c>
      <c r="B631" s="1034"/>
      <c r="C631" s="37">
        <v>16</v>
      </c>
      <c r="D631" s="37">
        <v>6</v>
      </c>
      <c r="E631" s="37">
        <v>211</v>
      </c>
      <c r="F631" s="37">
        <v>70</v>
      </c>
      <c r="G631" s="37">
        <v>165</v>
      </c>
      <c r="H631" s="37">
        <v>50</v>
      </c>
      <c r="I631" s="37">
        <v>93</v>
      </c>
      <c r="J631" s="37">
        <v>29</v>
      </c>
      <c r="K631" s="37">
        <v>60</v>
      </c>
      <c r="L631" s="37">
        <v>20</v>
      </c>
      <c r="M631" s="37">
        <v>55</v>
      </c>
      <c r="N631" s="37">
        <v>18</v>
      </c>
      <c r="O631" s="37">
        <v>52</v>
      </c>
      <c r="P631" s="37">
        <v>18</v>
      </c>
    </row>
    <row r="632" spans="1:16" ht="15.75">
      <c r="A632" s="1028" t="s">
        <v>71</v>
      </c>
      <c r="B632" s="1034"/>
      <c r="C632" s="37">
        <v>61</v>
      </c>
      <c r="D632" s="37">
        <v>30</v>
      </c>
      <c r="E632" s="37">
        <v>618</v>
      </c>
      <c r="F632" s="37">
        <v>261</v>
      </c>
      <c r="G632" s="37">
        <v>532</v>
      </c>
      <c r="H632" s="37">
        <v>205</v>
      </c>
      <c r="I632" s="37">
        <v>410</v>
      </c>
      <c r="J632" s="37">
        <v>160</v>
      </c>
      <c r="K632" s="37">
        <v>303</v>
      </c>
      <c r="L632" s="37">
        <v>95</v>
      </c>
      <c r="M632" s="37">
        <v>325</v>
      </c>
      <c r="N632" s="37">
        <v>74</v>
      </c>
      <c r="O632" s="37">
        <v>325</v>
      </c>
      <c r="P632" s="37">
        <v>84</v>
      </c>
    </row>
    <row r="633" spans="1:16" ht="15.75">
      <c r="A633" s="1028" t="s">
        <v>72</v>
      </c>
      <c r="B633" s="1034"/>
      <c r="C633" s="37">
        <v>16</v>
      </c>
      <c r="D633" s="37">
        <v>5</v>
      </c>
      <c r="E633" s="37">
        <v>213</v>
      </c>
      <c r="F633" s="37">
        <v>81</v>
      </c>
      <c r="G633" s="37">
        <v>35</v>
      </c>
      <c r="H633" s="37">
        <v>41</v>
      </c>
      <c r="I633" s="37">
        <v>180</v>
      </c>
      <c r="J633" s="37">
        <v>38</v>
      </c>
      <c r="K633" s="37">
        <v>74</v>
      </c>
      <c r="L633" s="37">
        <v>27</v>
      </c>
      <c r="M633" s="37">
        <v>71</v>
      </c>
      <c r="N633" s="37">
        <v>28</v>
      </c>
      <c r="O633" s="37">
        <v>93</v>
      </c>
      <c r="P633" s="37">
        <v>32</v>
      </c>
    </row>
    <row r="634" spans="1:16" ht="15.75">
      <c r="A634" s="1028" t="s">
        <v>73</v>
      </c>
      <c r="B634" s="1034"/>
      <c r="C634" s="37">
        <v>309</v>
      </c>
      <c r="D634" s="37">
        <v>129</v>
      </c>
      <c r="E634" s="37">
        <v>3682</v>
      </c>
      <c r="F634" s="37">
        <v>1598</v>
      </c>
      <c r="G634" s="37">
        <v>2846</v>
      </c>
      <c r="H634" s="37">
        <v>1142</v>
      </c>
      <c r="I634" s="37">
        <v>2225</v>
      </c>
      <c r="J634" s="37">
        <v>907</v>
      </c>
      <c r="K634" s="37">
        <v>1999</v>
      </c>
      <c r="L634" s="37">
        <v>859</v>
      </c>
      <c r="M634" s="37">
        <v>1800</v>
      </c>
      <c r="N634" s="37">
        <v>637</v>
      </c>
      <c r="O634" s="37">
        <v>1701</v>
      </c>
      <c r="P634" s="37">
        <v>668</v>
      </c>
    </row>
    <row r="635" spans="1:16" ht="15.75">
      <c r="A635" s="1027" t="s">
        <v>32</v>
      </c>
      <c r="B635" s="1038"/>
      <c r="C635" s="38">
        <f t="shared" ref="C635:P635" si="78">SUM(C615:C634)</f>
        <v>1167</v>
      </c>
      <c r="D635" s="38">
        <f t="shared" si="78"/>
        <v>764</v>
      </c>
      <c r="E635" s="38">
        <f t="shared" si="78"/>
        <v>10238</v>
      </c>
      <c r="F635" s="38">
        <f t="shared" si="78"/>
        <v>5058</v>
      </c>
      <c r="G635" s="38">
        <f t="shared" si="78"/>
        <v>7566</v>
      </c>
      <c r="H635" s="38">
        <f t="shared" si="78"/>
        <v>3601</v>
      </c>
      <c r="I635" s="38">
        <f t="shared" si="78"/>
        <v>6648</v>
      </c>
      <c r="J635" s="38">
        <f t="shared" si="78"/>
        <v>3216</v>
      </c>
      <c r="K635" s="38">
        <f t="shared" si="78"/>
        <v>5233</v>
      </c>
      <c r="L635" s="38">
        <f t="shared" si="78"/>
        <v>2462</v>
      </c>
      <c r="M635" s="38">
        <f t="shared" si="78"/>
        <v>4750</v>
      </c>
      <c r="N635" s="38">
        <f t="shared" si="78"/>
        <v>2105</v>
      </c>
      <c r="O635" s="38">
        <f t="shared" si="78"/>
        <v>4268</v>
      </c>
      <c r="P635" s="38">
        <f t="shared" si="78"/>
        <v>1844</v>
      </c>
    </row>
    <row r="636" spans="1:16" ht="15.75">
      <c r="A636" s="28"/>
      <c r="B636" s="28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</row>
    <row r="639" spans="1:16" ht="30.75">
      <c r="A639" s="63"/>
      <c r="B639" s="1053" t="s">
        <v>1</v>
      </c>
      <c r="C639" s="1053"/>
      <c r="D639" s="1053"/>
      <c r="E639" s="1053"/>
      <c r="F639" s="1053"/>
      <c r="G639" s="1053"/>
      <c r="H639" s="1053"/>
      <c r="I639" s="1053"/>
      <c r="J639" s="1053"/>
      <c r="K639" s="1053"/>
      <c r="L639" s="1053"/>
      <c r="M639" s="1053"/>
      <c r="N639" s="1053"/>
      <c r="O639" s="1053"/>
    </row>
    <row r="640" spans="1:16" ht="30.75">
      <c r="A640" s="63"/>
      <c r="B640" s="1060"/>
      <c r="C640" s="1060"/>
      <c r="D640" s="1060"/>
      <c r="E640" s="1060"/>
      <c r="F640" s="1060"/>
      <c r="G640" s="1060"/>
      <c r="H640" s="1060"/>
      <c r="I640" s="1060"/>
      <c r="J640" s="1060"/>
      <c r="K640" s="1060"/>
      <c r="L640" s="1060"/>
      <c r="M640" s="1060"/>
      <c r="N640" s="1060"/>
      <c r="O640" s="1060"/>
    </row>
    <row r="641" spans="1:15" ht="31.5">
      <c r="A641" s="69"/>
      <c r="B641" s="1050" t="s">
        <v>41</v>
      </c>
      <c r="C641" s="1050"/>
      <c r="D641" s="1050" t="s">
        <v>42</v>
      </c>
      <c r="E641" s="1050"/>
      <c r="F641" s="1050" t="s">
        <v>43</v>
      </c>
      <c r="G641" s="1050"/>
      <c r="H641" s="1050" t="s">
        <v>44</v>
      </c>
      <c r="I641" s="1050"/>
      <c r="J641" s="1050" t="s">
        <v>74</v>
      </c>
      <c r="K641" s="1050"/>
      <c r="L641" s="1050" t="s">
        <v>45</v>
      </c>
      <c r="M641" s="1050"/>
      <c r="N641" s="1050" t="s">
        <v>46</v>
      </c>
      <c r="O641" s="1050"/>
    </row>
    <row r="642" spans="1:15" ht="15.75">
      <c r="A642" s="70"/>
      <c r="B642" s="1050"/>
      <c r="C642" s="1050"/>
      <c r="D642" s="1050"/>
      <c r="E642" s="1050"/>
      <c r="F642" s="1050"/>
      <c r="G642" s="1050"/>
      <c r="H642" s="1050"/>
      <c r="I642" s="1050"/>
      <c r="J642" s="1050"/>
      <c r="K642" s="1050"/>
      <c r="L642" s="1050"/>
      <c r="M642" s="1050"/>
      <c r="N642" s="1050"/>
      <c r="O642" s="1050"/>
    </row>
    <row r="643" spans="1:15" ht="15.75">
      <c r="A643" s="70"/>
      <c r="B643" s="1050"/>
      <c r="C643" s="1050"/>
      <c r="D643" s="64" t="s">
        <v>33</v>
      </c>
      <c r="E643" s="64" t="s">
        <v>34</v>
      </c>
      <c r="F643" s="64" t="s">
        <v>33</v>
      </c>
      <c r="G643" s="64" t="s">
        <v>34</v>
      </c>
      <c r="H643" s="64" t="s">
        <v>33</v>
      </c>
      <c r="I643" s="64" t="s">
        <v>34</v>
      </c>
      <c r="J643" s="64" t="s">
        <v>33</v>
      </c>
      <c r="K643" s="64" t="s">
        <v>34</v>
      </c>
      <c r="L643" s="64" t="s">
        <v>33</v>
      </c>
      <c r="M643" s="64" t="s">
        <v>34</v>
      </c>
      <c r="N643" s="64" t="s">
        <v>33</v>
      </c>
      <c r="O643" s="64" t="s">
        <v>34</v>
      </c>
    </row>
    <row r="644" spans="1:15" ht="15.75">
      <c r="A644" s="70"/>
      <c r="B644" s="1051" t="s">
        <v>53</v>
      </c>
      <c r="C644" s="1051"/>
      <c r="D644" s="71">
        <f>C615+C586</f>
        <v>5194</v>
      </c>
      <c r="E644" s="71">
        <f>D615+D586</f>
        <v>4393</v>
      </c>
      <c r="F644" s="71">
        <f>E586++E615</f>
        <v>41209</v>
      </c>
      <c r="G644" s="71">
        <f t="shared" ref="G644:L644" si="79">F615+F586</f>
        <v>38469</v>
      </c>
      <c r="H644" s="71">
        <f t="shared" si="79"/>
        <v>46655</v>
      </c>
      <c r="I644" s="71">
        <f t="shared" si="79"/>
        <v>42240</v>
      </c>
      <c r="J644" s="71">
        <f t="shared" si="79"/>
        <v>45161</v>
      </c>
      <c r="K644" s="71">
        <f t="shared" si="79"/>
        <v>40530</v>
      </c>
      <c r="L644" s="71">
        <f t="shared" si="79"/>
        <v>42070</v>
      </c>
      <c r="M644" s="71">
        <f>N615+N586</f>
        <v>34938</v>
      </c>
      <c r="N644" s="71">
        <f>M615+M586</f>
        <v>41768</v>
      </c>
      <c r="O644" s="71">
        <f>N615+N586</f>
        <v>34938</v>
      </c>
    </row>
    <row r="645" spans="1:15" ht="15.75">
      <c r="A645" s="70"/>
      <c r="B645" s="1051" t="s">
        <v>54</v>
      </c>
      <c r="C645" s="1051"/>
      <c r="D645" s="71">
        <f t="shared" ref="D645:E663" si="80">C616+C587</f>
        <v>2597</v>
      </c>
      <c r="E645" s="71">
        <f t="shared" si="80"/>
        <v>2297</v>
      </c>
      <c r="F645" s="71">
        <f t="shared" ref="F645:F663" si="81">E587++E616</f>
        <v>20612</v>
      </c>
      <c r="G645" s="71">
        <f t="shared" ref="G645:L663" si="82">F616+F587</f>
        <v>18660</v>
      </c>
      <c r="H645" s="71">
        <f t="shared" si="82"/>
        <v>19346</v>
      </c>
      <c r="I645" s="71">
        <f t="shared" si="82"/>
        <v>17830</v>
      </c>
      <c r="J645" s="71">
        <f t="shared" si="82"/>
        <v>23609</v>
      </c>
      <c r="K645" s="71">
        <f t="shared" si="82"/>
        <v>19801</v>
      </c>
      <c r="L645" s="71">
        <f t="shared" si="82"/>
        <v>21885</v>
      </c>
      <c r="M645" s="71">
        <f t="shared" ref="M645:M663" si="83">N616+N587</f>
        <v>18413</v>
      </c>
      <c r="N645" s="71">
        <f t="shared" ref="N645:O663" si="84">M616+M587</f>
        <v>26445</v>
      </c>
      <c r="O645" s="71">
        <f t="shared" si="84"/>
        <v>18413</v>
      </c>
    </row>
    <row r="646" spans="1:15" ht="15.75">
      <c r="A646" s="70"/>
      <c r="B646" s="1051" t="s">
        <v>55</v>
      </c>
      <c r="C646" s="1051"/>
      <c r="D646" s="71">
        <f t="shared" si="80"/>
        <v>2270</v>
      </c>
      <c r="E646" s="71">
        <f t="shared" si="80"/>
        <v>1962</v>
      </c>
      <c r="F646" s="71">
        <f t="shared" si="81"/>
        <v>16052</v>
      </c>
      <c r="G646" s="71">
        <f t="shared" si="82"/>
        <v>14760</v>
      </c>
      <c r="H646" s="71">
        <f t="shared" si="82"/>
        <v>14789</v>
      </c>
      <c r="I646" s="71">
        <f t="shared" si="82"/>
        <v>13431</v>
      </c>
      <c r="J646" s="71">
        <f t="shared" si="82"/>
        <v>17137</v>
      </c>
      <c r="K646" s="71">
        <f t="shared" si="82"/>
        <v>15527</v>
      </c>
      <c r="L646" s="71">
        <f t="shared" si="82"/>
        <v>16305</v>
      </c>
      <c r="M646" s="71">
        <f t="shared" si="83"/>
        <v>13887</v>
      </c>
      <c r="N646" s="71">
        <f t="shared" si="84"/>
        <v>16307</v>
      </c>
      <c r="O646" s="71">
        <f t="shared" si="84"/>
        <v>13887</v>
      </c>
    </row>
    <row r="647" spans="1:15" ht="15.75">
      <c r="A647" s="70"/>
      <c r="B647" s="1051" t="s">
        <v>56</v>
      </c>
      <c r="C647" s="1051"/>
      <c r="D647" s="71">
        <f t="shared" si="80"/>
        <v>2426</v>
      </c>
      <c r="E647" s="71">
        <f t="shared" si="80"/>
        <v>2209</v>
      </c>
      <c r="F647" s="71">
        <f t="shared" si="81"/>
        <v>19181</v>
      </c>
      <c r="G647" s="71">
        <f t="shared" si="82"/>
        <v>17773</v>
      </c>
      <c r="H647" s="71">
        <f t="shared" si="82"/>
        <v>21742</v>
      </c>
      <c r="I647" s="71">
        <f t="shared" si="82"/>
        <v>19892</v>
      </c>
      <c r="J647" s="71">
        <f t="shared" si="82"/>
        <v>20934</v>
      </c>
      <c r="K647" s="71">
        <f t="shared" si="82"/>
        <v>19205</v>
      </c>
      <c r="L647" s="71">
        <f t="shared" si="82"/>
        <v>19893</v>
      </c>
      <c r="M647" s="71">
        <f t="shared" si="83"/>
        <v>17808</v>
      </c>
      <c r="N647" s="71">
        <f t="shared" si="84"/>
        <v>20706</v>
      </c>
      <c r="O647" s="71">
        <f t="shared" si="84"/>
        <v>17808</v>
      </c>
    </row>
    <row r="648" spans="1:15" ht="15.75">
      <c r="A648" s="70"/>
      <c r="B648" s="1051" t="s">
        <v>57</v>
      </c>
      <c r="C648" s="64" t="s">
        <v>58</v>
      </c>
      <c r="D648" s="71">
        <f t="shared" si="80"/>
        <v>1526</v>
      </c>
      <c r="E648" s="71">
        <f t="shared" si="80"/>
        <v>1458</v>
      </c>
      <c r="F648" s="71">
        <f t="shared" si="81"/>
        <v>15631</v>
      </c>
      <c r="G648" s="71">
        <f t="shared" si="82"/>
        <v>14811</v>
      </c>
      <c r="H648" s="71">
        <f t="shared" si="82"/>
        <v>14975</v>
      </c>
      <c r="I648" s="71">
        <f t="shared" si="82"/>
        <v>13294</v>
      </c>
      <c r="J648" s="71">
        <f t="shared" si="82"/>
        <v>16184</v>
      </c>
      <c r="K648" s="71">
        <f t="shared" si="82"/>
        <v>15256</v>
      </c>
      <c r="L648" s="71">
        <f t="shared" si="82"/>
        <v>15486</v>
      </c>
      <c r="M648" s="71">
        <f t="shared" si="83"/>
        <v>14067</v>
      </c>
      <c r="N648" s="71">
        <f t="shared" si="84"/>
        <v>15309</v>
      </c>
      <c r="O648" s="71">
        <f t="shared" si="84"/>
        <v>14067</v>
      </c>
    </row>
    <row r="649" spans="1:15" ht="15.75">
      <c r="A649" s="70"/>
      <c r="B649" s="1051"/>
      <c r="C649" s="64" t="s">
        <v>59</v>
      </c>
      <c r="D649" s="71">
        <f t="shared" si="80"/>
        <v>2507</v>
      </c>
      <c r="E649" s="71">
        <f t="shared" si="80"/>
        <v>2413</v>
      </c>
      <c r="F649" s="71">
        <f t="shared" si="81"/>
        <v>28907</v>
      </c>
      <c r="G649" s="71">
        <f t="shared" si="82"/>
        <v>26623</v>
      </c>
      <c r="H649" s="71">
        <f t="shared" si="82"/>
        <v>32574</v>
      </c>
      <c r="I649" s="71">
        <f t="shared" si="82"/>
        <v>30225</v>
      </c>
      <c r="J649" s="71">
        <f t="shared" si="82"/>
        <v>30813</v>
      </c>
      <c r="K649" s="71">
        <f t="shared" si="82"/>
        <v>28008</v>
      </c>
      <c r="L649" s="71">
        <f t="shared" si="82"/>
        <v>29555</v>
      </c>
      <c r="M649" s="71">
        <f t="shared" si="83"/>
        <v>25891</v>
      </c>
      <c r="N649" s="71">
        <f t="shared" si="84"/>
        <v>29860</v>
      </c>
      <c r="O649" s="71">
        <f t="shared" si="84"/>
        <v>25891</v>
      </c>
    </row>
    <row r="650" spans="1:15" ht="15.75">
      <c r="A650" s="70"/>
      <c r="B650" s="1051"/>
      <c r="C650" s="64" t="s">
        <v>60</v>
      </c>
      <c r="D650" s="71">
        <f t="shared" si="80"/>
        <v>1535</v>
      </c>
      <c r="E650" s="71">
        <f t="shared" si="80"/>
        <v>1529</v>
      </c>
      <c r="F650" s="71">
        <f t="shared" si="81"/>
        <v>14815</v>
      </c>
      <c r="G650" s="71">
        <f t="shared" si="82"/>
        <v>13148</v>
      </c>
      <c r="H650" s="71">
        <f t="shared" si="82"/>
        <v>13414</v>
      </c>
      <c r="I650" s="71">
        <f t="shared" si="82"/>
        <v>11872</v>
      </c>
      <c r="J650" s="71">
        <f t="shared" si="82"/>
        <v>14720</v>
      </c>
      <c r="K650" s="71">
        <f t="shared" si="82"/>
        <v>13578</v>
      </c>
      <c r="L650" s="71">
        <f t="shared" si="82"/>
        <v>13595</v>
      </c>
      <c r="M650" s="71">
        <f t="shared" si="83"/>
        <v>12300</v>
      </c>
      <c r="N650" s="71">
        <f t="shared" si="84"/>
        <v>14684</v>
      </c>
      <c r="O650" s="71">
        <f t="shared" si="84"/>
        <v>12300</v>
      </c>
    </row>
    <row r="651" spans="1:15" ht="15.75">
      <c r="A651" s="70"/>
      <c r="B651" s="1051"/>
      <c r="C651" s="64" t="s">
        <v>61</v>
      </c>
      <c r="D651" s="71">
        <f t="shared" si="80"/>
        <v>897</v>
      </c>
      <c r="E651" s="71">
        <f t="shared" si="80"/>
        <v>744</v>
      </c>
      <c r="F651" s="71">
        <f t="shared" si="81"/>
        <v>9122</v>
      </c>
      <c r="G651" s="71">
        <f t="shared" si="82"/>
        <v>8704</v>
      </c>
      <c r="H651" s="71">
        <f t="shared" si="82"/>
        <v>8605</v>
      </c>
      <c r="I651" s="71">
        <f t="shared" si="82"/>
        <v>7744</v>
      </c>
      <c r="J651" s="71">
        <f t="shared" si="82"/>
        <v>8850</v>
      </c>
      <c r="K651" s="71">
        <f t="shared" si="82"/>
        <v>9495</v>
      </c>
      <c r="L651" s="71">
        <f t="shared" si="82"/>
        <v>9600</v>
      </c>
      <c r="M651" s="71">
        <f t="shared" si="83"/>
        <v>8452</v>
      </c>
      <c r="N651" s="71">
        <f t="shared" si="84"/>
        <v>9616</v>
      </c>
      <c r="O651" s="71">
        <f t="shared" si="84"/>
        <v>8452</v>
      </c>
    </row>
    <row r="652" spans="1:15" ht="15.75">
      <c r="A652" s="70"/>
      <c r="B652" s="1051"/>
      <c r="C652" s="64" t="s">
        <v>62</v>
      </c>
      <c r="D652" s="71">
        <f t="shared" si="80"/>
        <v>1747</v>
      </c>
      <c r="E652" s="71">
        <f t="shared" si="80"/>
        <v>1734</v>
      </c>
      <c r="F652" s="71">
        <f t="shared" si="81"/>
        <v>18195</v>
      </c>
      <c r="G652" s="71">
        <f t="shared" si="82"/>
        <v>16992</v>
      </c>
      <c r="H652" s="71">
        <f t="shared" si="82"/>
        <v>17007</v>
      </c>
      <c r="I652" s="71">
        <f t="shared" si="82"/>
        <v>14702</v>
      </c>
      <c r="J652" s="71">
        <f t="shared" si="82"/>
        <v>19237</v>
      </c>
      <c r="K652" s="71">
        <f t="shared" si="82"/>
        <v>17387</v>
      </c>
      <c r="L652" s="71">
        <f t="shared" si="82"/>
        <v>18130</v>
      </c>
      <c r="M652" s="71">
        <f t="shared" si="83"/>
        <v>16494</v>
      </c>
      <c r="N652" s="71">
        <f t="shared" si="84"/>
        <v>18970</v>
      </c>
      <c r="O652" s="71">
        <f t="shared" si="84"/>
        <v>16494</v>
      </c>
    </row>
    <row r="653" spans="1:15" ht="15.75">
      <c r="A653" s="70"/>
      <c r="B653" s="1051"/>
      <c r="C653" s="64" t="s">
        <v>63</v>
      </c>
      <c r="D653" s="71">
        <f t="shared" si="80"/>
        <v>1236</v>
      </c>
      <c r="E653" s="71">
        <f t="shared" si="80"/>
        <v>1202</v>
      </c>
      <c r="F653" s="71">
        <f t="shared" si="81"/>
        <v>13712</v>
      </c>
      <c r="G653" s="71">
        <f t="shared" si="82"/>
        <v>12929</v>
      </c>
      <c r="H653" s="71">
        <f t="shared" si="82"/>
        <v>12824</v>
      </c>
      <c r="I653" s="71">
        <f t="shared" si="82"/>
        <v>11789</v>
      </c>
      <c r="J653" s="71">
        <f t="shared" si="82"/>
        <v>13982</v>
      </c>
      <c r="K653" s="71">
        <f t="shared" si="82"/>
        <v>13317</v>
      </c>
      <c r="L653" s="71">
        <f t="shared" si="82"/>
        <v>13639</v>
      </c>
      <c r="M653" s="71">
        <f t="shared" si="83"/>
        <v>12108</v>
      </c>
      <c r="N653" s="71">
        <f t="shared" si="84"/>
        <v>13589</v>
      </c>
      <c r="O653" s="71">
        <f t="shared" si="84"/>
        <v>12108</v>
      </c>
    </row>
    <row r="654" spans="1:15" ht="15.75">
      <c r="A654" s="70"/>
      <c r="B654" s="1051" t="s">
        <v>64</v>
      </c>
      <c r="C654" s="1051"/>
      <c r="D654" s="71">
        <f t="shared" si="80"/>
        <v>3308</v>
      </c>
      <c r="E654" s="71">
        <f t="shared" si="80"/>
        <v>3137</v>
      </c>
      <c r="F654" s="71">
        <f t="shared" si="81"/>
        <v>23400</v>
      </c>
      <c r="G654" s="71">
        <f t="shared" si="82"/>
        <v>20614</v>
      </c>
      <c r="H654" s="71">
        <f t="shared" si="82"/>
        <v>24601</v>
      </c>
      <c r="I654" s="71">
        <f t="shared" si="82"/>
        <v>21773</v>
      </c>
      <c r="J654" s="71">
        <f t="shared" si="82"/>
        <v>26741</v>
      </c>
      <c r="K654" s="71">
        <f t="shared" si="82"/>
        <v>24069</v>
      </c>
      <c r="L654" s="71">
        <f t="shared" si="82"/>
        <v>26846</v>
      </c>
      <c r="M654" s="71">
        <f t="shared" si="83"/>
        <v>22366</v>
      </c>
      <c r="N654" s="71">
        <f t="shared" si="84"/>
        <v>26557</v>
      </c>
      <c r="O654" s="71">
        <f t="shared" si="84"/>
        <v>22366</v>
      </c>
    </row>
    <row r="655" spans="1:15" ht="15.75">
      <c r="A655" s="70"/>
      <c r="B655" s="1051" t="s">
        <v>65</v>
      </c>
      <c r="C655" s="1051"/>
      <c r="D655" s="71">
        <f t="shared" si="80"/>
        <v>2349</v>
      </c>
      <c r="E655" s="71">
        <f t="shared" si="80"/>
        <v>2298</v>
      </c>
      <c r="F655" s="71">
        <f t="shared" si="81"/>
        <v>25968</v>
      </c>
      <c r="G655" s="71">
        <f t="shared" si="82"/>
        <v>23632</v>
      </c>
      <c r="H655" s="71">
        <f t="shared" si="82"/>
        <v>25740</v>
      </c>
      <c r="I655" s="71">
        <f t="shared" si="82"/>
        <v>22456</v>
      </c>
      <c r="J655" s="71">
        <f t="shared" si="82"/>
        <v>28883</v>
      </c>
      <c r="K655" s="71">
        <f t="shared" si="82"/>
        <v>25727</v>
      </c>
      <c r="L655" s="71">
        <f t="shared" si="82"/>
        <v>27866</v>
      </c>
      <c r="M655" s="71">
        <f t="shared" si="83"/>
        <v>23294</v>
      </c>
      <c r="N655" s="71">
        <f t="shared" si="84"/>
        <v>27577</v>
      </c>
      <c r="O655" s="71">
        <f t="shared" si="84"/>
        <v>23294</v>
      </c>
    </row>
    <row r="656" spans="1:15" ht="15.75">
      <c r="A656" s="70"/>
      <c r="B656" s="1051" t="s">
        <v>66</v>
      </c>
      <c r="C656" s="1051"/>
      <c r="D656" s="71">
        <f t="shared" si="80"/>
        <v>1315</v>
      </c>
      <c r="E656" s="71">
        <f t="shared" si="80"/>
        <v>1267</v>
      </c>
      <c r="F656" s="71">
        <f t="shared" si="81"/>
        <v>14801</v>
      </c>
      <c r="G656" s="71">
        <f t="shared" si="82"/>
        <v>14425</v>
      </c>
      <c r="H656" s="71">
        <f t="shared" si="82"/>
        <v>15406</v>
      </c>
      <c r="I656" s="71">
        <f t="shared" si="82"/>
        <v>13627</v>
      </c>
      <c r="J656" s="71">
        <f t="shared" si="82"/>
        <v>16869</v>
      </c>
      <c r="K656" s="71">
        <f t="shared" si="82"/>
        <v>15690</v>
      </c>
      <c r="L656" s="71">
        <f t="shared" si="82"/>
        <v>16950</v>
      </c>
      <c r="M656" s="71">
        <f t="shared" si="83"/>
        <v>13927</v>
      </c>
      <c r="N656" s="71">
        <f t="shared" si="84"/>
        <v>16243</v>
      </c>
      <c r="O656" s="71">
        <f t="shared" si="84"/>
        <v>13927</v>
      </c>
    </row>
    <row r="657" spans="1:15" ht="15.75">
      <c r="A657" s="70"/>
      <c r="B657" s="1051" t="s">
        <v>67</v>
      </c>
      <c r="C657" s="1051"/>
      <c r="D657" s="71">
        <f t="shared" si="80"/>
        <v>1550</v>
      </c>
      <c r="E657" s="71">
        <f t="shared" si="80"/>
        <v>1318</v>
      </c>
      <c r="F657" s="71">
        <f t="shared" si="81"/>
        <v>18626</v>
      </c>
      <c r="G657" s="71">
        <f t="shared" si="82"/>
        <v>16917</v>
      </c>
      <c r="H657" s="71">
        <f t="shared" si="82"/>
        <v>19913</v>
      </c>
      <c r="I657" s="71">
        <f t="shared" si="82"/>
        <v>16659</v>
      </c>
      <c r="J657" s="71">
        <f t="shared" si="82"/>
        <v>20596</v>
      </c>
      <c r="K657" s="71">
        <f t="shared" si="82"/>
        <v>18079</v>
      </c>
      <c r="L657" s="71">
        <f t="shared" si="82"/>
        <v>19447</v>
      </c>
      <c r="M657" s="71">
        <f t="shared" si="83"/>
        <v>17087</v>
      </c>
      <c r="N657" s="71">
        <f t="shared" si="84"/>
        <v>19330</v>
      </c>
      <c r="O657" s="71">
        <f t="shared" si="84"/>
        <v>17087</v>
      </c>
    </row>
    <row r="658" spans="1:15" ht="15.75">
      <c r="A658" s="70"/>
      <c r="B658" s="1051" t="s">
        <v>68</v>
      </c>
      <c r="C658" s="1051"/>
      <c r="D658" s="71">
        <f t="shared" si="80"/>
        <v>1408</v>
      </c>
      <c r="E658" s="71">
        <f t="shared" si="80"/>
        <v>1356</v>
      </c>
      <c r="F658" s="71">
        <f t="shared" si="81"/>
        <v>17095</v>
      </c>
      <c r="G658" s="71">
        <f t="shared" si="82"/>
        <v>15504</v>
      </c>
      <c r="H658" s="71">
        <f t="shared" si="82"/>
        <v>17730</v>
      </c>
      <c r="I658" s="71">
        <f t="shared" si="82"/>
        <v>14145</v>
      </c>
      <c r="J658" s="71">
        <f t="shared" si="82"/>
        <v>18966</v>
      </c>
      <c r="K658" s="71">
        <f t="shared" si="82"/>
        <v>16379</v>
      </c>
      <c r="L658" s="71">
        <f t="shared" si="82"/>
        <v>17974</v>
      </c>
      <c r="M658" s="71">
        <f t="shared" si="83"/>
        <v>14320</v>
      </c>
      <c r="N658" s="71">
        <f t="shared" si="84"/>
        <v>18047</v>
      </c>
      <c r="O658" s="71">
        <f t="shared" si="84"/>
        <v>14320</v>
      </c>
    </row>
    <row r="659" spans="1:15" ht="15.75">
      <c r="A659" s="70"/>
      <c r="B659" s="1051" t="s">
        <v>69</v>
      </c>
      <c r="C659" s="1051"/>
      <c r="D659" s="71">
        <f t="shared" si="80"/>
        <v>806</v>
      </c>
      <c r="E659" s="71">
        <f t="shared" si="80"/>
        <v>829</v>
      </c>
      <c r="F659" s="71">
        <f t="shared" si="81"/>
        <v>9978</v>
      </c>
      <c r="G659" s="71">
        <f t="shared" si="82"/>
        <v>8929</v>
      </c>
      <c r="H659" s="71">
        <f t="shared" si="82"/>
        <v>10075</v>
      </c>
      <c r="I659" s="71">
        <f t="shared" si="82"/>
        <v>8579</v>
      </c>
      <c r="J659" s="71">
        <f t="shared" si="82"/>
        <v>10978</v>
      </c>
      <c r="K659" s="71">
        <f t="shared" si="82"/>
        <v>9557</v>
      </c>
      <c r="L659" s="71">
        <f t="shared" si="82"/>
        <v>10782</v>
      </c>
      <c r="M659" s="71">
        <f t="shared" si="83"/>
        <v>8304</v>
      </c>
      <c r="N659" s="71">
        <f t="shared" si="84"/>
        <v>10139</v>
      </c>
      <c r="O659" s="71">
        <f t="shared" si="84"/>
        <v>8304</v>
      </c>
    </row>
    <row r="660" spans="1:15" ht="15.75">
      <c r="A660" s="70"/>
      <c r="B660" s="1051" t="s">
        <v>70</v>
      </c>
      <c r="C660" s="1051"/>
      <c r="D660" s="71">
        <f t="shared" si="80"/>
        <v>1370</v>
      </c>
      <c r="E660" s="71">
        <f t="shared" si="80"/>
        <v>1366</v>
      </c>
      <c r="F660" s="71">
        <f t="shared" si="81"/>
        <v>16452</v>
      </c>
      <c r="G660" s="71">
        <f t="shared" si="82"/>
        <v>14307</v>
      </c>
      <c r="H660" s="71">
        <f t="shared" si="82"/>
        <v>18002</v>
      </c>
      <c r="I660" s="71">
        <f t="shared" si="82"/>
        <v>14542</v>
      </c>
      <c r="J660" s="71">
        <f t="shared" si="82"/>
        <v>18819</v>
      </c>
      <c r="K660" s="71">
        <f t="shared" si="82"/>
        <v>15965</v>
      </c>
      <c r="L660" s="71">
        <f t="shared" si="82"/>
        <v>18114</v>
      </c>
      <c r="M660" s="71">
        <f t="shared" si="83"/>
        <v>14154</v>
      </c>
      <c r="N660" s="71">
        <f t="shared" si="84"/>
        <v>17291</v>
      </c>
      <c r="O660" s="71">
        <f t="shared" si="84"/>
        <v>14154</v>
      </c>
    </row>
    <row r="661" spans="1:15" ht="15.75">
      <c r="A661" s="70"/>
      <c r="B661" s="1051" t="s">
        <v>71</v>
      </c>
      <c r="C661" s="1051"/>
      <c r="D661" s="71">
        <f t="shared" si="80"/>
        <v>2570</v>
      </c>
      <c r="E661" s="71">
        <f t="shared" si="80"/>
        <v>2434</v>
      </c>
      <c r="F661" s="71">
        <f t="shared" si="81"/>
        <v>25971</v>
      </c>
      <c r="G661" s="71">
        <f t="shared" si="82"/>
        <v>23365</v>
      </c>
      <c r="H661" s="71">
        <f t="shared" si="82"/>
        <v>26869</v>
      </c>
      <c r="I661" s="71">
        <f t="shared" si="82"/>
        <v>21025</v>
      </c>
      <c r="J661" s="71">
        <f t="shared" si="82"/>
        <v>28980</v>
      </c>
      <c r="K661" s="71">
        <f t="shared" si="82"/>
        <v>25205</v>
      </c>
      <c r="L661" s="71">
        <f t="shared" si="82"/>
        <v>28132</v>
      </c>
      <c r="M661" s="71">
        <f t="shared" si="83"/>
        <v>22361</v>
      </c>
      <c r="N661" s="71">
        <f t="shared" si="84"/>
        <v>27299</v>
      </c>
      <c r="O661" s="71">
        <f t="shared" si="84"/>
        <v>22361</v>
      </c>
    </row>
    <row r="662" spans="1:15" ht="15.75">
      <c r="A662" s="70"/>
      <c r="B662" s="1051" t="s">
        <v>72</v>
      </c>
      <c r="C662" s="1051"/>
      <c r="D662" s="71">
        <f t="shared" si="80"/>
        <v>2226</v>
      </c>
      <c r="E662" s="71">
        <f t="shared" si="80"/>
        <v>3165</v>
      </c>
      <c r="F662" s="71">
        <f t="shared" si="81"/>
        <v>11624</v>
      </c>
      <c r="G662" s="71">
        <f t="shared" si="82"/>
        <v>11012</v>
      </c>
      <c r="H662" s="71">
        <f t="shared" si="82"/>
        <v>14355</v>
      </c>
      <c r="I662" s="71">
        <f t="shared" si="82"/>
        <v>10870</v>
      </c>
      <c r="J662" s="71">
        <f t="shared" si="82"/>
        <v>15210</v>
      </c>
      <c r="K662" s="71">
        <f t="shared" si="82"/>
        <v>12332</v>
      </c>
      <c r="L662" s="71">
        <f t="shared" si="82"/>
        <v>16439</v>
      </c>
      <c r="M662" s="71">
        <f t="shared" si="83"/>
        <v>10959</v>
      </c>
      <c r="N662" s="71">
        <f t="shared" si="84"/>
        <v>16740</v>
      </c>
      <c r="O662" s="71">
        <f t="shared" si="84"/>
        <v>10959</v>
      </c>
    </row>
    <row r="663" spans="1:15" ht="15.75">
      <c r="A663" s="70"/>
      <c r="B663" s="1051" t="s">
        <v>73</v>
      </c>
      <c r="C663" s="1051"/>
      <c r="D663" s="71">
        <f t="shared" si="80"/>
        <v>3364</v>
      </c>
      <c r="E663" s="71">
        <f t="shared" si="80"/>
        <v>3380</v>
      </c>
      <c r="F663" s="71">
        <f t="shared" si="81"/>
        <v>38031</v>
      </c>
      <c r="G663" s="71">
        <f t="shared" si="82"/>
        <v>35374</v>
      </c>
      <c r="H663" s="71">
        <f t="shared" si="82"/>
        <v>38111</v>
      </c>
      <c r="I663" s="71">
        <f t="shared" si="82"/>
        <v>33376</v>
      </c>
      <c r="J663" s="71">
        <f t="shared" si="82"/>
        <v>41975</v>
      </c>
      <c r="K663" s="71">
        <f t="shared" si="82"/>
        <v>38201</v>
      </c>
      <c r="L663" s="71">
        <f t="shared" si="82"/>
        <v>40672</v>
      </c>
      <c r="M663" s="71">
        <f t="shared" si="83"/>
        <v>34311</v>
      </c>
      <c r="N663" s="71">
        <f t="shared" si="84"/>
        <v>39755</v>
      </c>
      <c r="O663" s="71">
        <f t="shared" si="84"/>
        <v>34311</v>
      </c>
    </row>
    <row r="664" spans="1:15" ht="15.75">
      <c r="A664" s="70"/>
      <c r="B664" s="1051" t="s">
        <v>32</v>
      </c>
      <c r="C664" s="1051"/>
      <c r="D664" s="71">
        <f t="shared" ref="D664:O664" si="85">SUM(D644:D663)</f>
        <v>42201</v>
      </c>
      <c r="E664" s="71">
        <f t="shared" si="85"/>
        <v>40491</v>
      </c>
      <c r="F664" s="71">
        <f t="shared" si="85"/>
        <v>399382</v>
      </c>
      <c r="G664" s="71">
        <f t="shared" si="85"/>
        <v>366948</v>
      </c>
      <c r="H664" s="71">
        <f t="shared" si="85"/>
        <v>412733</v>
      </c>
      <c r="I664" s="71">
        <f t="shared" si="85"/>
        <v>360071</v>
      </c>
      <c r="J664" s="71">
        <f t="shared" si="85"/>
        <v>438644</v>
      </c>
      <c r="K664" s="71">
        <f t="shared" si="85"/>
        <v>393308</v>
      </c>
      <c r="L664" s="71">
        <f t="shared" si="85"/>
        <v>423380</v>
      </c>
      <c r="M664" s="71">
        <f t="shared" si="85"/>
        <v>355441</v>
      </c>
      <c r="N664" s="71">
        <f t="shared" si="85"/>
        <v>426232</v>
      </c>
      <c r="O664" s="71">
        <f t="shared" si="85"/>
        <v>355441</v>
      </c>
    </row>
    <row r="668" spans="1:15" ht="30.75">
      <c r="A668" s="17"/>
      <c r="B668" s="1017" t="s">
        <v>167</v>
      </c>
      <c r="C668" s="1017"/>
      <c r="D668" s="1017"/>
      <c r="E668" s="1017"/>
      <c r="F668" s="1017"/>
      <c r="G668" s="1017"/>
      <c r="H668" s="1017"/>
      <c r="I668" s="1017"/>
      <c r="J668" s="1017"/>
      <c r="K668" s="1017"/>
      <c r="L668" s="1017"/>
      <c r="M668" s="1017"/>
      <c r="N668" s="1017"/>
      <c r="O668" s="17" t="s">
        <v>23</v>
      </c>
    </row>
    <row r="669" spans="1:15" ht="30.75">
      <c r="A669" s="1017"/>
      <c r="B669" s="1017"/>
      <c r="C669" s="1017"/>
      <c r="D669" s="1017"/>
      <c r="E669" s="1017"/>
      <c r="F669" s="1017"/>
      <c r="G669" s="1017"/>
      <c r="H669" s="1017"/>
      <c r="I669" s="1017"/>
      <c r="J669" s="1017"/>
      <c r="K669" s="1017"/>
      <c r="L669" s="1017"/>
      <c r="M669" s="1017"/>
      <c r="N669" s="1017"/>
      <c r="O669" s="1017"/>
    </row>
    <row r="670" spans="1:15" ht="30.75">
      <c r="A670" s="1017"/>
      <c r="B670" s="1017"/>
      <c r="C670" s="1017"/>
      <c r="D670" s="1017"/>
      <c r="E670" s="1017"/>
      <c r="F670" s="1017"/>
      <c r="G670" s="1017"/>
      <c r="H670" s="1017"/>
      <c r="I670" s="1017"/>
      <c r="J670" s="1017"/>
      <c r="K670" s="1017"/>
      <c r="L670" s="1017"/>
      <c r="M670" s="1017"/>
      <c r="N670" s="1017"/>
      <c r="O670" s="1017"/>
    </row>
    <row r="671" spans="1:15" ht="15.75">
      <c r="B671" s="1027" t="s">
        <v>115</v>
      </c>
      <c r="C671" s="1038"/>
      <c r="D671" s="1027" t="s">
        <v>144</v>
      </c>
      <c r="E671" s="1027"/>
      <c r="F671" s="1027" t="s">
        <v>145</v>
      </c>
      <c r="G671" s="1027"/>
      <c r="H671" s="1027" t="s">
        <v>146</v>
      </c>
      <c r="I671" s="1027"/>
      <c r="J671" s="1027" t="s">
        <v>147</v>
      </c>
      <c r="K671" s="1027"/>
      <c r="L671" s="1027" t="s">
        <v>32</v>
      </c>
      <c r="M671" s="1027"/>
      <c r="N671" s="1027"/>
    </row>
    <row r="672" spans="1:15" ht="15.75">
      <c r="B672" s="1027"/>
      <c r="C672" s="1038"/>
      <c r="D672" s="26" t="s">
        <v>33</v>
      </c>
      <c r="E672" s="26" t="s">
        <v>34</v>
      </c>
      <c r="F672" s="26" t="s">
        <v>33</v>
      </c>
      <c r="G672" s="26" t="s">
        <v>34</v>
      </c>
      <c r="H672" s="26" t="s">
        <v>33</v>
      </c>
      <c r="I672" s="26" t="s">
        <v>34</v>
      </c>
      <c r="J672" s="26" t="s">
        <v>33</v>
      </c>
      <c r="K672" s="26" t="s">
        <v>34</v>
      </c>
      <c r="L672" s="26" t="s">
        <v>33</v>
      </c>
      <c r="M672" s="26" t="s">
        <v>34</v>
      </c>
      <c r="N672" s="25" t="s">
        <v>32</v>
      </c>
      <c r="O672" s="5"/>
    </row>
    <row r="673" spans="2:15" ht="15.75">
      <c r="B673" s="1063" t="s">
        <v>53</v>
      </c>
      <c r="C673" s="1064"/>
      <c r="D673" s="37">
        <v>81</v>
      </c>
      <c r="E673" s="37">
        <v>28</v>
      </c>
      <c r="F673" s="37">
        <v>35</v>
      </c>
      <c r="G673" s="37">
        <v>11</v>
      </c>
      <c r="H673" s="37">
        <v>13</v>
      </c>
      <c r="I673" s="37">
        <v>7</v>
      </c>
      <c r="J673" s="37">
        <v>14</v>
      </c>
      <c r="K673" s="37">
        <v>1</v>
      </c>
      <c r="L673" s="37">
        <f>J673+H673+F673+D673+O615+M615+K615+I615+G615+E615+C615</f>
        <v>3341</v>
      </c>
      <c r="M673" s="37">
        <f>K673+I673+G673+E673+P615+N615+L615+J615+H615+F615+D615</f>
        <v>1581</v>
      </c>
      <c r="N673" s="75">
        <f t="shared" ref="N673:N693" si="86">SUM(L673,M673)</f>
        <v>4922</v>
      </c>
      <c r="O673" s="74"/>
    </row>
    <row r="674" spans="2:15" ht="15.75">
      <c r="B674" s="1063" t="s">
        <v>54</v>
      </c>
      <c r="C674" s="1064"/>
      <c r="D674" s="37">
        <v>3</v>
      </c>
      <c r="E674" s="37">
        <v>2</v>
      </c>
      <c r="F674" s="37">
        <v>0</v>
      </c>
      <c r="G674" s="37">
        <v>0</v>
      </c>
      <c r="H674" s="37">
        <v>0</v>
      </c>
      <c r="I674" s="37">
        <v>0</v>
      </c>
      <c r="J674" s="37">
        <v>0</v>
      </c>
      <c r="K674" s="37">
        <v>0</v>
      </c>
      <c r="L674" s="37">
        <f t="shared" ref="L674:L693" si="87">J674+H674+F674+D674+O616+M616+K616+I616+G616+E616+C616</f>
        <v>355</v>
      </c>
      <c r="M674" s="37">
        <f>K674+I674+G674+E674+P616+N616+L616+J616+H616+F616+D616</f>
        <v>85</v>
      </c>
      <c r="N674" s="75">
        <f t="shared" si="86"/>
        <v>440</v>
      </c>
      <c r="O674" s="5"/>
    </row>
    <row r="675" spans="2:15" ht="15.75">
      <c r="B675" s="1063" t="s">
        <v>55</v>
      </c>
      <c r="C675" s="1064"/>
      <c r="D675" s="37">
        <v>11</v>
      </c>
      <c r="E675" s="37">
        <v>2</v>
      </c>
      <c r="F675" s="37">
        <v>6</v>
      </c>
      <c r="G675" s="37">
        <v>0</v>
      </c>
      <c r="H675" s="37">
        <v>0</v>
      </c>
      <c r="I675" s="37">
        <v>0</v>
      </c>
      <c r="J675" s="37">
        <v>1</v>
      </c>
      <c r="K675" s="37">
        <v>0</v>
      </c>
      <c r="L675" s="37">
        <f t="shared" si="87"/>
        <v>833</v>
      </c>
      <c r="M675" s="37">
        <f t="shared" ref="M675:M693" si="88">K675+I675+G675+E675+P617+N617+L617+J617+H617+F617+D617</f>
        <v>552</v>
      </c>
      <c r="N675" s="75">
        <f t="shared" si="86"/>
        <v>1385</v>
      </c>
      <c r="O675" s="74"/>
    </row>
    <row r="676" spans="2:15" ht="15.75">
      <c r="B676" s="1063" t="s">
        <v>56</v>
      </c>
      <c r="C676" s="1064"/>
      <c r="D676" s="37">
        <v>0</v>
      </c>
      <c r="E676" s="37">
        <v>0</v>
      </c>
      <c r="F676" s="37">
        <v>0</v>
      </c>
      <c r="G676" s="37">
        <v>0</v>
      </c>
      <c r="H676" s="37">
        <v>0</v>
      </c>
      <c r="I676" s="37">
        <v>0</v>
      </c>
      <c r="J676" s="37">
        <v>0</v>
      </c>
      <c r="K676" s="37">
        <v>0</v>
      </c>
      <c r="L676" s="37">
        <f t="shared" si="87"/>
        <v>0</v>
      </c>
      <c r="M676" s="37">
        <f t="shared" si="88"/>
        <v>0</v>
      </c>
      <c r="N676" s="75">
        <f t="shared" si="86"/>
        <v>0</v>
      </c>
      <c r="O676" s="74"/>
    </row>
    <row r="677" spans="2:15" ht="15.75">
      <c r="B677" s="1063" t="s">
        <v>57</v>
      </c>
      <c r="C677" s="45" t="s">
        <v>100</v>
      </c>
      <c r="D677" s="37">
        <v>69</v>
      </c>
      <c r="E677" s="37">
        <v>12</v>
      </c>
      <c r="F677" s="37">
        <v>21</v>
      </c>
      <c r="G677" s="37">
        <v>4</v>
      </c>
      <c r="H677" s="37">
        <v>11</v>
      </c>
      <c r="I677" s="37">
        <v>0</v>
      </c>
      <c r="J677" s="37">
        <v>4</v>
      </c>
      <c r="K677" s="37">
        <v>1</v>
      </c>
      <c r="L677" s="37">
        <f t="shared" si="87"/>
        <v>1980</v>
      </c>
      <c r="M677" s="37">
        <f t="shared" si="88"/>
        <v>898</v>
      </c>
      <c r="N677" s="75">
        <f t="shared" si="86"/>
        <v>2878</v>
      </c>
      <c r="O677" s="74"/>
    </row>
    <row r="678" spans="2:15" ht="15.75">
      <c r="B678" s="1063"/>
      <c r="C678" s="45" t="s">
        <v>101</v>
      </c>
      <c r="D678" s="37">
        <v>146</v>
      </c>
      <c r="E678" s="37">
        <v>123</v>
      </c>
      <c r="F678" s="37">
        <v>17</v>
      </c>
      <c r="G678" s="37">
        <v>5</v>
      </c>
      <c r="H678" s="37">
        <v>2</v>
      </c>
      <c r="I678" s="37">
        <v>0</v>
      </c>
      <c r="J678" s="37">
        <v>3</v>
      </c>
      <c r="K678" s="37">
        <v>1</v>
      </c>
      <c r="L678" s="37">
        <f t="shared" si="87"/>
        <v>3823</v>
      </c>
      <c r="M678" s="37">
        <f t="shared" si="88"/>
        <v>2661</v>
      </c>
      <c r="N678" s="75">
        <f t="shared" si="86"/>
        <v>6484</v>
      </c>
      <c r="O678" s="74"/>
    </row>
    <row r="679" spans="2:15" ht="15.75">
      <c r="B679" s="1063"/>
      <c r="C679" s="45" t="s">
        <v>102</v>
      </c>
      <c r="D679" s="37">
        <v>5</v>
      </c>
      <c r="E679" s="37">
        <v>2</v>
      </c>
      <c r="F679" s="37">
        <v>0</v>
      </c>
      <c r="G679" s="37">
        <v>1</v>
      </c>
      <c r="H679" s="37">
        <v>1</v>
      </c>
      <c r="I679" s="37">
        <v>1</v>
      </c>
      <c r="J679" s="37">
        <v>0</v>
      </c>
      <c r="K679" s="37">
        <v>0</v>
      </c>
      <c r="L679" s="37">
        <f t="shared" si="87"/>
        <v>177</v>
      </c>
      <c r="M679" s="37">
        <f t="shared" si="88"/>
        <v>50</v>
      </c>
      <c r="N679" s="75">
        <f t="shared" si="86"/>
        <v>227</v>
      </c>
      <c r="O679" s="74"/>
    </row>
    <row r="680" spans="2:15" ht="15.75">
      <c r="B680" s="1063"/>
      <c r="C680" s="45" t="s">
        <v>105</v>
      </c>
      <c r="D680" s="37">
        <v>40</v>
      </c>
      <c r="E680" s="37">
        <v>17</v>
      </c>
      <c r="F680" s="37">
        <v>10</v>
      </c>
      <c r="G680" s="37">
        <v>3</v>
      </c>
      <c r="H680" s="37">
        <v>3</v>
      </c>
      <c r="I680" s="37">
        <v>1</v>
      </c>
      <c r="J680" s="37">
        <v>0</v>
      </c>
      <c r="K680" s="37">
        <v>0</v>
      </c>
      <c r="L680" s="37">
        <f t="shared" si="87"/>
        <v>1678</v>
      </c>
      <c r="M680" s="37">
        <f t="shared" si="88"/>
        <v>1193</v>
      </c>
      <c r="N680" s="75">
        <f t="shared" si="86"/>
        <v>2871</v>
      </c>
      <c r="O680" s="74"/>
    </row>
    <row r="681" spans="2:15" ht="15.75">
      <c r="B681" s="1063"/>
      <c r="C681" s="45" t="s">
        <v>106</v>
      </c>
      <c r="D681" s="37">
        <v>10</v>
      </c>
      <c r="E681" s="37">
        <v>5</v>
      </c>
      <c r="F681" s="37">
        <v>1</v>
      </c>
      <c r="G681" s="37">
        <v>1</v>
      </c>
      <c r="H681" s="37">
        <v>1</v>
      </c>
      <c r="I681" s="37">
        <v>0</v>
      </c>
      <c r="J681" s="37">
        <v>1</v>
      </c>
      <c r="K681" s="37">
        <v>0</v>
      </c>
      <c r="L681" s="37">
        <f t="shared" si="87"/>
        <v>841</v>
      </c>
      <c r="M681" s="37">
        <f t="shared" si="88"/>
        <v>496</v>
      </c>
      <c r="N681" s="75">
        <f t="shared" si="86"/>
        <v>1337</v>
      </c>
      <c r="O681" s="74"/>
    </row>
    <row r="682" spans="2:15" ht="15.75">
      <c r="B682" s="1063"/>
      <c r="C682" s="45" t="s">
        <v>107</v>
      </c>
      <c r="D682" s="37">
        <v>48</v>
      </c>
      <c r="E682" s="37">
        <v>21</v>
      </c>
      <c r="F682" s="37">
        <v>26</v>
      </c>
      <c r="G682" s="37">
        <v>8</v>
      </c>
      <c r="H682" s="37">
        <v>6</v>
      </c>
      <c r="I682" s="37">
        <v>2</v>
      </c>
      <c r="J682" s="37">
        <v>0</v>
      </c>
      <c r="K682" s="37">
        <v>0</v>
      </c>
      <c r="L682" s="37">
        <f t="shared" si="87"/>
        <v>1595</v>
      </c>
      <c r="M682" s="37">
        <f t="shared" si="88"/>
        <v>1105</v>
      </c>
      <c r="N682" s="75">
        <f t="shared" si="86"/>
        <v>2700</v>
      </c>
      <c r="O682" s="74"/>
    </row>
    <row r="683" spans="2:15" ht="15.75">
      <c r="B683" s="1063" t="s">
        <v>64</v>
      </c>
      <c r="C683" s="1064"/>
      <c r="D683" s="37">
        <v>13</v>
      </c>
      <c r="E683" s="37">
        <v>14</v>
      </c>
      <c r="F683" s="37">
        <v>15</v>
      </c>
      <c r="G683" s="37">
        <v>13</v>
      </c>
      <c r="H683" s="37">
        <v>2</v>
      </c>
      <c r="I683" s="37">
        <v>2</v>
      </c>
      <c r="J683" s="37">
        <v>1</v>
      </c>
      <c r="K683" s="37">
        <v>1</v>
      </c>
      <c r="L683" s="37">
        <f t="shared" si="87"/>
        <v>446</v>
      </c>
      <c r="M683" s="37">
        <f t="shared" si="88"/>
        <v>266</v>
      </c>
      <c r="N683" s="75">
        <f t="shared" si="86"/>
        <v>712</v>
      </c>
      <c r="O683" s="74"/>
    </row>
    <row r="684" spans="2:15" ht="15.75">
      <c r="B684" s="1063" t="s">
        <v>65</v>
      </c>
      <c r="C684" s="1064"/>
      <c r="D684" s="37">
        <v>35</v>
      </c>
      <c r="E684" s="37">
        <v>14</v>
      </c>
      <c r="F684" s="37">
        <v>12</v>
      </c>
      <c r="G684" s="37">
        <v>5</v>
      </c>
      <c r="H684" s="37">
        <v>5</v>
      </c>
      <c r="I684" s="37">
        <v>0</v>
      </c>
      <c r="J684" s="37">
        <v>0</v>
      </c>
      <c r="K684" s="37">
        <v>0</v>
      </c>
      <c r="L684" s="37">
        <f t="shared" si="87"/>
        <v>929</v>
      </c>
      <c r="M684" s="37">
        <f t="shared" si="88"/>
        <v>377</v>
      </c>
      <c r="N684" s="75">
        <f t="shared" si="86"/>
        <v>1306</v>
      </c>
      <c r="O684" s="74"/>
    </row>
    <row r="685" spans="2:15" ht="15.75">
      <c r="B685" s="1063" t="s">
        <v>136</v>
      </c>
      <c r="C685" s="1064"/>
      <c r="D685" s="37">
        <v>107</v>
      </c>
      <c r="E685" s="37">
        <v>43</v>
      </c>
      <c r="F685" s="37">
        <v>55</v>
      </c>
      <c r="G685" s="37">
        <v>10</v>
      </c>
      <c r="H685" s="37">
        <v>18</v>
      </c>
      <c r="I685" s="37">
        <v>5</v>
      </c>
      <c r="J685" s="37">
        <v>18</v>
      </c>
      <c r="K685" s="37">
        <v>3</v>
      </c>
      <c r="L685" s="37">
        <f t="shared" si="87"/>
        <v>2094</v>
      </c>
      <c r="M685" s="37">
        <f t="shared" si="88"/>
        <v>920</v>
      </c>
      <c r="N685" s="75">
        <f t="shared" si="86"/>
        <v>3014</v>
      </c>
      <c r="O685" s="74"/>
    </row>
    <row r="686" spans="2:15" ht="15.75">
      <c r="B686" s="1063" t="s">
        <v>138</v>
      </c>
      <c r="C686" s="1064"/>
      <c r="D686" s="37">
        <v>109</v>
      </c>
      <c r="E686" s="37">
        <v>55</v>
      </c>
      <c r="F686" s="37">
        <v>25</v>
      </c>
      <c r="G686" s="37">
        <v>4</v>
      </c>
      <c r="H686" s="37">
        <v>9</v>
      </c>
      <c r="I686" s="37">
        <v>1</v>
      </c>
      <c r="J686" s="37">
        <v>3</v>
      </c>
      <c r="K686" s="37">
        <v>0</v>
      </c>
      <c r="L686" s="37">
        <f t="shared" si="87"/>
        <v>2595</v>
      </c>
      <c r="M686" s="37">
        <f t="shared" si="88"/>
        <v>1202</v>
      </c>
      <c r="N686" s="75">
        <f t="shared" si="86"/>
        <v>3797</v>
      </c>
      <c r="O686" s="74"/>
    </row>
    <row r="687" spans="2:15" ht="15.75">
      <c r="B687" s="1063" t="s">
        <v>137</v>
      </c>
      <c r="C687" s="1064"/>
      <c r="D687" s="37">
        <v>39</v>
      </c>
      <c r="E687" s="37">
        <v>16</v>
      </c>
      <c r="F687" s="37">
        <v>17</v>
      </c>
      <c r="G687" s="37">
        <v>1</v>
      </c>
      <c r="H687" s="37">
        <v>5</v>
      </c>
      <c r="I687" s="37">
        <v>1</v>
      </c>
      <c r="J687" s="37">
        <v>1</v>
      </c>
      <c r="K687" s="37">
        <v>0</v>
      </c>
      <c r="L687" s="37">
        <f t="shared" si="87"/>
        <v>1252</v>
      </c>
      <c r="M687" s="37">
        <f t="shared" si="88"/>
        <v>613</v>
      </c>
      <c r="N687" s="75">
        <f t="shared" si="86"/>
        <v>1865</v>
      </c>
      <c r="O687" s="74"/>
    </row>
    <row r="688" spans="2:15" ht="15.75">
      <c r="B688" s="1063" t="s">
        <v>69</v>
      </c>
      <c r="C688" s="1064"/>
      <c r="D688" s="37">
        <v>18</v>
      </c>
      <c r="E688" s="37">
        <v>2</v>
      </c>
      <c r="F688" s="37">
        <v>2</v>
      </c>
      <c r="G688" s="37">
        <v>0</v>
      </c>
      <c r="H688" s="37">
        <v>1</v>
      </c>
      <c r="I688" s="37">
        <v>0</v>
      </c>
      <c r="J688" s="37">
        <v>0</v>
      </c>
      <c r="K688" s="37">
        <v>0</v>
      </c>
      <c r="L688" s="37">
        <f t="shared" si="87"/>
        <v>560</v>
      </c>
      <c r="M688" s="37">
        <f t="shared" si="88"/>
        <v>188</v>
      </c>
      <c r="N688" s="75">
        <f t="shared" si="86"/>
        <v>748</v>
      </c>
      <c r="O688" s="74"/>
    </row>
    <row r="689" spans="1:15" ht="15.75">
      <c r="B689" s="1063" t="s">
        <v>70</v>
      </c>
      <c r="C689" s="1064"/>
      <c r="D689" s="37">
        <v>26</v>
      </c>
      <c r="E689" s="37">
        <v>9</v>
      </c>
      <c r="F689" s="37">
        <v>10</v>
      </c>
      <c r="G689" s="37">
        <v>4</v>
      </c>
      <c r="H689" s="37">
        <v>5</v>
      </c>
      <c r="I689" s="37">
        <v>11</v>
      </c>
      <c r="J689" s="37">
        <v>2</v>
      </c>
      <c r="K689" s="37">
        <v>0</v>
      </c>
      <c r="L689" s="37">
        <f t="shared" si="87"/>
        <v>695</v>
      </c>
      <c r="M689" s="37">
        <f t="shared" si="88"/>
        <v>235</v>
      </c>
      <c r="N689" s="75">
        <f t="shared" si="86"/>
        <v>930</v>
      </c>
      <c r="O689" s="74"/>
    </row>
    <row r="690" spans="1:15" ht="15.75">
      <c r="B690" s="1063" t="s">
        <v>71</v>
      </c>
      <c r="C690" s="1064"/>
      <c r="D690" s="37">
        <v>142</v>
      </c>
      <c r="E690" s="37">
        <v>37</v>
      </c>
      <c r="F690" s="37">
        <v>74</v>
      </c>
      <c r="G690" s="37">
        <v>10</v>
      </c>
      <c r="H690" s="37">
        <v>24</v>
      </c>
      <c r="I690" s="37">
        <v>3</v>
      </c>
      <c r="J690" s="37">
        <v>8</v>
      </c>
      <c r="K690" s="37">
        <v>2</v>
      </c>
      <c r="L690" s="37">
        <f t="shared" si="87"/>
        <v>2822</v>
      </c>
      <c r="M690" s="37">
        <f t="shared" si="88"/>
        <v>961</v>
      </c>
      <c r="N690" s="75">
        <f t="shared" si="86"/>
        <v>3783</v>
      </c>
      <c r="O690" s="74"/>
    </row>
    <row r="691" spans="1:15" ht="15.75">
      <c r="B691" s="1063" t="s">
        <v>72</v>
      </c>
      <c r="C691" s="1064"/>
      <c r="D691" s="37">
        <v>50</v>
      </c>
      <c r="E691" s="37">
        <v>18</v>
      </c>
      <c r="F691" s="37">
        <v>6</v>
      </c>
      <c r="G691" s="37">
        <v>2</v>
      </c>
      <c r="H691" s="37">
        <v>0</v>
      </c>
      <c r="I691" s="37">
        <v>0</v>
      </c>
      <c r="J691" s="37">
        <v>0</v>
      </c>
      <c r="K691" s="37">
        <v>0</v>
      </c>
      <c r="L691" s="37">
        <f t="shared" si="87"/>
        <v>738</v>
      </c>
      <c r="M691" s="37">
        <f t="shared" si="88"/>
        <v>272</v>
      </c>
      <c r="N691" s="75">
        <f t="shared" si="86"/>
        <v>1010</v>
      </c>
      <c r="O691" s="74"/>
    </row>
    <row r="692" spans="1:15" ht="15.75">
      <c r="B692" s="1063" t="s">
        <v>73</v>
      </c>
      <c r="C692" s="1064"/>
      <c r="D692" s="37">
        <v>696</v>
      </c>
      <c r="E692" s="37">
        <v>254</v>
      </c>
      <c r="F692" s="37">
        <v>253</v>
      </c>
      <c r="G692" s="37">
        <v>70</v>
      </c>
      <c r="H692" s="37">
        <v>113</v>
      </c>
      <c r="I692" s="37">
        <v>24</v>
      </c>
      <c r="J692" s="37">
        <v>101</v>
      </c>
      <c r="K692" s="37">
        <v>52</v>
      </c>
      <c r="L692" s="37">
        <f t="shared" si="87"/>
        <v>15725</v>
      </c>
      <c r="M692" s="37">
        <f t="shared" si="88"/>
        <v>6340</v>
      </c>
      <c r="N692" s="75">
        <f t="shared" si="86"/>
        <v>22065</v>
      </c>
      <c r="O692" s="74"/>
    </row>
    <row r="693" spans="1:15" ht="15.75">
      <c r="B693" s="1065" t="s">
        <v>32</v>
      </c>
      <c r="C693" s="1066"/>
      <c r="D693" s="38">
        <f t="shared" ref="D693:K693" si="89">SUM(D673:D692)</f>
        <v>1648</v>
      </c>
      <c r="E693" s="38">
        <f t="shared" si="89"/>
        <v>674</v>
      </c>
      <c r="F693" s="38">
        <f t="shared" si="89"/>
        <v>585</v>
      </c>
      <c r="G693" s="38">
        <f t="shared" si="89"/>
        <v>152</v>
      </c>
      <c r="H693" s="38">
        <f t="shared" si="89"/>
        <v>219</v>
      </c>
      <c r="I693" s="38">
        <f t="shared" si="89"/>
        <v>58</v>
      </c>
      <c r="J693" s="38">
        <f t="shared" si="89"/>
        <v>157</v>
      </c>
      <c r="K693" s="38">
        <f t="shared" si="89"/>
        <v>61</v>
      </c>
      <c r="L693" s="37">
        <f t="shared" si="87"/>
        <v>42479</v>
      </c>
      <c r="M693" s="37">
        <f t="shared" si="88"/>
        <v>19995</v>
      </c>
      <c r="N693" s="75">
        <f t="shared" si="86"/>
        <v>62474</v>
      </c>
      <c r="O693" s="74"/>
    </row>
    <row r="694" spans="1:15">
      <c r="O694" s="5"/>
    </row>
    <row r="696" spans="1:15" ht="20.25">
      <c r="A696" s="1067"/>
      <c r="B696" s="1067"/>
      <c r="C696" s="1067"/>
      <c r="D696" s="1067"/>
      <c r="E696" s="1067"/>
      <c r="F696" s="1067"/>
      <c r="G696" s="1067"/>
      <c r="H696" s="1067"/>
      <c r="I696" s="1067"/>
      <c r="J696" s="1067"/>
      <c r="K696" s="1067"/>
      <c r="L696" s="1067"/>
      <c r="M696" s="1067"/>
      <c r="N696" s="1067"/>
      <c r="O696" s="1067"/>
    </row>
    <row r="697" spans="1:15" ht="30.75">
      <c r="A697" s="1068" t="s">
        <v>24</v>
      </c>
      <c r="B697" s="1068"/>
      <c r="C697" s="1068"/>
      <c r="D697" s="1068"/>
      <c r="E697" s="1068"/>
      <c r="F697" s="1068"/>
      <c r="G697" s="1068"/>
      <c r="H697" s="1068"/>
      <c r="I697" s="1068"/>
      <c r="J697" s="1068"/>
      <c r="K697" s="1068"/>
      <c r="L697" s="1068"/>
      <c r="M697" s="1068"/>
      <c r="N697" s="1068"/>
      <c r="O697" s="1068"/>
    </row>
    <row r="698" spans="1:15" ht="20.25">
      <c r="A698" s="1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1:15" ht="31.5">
      <c r="A699" s="1009" t="s">
        <v>41</v>
      </c>
      <c r="B699" s="1009"/>
      <c r="C699" s="1009" t="s">
        <v>47</v>
      </c>
      <c r="D699" s="1009"/>
      <c r="E699" s="1009" t="s">
        <v>48</v>
      </c>
      <c r="F699" s="1009"/>
      <c r="G699" s="1009" t="s">
        <v>49</v>
      </c>
      <c r="H699" s="1009"/>
      <c r="I699" s="1009" t="s">
        <v>50</v>
      </c>
      <c r="J699" s="1009"/>
      <c r="K699" s="1009" t="s">
        <v>51</v>
      </c>
      <c r="L699" s="1009"/>
      <c r="M699" s="1009" t="s">
        <v>52</v>
      </c>
      <c r="N699" s="1009"/>
      <c r="O699" s="1009"/>
    </row>
    <row r="700" spans="1:15" ht="15.75">
      <c r="A700" s="1009"/>
      <c r="B700" s="1009"/>
      <c r="C700" s="1009"/>
      <c r="D700" s="1009"/>
      <c r="E700" s="1009"/>
      <c r="F700" s="1009"/>
      <c r="G700" s="1009"/>
      <c r="H700" s="1009"/>
      <c r="I700" s="1009"/>
      <c r="J700" s="1009"/>
      <c r="K700" s="1009"/>
      <c r="L700" s="1009"/>
      <c r="M700" s="1009"/>
      <c r="N700" s="1009"/>
      <c r="O700" s="1009"/>
    </row>
    <row r="701" spans="1:15" ht="15.75">
      <c r="A701" s="1009"/>
      <c r="B701" s="1009"/>
      <c r="C701" s="18" t="s">
        <v>33</v>
      </c>
      <c r="D701" s="18" t="s">
        <v>34</v>
      </c>
      <c r="E701" s="18" t="s">
        <v>33</v>
      </c>
      <c r="F701" s="18" t="s">
        <v>34</v>
      </c>
      <c r="G701" s="18" t="s">
        <v>33</v>
      </c>
      <c r="H701" s="18" t="s">
        <v>34</v>
      </c>
      <c r="I701" s="18" t="s">
        <v>33</v>
      </c>
      <c r="J701" s="18" t="s">
        <v>34</v>
      </c>
      <c r="K701" s="18" t="s">
        <v>33</v>
      </c>
      <c r="L701" s="18" t="s">
        <v>34</v>
      </c>
      <c r="M701" s="18" t="s">
        <v>33</v>
      </c>
      <c r="N701" s="18" t="s">
        <v>34</v>
      </c>
      <c r="O701" s="18" t="s">
        <v>35</v>
      </c>
    </row>
    <row r="702" spans="1:15" ht="15.75">
      <c r="A702" s="1013" t="s">
        <v>53</v>
      </c>
      <c r="B702" s="1013"/>
      <c r="C702" s="4">
        <v>38196</v>
      </c>
      <c r="D702" s="4">
        <v>30804</v>
      </c>
      <c r="E702" s="4">
        <v>21313</v>
      </c>
      <c r="F702" s="4">
        <v>14638</v>
      </c>
      <c r="G702" s="4">
        <v>12405</v>
      </c>
      <c r="H702" s="4">
        <v>6481</v>
      </c>
      <c r="I702" s="4">
        <v>5715</v>
      </c>
      <c r="J702" s="4">
        <v>2272</v>
      </c>
      <c r="K702" s="4">
        <v>1325</v>
      </c>
      <c r="L702" s="4">
        <v>378</v>
      </c>
      <c r="M702" s="4">
        <f>K702+I702+G702+E702+C702+M586+K586+I586+G586+E586+C586</f>
        <v>298147</v>
      </c>
      <c r="N702" s="4">
        <f>L702+J702+H702+F702+D702+N586+L586+J586+H586+F586+D586</f>
        <v>250665</v>
      </c>
      <c r="O702" s="4">
        <f>SUM(N702,M702)</f>
        <v>548812</v>
      </c>
    </row>
    <row r="703" spans="1:15" ht="15.75">
      <c r="A703" s="1013" t="s">
        <v>54</v>
      </c>
      <c r="B703" s="1013"/>
      <c r="C703" s="4">
        <v>18399</v>
      </c>
      <c r="D703" s="4">
        <v>17121</v>
      </c>
      <c r="E703" s="4">
        <v>9873</v>
      </c>
      <c r="F703" s="4">
        <v>8521</v>
      </c>
      <c r="G703" s="4">
        <v>4632</v>
      </c>
      <c r="H703" s="4">
        <v>3693</v>
      </c>
      <c r="I703" s="4">
        <v>1521</v>
      </c>
      <c r="J703" s="4">
        <v>1472</v>
      </c>
      <c r="K703" s="4">
        <v>544</v>
      </c>
      <c r="L703" s="4">
        <v>258</v>
      </c>
      <c r="M703" s="4">
        <f t="shared" ref="M703:M722" si="90">K703+I703+G703+E703+C703+M587+K587+I587+G587+E587+C587</f>
        <v>149154</v>
      </c>
      <c r="N703" s="4">
        <f t="shared" ref="N703:N722" si="91">L703+J703+H703+F703+D703+N587+L587+J587+H587+F587+D587</f>
        <v>128052</v>
      </c>
      <c r="O703" s="4">
        <f>SUM(N703,M703)</f>
        <v>277206</v>
      </c>
    </row>
    <row r="704" spans="1:15" ht="15.75">
      <c r="A704" s="1013" t="s">
        <v>55</v>
      </c>
      <c r="B704" s="1013"/>
      <c r="C704" s="4">
        <v>15378</v>
      </c>
      <c r="D704" s="4">
        <v>12429</v>
      </c>
      <c r="E704" s="4">
        <v>7650</v>
      </c>
      <c r="F704" s="4">
        <v>5961</v>
      </c>
      <c r="G704" s="4">
        <v>3312</v>
      </c>
      <c r="H704" s="4">
        <v>2224</v>
      </c>
      <c r="I704" s="4">
        <v>1481</v>
      </c>
      <c r="J704" s="4">
        <v>705</v>
      </c>
      <c r="K704" s="4">
        <v>359</v>
      </c>
      <c r="L704" s="4">
        <v>164</v>
      </c>
      <c r="M704" s="4">
        <f t="shared" si="90"/>
        <v>110274</v>
      </c>
      <c r="N704" s="4">
        <f t="shared" si="91"/>
        <v>94938</v>
      </c>
      <c r="O704" s="4">
        <f t="shared" ref="O704:O722" si="92">SUM(N704,M704)</f>
        <v>205212</v>
      </c>
    </row>
    <row r="705" spans="1:15" ht="15.75">
      <c r="A705" s="1013" t="s">
        <v>56</v>
      </c>
      <c r="B705" s="1013"/>
      <c r="C705" s="4">
        <v>19299</v>
      </c>
      <c r="D705" s="4">
        <v>16269</v>
      </c>
      <c r="E705" s="4">
        <v>7594</v>
      </c>
      <c r="F705" s="4">
        <v>5453</v>
      </c>
      <c r="G705" s="4">
        <v>4204</v>
      </c>
      <c r="H705" s="4">
        <v>2446</v>
      </c>
      <c r="I705" s="4">
        <v>2158</v>
      </c>
      <c r="J705" s="4">
        <v>956</v>
      </c>
      <c r="K705" s="4">
        <v>573</v>
      </c>
      <c r="L705" s="4">
        <v>181</v>
      </c>
      <c r="M705" s="4">
        <f t="shared" si="90"/>
        <v>138710</v>
      </c>
      <c r="N705" s="4">
        <f t="shared" si="91"/>
        <v>120081</v>
      </c>
      <c r="O705" s="4">
        <f t="shared" si="92"/>
        <v>258791</v>
      </c>
    </row>
    <row r="706" spans="1:15" ht="16.5">
      <c r="A706" s="1069" t="s">
        <v>57</v>
      </c>
      <c r="B706" s="3" t="s">
        <v>58</v>
      </c>
      <c r="C706" s="4">
        <v>14087</v>
      </c>
      <c r="D706" s="4">
        <v>13065</v>
      </c>
      <c r="E706" s="4">
        <v>6605</v>
      </c>
      <c r="F706" s="4">
        <v>5750</v>
      </c>
      <c r="G706" s="4">
        <v>2473</v>
      </c>
      <c r="H706" s="4">
        <v>1614</v>
      </c>
      <c r="I706" s="4">
        <v>1209</v>
      </c>
      <c r="J706" s="4">
        <v>683</v>
      </c>
      <c r="K706" s="4">
        <v>307</v>
      </c>
      <c r="L706" s="4">
        <v>141</v>
      </c>
      <c r="M706" s="4">
        <f t="shared" si="90"/>
        <v>102094</v>
      </c>
      <c r="N706" s="4">
        <f t="shared" si="91"/>
        <v>93748</v>
      </c>
      <c r="O706" s="4">
        <f t="shared" si="92"/>
        <v>195842</v>
      </c>
    </row>
    <row r="707" spans="1:15" ht="15.75">
      <c r="A707" s="1069"/>
      <c r="B707" s="3" t="s">
        <v>59</v>
      </c>
      <c r="C707" s="4">
        <v>25300</v>
      </c>
      <c r="D707" s="4">
        <v>21162</v>
      </c>
      <c r="E707" s="4">
        <v>8533</v>
      </c>
      <c r="F707" s="4">
        <v>6671</v>
      </c>
      <c r="G707" s="4">
        <v>4478</v>
      </c>
      <c r="H707" s="4">
        <v>2755</v>
      </c>
      <c r="I707" s="4">
        <v>2073</v>
      </c>
      <c r="J707" s="4">
        <v>942</v>
      </c>
      <c r="K707" s="4">
        <v>540</v>
      </c>
      <c r="L707" s="4">
        <v>154</v>
      </c>
      <c r="M707" s="4">
        <f t="shared" si="90"/>
        <v>191874</v>
      </c>
      <c r="N707" s="4">
        <f t="shared" si="91"/>
        <v>168243</v>
      </c>
      <c r="O707" s="4">
        <f t="shared" si="92"/>
        <v>360117</v>
      </c>
    </row>
    <row r="708" spans="1:15" ht="15.75">
      <c r="A708" s="1069"/>
      <c r="B708" s="3" t="s">
        <v>60</v>
      </c>
      <c r="C708" s="4">
        <v>13167</v>
      </c>
      <c r="D708" s="4">
        <v>11761</v>
      </c>
      <c r="E708" s="4">
        <v>6303</v>
      </c>
      <c r="F708" s="4">
        <v>6127</v>
      </c>
      <c r="G708" s="4">
        <v>3148</v>
      </c>
      <c r="H708" s="4">
        <v>2346</v>
      </c>
      <c r="I708" s="4">
        <v>1418</v>
      </c>
      <c r="J708" s="4">
        <v>778</v>
      </c>
      <c r="K708" s="4">
        <v>332</v>
      </c>
      <c r="L708" s="4">
        <v>171</v>
      </c>
      <c r="M708" s="4">
        <f t="shared" si="90"/>
        <v>96988</v>
      </c>
      <c r="N708" s="4">
        <f t="shared" si="91"/>
        <v>86708</v>
      </c>
      <c r="O708" s="4">
        <f t="shared" si="92"/>
        <v>183696</v>
      </c>
    </row>
    <row r="709" spans="1:15" ht="15.75">
      <c r="A709" s="1069"/>
      <c r="B709" s="3" t="s">
        <v>61</v>
      </c>
      <c r="C709" s="4">
        <v>8581</v>
      </c>
      <c r="D709" s="4">
        <v>7444</v>
      </c>
      <c r="E709" s="4">
        <v>4123</v>
      </c>
      <c r="F709" s="4">
        <v>3485</v>
      </c>
      <c r="G709" s="4">
        <v>1740</v>
      </c>
      <c r="H709" s="4">
        <v>1199</v>
      </c>
      <c r="I709" s="4">
        <v>728</v>
      </c>
      <c r="J709" s="4">
        <v>414</v>
      </c>
      <c r="K709" s="4">
        <v>182</v>
      </c>
      <c r="L709" s="4">
        <v>107</v>
      </c>
      <c r="M709" s="4">
        <f t="shared" si="90"/>
        <v>60581</v>
      </c>
      <c r="N709" s="4">
        <f t="shared" si="91"/>
        <v>55076</v>
      </c>
      <c r="O709" s="4">
        <f t="shared" si="92"/>
        <v>115657</v>
      </c>
    </row>
    <row r="710" spans="1:15" ht="15.75">
      <c r="A710" s="1069"/>
      <c r="B710" s="3" t="s">
        <v>62</v>
      </c>
      <c r="C710" s="4">
        <v>17584</v>
      </c>
      <c r="D710" s="4">
        <v>15812</v>
      </c>
      <c r="E710" s="4">
        <v>8099</v>
      </c>
      <c r="F710" s="4">
        <v>7775</v>
      </c>
      <c r="G710" s="4">
        <v>3525</v>
      </c>
      <c r="H710" s="4">
        <v>2545</v>
      </c>
      <c r="I710" s="4">
        <v>1632</v>
      </c>
      <c r="J710" s="4">
        <v>961</v>
      </c>
      <c r="K710" s="4">
        <v>424</v>
      </c>
      <c r="L710" s="4">
        <v>174</v>
      </c>
      <c r="M710" s="4">
        <f t="shared" si="90"/>
        <v>123806</v>
      </c>
      <c r="N710" s="4">
        <f t="shared" si="91"/>
        <v>110589</v>
      </c>
      <c r="O710" s="4">
        <f t="shared" si="92"/>
        <v>234395</v>
      </c>
    </row>
    <row r="711" spans="1:15" ht="15.75">
      <c r="A711" s="1069"/>
      <c r="B711" s="3" t="s">
        <v>63</v>
      </c>
      <c r="C711" s="4">
        <v>12518</v>
      </c>
      <c r="D711" s="4">
        <v>10799</v>
      </c>
      <c r="E711" s="4">
        <v>5696</v>
      </c>
      <c r="F711" s="4">
        <v>4986</v>
      </c>
      <c r="G711" s="4">
        <v>2479</v>
      </c>
      <c r="H711" s="4">
        <v>1787</v>
      </c>
      <c r="I711" s="4">
        <v>1184</v>
      </c>
      <c r="J711" s="4">
        <v>516</v>
      </c>
      <c r="K711" s="4">
        <v>412</v>
      </c>
      <c r="L711" s="4">
        <v>163</v>
      </c>
      <c r="M711" s="4">
        <f t="shared" si="90"/>
        <v>89923</v>
      </c>
      <c r="N711" s="4">
        <f t="shared" si="91"/>
        <v>81080</v>
      </c>
      <c r="O711" s="4">
        <f t="shared" si="92"/>
        <v>171003</v>
      </c>
    </row>
    <row r="712" spans="1:15" ht="15.75">
      <c r="A712" s="1013" t="s">
        <v>64</v>
      </c>
      <c r="B712" s="1013"/>
      <c r="C712" s="4">
        <v>23901</v>
      </c>
      <c r="D712" s="4">
        <v>20445</v>
      </c>
      <c r="E712" s="4">
        <v>12086</v>
      </c>
      <c r="F712" s="4">
        <v>10029</v>
      </c>
      <c r="G712" s="4">
        <v>5974</v>
      </c>
      <c r="H712" s="4">
        <v>4292</v>
      </c>
      <c r="I712" s="4">
        <v>3204</v>
      </c>
      <c r="J712" s="4">
        <v>1831</v>
      </c>
      <c r="K712" s="4">
        <v>923</v>
      </c>
      <c r="L712" s="4">
        <v>492</v>
      </c>
      <c r="M712" s="4">
        <f t="shared" si="90"/>
        <v>177181</v>
      </c>
      <c r="N712" s="4">
        <f t="shared" si="91"/>
        <v>152258</v>
      </c>
      <c r="O712" s="4">
        <f t="shared" si="92"/>
        <v>329439</v>
      </c>
    </row>
    <row r="713" spans="1:15" ht="15.75">
      <c r="A713" s="1013" t="s">
        <v>65</v>
      </c>
      <c r="B713" s="1013"/>
      <c r="C713" s="4">
        <v>26621</v>
      </c>
      <c r="D713" s="4">
        <v>21822</v>
      </c>
      <c r="E713" s="4">
        <v>14333</v>
      </c>
      <c r="F713" s="4">
        <v>11083</v>
      </c>
      <c r="G713" s="4">
        <v>7768</v>
      </c>
      <c r="H713" s="4">
        <v>5108</v>
      </c>
      <c r="I713" s="4">
        <v>4536</v>
      </c>
      <c r="J713" s="4">
        <v>2411</v>
      </c>
      <c r="K713" s="4">
        <v>1338</v>
      </c>
      <c r="L713" s="4">
        <v>567</v>
      </c>
      <c r="M713" s="4">
        <f t="shared" si="90"/>
        <v>192161</v>
      </c>
      <c r="N713" s="4">
        <f t="shared" si="91"/>
        <v>162384</v>
      </c>
      <c r="O713" s="4">
        <f t="shared" si="92"/>
        <v>354545</v>
      </c>
    </row>
    <row r="714" spans="1:15" ht="15.75">
      <c r="A714" s="1013" t="s">
        <v>66</v>
      </c>
      <c r="B714" s="1013"/>
      <c r="C714" s="4">
        <v>15445</v>
      </c>
      <c r="D714" s="4">
        <v>13100</v>
      </c>
      <c r="E714" s="4">
        <v>8847</v>
      </c>
      <c r="F714" s="4">
        <v>7464</v>
      </c>
      <c r="G714" s="4">
        <v>5073</v>
      </c>
      <c r="H714" s="4">
        <v>3632</v>
      </c>
      <c r="I714" s="4">
        <v>2915</v>
      </c>
      <c r="J714" s="4">
        <v>1679</v>
      </c>
      <c r="K714" s="4">
        <v>970</v>
      </c>
      <c r="L714" s="4">
        <v>435</v>
      </c>
      <c r="M714" s="4">
        <f t="shared" si="90"/>
        <v>113131</v>
      </c>
      <c r="N714" s="4">
        <f t="shared" si="91"/>
        <v>99038</v>
      </c>
      <c r="O714" s="4">
        <f t="shared" si="92"/>
        <v>212169</v>
      </c>
    </row>
    <row r="715" spans="1:15" ht="15.75">
      <c r="A715" s="1013" t="s">
        <v>67</v>
      </c>
      <c r="B715" s="1013"/>
      <c r="C715" s="4">
        <v>17395</v>
      </c>
      <c r="D715" s="4">
        <v>15500</v>
      </c>
      <c r="E715" s="4">
        <v>8380</v>
      </c>
      <c r="F715" s="4">
        <v>7681</v>
      </c>
      <c r="G715" s="4">
        <v>4530</v>
      </c>
      <c r="H715" s="4">
        <v>3205</v>
      </c>
      <c r="I715" s="4">
        <v>2309</v>
      </c>
      <c r="J715" s="4">
        <v>1254</v>
      </c>
      <c r="K715" s="4">
        <v>575</v>
      </c>
      <c r="L715" s="4">
        <v>383</v>
      </c>
      <c r="M715" s="4">
        <f t="shared" si="90"/>
        <v>130389</v>
      </c>
      <c r="N715" s="4">
        <f t="shared" si="91"/>
        <v>114716</v>
      </c>
      <c r="O715" s="4">
        <f t="shared" si="92"/>
        <v>245105</v>
      </c>
    </row>
    <row r="716" spans="1:15" ht="15.75">
      <c r="A716" s="1013" t="s">
        <v>68</v>
      </c>
      <c r="B716" s="1013"/>
      <c r="C716" s="4">
        <v>16299</v>
      </c>
      <c r="D716" s="4">
        <v>12518</v>
      </c>
      <c r="E716" s="4">
        <v>7205</v>
      </c>
      <c r="F716" s="4">
        <v>6190</v>
      </c>
      <c r="G716" s="4">
        <v>3736</v>
      </c>
      <c r="H716" s="4">
        <v>2654</v>
      </c>
      <c r="I716" s="4">
        <v>1815</v>
      </c>
      <c r="J716" s="4">
        <v>1088</v>
      </c>
      <c r="K716" s="4">
        <v>516</v>
      </c>
      <c r="L716" s="4">
        <v>263</v>
      </c>
      <c r="M716" s="4">
        <f t="shared" si="90"/>
        <v>119706</v>
      </c>
      <c r="N716" s="4">
        <f t="shared" si="91"/>
        <v>99132</v>
      </c>
      <c r="O716" s="4">
        <f t="shared" si="92"/>
        <v>218838</v>
      </c>
    </row>
    <row r="717" spans="1:15" ht="15.75">
      <c r="A717" s="1013" t="s">
        <v>69</v>
      </c>
      <c r="B717" s="1013"/>
      <c r="C717" s="4">
        <v>9472</v>
      </c>
      <c r="D717" s="4">
        <v>7336</v>
      </c>
      <c r="E717" s="4">
        <v>6168</v>
      </c>
      <c r="F717" s="4">
        <v>4512</v>
      </c>
      <c r="G717" s="4">
        <v>3678</v>
      </c>
      <c r="H717" s="4">
        <v>2065</v>
      </c>
      <c r="I717" s="4">
        <v>2179</v>
      </c>
      <c r="J717" s="4">
        <v>877</v>
      </c>
      <c r="K717" s="4">
        <v>570</v>
      </c>
      <c r="L717" s="4">
        <v>192</v>
      </c>
      <c r="M717" s="4">
        <f t="shared" si="90"/>
        <v>74351</v>
      </c>
      <c r="N717" s="4">
        <f t="shared" si="91"/>
        <v>60310</v>
      </c>
      <c r="O717" s="4">
        <f t="shared" si="92"/>
        <v>134661</v>
      </c>
    </row>
    <row r="718" spans="1:15" ht="15.75">
      <c r="A718" s="1013" t="s">
        <v>70</v>
      </c>
      <c r="B718" s="1013"/>
      <c r="C718" s="4">
        <v>15919</v>
      </c>
      <c r="D718" s="4">
        <v>11482</v>
      </c>
      <c r="E718" s="4">
        <v>8972</v>
      </c>
      <c r="F718" s="4">
        <v>6413</v>
      </c>
      <c r="G718" s="4">
        <v>4736</v>
      </c>
      <c r="H718" s="4">
        <v>2561</v>
      </c>
      <c r="I718" s="4">
        <v>2597</v>
      </c>
      <c r="J718" s="4">
        <v>1029</v>
      </c>
      <c r="K718" s="4">
        <v>743</v>
      </c>
      <c r="L718" s="4">
        <v>193</v>
      </c>
      <c r="M718" s="4">
        <f t="shared" si="90"/>
        <v>122415</v>
      </c>
      <c r="N718" s="4">
        <f t="shared" si="91"/>
        <v>96651</v>
      </c>
      <c r="O718" s="4">
        <f t="shared" si="92"/>
        <v>219066</v>
      </c>
    </row>
    <row r="719" spans="1:15" ht="15.75">
      <c r="A719" s="1013" t="s">
        <v>71</v>
      </c>
      <c r="B719" s="1013"/>
      <c r="C719" s="4">
        <v>25128</v>
      </c>
      <c r="D719" s="4">
        <v>20367</v>
      </c>
      <c r="E719" s="4">
        <v>15551</v>
      </c>
      <c r="F719" s="4">
        <v>13162</v>
      </c>
      <c r="G719" s="4">
        <v>8913</v>
      </c>
      <c r="H719" s="4">
        <v>5732</v>
      </c>
      <c r="I719" s="4">
        <v>4909</v>
      </c>
      <c r="J719" s="4">
        <v>2316</v>
      </c>
      <c r="K719" s="4">
        <v>1579</v>
      </c>
      <c r="L719" s="4">
        <v>566</v>
      </c>
      <c r="M719" s="4">
        <f t="shared" si="90"/>
        <v>193652</v>
      </c>
      <c r="N719" s="4">
        <f t="shared" si="91"/>
        <v>160427</v>
      </c>
      <c r="O719" s="4">
        <f t="shared" si="92"/>
        <v>354079</v>
      </c>
    </row>
    <row r="720" spans="1:15" ht="15.75">
      <c r="A720" s="1013" t="s">
        <v>72</v>
      </c>
      <c r="B720" s="1013"/>
      <c r="C720" s="4">
        <v>14882</v>
      </c>
      <c r="D720" s="4">
        <v>9925</v>
      </c>
      <c r="E720" s="4">
        <v>9152</v>
      </c>
      <c r="F720" s="4">
        <v>5656</v>
      </c>
      <c r="G720" s="4">
        <v>3874</v>
      </c>
      <c r="H720" s="4">
        <v>2941</v>
      </c>
      <c r="I720" s="4">
        <v>2460</v>
      </c>
      <c r="J720" s="4">
        <v>1210</v>
      </c>
      <c r="K720" s="4">
        <v>987</v>
      </c>
      <c r="L720" s="4">
        <v>450</v>
      </c>
      <c r="M720" s="4">
        <f t="shared" si="90"/>
        <v>107360</v>
      </c>
      <c r="N720" s="4">
        <f t="shared" si="91"/>
        <v>80585</v>
      </c>
      <c r="O720" s="4">
        <f t="shared" si="92"/>
        <v>187945</v>
      </c>
    </row>
    <row r="721" spans="1:16" ht="15.75">
      <c r="A721" s="1013" t="s">
        <v>73</v>
      </c>
      <c r="B721" s="1013"/>
      <c r="C721" s="4">
        <v>34338</v>
      </c>
      <c r="D721" s="4">
        <v>29533</v>
      </c>
      <c r="E721" s="4">
        <v>17168</v>
      </c>
      <c r="F721" s="4">
        <v>15319</v>
      </c>
      <c r="G721" s="4">
        <v>8168</v>
      </c>
      <c r="H721" s="4">
        <v>5869</v>
      </c>
      <c r="I721" s="4">
        <v>4300</v>
      </c>
      <c r="J721" s="4">
        <v>2119</v>
      </c>
      <c r="K721" s="4">
        <v>973</v>
      </c>
      <c r="L721" s="4">
        <v>443</v>
      </c>
      <c r="M721" s="4">
        <f t="shared" si="90"/>
        <v>253994</v>
      </c>
      <c r="N721" s="4">
        <f t="shared" si="91"/>
        <v>228273</v>
      </c>
      <c r="O721" s="4">
        <f t="shared" si="92"/>
        <v>482267</v>
      </c>
    </row>
    <row r="722" spans="1:16" ht="15.75">
      <c r="A722" s="1016" t="s">
        <v>32</v>
      </c>
      <c r="B722" s="1016"/>
      <c r="C722" s="20">
        <f t="shared" ref="C722:L722" si="93">SUM(C702:C721)</f>
        <v>381909</v>
      </c>
      <c r="D722" s="20">
        <f t="shared" si="93"/>
        <v>318694</v>
      </c>
      <c r="E722" s="20">
        <f t="shared" si="93"/>
        <v>193651</v>
      </c>
      <c r="F722" s="20">
        <f t="shared" si="93"/>
        <v>156876</v>
      </c>
      <c r="G722" s="20">
        <f t="shared" si="93"/>
        <v>98846</v>
      </c>
      <c r="H722" s="20">
        <f t="shared" si="93"/>
        <v>65149</v>
      </c>
      <c r="I722" s="20">
        <f t="shared" si="93"/>
        <v>50343</v>
      </c>
      <c r="J722" s="20">
        <f t="shared" si="93"/>
        <v>25513</v>
      </c>
      <c r="K722" s="20">
        <f t="shared" si="93"/>
        <v>14172</v>
      </c>
      <c r="L722" s="20">
        <f t="shared" si="93"/>
        <v>5875</v>
      </c>
      <c r="M722" s="4">
        <f t="shared" si="90"/>
        <v>2845891</v>
      </c>
      <c r="N722" s="4">
        <f t="shared" si="91"/>
        <v>2442954</v>
      </c>
      <c r="O722" s="4">
        <f t="shared" si="92"/>
        <v>5288845</v>
      </c>
    </row>
    <row r="726" spans="1:16" ht="30.75">
      <c r="B726" s="1068" t="s">
        <v>154</v>
      </c>
      <c r="C726" s="1068"/>
      <c r="D726" s="1068"/>
      <c r="E726" s="1068"/>
      <c r="F726" s="1068"/>
      <c r="G726" s="1068"/>
      <c r="H726" s="1068"/>
      <c r="I726" s="1068"/>
      <c r="J726" s="1068"/>
      <c r="K726" s="1068"/>
      <c r="L726" s="1068"/>
      <c r="M726" s="1068"/>
      <c r="N726" s="1068"/>
      <c r="O726" s="1068"/>
      <c r="P726" s="1068"/>
    </row>
    <row r="727" spans="1:16" ht="20.25">
      <c r="B727" s="1"/>
      <c r="C727" s="1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1:16" ht="31.5">
      <c r="B728" s="1009" t="s">
        <v>41</v>
      </c>
      <c r="C728" s="1009"/>
      <c r="D728" s="1009" t="s">
        <v>47</v>
      </c>
      <c r="E728" s="1009"/>
      <c r="F728" s="1009" t="s">
        <v>48</v>
      </c>
      <c r="G728" s="1009"/>
      <c r="H728" s="1009" t="s">
        <v>49</v>
      </c>
      <c r="I728" s="1009"/>
      <c r="J728" s="1009" t="s">
        <v>50</v>
      </c>
      <c r="K728" s="1009"/>
      <c r="L728" s="1009" t="s">
        <v>51</v>
      </c>
      <c r="M728" s="1009"/>
      <c r="N728" s="1009" t="s">
        <v>52</v>
      </c>
      <c r="O728" s="1009"/>
      <c r="P728" s="1009"/>
    </row>
    <row r="729" spans="1:16" ht="15.75">
      <c r="B729" s="1009"/>
      <c r="C729" s="1009"/>
      <c r="D729" s="19" t="s">
        <v>33</v>
      </c>
      <c r="E729" s="19" t="s">
        <v>34</v>
      </c>
      <c r="F729" s="19" t="s">
        <v>33</v>
      </c>
      <c r="G729" s="19" t="s">
        <v>34</v>
      </c>
      <c r="H729" s="19" t="s">
        <v>33</v>
      </c>
      <c r="I729" s="19" t="s">
        <v>34</v>
      </c>
      <c r="J729" s="19" t="s">
        <v>33</v>
      </c>
      <c r="K729" s="19" t="s">
        <v>34</v>
      </c>
      <c r="L729" s="19" t="s">
        <v>33</v>
      </c>
      <c r="M729" s="19" t="s">
        <v>34</v>
      </c>
      <c r="N729" s="19" t="s">
        <v>33</v>
      </c>
      <c r="O729" s="19" t="s">
        <v>34</v>
      </c>
      <c r="P729" s="18" t="s">
        <v>35</v>
      </c>
    </row>
    <row r="730" spans="1:16" ht="15.75">
      <c r="B730" s="1013" t="s">
        <v>53</v>
      </c>
      <c r="C730" s="1013"/>
      <c r="D730" s="31">
        <f>O615+C702</f>
        <v>38530</v>
      </c>
      <c r="E730" s="31">
        <f>P615+D702</f>
        <v>30932</v>
      </c>
      <c r="F730" s="8">
        <f t="shared" ref="F730:M730" si="94">D673+E702</f>
        <v>21394</v>
      </c>
      <c r="G730" s="8">
        <f t="shared" si="94"/>
        <v>14666</v>
      </c>
      <c r="H730" s="8">
        <f t="shared" si="94"/>
        <v>12440</v>
      </c>
      <c r="I730" s="8">
        <f t="shared" si="94"/>
        <v>6492</v>
      </c>
      <c r="J730" s="8">
        <f t="shared" si="94"/>
        <v>5728</v>
      </c>
      <c r="K730" s="8">
        <f t="shared" si="94"/>
        <v>2279</v>
      </c>
      <c r="L730" s="8">
        <f t="shared" si="94"/>
        <v>1339</v>
      </c>
      <c r="M730" s="8">
        <f t="shared" si="94"/>
        <v>379</v>
      </c>
      <c r="N730" s="8">
        <f>L730+J730+H730+F730+D730+N644+L644+J644+H644+F644+D644</f>
        <v>301488</v>
      </c>
      <c r="O730" s="8">
        <f>M730+K730+I730+G730+E730+O644+M644+K644+I644+G644+E644</f>
        <v>250256</v>
      </c>
      <c r="P730" s="8">
        <v>551744</v>
      </c>
    </row>
    <row r="731" spans="1:16" ht="15.75">
      <c r="B731" s="1013" t="s">
        <v>54</v>
      </c>
      <c r="C731" s="1013"/>
      <c r="D731" s="31">
        <f t="shared" ref="D731:D749" si="95">O616+C703</f>
        <v>18442</v>
      </c>
      <c r="E731" s="31">
        <f t="shared" ref="E731:E749" si="96">P616+D703</f>
        <v>17130</v>
      </c>
      <c r="F731" s="8">
        <f t="shared" ref="F731:F749" si="97">D674+E703</f>
        <v>9876</v>
      </c>
      <c r="G731" s="8">
        <f t="shared" ref="G731:G749" si="98">E674+F703</f>
        <v>8523</v>
      </c>
      <c r="H731" s="8">
        <f t="shared" ref="H731:H749" si="99">F674+G703</f>
        <v>4632</v>
      </c>
      <c r="I731" s="8">
        <f t="shared" ref="I731:I749" si="100">G674+H703</f>
        <v>3693</v>
      </c>
      <c r="J731" s="8">
        <f t="shared" ref="J731:J749" si="101">H674+I703</f>
        <v>1521</v>
      </c>
      <c r="K731" s="8">
        <f t="shared" ref="K731:K749" si="102">I674+J703</f>
        <v>1472</v>
      </c>
      <c r="L731" s="8">
        <f t="shared" ref="L731:L749" si="103">J674+K703</f>
        <v>544</v>
      </c>
      <c r="M731" s="8">
        <f t="shared" ref="M731:M749" si="104">K674+L703</f>
        <v>258</v>
      </c>
      <c r="N731" s="8">
        <f t="shared" ref="N731:N750" si="105">L731+J731+H731+F731+D731+N645+L645+J645+H645+F645+D645</f>
        <v>149509</v>
      </c>
      <c r="O731" s="8">
        <f t="shared" ref="O731:O750" si="106">M731+K731+I731+G731+E731+O645+M645+K645+I645+G645+E645</f>
        <v>126490</v>
      </c>
      <c r="P731" s="8">
        <v>275999</v>
      </c>
    </row>
    <row r="732" spans="1:16" ht="15.75">
      <c r="B732" s="1013" t="s">
        <v>55</v>
      </c>
      <c r="C732" s="1013"/>
      <c r="D732" s="31">
        <f t="shared" si="95"/>
        <v>15427</v>
      </c>
      <c r="E732" s="31">
        <f t="shared" si="96"/>
        <v>12454</v>
      </c>
      <c r="F732" s="8">
        <f t="shared" si="97"/>
        <v>7661</v>
      </c>
      <c r="G732" s="8">
        <f t="shared" si="98"/>
        <v>5963</v>
      </c>
      <c r="H732" s="8">
        <f t="shared" si="99"/>
        <v>3318</v>
      </c>
      <c r="I732" s="8">
        <f t="shared" si="100"/>
        <v>2224</v>
      </c>
      <c r="J732" s="8">
        <f t="shared" si="101"/>
        <v>1481</v>
      </c>
      <c r="K732" s="8">
        <f t="shared" si="102"/>
        <v>705</v>
      </c>
      <c r="L732" s="8">
        <f t="shared" si="103"/>
        <v>360</v>
      </c>
      <c r="M732" s="8">
        <f t="shared" si="104"/>
        <v>164</v>
      </c>
      <c r="N732" s="8">
        <f t="shared" si="105"/>
        <v>111107</v>
      </c>
      <c r="O732" s="8">
        <f t="shared" si="106"/>
        <v>94964</v>
      </c>
      <c r="P732" s="8">
        <v>206071</v>
      </c>
    </row>
    <row r="733" spans="1:16" ht="15.75">
      <c r="B733" s="1013" t="s">
        <v>56</v>
      </c>
      <c r="C733" s="1013"/>
      <c r="D733" s="31">
        <f t="shared" si="95"/>
        <v>19299</v>
      </c>
      <c r="E733" s="31">
        <f t="shared" si="96"/>
        <v>16269</v>
      </c>
      <c r="F733" s="8">
        <f t="shared" si="97"/>
        <v>7594</v>
      </c>
      <c r="G733" s="8">
        <f t="shared" si="98"/>
        <v>5453</v>
      </c>
      <c r="H733" s="8">
        <f t="shared" si="99"/>
        <v>4204</v>
      </c>
      <c r="I733" s="8">
        <f t="shared" si="100"/>
        <v>2446</v>
      </c>
      <c r="J733" s="8">
        <f t="shared" si="101"/>
        <v>2158</v>
      </c>
      <c r="K733" s="8">
        <f t="shared" si="102"/>
        <v>956</v>
      </c>
      <c r="L733" s="8">
        <f t="shared" si="103"/>
        <v>573</v>
      </c>
      <c r="M733" s="8">
        <f t="shared" si="104"/>
        <v>181</v>
      </c>
      <c r="N733" s="8">
        <f t="shared" si="105"/>
        <v>138710</v>
      </c>
      <c r="O733" s="8">
        <f t="shared" si="106"/>
        <v>120000</v>
      </c>
      <c r="P733" s="8">
        <v>258710</v>
      </c>
    </row>
    <row r="734" spans="1:16" ht="16.5">
      <c r="B734" s="1069" t="s">
        <v>57</v>
      </c>
      <c r="C734" s="3" t="s">
        <v>58</v>
      </c>
      <c r="D734" s="31">
        <f t="shared" si="95"/>
        <v>14264</v>
      </c>
      <c r="E734" s="31">
        <f t="shared" si="96"/>
        <v>13133</v>
      </c>
      <c r="F734" s="8">
        <f t="shared" si="97"/>
        <v>6674</v>
      </c>
      <c r="G734" s="8">
        <f t="shared" si="98"/>
        <v>5762</v>
      </c>
      <c r="H734" s="8">
        <f t="shared" si="99"/>
        <v>2494</v>
      </c>
      <c r="I734" s="8">
        <f t="shared" si="100"/>
        <v>1618</v>
      </c>
      <c r="J734" s="8">
        <f t="shared" si="101"/>
        <v>1220</v>
      </c>
      <c r="K734" s="8">
        <f t="shared" si="102"/>
        <v>683</v>
      </c>
      <c r="L734" s="8">
        <f t="shared" si="103"/>
        <v>311</v>
      </c>
      <c r="M734" s="8">
        <f t="shared" si="104"/>
        <v>142</v>
      </c>
      <c r="N734" s="8">
        <f t="shared" si="105"/>
        <v>104074</v>
      </c>
      <c r="O734" s="8">
        <f t="shared" si="106"/>
        <v>94291</v>
      </c>
      <c r="P734" s="8">
        <v>198365</v>
      </c>
    </row>
    <row r="735" spans="1:16" ht="15.75">
      <c r="B735" s="1069"/>
      <c r="C735" s="3" t="s">
        <v>59</v>
      </c>
      <c r="D735" s="31">
        <f t="shared" si="95"/>
        <v>25689</v>
      </c>
      <c r="E735" s="31">
        <f t="shared" si="96"/>
        <v>21394</v>
      </c>
      <c r="F735" s="8">
        <f t="shared" si="97"/>
        <v>8679</v>
      </c>
      <c r="G735" s="8">
        <f t="shared" si="98"/>
        <v>6794</v>
      </c>
      <c r="H735" s="8">
        <f t="shared" si="99"/>
        <v>4495</v>
      </c>
      <c r="I735" s="8">
        <f t="shared" si="100"/>
        <v>2760</v>
      </c>
      <c r="J735" s="8">
        <f t="shared" si="101"/>
        <v>2075</v>
      </c>
      <c r="K735" s="8">
        <f t="shared" si="102"/>
        <v>942</v>
      </c>
      <c r="L735" s="8">
        <f t="shared" si="103"/>
        <v>543</v>
      </c>
      <c r="M735" s="8">
        <f t="shared" si="104"/>
        <v>155</v>
      </c>
      <c r="N735" s="8">
        <f t="shared" si="105"/>
        <v>195697</v>
      </c>
      <c r="O735" s="8">
        <f t="shared" si="106"/>
        <v>171096</v>
      </c>
      <c r="P735" s="8">
        <v>366793</v>
      </c>
    </row>
    <row r="736" spans="1:16" ht="15.75">
      <c r="B736" s="1069"/>
      <c r="C736" s="3" t="s">
        <v>60</v>
      </c>
      <c r="D736" s="31">
        <f t="shared" si="95"/>
        <v>13195</v>
      </c>
      <c r="E736" s="31">
        <f t="shared" si="96"/>
        <v>11765</v>
      </c>
      <c r="F736" s="8">
        <f t="shared" si="97"/>
        <v>6308</v>
      </c>
      <c r="G736" s="8">
        <f t="shared" si="98"/>
        <v>6129</v>
      </c>
      <c r="H736" s="8">
        <f t="shared" si="99"/>
        <v>3148</v>
      </c>
      <c r="I736" s="8">
        <f t="shared" si="100"/>
        <v>2347</v>
      </c>
      <c r="J736" s="8">
        <f t="shared" si="101"/>
        <v>1419</v>
      </c>
      <c r="K736" s="8">
        <f t="shared" si="102"/>
        <v>779</v>
      </c>
      <c r="L736" s="8">
        <f t="shared" si="103"/>
        <v>332</v>
      </c>
      <c r="M736" s="8">
        <f t="shared" si="104"/>
        <v>171</v>
      </c>
      <c r="N736" s="8">
        <f t="shared" si="105"/>
        <v>97165</v>
      </c>
      <c r="O736" s="8">
        <f t="shared" si="106"/>
        <v>85918</v>
      </c>
      <c r="P736" s="8">
        <v>183083</v>
      </c>
    </row>
    <row r="737" spans="2:16" ht="15.75">
      <c r="B737" s="1069"/>
      <c r="C737" s="3" t="s">
        <v>61</v>
      </c>
      <c r="D737" s="31">
        <f t="shared" si="95"/>
        <v>8743</v>
      </c>
      <c r="E737" s="31">
        <f t="shared" si="96"/>
        <v>7564</v>
      </c>
      <c r="F737" s="8">
        <f t="shared" si="97"/>
        <v>4163</v>
      </c>
      <c r="G737" s="8">
        <f t="shared" si="98"/>
        <v>3502</v>
      </c>
      <c r="H737" s="8">
        <f t="shared" si="99"/>
        <v>1750</v>
      </c>
      <c r="I737" s="8">
        <f t="shared" si="100"/>
        <v>1202</v>
      </c>
      <c r="J737" s="8">
        <f t="shared" si="101"/>
        <v>731</v>
      </c>
      <c r="K737" s="8">
        <f t="shared" si="102"/>
        <v>415</v>
      </c>
      <c r="L737" s="8">
        <f t="shared" si="103"/>
        <v>182</v>
      </c>
      <c r="M737" s="8">
        <f t="shared" si="104"/>
        <v>107</v>
      </c>
      <c r="N737" s="8">
        <f t="shared" si="105"/>
        <v>62259</v>
      </c>
      <c r="O737" s="8">
        <f t="shared" si="106"/>
        <v>56381</v>
      </c>
      <c r="P737" s="8">
        <v>118640</v>
      </c>
    </row>
    <row r="738" spans="2:16" ht="15.75">
      <c r="B738" s="1069"/>
      <c r="C738" s="3" t="s">
        <v>62</v>
      </c>
      <c r="D738" s="31">
        <f t="shared" si="95"/>
        <v>17668</v>
      </c>
      <c r="E738" s="31">
        <f t="shared" si="96"/>
        <v>15851</v>
      </c>
      <c r="F738" s="8">
        <f t="shared" si="97"/>
        <v>8109</v>
      </c>
      <c r="G738" s="8">
        <f t="shared" si="98"/>
        <v>7780</v>
      </c>
      <c r="H738" s="8">
        <f t="shared" si="99"/>
        <v>3526</v>
      </c>
      <c r="I738" s="8">
        <f t="shared" si="100"/>
        <v>2546</v>
      </c>
      <c r="J738" s="8">
        <f t="shared" si="101"/>
        <v>1633</v>
      </c>
      <c r="K738" s="8">
        <f t="shared" si="102"/>
        <v>961</v>
      </c>
      <c r="L738" s="8">
        <f t="shared" si="103"/>
        <v>425</v>
      </c>
      <c r="M738" s="8">
        <f t="shared" si="104"/>
        <v>174</v>
      </c>
      <c r="N738" s="8">
        <f t="shared" si="105"/>
        <v>124647</v>
      </c>
      <c r="O738" s="8">
        <f t="shared" si="106"/>
        <v>111115</v>
      </c>
      <c r="P738" s="8">
        <v>235762</v>
      </c>
    </row>
    <row r="739" spans="2:16" ht="15.75">
      <c r="B739" s="1069"/>
      <c r="C739" s="3" t="s">
        <v>63</v>
      </c>
      <c r="D739" s="31">
        <f t="shared" si="95"/>
        <v>12685</v>
      </c>
      <c r="E739" s="31">
        <f t="shared" si="96"/>
        <v>10910</v>
      </c>
      <c r="F739" s="8">
        <f t="shared" si="97"/>
        <v>5744</v>
      </c>
      <c r="G739" s="8">
        <f t="shared" si="98"/>
        <v>5007</v>
      </c>
      <c r="H739" s="8">
        <f t="shared" si="99"/>
        <v>2505</v>
      </c>
      <c r="I739" s="8">
        <f t="shared" si="100"/>
        <v>1795</v>
      </c>
      <c r="J739" s="8">
        <f t="shared" si="101"/>
        <v>1190</v>
      </c>
      <c r="K739" s="8">
        <f t="shared" si="102"/>
        <v>518</v>
      </c>
      <c r="L739" s="8">
        <f t="shared" si="103"/>
        <v>412</v>
      </c>
      <c r="M739" s="8">
        <f t="shared" si="104"/>
        <v>163</v>
      </c>
      <c r="N739" s="8">
        <f t="shared" si="105"/>
        <v>91518</v>
      </c>
      <c r="O739" s="8">
        <f t="shared" si="106"/>
        <v>81846</v>
      </c>
      <c r="P739" s="8">
        <v>173364</v>
      </c>
    </row>
    <row r="740" spans="2:16" ht="15.75">
      <c r="B740" s="1013" t="s">
        <v>64</v>
      </c>
      <c r="C740" s="1013"/>
      <c r="D740" s="31">
        <f t="shared" si="95"/>
        <v>23956</v>
      </c>
      <c r="E740" s="31">
        <f t="shared" si="96"/>
        <v>20481</v>
      </c>
      <c r="F740" s="8">
        <f t="shared" si="97"/>
        <v>12099</v>
      </c>
      <c r="G740" s="8">
        <f t="shared" si="98"/>
        <v>10043</v>
      </c>
      <c r="H740" s="8">
        <f t="shared" si="99"/>
        <v>5989</v>
      </c>
      <c r="I740" s="8">
        <f t="shared" si="100"/>
        <v>4305</v>
      </c>
      <c r="J740" s="8">
        <f t="shared" si="101"/>
        <v>3206</v>
      </c>
      <c r="K740" s="8">
        <f t="shared" si="102"/>
        <v>1833</v>
      </c>
      <c r="L740" s="8">
        <f t="shared" si="103"/>
        <v>924</v>
      </c>
      <c r="M740" s="8">
        <f t="shared" si="104"/>
        <v>493</v>
      </c>
      <c r="N740" s="8">
        <f t="shared" si="105"/>
        <v>177627</v>
      </c>
      <c r="O740" s="8">
        <f t="shared" si="106"/>
        <v>151480</v>
      </c>
      <c r="P740" s="8">
        <v>329107</v>
      </c>
    </row>
    <row r="741" spans="2:16" ht="15.75">
      <c r="B741" s="1013" t="s">
        <v>65</v>
      </c>
      <c r="C741" s="1013"/>
      <c r="D741" s="31">
        <f t="shared" si="95"/>
        <v>26680</v>
      </c>
      <c r="E741" s="31">
        <f t="shared" si="96"/>
        <v>21850</v>
      </c>
      <c r="F741" s="8">
        <f t="shared" si="97"/>
        <v>14368</v>
      </c>
      <c r="G741" s="8">
        <f t="shared" si="98"/>
        <v>11097</v>
      </c>
      <c r="H741" s="8">
        <f t="shared" si="99"/>
        <v>7780</v>
      </c>
      <c r="I741" s="8">
        <f t="shared" si="100"/>
        <v>5113</v>
      </c>
      <c r="J741" s="8">
        <f t="shared" si="101"/>
        <v>4541</v>
      </c>
      <c r="K741" s="8">
        <f t="shared" si="102"/>
        <v>2411</v>
      </c>
      <c r="L741" s="8">
        <f t="shared" si="103"/>
        <v>1338</v>
      </c>
      <c r="M741" s="8">
        <f t="shared" si="104"/>
        <v>567</v>
      </c>
      <c r="N741" s="8">
        <f t="shared" si="105"/>
        <v>193090</v>
      </c>
      <c r="O741" s="8">
        <f t="shared" si="106"/>
        <v>161739</v>
      </c>
      <c r="P741" s="8">
        <v>354829</v>
      </c>
    </row>
    <row r="742" spans="2:16" ht="15.75">
      <c r="B742" s="1013" t="s">
        <v>66</v>
      </c>
      <c r="C742" s="1013"/>
      <c r="D742" s="31">
        <f t="shared" si="95"/>
        <v>15638</v>
      </c>
      <c r="E742" s="31">
        <f t="shared" si="96"/>
        <v>13173</v>
      </c>
      <c r="F742" s="8">
        <f t="shared" si="97"/>
        <v>8954</v>
      </c>
      <c r="G742" s="8">
        <f t="shared" si="98"/>
        <v>7507</v>
      </c>
      <c r="H742" s="8">
        <f t="shared" si="99"/>
        <v>5128</v>
      </c>
      <c r="I742" s="8">
        <f t="shared" si="100"/>
        <v>3642</v>
      </c>
      <c r="J742" s="8">
        <f t="shared" si="101"/>
        <v>2933</v>
      </c>
      <c r="K742" s="8">
        <f t="shared" si="102"/>
        <v>1684</v>
      </c>
      <c r="L742" s="8">
        <f t="shared" si="103"/>
        <v>988</v>
      </c>
      <c r="M742" s="8">
        <f t="shared" si="104"/>
        <v>438</v>
      </c>
      <c r="N742" s="8">
        <f t="shared" si="105"/>
        <v>115225</v>
      </c>
      <c r="O742" s="8">
        <f t="shared" si="106"/>
        <v>99307</v>
      </c>
      <c r="P742" s="8">
        <v>214532</v>
      </c>
    </row>
    <row r="743" spans="2:16" ht="15.75">
      <c r="B743" s="1013" t="s">
        <v>67</v>
      </c>
      <c r="C743" s="1013"/>
      <c r="D743" s="31">
        <f t="shared" si="95"/>
        <v>17582</v>
      </c>
      <c r="E743" s="31">
        <f t="shared" si="96"/>
        <v>15618</v>
      </c>
      <c r="F743" s="8">
        <f t="shared" si="97"/>
        <v>8489</v>
      </c>
      <c r="G743" s="8">
        <f t="shared" si="98"/>
        <v>7736</v>
      </c>
      <c r="H743" s="8">
        <f t="shared" si="99"/>
        <v>4555</v>
      </c>
      <c r="I743" s="8">
        <f t="shared" si="100"/>
        <v>3209</v>
      </c>
      <c r="J743" s="8">
        <f t="shared" si="101"/>
        <v>2318</v>
      </c>
      <c r="K743" s="8">
        <f t="shared" si="102"/>
        <v>1255</v>
      </c>
      <c r="L743" s="8">
        <f t="shared" si="103"/>
        <v>578</v>
      </c>
      <c r="M743" s="8">
        <f t="shared" si="104"/>
        <v>383</v>
      </c>
      <c r="N743" s="8">
        <f t="shared" si="105"/>
        <v>132984</v>
      </c>
      <c r="O743" s="8">
        <f t="shared" si="106"/>
        <v>115348</v>
      </c>
      <c r="P743" s="8">
        <v>248332</v>
      </c>
    </row>
    <row r="744" spans="2:16" ht="15.75">
      <c r="B744" s="1013" t="s">
        <v>68</v>
      </c>
      <c r="C744" s="1013"/>
      <c r="D744" s="31">
        <f t="shared" si="95"/>
        <v>16404</v>
      </c>
      <c r="E744" s="31">
        <f t="shared" si="96"/>
        <v>12552</v>
      </c>
      <c r="F744" s="8">
        <f t="shared" si="97"/>
        <v>7244</v>
      </c>
      <c r="G744" s="8">
        <f t="shared" si="98"/>
        <v>6206</v>
      </c>
      <c r="H744" s="8">
        <f t="shared" si="99"/>
        <v>3753</v>
      </c>
      <c r="I744" s="8">
        <f t="shared" si="100"/>
        <v>2655</v>
      </c>
      <c r="J744" s="8">
        <f t="shared" si="101"/>
        <v>1820</v>
      </c>
      <c r="K744" s="8">
        <f t="shared" si="102"/>
        <v>1089</v>
      </c>
      <c r="L744" s="8">
        <f t="shared" si="103"/>
        <v>517</v>
      </c>
      <c r="M744" s="8">
        <f t="shared" si="104"/>
        <v>263</v>
      </c>
      <c r="N744" s="8">
        <f t="shared" si="105"/>
        <v>120958</v>
      </c>
      <c r="O744" s="8">
        <f t="shared" si="106"/>
        <v>98789</v>
      </c>
      <c r="P744" s="8">
        <v>219747</v>
      </c>
    </row>
    <row r="745" spans="2:16" ht="15.75">
      <c r="B745" s="1013" t="s">
        <v>69</v>
      </c>
      <c r="C745" s="1013"/>
      <c r="D745" s="31">
        <f t="shared" si="95"/>
        <v>9537</v>
      </c>
      <c r="E745" s="31">
        <f t="shared" si="96"/>
        <v>7353</v>
      </c>
      <c r="F745" s="8">
        <f t="shared" si="97"/>
        <v>6186</v>
      </c>
      <c r="G745" s="8">
        <f t="shared" si="98"/>
        <v>4514</v>
      </c>
      <c r="H745" s="8">
        <f t="shared" si="99"/>
        <v>3680</v>
      </c>
      <c r="I745" s="8">
        <f t="shared" si="100"/>
        <v>2065</v>
      </c>
      <c r="J745" s="8">
        <f t="shared" si="101"/>
        <v>2180</v>
      </c>
      <c r="K745" s="8">
        <f t="shared" si="102"/>
        <v>877</v>
      </c>
      <c r="L745" s="8">
        <f t="shared" si="103"/>
        <v>570</v>
      </c>
      <c r="M745" s="8">
        <f t="shared" si="104"/>
        <v>192</v>
      </c>
      <c r="N745" s="8">
        <f t="shared" si="105"/>
        <v>74911</v>
      </c>
      <c r="O745" s="8">
        <f t="shared" si="106"/>
        <v>59503</v>
      </c>
      <c r="P745" s="8">
        <v>134414</v>
      </c>
    </row>
    <row r="746" spans="2:16" ht="15.75">
      <c r="B746" s="1013" t="s">
        <v>70</v>
      </c>
      <c r="C746" s="1013"/>
      <c r="D746" s="31">
        <f t="shared" si="95"/>
        <v>15971</v>
      </c>
      <c r="E746" s="31">
        <f t="shared" si="96"/>
        <v>11500</v>
      </c>
      <c r="F746" s="8">
        <f t="shared" si="97"/>
        <v>8998</v>
      </c>
      <c r="G746" s="8">
        <f t="shared" si="98"/>
        <v>6422</v>
      </c>
      <c r="H746" s="8">
        <f t="shared" si="99"/>
        <v>4746</v>
      </c>
      <c r="I746" s="8">
        <f t="shared" si="100"/>
        <v>2565</v>
      </c>
      <c r="J746" s="8">
        <f t="shared" si="101"/>
        <v>2602</v>
      </c>
      <c r="K746" s="8">
        <f t="shared" si="102"/>
        <v>1040</v>
      </c>
      <c r="L746" s="8">
        <f t="shared" si="103"/>
        <v>745</v>
      </c>
      <c r="M746" s="8">
        <f t="shared" si="104"/>
        <v>193</v>
      </c>
      <c r="N746" s="8">
        <f t="shared" si="105"/>
        <v>123110</v>
      </c>
      <c r="O746" s="8">
        <f t="shared" si="106"/>
        <v>96208</v>
      </c>
      <c r="P746" s="8">
        <v>219318</v>
      </c>
    </row>
    <row r="747" spans="2:16" ht="15.75">
      <c r="B747" s="1013" t="s">
        <v>71</v>
      </c>
      <c r="C747" s="1013"/>
      <c r="D747" s="31">
        <f t="shared" si="95"/>
        <v>25453</v>
      </c>
      <c r="E747" s="31">
        <f t="shared" si="96"/>
        <v>20451</v>
      </c>
      <c r="F747" s="8">
        <f t="shared" si="97"/>
        <v>15693</v>
      </c>
      <c r="G747" s="8">
        <f t="shared" si="98"/>
        <v>13199</v>
      </c>
      <c r="H747" s="8">
        <f t="shared" si="99"/>
        <v>8987</v>
      </c>
      <c r="I747" s="8">
        <f t="shared" si="100"/>
        <v>5742</v>
      </c>
      <c r="J747" s="8">
        <f t="shared" si="101"/>
        <v>4933</v>
      </c>
      <c r="K747" s="8">
        <f t="shared" si="102"/>
        <v>2319</v>
      </c>
      <c r="L747" s="8">
        <f t="shared" si="103"/>
        <v>1587</v>
      </c>
      <c r="M747" s="8">
        <f t="shared" si="104"/>
        <v>568</v>
      </c>
      <c r="N747" s="8">
        <f t="shared" si="105"/>
        <v>196474</v>
      </c>
      <c r="O747" s="8">
        <f t="shared" si="106"/>
        <v>159030</v>
      </c>
      <c r="P747" s="8">
        <v>355504</v>
      </c>
    </row>
    <row r="748" spans="2:16" ht="15.75">
      <c r="B748" s="1013" t="s">
        <v>72</v>
      </c>
      <c r="C748" s="1013"/>
      <c r="D748" s="31">
        <f t="shared" si="95"/>
        <v>14975</v>
      </c>
      <c r="E748" s="31">
        <f t="shared" si="96"/>
        <v>9957</v>
      </c>
      <c r="F748" s="8">
        <f t="shared" si="97"/>
        <v>9202</v>
      </c>
      <c r="G748" s="8">
        <f t="shared" si="98"/>
        <v>5674</v>
      </c>
      <c r="H748" s="8">
        <f t="shared" si="99"/>
        <v>3880</v>
      </c>
      <c r="I748" s="8">
        <f t="shared" si="100"/>
        <v>2943</v>
      </c>
      <c r="J748" s="8">
        <f t="shared" si="101"/>
        <v>2460</v>
      </c>
      <c r="K748" s="8">
        <f t="shared" si="102"/>
        <v>1210</v>
      </c>
      <c r="L748" s="8">
        <f t="shared" si="103"/>
        <v>987</v>
      </c>
      <c r="M748" s="8">
        <f t="shared" si="104"/>
        <v>450</v>
      </c>
      <c r="N748" s="8">
        <f t="shared" si="105"/>
        <v>108098</v>
      </c>
      <c r="O748" s="8">
        <f t="shared" si="106"/>
        <v>79531</v>
      </c>
      <c r="P748" s="8">
        <v>187629</v>
      </c>
    </row>
    <row r="749" spans="2:16" ht="15.75">
      <c r="B749" s="1013" t="s">
        <v>73</v>
      </c>
      <c r="C749" s="1013"/>
      <c r="D749" s="31">
        <f t="shared" si="95"/>
        <v>36039</v>
      </c>
      <c r="E749" s="31">
        <f t="shared" si="96"/>
        <v>30201</v>
      </c>
      <c r="F749" s="8">
        <f t="shared" si="97"/>
        <v>17864</v>
      </c>
      <c r="G749" s="8">
        <f t="shared" si="98"/>
        <v>15573</v>
      </c>
      <c r="H749" s="8">
        <f t="shared" si="99"/>
        <v>8421</v>
      </c>
      <c r="I749" s="8">
        <f t="shared" si="100"/>
        <v>5939</v>
      </c>
      <c r="J749" s="8">
        <f t="shared" si="101"/>
        <v>4413</v>
      </c>
      <c r="K749" s="8">
        <f t="shared" si="102"/>
        <v>2143</v>
      </c>
      <c r="L749" s="8">
        <f t="shared" si="103"/>
        <v>1074</v>
      </c>
      <c r="M749" s="8">
        <f t="shared" si="104"/>
        <v>495</v>
      </c>
      <c r="N749" s="8">
        <f t="shared" si="105"/>
        <v>269719</v>
      </c>
      <c r="O749" s="8">
        <f t="shared" si="106"/>
        <v>233304</v>
      </c>
      <c r="P749" s="8">
        <v>503023</v>
      </c>
    </row>
    <row r="750" spans="2:16" ht="15.75">
      <c r="B750" s="1016" t="s">
        <v>32</v>
      </c>
      <c r="C750" s="1016"/>
      <c r="D750" s="23">
        <f t="shared" ref="D750:M750" si="107">SUM(D730:D749)</f>
        <v>386177</v>
      </c>
      <c r="E750" s="23">
        <f t="shared" si="107"/>
        <v>320538</v>
      </c>
      <c r="F750" s="23">
        <f t="shared" si="107"/>
        <v>195299</v>
      </c>
      <c r="G750" s="23">
        <f t="shared" si="107"/>
        <v>157550</v>
      </c>
      <c r="H750" s="23">
        <f t="shared" si="107"/>
        <v>99431</v>
      </c>
      <c r="I750" s="23">
        <f t="shared" si="107"/>
        <v>65301</v>
      </c>
      <c r="J750" s="23">
        <f t="shared" si="107"/>
        <v>50562</v>
      </c>
      <c r="K750" s="23">
        <f t="shared" si="107"/>
        <v>25571</v>
      </c>
      <c r="L750" s="23">
        <f t="shared" si="107"/>
        <v>14329</v>
      </c>
      <c r="M750" s="23">
        <f t="shared" si="107"/>
        <v>5936</v>
      </c>
      <c r="N750" s="8">
        <f t="shared" si="105"/>
        <v>2888370</v>
      </c>
      <c r="O750" s="8">
        <f t="shared" si="106"/>
        <v>2446596</v>
      </c>
      <c r="P750" s="23">
        <v>5334966</v>
      </c>
    </row>
    <row r="751" spans="2:16" ht="14.25">
      <c r="N751" s="76"/>
    </row>
    <row r="752" spans="2:16" ht="14.25">
      <c r="K752" s="5"/>
      <c r="L752" s="5"/>
      <c r="M752" s="5"/>
      <c r="N752" s="77"/>
      <c r="O752" s="5"/>
    </row>
    <row r="753" spans="1:15" ht="14.25">
      <c r="K753" s="5"/>
      <c r="L753" s="5"/>
      <c r="M753" s="5"/>
      <c r="N753" s="77"/>
      <c r="O753" s="5"/>
    </row>
    <row r="754" spans="1:15" ht="25.5">
      <c r="A754" s="1010" t="s">
        <v>168</v>
      </c>
      <c r="B754" s="1011"/>
      <c r="C754" s="1011"/>
      <c r="D754" s="1011"/>
      <c r="E754" s="1010" t="s">
        <v>169</v>
      </c>
      <c r="F754" s="1011"/>
      <c r="G754" s="1011"/>
      <c r="H754" s="1011"/>
      <c r="I754" s="1010" t="s">
        <v>170</v>
      </c>
      <c r="J754" s="1011"/>
      <c r="K754" s="1011"/>
      <c r="L754" s="1011"/>
      <c r="M754" s="5"/>
      <c r="N754" s="77"/>
      <c r="O754" s="5"/>
    </row>
    <row r="755" spans="1:15" ht="14.25">
      <c r="A755" s="1012"/>
      <c r="B755" s="1012"/>
      <c r="C755" s="1012"/>
      <c r="D755" s="1012"/>
      <c r="E755" s="1012"/>
      <c r="F755" s="1012"/>
      <c r="G755" s="1012"/>
      <c r="H755" s="1012"/>
      <c r="I755" s="1012"/>
      <c r="J755" s="1012"/>
      <c r="K755" s="1012"/>
      <c r="L755" s="1012"/>
      <c r="M755" s="5"/>
      <c r="N755" s="77"/>
      <c r="O755" s="5"/>
    </row>
    <row r="756" spans="1:15" ht="15.75">
      <c r="A756" s="1009" t="s">
        <v>116</v>
      </c>
      <c r="B756" s="1009"/>
      <c r="C756" s="1009"/>
      <c r="D756" s="1009"/>
      <c r="E756" s="1009" t="s">
        <v>116</v>
      </c>
      <c r="F756" s="1009"/>
      <c r="G756" s="1009"/>
      <c r="H756" s="1009"/>
      <c r="I756" s="1009" t="s">
        <v>116</v>
      </c>
      <c r="J756" s="1009"/>
      <c r="K756" s="1009"/>
      <c r="L756" s="1009"/>
      <c r="M756" s="5"/>
      <c r="N756" s="5"/>
      <c r="O756" s="5"/>
    </row>
    <row r="757" spans="1:15" ht="15.75">
      <c r="A757" s="19" t="s">
        <v>131</v>
      </c>
      <c r="B757" s="18" t="s">
        <v>34</v>
      </c>
      <c r="C757" s="18" t="s">
        <v>111</v>
      </c>
      <c r="D757" s="18" t="s">
        <v>32</v>
      </c>
      <c r="E757" s="19" t="s">
        <v>131</v>
      </c>
      <c r="F757" s="18" t="s">
        <v>34</v>
      </c>
      <c r="G757" s="18" t="s">
        <v>111</v>
      </c>
      <c r="H757" s="18" t="s">
        <v>32</v>
      </c>
      <c r="I757" s="19" t="s">
        <v>131</v>
      </c>
      <c r="J757" s="18" t="s">
        <v>34</v>
      </c>
      <c r="K757" s="18" t="s">
        <v>111</v>
      </c>
      <c r="L757" s="18" t="s">
        <v>32</v>
      </c>
    </row>
    <row r="758" spans="1:15" ht="15">
      <c r="A758" s="30">
        <v>21</v>
      </c>
      <c r="B758" s="30">
        <v>5</v>
      </c>
      <c r="C758" s="30">
        <v>265</v>
      </c>
      <c r="D758" s="30">
        <f t="shared" ref="D758:D778" si="108">SUM(A758:C758)</f>
        <v>291</v>
      </c>
      <c r="E758" s="30">
        <v>5347</v>
      </c>
      <c r="F758" s="30">
        <v>4551</v>
      </c>
      <c r="G758" s="30">
        <v>5046</v>
      </c>
      <c r="H758" s="30">
        <v>14944</v>
      </c>
      <c r="I758" s="30">
        <f>E758+A758</f>
        <v>5368</v>
      </c>
      <c r="J758" s="30">
        <f>F758+B758</f>
        <v>4556</v>
      </c>
      <c r="K758" s="30">
        <f>G758+C758</f>
        <v>5311</v>
      </c>
      <c r="L758" s="30">
        <f>K758+J758+I758</f>
        <v>15235</v>
      </c>
    </row>
    <row r="759" spans="1:15" ht="15">
      <c r="A759" s="30">
        <v>1</v>
      </c>
      <c r="B759" s="30">
        <v>0</v>
      </c>
      <c r="C759" s="30">
        <v>27</v>
      </c>
      <c r="D759" s="30">
        <f t="shared" si="108"/>
        <v>28</v>
      </c>
      <c r="E759" s="30">
        <v>3413</v>
      </c>
      <c r="F759" s="30">
        <v>2963</v>
      </c>
      <c r="G759" s="30">
        <v>3160</v>
      </c>
      <c r="H759" s="30">
        <v>9536</v>
      </c>
      <c r="I759" s="30">
        <f t="shared" ref="I759:I778" si="109">E759+A759</f>
        <v>3414</v>
      </c>
      <c r="J759" s="30">
        <f t="shared" ref="J759:J778" si="110">F759+B759</f>
        <v>2963</v>
      </c>
      <c r="K759" s="30">
        <f t="shared" ref="K759:K778" si="111">G759+C759</f>
        <v>3187</v>
      </c>
      <c r="L759" s="30">
        <f t="shared" ref="L759:L778" si="112">K759+J759+I759</f>
        <v>9564</v>
      </c>
    </row>
    <row r="760" spans="1:15" ht="15">
      <c r="A760" s="30">
        <v>0</v>
      </c>
      <c r="B760" s="30">
        <v>0</v>
      </c>
      <c r="C760" s="30">
        <v>78</v>
      </c>
      <c r="D760" s="30">
        <f t="shared" si="108"/>
        <v>78</v>
      </c>
      <c r="E760" s="30">
        <v>1506</v>
      </c>
      <c r="F760" s="30">
        <v>1393</v>
      </c>
      <c r="G760" s="30">
        <v>5987</v>
      </c>
      <c r="H760" s="30">
        <v>8886</v>
      </c>
      <c r="I760" s="30">
        <f t="shared" si="109"/>
        <v>1506</v>
      </c>
      <c r="J760" s="30">
        <f t="shared" si="110"/>
        <v>1393</v>
      </c>
      <c r="K760" s="30">
        <f t="shared" si="111"/>
        <v>6065</v>
      </c>
      <c r="L760" s="30">
        <f t="shared" si="112"/>
        <v>8964</v>
      </c>
    </row>
    <row r="761" spans="1:15" ht="15">
      <c r="A761" s="30">
        <v>0</v>
      </c>
      <c r="B761" s="30">
        <v>0</v>
      </c>
      <c r="C761" s="30">
        <v>0</v>
      </c>
      <c r="D761" s="30">
        <f t="shared" si="108"/>
        <v>0</v>
      </c>
      <c r="E761" s="30">
        <v>2128</v>
      </c>
      <c r="F761" s="30">
        <v>1911</v>
      </c>
      <c r="G761" s="30">
        <v>4097</v>
      </c>
      <c r="H761" s="30">
        <v>8136</v>
      </c>
      <c r="I761" s="30">
        <f t="shared" si="109"/>
        <v>2128</v>
      </c>
      <c r="J761" s="30">
        <f t="shared" si="110"/>
        <v>1911</v>
      </c>
      <c r="K761" s="30">
        <f t="shared" si="111"/>
        <v>4097</v>
      </c>
      <c r="L761" s="30">
        <f t="shared" si="112"/>
        <v>8136</v>
      </c>
    </row>
    <row r="762" spans="1:15" ht="15">
      <c r="A762" s="30">
        <v>20</v>
      </c>
      <c r="B762" s="30">
        <v>4</v>
      </c>
      <c r="C762" s="30">
        <v>119</v>
      </c>
      <c r="D762" s="30">
        <f t="shared" si="108"/>
        <v>143</v>
      </c>
      <c r="E762" s="30">
        <v>1438</v>
      </c>
      <c r="F762" s="30">
        <v>1453</v>
      </c>
      <c r="G762" s="30">
        <v>1982</v>
      </c>
      <c r="H762" s="30">
        <v>4873</v>
      </c>
      <c r="I762" s="30">
        <f t="shared" si="109"/>
        <v>1458</v>
      </c>
      <c r="J762" s="30">
        <f t="shared" si="110"/>
        <v>1457</v>
      </c>
      <c r="K762" s="30">
        <f t="shared" si="111"/>
        <v>2101</v>
      </c>
      <c r="L762" s="30">
        <f t="shared" si="112"/>
        <v>5016</v>
      </c>
    </row>
    <row r="763" spans="1:15" ht="15">
      <c r="A763" s="30">
        <v>6</v>
      </c>
      <c r="B763" s="30">
        <v>6</v>
      </c>
      <c r="C763" s="30">
        <v>270</v>
      </c>
      <c r="D763" s="30">
        <f t="shared" si="108"/>
        <v>282</v>
      </c>
      <c r="E763" s="30">
        <v>2881</v>
      </c>
      <c r="F763" s="30">
        <v>2147</v>
      </c>
      <c r="G763" s="30">
        <v>2265</v>
      </c>
      <c r="H763" s="30">
        <v>7293</v>
      </c>
      <c r="I763" s="30">
        <f t="shared" si="109"/>
        <v>2887</v>
      </c>
      <c r="J763" s="30">
        <f t="shared" si="110"/>
        <v>2153</v>
      </c>
      <c r="K763" s="30">
        <f t="shared" si="111"/>
        <v>2535</v>
      </c>
      <c r="L763" s="30">
        <f t="shared" si="112"/>
        <v>7575</v>
      </c>
    </row>
    <row r="764" spans="1:15" ht="15">
      <c r="A764" s="30">
        <v>2</v>
      </c>
      <c r="B764" s="30">
        <v>2</v>
      </c>
      <c r="C764" s="30">
        <v>10</v>
      </c>
      <c r="D764" s="30">
        <f t="shared" si="108"/>
        <v>14</v>
      </c>
      <c r="E764" s="30">
        <v>2275</v>
      </c>
      <c r="F764" s="30">
        <v>2041</v>
      </c>
      <c r="G764" s="30">
        <v>525</v>
      </c>
      <c r="H764" s="30">
        <v>4841</v>
      </c>
      <c r="I764" s="30">
        <f t="shared" si="109"/>
        <v>2277</v>
      </c>
      <c r="J764" s="30">
        <f t="shared" si="110"/>
        <v>2043</v>
      </c>
      <c r="K764" s="30">
        <f t="shared" si="111"/>
        <v>535</v>
      </c>
      <c r="L764" s="30">
        <f t="shared" si="112"/>
        <v>4855</v>
      </c>
    </row>
    <row r="765" spans="1:15" ht="15">
      <c r="A765" s="30">
        <v>0</v>
      </c>
      <c r="B765" s="30">
        <v>0</v>
      </c>
      <c r="C765" s="30">
        <v>181</v>
      </c>
      <c r="D765" s="30">
        <f t="shared" si="108"/>
        <v>181</v>
      </c>
      <c r="E765" s="30">
        <v>632</v>
      </c>
      <c r="F765" s="30">
        <v>585</v>
      </c>
      <c r="G765" s="30">
        <v>2161</v>
      </c>
      <c r="H765" s="30">
        <v>3378</v>
      </c>
      <c r="I765" s="30">
        <f t="shared" si="109"/>
        <v>632</v>
      </c>
      <c r="J765" s="30">
        <f t="shared" si="110"/>
        <v>585</v>
      </c>
      <c r="K765" s="30">
        <f t="shared" si="111"/>
        <v>2342</v>
      </c>
      <c r="L765" s="30">
        <f t="shared" si="112"/>
        <v>3559</v>
      </c>
    </row>
    <row r="766" spans="1:15" ht="15">
      <c r="A766" s="30">
        <v>0</v>
      </c>
      <c r="B766" s="30">
        <v>0</v>
      </c>
      <c r="C766" s="30">
        <v>91</v>
      </c>
      <c r="D766" s="30">
        <f t="shared" si="108"/>
        <v>91</v>
      </c>
      <c r="E766" s="30">
        <v>1789</v>
      </c>
      <c r="F766" s="30">
        <v>1473</v>
      </c>
      <c r="G766" s="30">
        <v>3200</v>
      </c>
      <c r="H766" s="30">
        <v>6462</v>
      </c>
      <c r="I766" s="30">
        <f t="shared" si="109"/>
        <v>1789</v>
      </c>
      <c r="J766" s="30">
        <f t="shared" si="110"/>
        <v>1473</v>
      </c>
      <c r="K766" s="30">
        <f t="shared" si="111"/>
        <v>3291</v>
      </c>
      <c r="L766" s="30">
        <f t="shared" si="112"/>
        <v>6553</v>
      </c>
    </row>
    <row r="767" spans="1:15" ht="15">
      <c r="A767" s="30">
        <v>16</v>
      </c>
      <c r="B767" s="30">
        <v>16</v>
      </c>
      <c r="C767" s="30">
        <v>94</v>
      </c>
      <c r="D767" s="30">
        <f t="shared" si="108"/>
        <v>126</v>
      </c>
      <c r="E767" s="30">
        <v>1677</v>
      </c>
      <c r="F767" s="30">
        <v>1598</v>
      </c>
      <c r="G767" s="30">
        <v>1122</v>
      </c>
      <c r="H767" s="30">
        <v>4397</v>
      </c>
      <c r="I767" s="30">
        <f t="shared" si="109"/>
        <v>1693</v>
      </c>
      <c r="J767" s="30">
        <f t="shared" si="110"/>
        <v>1614</v>
      </c>
      <c r="K767" s="30">
        <f t="shared" si="111"/>
        <v>1216</v>
      </c>
      <c r="L767" s="30">
        <f t="shared" si="112"/>
        <v>4523</v>
      </c>
    </row>
    <row r="768" spans="1:15" ht="15">
      <c r="A768" s="30">
        <v>0</v>
      </c>
      <c r="B768" s="30">
        <v>0</v>
      </c>
      <c r="C768" s="30">
        <v>26</v>
      </c>
      <c r="D768" s="30">
        <f t="shared" si="108"/>
        <v>26</v>
      </c>
      <c r="E768" s="30">
        <v>4420</v>
      </c>
      <c r="F768" s="30">
        <v>4517</v>
      </c>
      <c r="G768" s="30">
        <v>2347</v>
      </c>
      <c r="H768" s="30">
        <v>11284</v>
      </c>
      <c r="I768" s="30">
        <f t="shared" si="109"/>
        <v>4420</v>
      </c>
      <c r="J768" s="30">
        <f t="shared" si="110"/>
        <v>4517</v>
      </c>
      <c r="K768" s="30">
        <f t="shared" si="111"/>
        <v>2373</v>
      </c>
      <c r="L768" s="30">
        <f t="shared" si="112"/>
        <v>11310</v>
      </c>
    </row>
    <row r="769" spans="1:12" ht="15">
      <c r="A769" s="30">
        <v>10</v>
      </c>
      <c r="B769" s="30">
        <v>6</v>
      </c>
      <c r="C769" s="30">
        <v>41</v>
      </c>
      <c r="D769" s="30">
        <f t="shared" si="108"/>
        <v>57</v>
      </c>
      <c r="E769" s="30">
        <v>3605</v>
      </c>
      <c r="F769" s="30">
        <v>3168</v>
      </c>
      <c r="G769" s="30">
        <v>2624</v>
      </c>
      <c r="H769" s="30">
        <v>9397</v>
      </c>
      <c r="I769" s="30">
        <f t="shared" si="109"/>
        <v>3615</v>
      </c>
      <c r="J769" s="30">
        <f t="shared" si="110"/>
        <v>3174</v>
      </c>
      <c r="K769" s="30">
        <f t="shared" si="111"/>
        <v>2665</v>
      </c>
      <c r="L769" s="30">
        <f t="shared" si="112"/>
        <v>9454</v>
      </c>
    </row>
    <row r="770" spans="1:12" ht="15">
      <c r="A770" s="30">
        <v>60</v>
      </c>
      <c r="B770" s="30">
        <v>36</v>
      </c>
      <c r="C770" s="30">
        <v>38</v>
      </c>
      <c r="D770" s="30">
        <f t="shared" si="108"/>
        <v>134</v>
      </c>
      <c r="E770" s="30">
        <v>2807</v>
      </c>
      <c r="F770" s="30">
        <v>2507</v>
      </c>
      <c r="G770" s="30">
        <v>408</v>
      </c>
      <c r="H770" s="30">
        <v>5722</v>
      </c>
      <c r="I770" s="30">
        <f t="shared" si="109"/>
        <v>2867</v>
      </c>
      <c r="J770" s="30">
        <f t="shared" si="110"/>
        <v>2543</v>
      </c>
      <c r="K770" s="30">
        <f t="shared" si="111"/>
        <v>446</v>
      </c>
      <c r="L770" s="30">
        <f t="shared" si="112"/>
        <v>5856</v>
      </c>
    </row>
    <row r="771" spans="1:12" ht="15">
      <c r="A771" s="30">
        <v>95</v>
      </c>
      <c r="B771" s="30">
        <v>50</v>
      </c>
      <c r="C771" s="30">
        <v>0</v>
      </c>
      <c r="D771" s="30">
        <f t="shared" si="108"/>
        <v>145</v>
      </c>
      <c r="E771" s="30">
        <v>3062</v>
      </c>
      <c r="F771" s="30">
        <v>2852</v>
      </c>
      <c r="G771" s="30">
        <v>890</v>
      </c>
      <c r="H771" s="30">
        <v>6804</v>
      </c>
      <c r="I771" s="30">
        <f t="shared" si="109"/>
        <v>3157</v>
      </c>
      <c r="J771" s="30">
        <f t="shared" si="110"/>
        <v>2902</v>
      </c>
      <c r="K771" s="30">
        <f t="shared" si="111"/>
        <v>890</v>
      </c>
      <c r="L771" s="30">
        <f t="shared" si="112"/>
        <v>6949</v>
      </c>
    </row>
    <row r="772" spans="1:12" ht="15">
      <c r="A772" s="30">
        <v>21</v>
      </c>
      <c r="B772" s="30">
        <v>24</v>
      </c>
      <c r="C772" s="30">
        <v>64</v>
      </c>
      <c r="D772" s="30">
        <f t="shared" si="108"/>
        <v>109</v>
      </c>
      <c r="E772" s="30">
        <v>2356</v>
      </c>
      <c r="F772" s="30">
        <v>1904</v>
      </c>
      <c r="G772" s="30">
        <v>2252</v>
      </c>
      <c r="H772" s="30">
        <v>6512</v>
      </c>
      <c r="I772" s="30">
        <f t="shared" si="109"/>
        <v>2377</v>
      </c>
      <c r="J772" s="30">
        <f t="shared" si="110"/>
        <v>1928</v>
      </c>
      <c r="K772" s="30">
        <f t="shared" si="111"/>
        <v>2316</v>
      </c>
      <c r="L772" s="30">
        <f t="shared" si="112"/>
        <v>6621</v>
      </c>
    </row>
    <row r="773" spans="1:12" ht="15">
      <c r="A773" s="30">
        <v>2</v>
      </c>
      <c r="B773" s="30">
        <v>0</v>
      </c>
      <c r="C773" s="30">
        <v>29</v>
      </c>
      <c r="D773" s="30">
        <f t="shared" si="108"/>
        <v>31</v>
      </c>
      <c r="E773" s="30">
        <v>1224</v>
      </c>
      <c r="F773" s="30">
        <v>1052</v>
      </c>
      <c r="G773" s="30">
        <v>2096</v>
      </c>
      <c r="H773" s="30">
        <v>4372</v>
      </c>
      <c r="I773" s="30">
        <f t="shared" si="109"/>
        <v>1226</v>
      </c>
      <c r="J773" s="30">
        <f t="shared" si="110"/>
        <v>1052</v>
      </c>
      <c r="K773" s="30">
        <f t="shared" si="111"/>
        <v>2125</v>
      </c>
      <c r="L773" s="30">
        <f t="shared" si="112"/>
        <v>4403</v>
      </c>
    </row>
    <row r="774" spans="1:12" ht="15">
      <c r="A774" s="30">
        <v>19</v>
      </c>
      <c r="B774" s="30">
        <v>10</v>
      </c>
      <c r="C774" s="30">
        <v>22</v>
      </c>
      <c r="D774" s="30">
        <f t="shared" si="108"/>
        <v>51</v>
      </c>
      <c r="E774" s="30">
        <v>2353</v>
      </c>
      <c r="F774" s="30">
        <v>1976</v>
      </c>
      <c r="G774" s="30">
        <v>2857</v>
      </c>
      <c r="H774" s="30">
        <v>7186</v>
      </c>
      <c r="I774" s="30">
        <f t="shared" si="109"/>
        <v>2372</v>
      </c>
      <c r="J774" s="30">
        <f t="shared" si="110"/>
        <v>1986</v>
      </c>
      <c r="K774" s="30">
        <f t="shared" si="111"/>
        <v>2879</v>
      </c>
      <c r="L774" s="30">
        <f t="shared" si="112"/>
        <v>7237</v>
      </c>
    </row>
    <row r="775" spans="1:12" ht="15">
      <c r="A775" s="30">
        <v>47</v>
      </c>
      <c r="B775" s="30">
        <v>22</v>
      </c>
      <c r="C775" s="30">
        <v>130</v>
      </c>
      <c r="D775" s="30">
        <f t="shared" si="108"/>
        <v>199</v>
      </c>
      <c r="E775" s="30">
        <v>3537</v>
      </c>
      <c r="F775" s="30">
        <v>3088</v>
      </c>
      <c r="G775" s="30">
        <v>3853</v>
      </c>
      <c r="H775" s="30">
        <v>10478</v>
      </c>
      <c r="I775" s="30">
        <f t="shared" si="109"/>
        <v>3584</v>
      </c>
      <c r="J775" s="30">
        <f t="shared" si="110"/>
        <v>3110</v>
      </c>
      <c r="K775" s="30">
        <f t="shared" si="111"/>
        <v>3983</v>
      </c>
      <c r="L775" s="30">
        <f t="shared" si="112"/>
        <v>10677</v>
      </c>
    </row>
    <row r="776" spans="1:12" ht="15">
      <c r="A776" s="30">
        <v>31</v>
      </c>
      <c r="B776" s="30">
        <v>13</v>
      </c>
      <c r="C776" s="30">
        <v>7</v>
      </c>
      <c r="D776" s="30">
        <f t="shared" si="108"/>
        <v>51</v>
      </c>
      <c r="E776" s="30">
        <v>2414</v>
      </c>
      <c r="F776" s="30">
        <v>2010</v>
      </c>
      <c r="G776" s="30">
        <v>1848</v>
      </c>
      <c r="H776" s="30">
        <v>6272</v>
      </c>
      <c r="I776" s="30">
        <f t="shared" si="109"/>
        <v>2445</v>
      </c>
      <c r="J776" s="30">
        <f t="shared" si="110"/>
        <v>2023</v>
      </c>
      <c r="K776" s="30">
        <f t="shared" si="111"/>
        <v>1855</v>
      </c>
      <c r="L776" s="30">
        <f t="shared" si="112"/>
        <v>6323</v>
      </c>
    </row>
    <row r="777" spans="1:12" ht="15">
      <c r="A777" s="30">
        <v>136</v>
      </c>
      <c r="B777" s="30">
        <v>62</v>
      </c>
      <c r="C777" s="30">
        <v>701</v>
      </c>
      <c r="D777" s="30">
        <f t="shared" si="108"/>
        <v>899</v>
      </c>
      <c r="E777" s="30">
        <v>5335</v>
      </c>
      <c r="F777" s="30">
        <v>4247</v>
      </c>
      <c r="G777" s="30">
        <v>1944</v>
      </c>
      <c r="H777" s="30">
        <v>11526</v>
      </c>
      <c r="I777" s="30">
        <f t="shared" si="109"/>
        <v>5471</v>
      </c>
      <c r="J777" s="30">
        <f t="shared" si="110"/>
        <v>4309</v>
      </c>
      <c r="K777" s="30">
        <f t="shared" si="111"/>
        <v>2645</v>
      </c>
      <c r="L777" s="30">
        <f t="shared" si="112"/>
        <v>12425</v>
      </c>
    </row>
    <row r="778" spans="1:12" ht="15">
      <c r="A778" s="24">
        <f>SUM(A758:A777)</f>
        <v>487</v>
      </c>
      <c r="B778" s="24">
        <f>SUM(B758:B777)</f>
        <v>256</v>
      </c>
      <c r="C778" s="24">
        <f>SUM(C758:C777)</f>
        <v>2193</v>
      </c>
      <c r="D778" s="30">
        <f t="shared" si="108"/>
        <v>2936</v>
      </c>
      <c r="E778" s="30">
        <v>54199</v>
      </c>
      <c r="F778" s="30">
        <v>47436</v>
      </c>
      <c r="G778" s="30">
        <v>50664</v>
      </c>
      <c r="H778" s="30">
        <v>152299</v>
      </c>
      <c r="I778" s="30">
        <f t="shared" si="109"/>
        <v>54686</v>
      </c>
      <c r="J778" s="30">
        <f t="shared" si="110"/>
        <v>47692</v>
      </c>
      <c r="K778" s="30">
        <f t="shared" si="111"/>
        <v>52857</v>
      </c>
      <c r="L778" s="30">
        <f t="shared" si="112"/>
        <v>155235</v>
      </c>
    </row>
  </sheetData>
  <mergeCells count="2">
    <mergeCell ref="A2:P2"/>
    <mergeCell ref="A3:P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X140"/>
  <sheetViews>
    <sheetView rightToLeft="1" topLeftCell="A112" workbookViewId="0">
      <selection activeCell="D19" sqref="D19"/>
    </sheetView>
  </sheetViews>
  <sheetFormatPr defaultRowHeight="12.75"/>
  <cols>
    <col min="3" max="3" width="10.85546875" customWidth="1"/>
    <col min="4" max="4" width="12.5703125" customWidth="1"/>
    <col min="5" max="5" width="13" customWidth="1"/>
    <col min="6" max="6" width="10.85546875" customWidth="1"/>
    <col min="7" max="7" width="11" customWidth="1"/>
    <col min="8" max="9" width="11.42578125" customWidth="1"/>
    <col min="10" max="11" width="12" customWidth="1"/>
    <col min="12" max="12" width="11.85546875" customWidth="1"/>
    <col min="13" max="13" width="10.85546875" customWidth="1"/>
    <col min="14" max="14" width="10.5703125" customWidth="1"/>
    <col min="15" max="15" width="13.5703125" customWidth="1"/>
    <col min="16" max="16" width="12.140625" customWidth="1"/>
    <col min="17" max="17" width="10.7109375" customWidth="1"/>
  </cols>
  <sheetData>
    <row r="1" spans="1:76" ht="18">
      <c r="A1" s="1470" t="s">
        <v>388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  <c r="O1" s="1470"/>
      <c r="P1" s="1470"/>
      <c r="Q1" s="1470"/>
      <c r="R1" s="1470"/>
      <c r="S1" s="1470"/>
      <c r="T1" s="1129" t="s">
        <v>277</v>
      </c>
      <c r="U1" s="1129"/>
      <c r="V1" s="1129"/>
      <c r="W1" s="1129"/>
      <c r="X1" s="1129"/>
      <c r="Y1" s="1129"/>
      <c r="Z1" s="1129"/>
      <c r="AA1" s="1129"/>
      <c r="AB1" s="1129"/>
      <c r="AC1" s="1129"/>
      <c r="AD1" s="1129"/>
      <c r="AE1" s="1129"/>
      <c r="AF1" s="1129"/>
      <c r="AG1" s="1129"/>
      <c r="AH1" s="1129"/>
      <c r="AI1" s="1129"/>
      <c r="AJ1" s="1137"/>
      <c r="AM1" s="1129" t="s">
        <v>298</v>
      </c>
      <c r="AN1" s="1129"/>
      <c r="AO1" s="1129"/>
      <c r="AP1" s="1129"/>
      <c r="AQ1" s="1129"/>
      <c r="AR1" s="1129"/>
      <c r="AS1" s="1129"/>
      <c r="AT1" s="1129"/>
      <c r="AU1" s="1129"/>
      <c r="AV1" s="1129"/>
      <c r="AW1" s="1129"/>
      <c r="AX1" s="1129"/>
      <c r="AY1" s="1129"/>
      <c r="AZ1" s="1129"/>
      <c r="BA1" s="1129"/>
      <c r="BB1" s="1129"/>
      <c r="BC1" s="1137"/>
      <c r="BF1" s="1129" t="s">
        <v>296</v>
      </c>
      <c r="BG1" s="1129"/>
      <c r="BH1" s="1129"/>
      <c r="BI1" s="1129"/>
      <c r="BJ1" s="1129"/>
      <c r="BK1" s="1129"/>
      <c r="BL1" s="1129"/>
      <c r="BM1" s="1129"/>
      <c r="BN1" s="1129"/>
      <c r="BO1" s="1129"/>
      <c r="BP1" s="1129"/>
      <c r="BQ1" s="1129"/>
      <c r="BR1" s="1129"/>
      <c r="BS1" s="1129"/>
      <c r="BT1" s="1129"/>
      <c r="BU1" s="1129"/>
      <c r="BV1" s="1129"/>
      <c r="BW1" s="1129"/>
      <c r="BX1" s="1129"/>
    </row>
    <row r="2" spans="1:76" ht="18">
      <c r="A2" s="1471" t="s">
        <v>411</v>
      </c>
      <c r="B2" s="1471"/>
      <c r="C2" s="1471"/>
      <c r="D2" s="1471"/>
      <c r="E2" s="1471"/>
      <c r="F2" s="1471"/>
      <c r="G2" s="1471"/>
      <c r="H2" s="1471"/>
      <c r="I2" s="1471"/>
      <c r="J2" s="1471"/>
      <c r="K2" s="1471"/>
      <c r="L2" s="1471"/>
      <c r="M2" s="1471"/>
      <c r="N2" s="1471"/>
      <c r="O2" s="1471"/>
      <c r="P2" s="1471"/>
      <c r="Q2" s="1471"/>
      <c r="R2" s="1471"/>
      <c r="S2" s="1471"/>
      <c r="T2" s="1129" t="s">
        <v>412</v>
      </c>
      <c r="U2" s="1129"/>
      <c r="V2" s="1129"/>
      <c r="W2" s="1129"/>
      <c r="X2" s="1129"/>
      <c r="Y2" s="1129"/>
      <c r="Z2" s="1129"/>
      <c r="AA2" s="1129"/>
      <c r="AB2" s="1129"/>
      <c r="AC2" s="1129"/>
      <c r="AD2" s="1129"/>
      <c r="AE2" s="1129"/>
      <c r="AF2" s="1129"/>
      <c r="AG2" s="1129"/>
      <c r="AH2" s="1129"/>
      <c r="AI2" s="1129"/>
      <c r="AJ2" s="1129"/>
      <c r="AK2" s="1201"/>
      <c r="AL2" s="1201"/>
      <c r="AM2" s="1129" t="s">
        <v>413</v>
      </c>
      <c r="AN2" s="1129"/>
      <c r="AO2" s="1129"/>
      <c r="AP2" s="1129"/>
      <c r="AQ2" s="1129"/>
      <c r="AR2" s="1129"/>
      <c r="AS2" s="1129"/>
      <c r="AT2" s="1129"/>
      <c r="AU2" s="1129"/>
      <c r="AV2" s="1129"/>
      <c r="AW2" s="1129"/>
      <c r="AX2" s="1129"/>
      <c r="AY2" s="1129"/>
      <c r="AZ2" s="1129"/>
      <c r="BA2" s="1129"/>
      <c r="BB2" s="1129"/>
      <c r="BC2" s="1129"/>
      <c r="BD2" s="1201"/>
      <c r="BE2" s="1201"/>
      <c r="BF2" s="1129" t="s">
        <v>414</v>
      </c>
      <c r="BG2" s="1129"/>
      <c r="BH2" s="1129"/>
      <c r="BI2" s="1129"/>
      <c r="BJ2" s="1129"/>
      <c r="BK2" s="1129"/>
      <c r="BL2" s="1129"/>
      <c r="BM2" s="1129"/>
      <c r="BN2" s="1129"/>
      <c r="BO2" s="1129"/>
      <c r="BP2" s="1129"/>
      <c r="BQ2" s="1129"/>
      <c r="BR2" s="1129"/>
      <c r="BS2" s="1129"/>
      <c r="BT2" s="1129"/>
      <c r="BU2" s="1129"/>
      <c r="BV2" s="1129"/>
      <c r="BW2" s="1129"/>
      <c r="BX2" s="1129"/>
    </row>
    <row r="3" spans="1:76" ht="36.75" thickBot="1">
      <c r="A3" s="1467" t="s">
        <v>516</v>
      </c>
      <c r="B3" s="1467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95"/>
      <c r="Q3" s="1467" t="s">
        <v>517</v>
      </c>
      <c r="R3" s="1467"/>
      <c r="S3" s="1133"/>
      <c r="T3" s="1134" t="s">
        <v>295</v>
      </c>
      <c r="U3" s="1134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95"/>
      <c r="AK3" s="1133" t="s">
        <v>294</v>
      </c>
      <c r="AL3" s="1133"/>
      <c r="AM3" s="1191" t="s">
        <v>281</v>
      </c>
      <c r="AN3" s="1191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104"/>
      <c r="BA3" s="104"/>
      <c r="BB3" s="92"/>
      <c r="BC3" s="92"/>
      <c r="BD3" s="1133" t="s">
        <v>294</v>
      </c>
      <c r="BE3" s="1133"/>
      <c r="BF3" s="183" t="s">
        <v>281</v>
      </c>
      <c r="BG3" s="18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104"/>
      <c r="BT3" s="104"/>
      <c r="BU3" s="92"/>
      <c r="BV3" s="92"/>
      <c r="BW3" s="182" t="s">
        <v>246</v>
      </c>
      <c r="BX3" s="182"/>
    </row>
    <row r="4" spans="1:76" ht="36.75" thickTop="1">
      <c r="A4" s="1070" t="s">
        <v>41</v>
      </c>
      <c r="B4" s="1070"/>
      <c r="C4" s="1094" t="s">
        <v>94</v>
      </c>
      <c r="D4" s="1094"/>
      <c r="E4" s="1094" t="s">
        <v>95</v>
      </c>
      <c r="F4" s="1094"/>
      <c r="G4" s="1094" t="s">
        <v>96</v>
      </c>
      <c r="H4" s="1094"/>
      <c r="I4" s="1094" t="s">
        <v>97</v>
      </c>
      <c r="J4" s="1094"/>
      <c r="K4" s="1094" t="s">
        <v>98</v>
      </c>
      <c r="L4" s="1094"/>
      <c r="M4" s="1094" t="s">
        <v>31</v>
      </c>
      <c r="N4" s="1094"/>
      <c r="O4" s="1094" t="s">
        <v>32</v>
      </c>
      <c r="P4" s="1094"/>
      <c r="Q4" s="1094"/>
      <c r="R4" s="1070" t="s">
        <v>180</v>
      </c>
      <c r="S4" s="1070"/>
      <c r="T4" s="1070" t="s">
        <v>41</v>
      </c>
      <c r="U4" s="1070"/>
      <c r="V4" s="1174" t="s">
        <v>94</v>
      </c>
      <c r="W4" s="1174"/>
      <c r="X4" s="1174" t="s">
        <v>95</v>
      </c>
      <c r="Y4" s="1174"/>
      <c r="Z4" s="1174" t="s">
        <v>96</v>
      </c>
      <c r="AA4" s="1174"/>
      <c r="AB4" s="1174" t="s">
        <v>97</v>
      </c>
      <c r="AC4" s="1174"/>
      <c r="AD4" s="1174" t="s">
        <v>98</v>
      </c>
      <c r="AE4" s="1174"/>
      <c r="AF4" s="1174" t="s">
        <v>31</v>
      </c>
      <c r="AG4" s="1174"/>
      <c r="AH4" s="1174" t="s">
        <v>32</v>
      </c>
      <c r="AI4" s="1174"/>
      <c r="AJ4" s="1174"/>
      <c r="AK4" s="1070" t="s">
        <v>180</v>
      </c>
      <c r="AL4" s="1070"/>
      <c r="AM4" s="1099" t="s">
        <v>41</v>
      </c>
      <c r="AN4" s="1099"/>
      <c r="AO4" s="1162" t="s">
        <v>94</v>
      </c>
      <c r="AP4" s="1162"/>
      <c r="AQ4" s="1162" t="s">
        <v>95</v>
      </c>
      <c r="AR4" s="1162"/>
      <c r="AS4" s="1162" t="s">
        <v>96</v>
      </c>
      <c r="AT4" s="1162"/>
      <c r="AU4" s="1162" t="s">
        <v>97</v>
      </c>
      <c r="AV4" s="1162"/>
      <c r="AW4" s="1162" t="s">
        <v>98</v>
      </c>
      <c r="AX4" s="1162"/>
      <c r="AY4" s="1162" t="s">
        <v>31</v>
      </c>
      <c r="AZ4" s="1162"/>
      <c r="BA4" s="1162" t="s">
        <v>32</v>
      </c>
      <c r="BB4" s="1162"/>
      <c r="BC4" s="1162"/>
      <c r="BD4" s="1070" t="s">
        <v>180</v>
      </c>
      <c r="BE4" s="1070"/>
      <c r="BF4" s="152" t="s">
        <v>41</v>
      </c>
      <c r="BG4" s="152"/>
      <c r="BH4" s="1162" t="s">
        <v>94</v>
      </c>
      <c r="BI4" s="1162"/>
      <c r="BJ4" s="1162" t="s">
        <v>95</v>
      </c>
      <c r="BK4" s="1162"/>
      <c r="BL4" s="1162" t="s">
        <v>96</v>
      </c>
      <c r="BM4" s="1162"/>
      <c r="BN4" s="160" t="s">
        <v>97</v>
      </c>
      <c r="BO4" s="160"/>
      <c r="BP4" s="160" t="s">
        <v>98</v>
      </c>
      <c r="BQ4" s="160"/>
      <c r="BR4" s="160" t="s">
        <v>31</v>
      </c>
      <c r="BS4" s="160"/>
      <c r="BT4" s="160" t="s">
        <v>32</v>
      </c>
      <c r="BU4" s="160"/>
      <c r="BV4" s="160"/>
      <c r="BW4" s="152" t="s">
        <v>180</v>
      </c>
      <c r="BX4" s="152"/>
    </row>
    <row r="5" spans="1:76" ht="36">
      <c r="A5" s="1082"/>
      <c r="B5" s="1082"/>
      <c r="C5" s="1082" t="s">
        <v>269</v>
      </c>
      <c r="D5" s="1082"/>
      <c r="E5" s="1082" t="s">
        <v>263</v>
      </c>
      <c r="F5" s="1082"/>
      <c r="G5" s="1082" t="s">
        <v>270</v>
      </c>
      <c r="H5" s="1082"/>
      <c r="I5" s="1082" t="s">
        <v>265</v>
      </c>
      <c r="J5" s="1082"/>
      <c r="K5" s="1083" t="s">
        <v>261</v>
      </c>
      <c r="L5" s="1083"/>
      <c r="M5" s="1083" t="s">
        <v>268</v>
      </c>
      <c r="N5" s="1083"/>
      <c r="O5" s="243"/>
      <c r="P5" s="243" t="s">
        <v>181</v>
      </c>
      <c r="Q5" s="243"/>
      <c r="R5" s="1082"/>
      <c r="S5" s="1082"/>
      <c r="T5" s="1082"/>
      <c r="U5" s="1082"/>
      <c r="V5" s="1208" t="s">
        <v>269</v>
      </c>
      <c r="W5" s="1208"/>
      <c r="X5" s="1208" t="s">
        <v>263</v>
      </c>
      <c r="Y5" s="1208"/>
      <c r="Z5" s="1208" t="s">
        <v>270</v>
      </c>
      <c r="AA5" s="1208"/>
      <c r="AB5" s="1208" t="s">
        <v>265</v>
      </c>
      <c r="AC5" s="1208"/>
      <c r="AD5" s="1175" t="s">
        <v>261</v>
      </c>
      <c r="AE5" s="1175"/>
      <c r="AF5" s="1175" t="s">
        <v>268</v>
      </c>
      <c r="AG5" s="1175"/>
      <c r="AH5" s="169"/>
      <c r="AI5" s="169" t="s">
        <v>181</v>
      </c>
      <c r="AJ5" s="169"/>
      <c r="AK5" s="1082"/>
      <c r="AL5" s="1082"/>
      <c r="AM5" s="1101"/>
      <c r="AN5" s="1101"/>
      <c r="AO5" s="1208" t="s">
        <v>269</v>
      </c>
      <c r="AP5" s="1208"/>
      <c r="AQ5" s="1208" t="s">
        <v>263</v>
      </c>
      <c r="AR5" s="1208"/>
      <c r="AS5" s="1208" t="s">
        <v>270</v>
      </c>
      <c r="AT5" s="1208"/>
      <c r="AU5" s="1208" t="s">
        <v>265</v>
      </c>
      <c r="AV5" s="1208"/>
      <c r="AW5" s="1175" t="s">
        <v>261</v>
      </c>
      <c r="AX5" s="1175"/>
      <c r="AY5" s="1175" t="s">
        <v>268</v>
      </c>
      <c r="AZ5" s="1175"/>
      <c r="BA5" s="1161" t="s">
        <v>181</v>
      </c>
      <c r="BB5" s="1161"/>
      <c r="BC5" s="1161"/>
      <c r="BD5" s="1082"/>
      <c r="BE5" s="1082"/>
      <c r="BF5" s="153"/>
      <c r="BG5" s="153"/>
      <c r="BH5" s="157" t="s">
        <v>269</v>
      </c>
      <c r="BI5" s="157"/>
      <c r="BJ5" s="157" t="s">
        <v>263</v>
      </c>
      <c r="BK5" s="157"/>
      <c r="BL5" s="157" t="s">
        <v>270</v>
      </c>
      <c r="BM5" s="157"/>
      <c r="BN5" s="157" t="s">
        <v>265</v>
      </c>
      <c r="BO5" s="157"/>
      <c r="BP5" s="220" t="s">
        <v>261</v>
      </c>
      <c r="BQ5" s="155"/>
      <c r="BR5" s="220" t="s">
        <v>268</v>
      </c>
      <c r="BS5" s="155"/>
      <c r="BT5" s="155" t="s">
        <v>181</v>
      </c>
      <c r="BU5" s="155"/>
      <c r="BV5" s="155"/>
      <c r="BW5" s="153"/>
      <c r="BX5" s="153"/>
    </row>
    <row r="6" spans="1:76" ht="18">
      <c r="A6" s="1082"/>
      <c r="B6" s="1082"/>
      <c r="C6" s="241" t="s">
        <v>33</v>
      </c>
      <c r="D6" s="241" t="s">
        <v>34</v>
      </c>
      <c r="E6" s="241" t="s">
        <v>33</v>
      </c>
      <c r="F6" s="241" t="s">
        <v>34</v>
      </c>
      <c r="G6" s="241" t="s">
        <v>33</v>
      </c>
      <c r="H6" s="241" t="s">
        <v>34</v>
      </c>
      <c r="I6" s="241" t="s">
        <v>33</v>
      </c>
      <c r="J6" s="241" t="s">
        <v>34</v>
      </c>
      <c r="K6" s="241" t="s">
        <v>33</v>
      </c>
      <c r="L6" s="241" t="s">
        <v>34</v>
      </c>
      <c r="M6" s="241" t="s">
        <v>33</v>
      </c>
      <c r="N6" s="241" t="s">
        <v>34</v>
      </c>
      <c r="O6" s="241" t="s">
        <v>33</v>
      </c>
      <c r="P6" s="241" t="s">
        <v>34</v>
      </c>
      <c r="Q6" s="241" t="s">
        <v>32</v>
      </c>
      <c r="R6" s="1082"/>
      <c r="S6" s="1082"/>
      <c r="T6" s="1082"/>
      <c r="U6" s="1082"/>
      <c r="V6" s="162" t="s">
        <v>33</v>
      </c>
      <c r="W6" s="162" t="s">
        <v>34</v>
      </c>
      <c r="X6" s="162" t="s">
        <v>33</v>
      </c>
      <c r="Y6" s="162" t="s">
        <v>34</v>
      </c>
      <c r="Z6" s="162" t="s">
        <v>33</v>
      </c>
      <c r="AA6" s="162" t="s">
        <v>34</v>
      </c>
      <c r="AB6" s="162" t="s">
        <v>33</v>
      </c>
      <c r="AC6" s="162" t="s">
        <v>34</v>
      </c>
      <c r="AD6" s="162" t="s">
        <v>33</v>
      </c>
      <c r="AE6" s="162" t="s">
        <v>34</v>
      </c>
      <c r="AF6" s="162" t="s">
        <v>33</v>
      </c>
      <c r="AG6" s="162" t="s">
        <v>34</v>
      </c>
      <c r="AH6" s="162" t="s">
        <v>33</v>
      </c>
      <c r="AI6" s="162" t="s">
        <v>34</v>
      </c>
      <c r="AJ6" s="162" t="s">
        <v>32</v>
      </c>
      <c r="AK6" s="1082"/>
      <c r="AL6" s="1082"/>
      <c r="AM6" s="1101"/>
      <c r="AN6" s="1101"/>
      <c r="AO6" s="153" t="s">
        <v>33</v>
      </c>
      <c r="AP6" s="153" t="s">
        <v>34</v>
      </c>
      <c r="AQ6" s="153" t="s">
        <v>33</v>
      </c>
      <c r="AR6" s="153" t="s">
        <v>34</v>
      </c>
      <c r="AS6" s="153" t="s">
        <v>33</v>
      </c>
      <c r="AT6" s="153" t="s">
        <v>34</v>
      </c>
      <c r="AU6" s="153" t="s">
        <v>33</v>
      </c>
      <c r="AV6" s="153" t="s">
        <v>34</v>
      </c>
      <c r="AW6" s="153" t="s">
        <v>33</v>
      </c>
      <c r="AX6" s="153" t="s">
        <v>34</v>
      </c>
      <c r="AY6" s="153" t="s">
        <v>33</v>
      </c>
      <c r="AZ6" s="153" t="s">
        <v>34</v>
      </c>
      <c r="BA6" s="153" t="s">
        <v>33</v>
      </c>
      <c r="BB6" s="153" t="s">
        <v>34</v>
      </c>
      <c r="BC6" s="153" t="s">
        <v>32</v>
      </c>
      <c r="BD6" s="1082"/>
      <c r="BE6" s="1082"/>
      <c r="BF6" s="153"/>
      <c r="BG6" s="153"/>
      <c r="BH6" s="153" t="s">
        <v>33</v>
      </c>
      <c r="BI6" s="153" t="s">
        <v>34</v>
      </c>
      <c r="BJ6" s="153" t="s">
        <v>33</v>
      </c>
      <c r="BK6" s="153" t="s">
        <v>34</v>
      </c>
      <c r="BL6" s="153" t="s">
        <v>33</v>
      </c>
      <c r="BM6" s="153" t="s">
        <v>34</v>
      </c>
      <c r="BN6" s="153" t="s">
        <v>33</v>
      </c>
      <c r="BO6" s="153" t="s">
        <v>34</v>
      </c>
      <c r="BP6" s="153" t="s">
        <v>33</v>
      </c>
      <c r="BQ6" s="153" t="s">
        <v>34</v>
      </c>
      <c r="BR6" s="153" t="s">
        <v>33</v>
      </c>
      <c r="BS6" s="153" t="s">
        <v>34</v>
      </c>
      <c r="BT6" s="153" t="s">
        <v>33</v>
      </c>
      <c r="BU6" s="153" t="s">
        <v>34</v>
      </c>
      <c r="BV6" s="153" t="s">
        <v>32</v>
      </c>
      <c r="BW6" s="153"/>
      <c r="BX6" s="153"/>
    </row>
    <row r="7" spans="1:76" ht="18">
      <c r="A7" s="1071"/>
      <c r="B7" s="1071"/>
      <c r="C7" s="242" t="s">
        <v>186</v>
      </c>
      <c r="D7" s="242" t="s">
        <v>185</v>
      </c>
      <c r="E7" s="242" t="s">
        <v>186</v>
      </c>
      <c r="F7" s="242" t="s">
        <v>185</v>
      </c>
      <c r="G7" s="242" t="s">
        <v>186</v>
      </c>
      <c r="H7" s="242" t="s">
        <v>185</v>
      </c>
      <c r="I7" s="242" t="s">
        <v>186</v>
      </c>
      <c r="J7" s="242" t="s">
        <v>185</v>
      </c>
      <c r="K7" s="242" t="s">
        <v>186</v>
      </c>
      <c r="L7" s="242" t="s">
        <v>185</v>
      </c>
      <c r="M7" s="242" t="s">
        <v>186</v>
      </c>
      <c r="N7" s="242" t="s">
        <v>185</v>
      </c>
      <c r="O7" s="242" t="s">
        <v>186</v>
      </c>
      <c r="P7" s="242" t="s">
        <v>185</v>
      </c>
      <c r="Q7" s="242" t="s">
        <v>181</v>
      </c>
      <c r="R7" s="1071"/>
      <c r="S7" s="1071"/>
      <c r="T7" s="1071"/>
      <c r="U7" s="1071"/>
      <c r="V7" s="163" t="s">
        <v>186</v>
      </c>
      <c r="W7" s="163" t="s">
        <v>185</v>
      </c>
      <c r="X7" s="163" t="s">
        <v>186</v>
      </c>
      <c r="Y7" s="163" t="s">
        <v>185</v>
      </c>
      <c r="Z7" s="163" t="s">
        <v>186</v>
      </c>
      <c r="AA7" s="163" t="s">
        <v>185</v>
      </c>
      <c r="AB7" s="163" t="s">
        <v>186</v>
      </c>
      <c r="AC7" s="163" t="s">
        <v>185</v>
      </c>
      <c r="AD7" s="163" t="s">
        <v>186</v>
      </c>
      <c r="AE7" s="163" t="s">
        <v>185</v>
      </c>
      <c r="AF7" s="163" t="s">
        <v>186</v>
      </c>
      <c r="AG7" s="163" t="s">
        <v>185</v>
      </c>
      <c r="AH7" s="163" t="s">
        <v>186</v>
      </c>
      <c r="AI7" s="163" t="s">
        <v>185</v>
      </c>
      <c r="AJ7" s="163" t="s">
        <v>181</v>
      </c>
      <c r="AK7" s="1071"/>
      <c r="AL7" s="1071"/>
      <c r="AM7" s="1102"/>
      <c r="AN7" s="1102"/>
      <c r="AO7" s="154" t="s">
        <v>186</v>
      </c>
      <c r="AP7" s="154" t="s">
        <v>185</v>
      </c>
      <c r="AQ7" s="154" t="s">
        <v>186</v>
      </c>
      <c r="AR7" s="154" t="s">
        <v>185</v>
      </c>
      <c r="AS7" s="154" t="s">
        <v>186</v>
      </c>
      <c r="AT7" s="154" t="s">
        <v>185</v>
      </c>
      <c r="AU7" s="154" t="s">
        <v>186</v>
      </c>
      <c r="AV7" s="154" t="s">
        <v>185</v>
      </c>
      <c r="AW7" s="154" t="s">
        <v>186</v>
      </c>
      <c r="AX7" s="154" t="s">
        <v>185</v>
      </c>
      <c r="AY7" s="154" t="s">
        <v>186</v>
      </c>
      <c r="AZ7" s="154" t="s">
        <v>185</v>
      </c>
      <c r="BA7" s="154" t="s">
        <v>186</v>
      </c>
      <c r="BB7" s="154" t="s">
        <v>185</v>
      </c>
      <c r="BC7" s="154" t="s">
        <v>181</v>
      </c>
      <c r="BD7" s="1071"/>
      <c r="BE7" s="1071"/>
      <c r="BF7" s="154"/>
      <c r="BG7" s="154"/>
      <c r="BH7" s="154" t="s">
        <v>186</v>
      </c>
      <c r="BI7" s="154" t="s">
        <v>185</v>
      </c>
      <c r="BJ7" s="154" t="s">
        <v>186</v>
      </c>
      <c r="BK7" s="154" t="s">
        <v>185</v>
      </c>
      <c r="BL7" s="154" t="s">
        <v>186</v>
      </c>
      <c r="BM7" s="154" t="s">
        <v>185</v>
      </c>
      <c r="BN7" s="154" t="s">
        <v>186</v>
      </c>
      <c r="BO7" s="154" t="s">
        <v>185</v>
      </c>
      <c r="BP7" s="154" t="s">
        <v>186</v>
      </c>
      <c r="BQ7" s="154" t="s">
        <v>185</v>
      </c>
      <c r="BR7" s="154" t="s">
        <v>186</v>
      </c>
      <c r="BS7" s="154" t="s">
        <v>185</v>
      </c>
      <c r="BT7" s="154" t="s">
        <v>186</v>
      </c>
      <c r="BU7" s="154" t="s">
        <v>185</v>
      </c>
      <c r="BV7" s="154" t="s">
        <v>181</v>
      </c>
      <c r="BW7" s="154"/>
      <c r="BX7" s="154"/>
    </row>
    <row r="8" spans="1:76" ht="18">
      <c r="A8" s="1199" t="s">
        <v>54</v>
      </c>
      <c r="B8" s="1199"/>
      <c r="C8" s="425">
        <f t="shared" ref="C8:N8" si="0">SUM(D35,C64,C92)</f>
        <v>26127</v>
      </c>
      <c r="D8" s="425">
        <f t="shared" si="0"/>
        <v>25040</v>
      </c>
      <c r="E8" s="425">
        <f t="shared" si="0"/>
        <v>20271</v>
      </c>
      <c r="F8" s="425">
        <f t="shared" si="0"/>
        <v>18194</v>
      </c>
      <c r="G8" s="425">
        <f t="shared" si="0"/>
        <v>19330</v>
      </c>
      <c r="H8" s="425">
        <f t="shared" si="0"/>
        <v>16781</v>
      </c>
      <c r="I8" s="425">
        <f t="shared" si="0"/>
        <v>18945</v>
      </c>
      <c r="J8" s="425">
        <f t="shared" si="0"/>
        <v>16055</v>
      </c>
      <c r="K8" s="425">
        <f t="shared" si="0"/>
        <v>17507</v>
      </c>
      <c r="L8" s="425">
        <f t="shared" si="0"/>
        <v>14340</v>
      </c>
      <c r="M8" s="425">
        <f t="shared" si="0"/>
        <v>15493</v>
      </c>
      <c r="N8" s="425">
        <f t="shared" si="0"/>
        <v>12305</v>
      </c>
      <c r="O8" s="425">
        <f t="shared" ref="O8:O26" si="1">M8+K8+I8+G8+E8+C8</f>
        <v>117673</v>
      </c>
      <c r="P8" s="425">
        <f t="shared" ref="P8:P26" si="2">N8+L8+J8+H8+F8+D8</f>
        <v>102715</v>
      </c>
      <c r="Q8" s="425">
        <f>SUM(O8:P8)</f>
        <v>220388</v>
      </c>
      <c r="R8" s="1078" t="s">
        <v>449</v>
      </c>
      <c r="S8" s="1078"/>
      <c r="T8" s="1172" t="s">
        <v>54</v>
      </c>
      <c r="U8" s="1172"/>
      <c r="V8" s="120">
        <v>20146</v>
      </c>
      <c r="W8" s="120">
        <v>18977</v>
      </c>
      <c r="X8" s="120">
        <v>19587</v>
      </c>
      <c r="Y8" s="120">
        <v>16460</v>
      </c>
      <c r="Z8" s="120">
        <v>54852</v>
      </c>
      <c r="AA8" s="120">
        <v>16495</v>
      </c>
      <c r="AB8" s="120">
        <v>18017</v>
      </c>
      <c r="AC8" s="120">
        <v>14816</v>
      </c>
      <c r="AD8" s="120">
        <v>16413</v>
      </c>
      <c r="AE8" s="120">
        <v>12446</v>
      </c>
      <c r="AF8" s="120">
        <v>14351</v>
      </c>
      <c r="AG8" s="120">
        <v>10713</v>
      </c>
      <c r="AH8" s="120">
        <f t="shared" ref="AH8:AI26" si="3">AF8+AD8+AB8+Z8+X8+V8</f>
        <v>143366</v>
      </c>
      <c r="AI8" s="120">
        <f t="shared" si="3"/>
        <v>89907</v>
      </c>
      <c r="AJ8" s="120">
        <f t="shared" ref="AJ8:AJ27" si="4">SUM(AH8:AI8)</f>
        <v>233273</v>
      </c>
      <c r="AK8" s="1194" t="s">
        <v>279</v>
      </c>
      <c r="AL8" s="1194"/>
      <c r="AM8" s="1204" t="s">
        <v>54</v>
      </c>
      <c r="AN8" s="1204"/>
      <c r="AO8" s="147">
        <v>0</v>
      </c>
      <c r="AP8" s="147">
        <v>0</v>
      </c>
      <c r="AQ8" s="147">
        <v>0</v>
      </c>
      <c r="AR8" s="147">
        <v>0</v>
      </c>
      <c r="AS8" s="147">
        <v>0</v>
      </c>
      <c r="AT8" s="147">
        <v>0</v>
      </c>
      <c r="AU8" s="147">
        <v>0</v>
      </c>
      <c r="AV8" s="147">
        <v>0</v>
      </c>
      <c r="AW8" s="147">
        <v>0</v>
      </c>
      <c r="AX8" s="147">
        <v>0</v>
      </c>
      <c r="AY8" s="147">
        <v>0</v>
      </c>
      <c r="AZ8" s="147">
        <v>0</v>
      </c>
      <c r="BA8" s="87">
        <f t="shared" ref="BA8:BB26" si="5">AY8+AW8+AU8+AS8+AQ8+AO8</f>
        <v>0</v>
      </c>
      <c r="BB8" s="87">
        <f t="shared" si="5"/>
        <v>0</v>
      </c>
      <c r="BC8" s="87">
        <f t="shared" ref="BC8:BC27" si="6">SUM(BA8:BB8)</f>
        <v>0</v>
      </c>
      <c r="BD8" s="1194" t="s">
        <v>279</v>
      </c>
      <c r="BE8" s="1194"/>
      <c r="BF8" s="184" t="s">
        <v>54</v>
      </c>
      <c r="BG8" s="184"/>
      <c r="BH8" s="124">
        <v>0</v>
      </c>
      <c r="BI8" s="124">
        <v>0</v>
      </c>
      <c r="BJ8" s="124">
        <v>0</v>
      </c>
      <c r="BK8" s="124">
        <v>0</v>
      </c>
      <c r="BL8" s="124">
        <v>0</v>
      </c>
      <c r="BM8" s="124">
        <v>0</v>
      </c>
      <c r="BN8" s="124">
        <v>0</v>
      </c>
      <c r="BO8" s="124">
        <v>0</v>
      </c>
      <c r="BP8" s="124">
        <v>0</v>
      </c>
      <c r="BQ8" s="124">
        <v>0</v>
      </c>
      <c r="BR8" s="124">
        <v>0</v>
      </c>
      <c r="BS8" s="124">
        <v>0</v>
      </c>
      <c r="BT8" s="120">
        <f t="shared" ref="BT8:BU26" si="7">BR8+BP8+BN8+BL8+BJ8+BH8</f>
        <v>0</v>
      </c>
      <c r="BU8" s="120">
        <f t="shared" si="7"/>
        <v>0</v>
      </c>
      <c r="BV8" s="120">
        <f t="shared" ref="BV8:BV26" si="8">SUM(BT8:BU8)</f>
        <v>0</v>
      </c>
      <c r="BW8" s="159" t="s">
        <v>279</v>
      </c>
      <c r="BX8" s="159"/>
    </row>
    <row r="9" spans="1:76" ht="18">
      <c r="A9" s="1125" t="s">
        <v>55</v>
      </c>
      <c r="B9" s="1125"/>
      <c r="C9" s="425">
        <f t="shared" ref="C9:N9" si="9">SUM(D36,C65,C93)</f>
        <v>17634</v>
      </c>
      <c r="D9" s="425">
        <f t="shared" si="9"/>
        <v>17303</v>
      </c>
      <c r="E9" s="425">
        <f t="shared" si="9"/>
        <v>15690</v>
      </c>
      <c r="F9" s="425">
        <f t="shared" si="9"/>
        <v>15144</v>
      </c>
      <c r="G9" s="425">
        <f t="shared" si="9"/>
        <v>14455</v>
      </c>
      <c r="H9" s="425">
        <f t="shared" si="9"/>
        <v>13613</v>
      </c>
      <c r="I9" s="425">
        <f t="shared" si="9"/>
        <v>13838</v>
      </c>
      <c r="J9" s="425">
        <f t="shared" si="9"/>
        <v>13437</v>
      </c>
      <c r="K9" s="425">
        <f t="shared" si="9"/>
        <v>12837</v>
      </c>
      <c r="L9" s="425">
        <f t="shared" si="9"/>
        <v>11981</v>
      </c>
      <c r="M9" s="425">
        <f t="shared" si="9"/>
        <v>11325</v>
      </c>
      <c r="N9" s="425">
        <f t="shared" si="9"/>
        <v>10567</v>
      </c>
      <c r="O9" s="195">
        <f t="shared" si="1"/>
        <v>85779</v>
      </c>
      <c r="P9" s="195">
        <f t="shared" si="2"/>
        <v>82045</v>
      </c>
      <c r="Q9" s="195">
        <f t="shared" ref="Q9:Q27" si="10">SUM(O9:P9)</f>
        <v>167824</v>
      </c>
      <c r="R9" s="1077" t="s">
        <v>191</v>
      </c>
      <c r="S9" s="1077"/>
      <c r="T9" s="1166" t="s">
        <v>55</v>
      </c>
      <c r="U9" s="1166"/>
      <c r="V9" s="120">
        <v>15736</v>
      </c>
      <c r="W9" s="120">
        <v>14601</v>
      </c>
      <c r="X9" s="120">
        <v>13157</v>
      </c>
      <c r="Y9" s="120">
        <v>12593</v>
      </c>
      <c r="Z9" s="120">
        <v>13093</v>
      </c>
      <c r="AA9" s="120">
        <v>12257</v>
      </c>
      <c r="AB9" s="120">
        <v>12452</v>
      </c>
      <c r="AC9" s="120">
        <v>11656</v>
      </c>
      <c r="AD9" s="120">
        <v>10877</v>
      </c>
      <c r="AE9" s="120">
        <v>10461</v>
      </c>
      <c r="AF9" s="120">
        <v>9890</v>
      </c>
      <c r="AG9" s="120">
        <v>9310</v>
      </c>
      <c r="AH9" s="120">
        <f t="shared" si="3"/>
        <v>75205</v>
      </c>
      <c r="AI9" s="120">
        <f t="shared" si="3"/>
        <v>70878</v>
      </c>
      <c r="AJ9" s="120">
        <f t="shared" si="4"/>
        <v>146083</v>
      </c>
      <c r="AK9" s="1173" t="s">
        <v>191</v>
      </c>
      <c r="AL9" s="1173"/>
      <c r="AM9" s="1156" t="s">
        <v>55</v>
      </c>
      <c r="AN9" s="1156"/>
      <c r="AO9" s="147">
        <v>384</v>
      </c>
      <c r="AP9" s="147">
        <v>280</v>
      </c>
      <c r="AQ9" s="147">
        <v>312</v>
      </c>
      <c r="AR9" s="147">
        <v>215</v>
      </c>
      <c r="AS9" s="147">
        <v>250</v>
      </c>
      <c r="AT9" s="147">
        <v>180</v>
      </c>
      <c r="AU9" s="147">
        <v>194</v>
      </c>
      <c r="AV9" s="147">
        <v>130</v>
      </c>
      <c r="AW9" s="147">
        <v>150</v>
      </c>
      <c r="AX9" s="147">
        <v>99</v>
      </c>
      <c r="AY9" s="147">
        <v>85</v>
      </c>
      <c r="AZ9" s="147">
        <v>55</v>
      </c>
      <c r="BA9" s="87">
        <f t="shared" si="5"/>
        <v>1375</v>
      </c>
      <c r="BB9" s="87">
        <f t="shared" si="5"/>
        <v>959</v>
      </c>
      <c r="BC9" s="87">
        <f t="shared" si="6"/>
        <v>2334</v>
      </c>
      <c r="BD9" s="1173" t="s">
        <v>191</v>
      </c>
      <c r="BE9" s="1173"/>
      <c r="BF9" s="158" t="s">
        <v>55</v>
      </c>
      <c r="BG9" s="158"/>
      <c r="BH9" s="124">
        <v>0</v>
      </c>
      <c r="BI9" s="124">
        <v>65</v>
      </c>
      <c r="BJ9" s="124">
        <v>0</v>
      </c>
      <c r="BK9" s="124">
        <v>70</v>
      </c>
      <c r="BL9" s="124">
        <v>0</v>
      </c>
      <c r="BM9" s="124">
        <v>58</v>
      </c>
      <c r="BN9" s="124">
        <v>0</v>
      </c>
      <c r="BO9" s="124">
        <v>53</v>
      </c>
      <c r="BP9" s="124">
        <v>0</v>
      </c>
      <c r="BQ9" s="124">
        <v>29</v>
      </c>
      <c r="BR9" s="124">
        <v>0</v>
      </c>
      <c r="BS9" s="124">
        <v>56</v>
      </c>
      <c r="BT9" s="120">
        <f t="shared" si="7"/>
        <v>0</v>
      </c>
      <c r="BU9" s="120">
        <f t="shared" si="7"/>
        <v>331</v>
      </c>
      <c r="BV9" s="120">
        <f t="shared" si="8"/>
        <v>331</v>
      </c>
      <c r="BW9" s="156" t="s">
        <v>191</v>
      </c>
      <c r="BX9" s="156"/>
    </row>
    <row r="10" spans="1:76" ht="18">
      <c r="A10" s="1125" t="s">
        <v>56</v>
      </c>
      <c r="B10" s="1125"/>
      <c r="C10" s="425">
        <f t="shared" ref="C10:N10" si="11">SUM(D37,C66,C94)</f>
        <v>23707</v>
      </c>
      <c r="D10" s="425">
        <f t="shared" si="11"/>
        <v>23222</v>
      </c>
      <c r="E10" s="425">
        <f t="shared" si="11"/>
        <v>20671</v>
      </c>
      <c r="F10" s="425">
        <f t="shared" si="11"/>
        <v>19958</v>
      </c>
      <c r="G10" s="425">
        <f t="shared" si="11"/>
        <v>18735</v>
      </c>
      <c r="H10" s="425">
        <f t="shared" si="11"/>
        <v>17727</v>
      </c>
      <c r="I10" s="425">
        <f t="shared" si="11"/>
        <v>19324</v>
      </c>
      <c r="J10" s="425">
        <f t="shared" si="11"/>
        <v>17848</v>
      </c>
      <c r="K10" s="425">
        <f t="shared" si="11"/>
        <v>17657</v>
      </c>
      <c r="L10" s="425">
        <f t="shared" si="11"/>
        <v>16001</v>
      </c>
      <c r="M10" s="425">
        <f t="shared" si="11"/>
        <v>14542</v>
      </c>
      <c r="N10" s="425">
        <f t="shared" si="11"/>
        <v>13582</v>
      </c>
      <c r="O10" s="195">
        <f t="shared" si="1"/>
        <v>114636</v>
      </c>
      <c r="P10" s="195">
        <f t="shared" si="2"/>
        <v>108338</v>
      </c>
      <c r="Q10" s="195">
        <f t="shared" si="10"/>
        <v>222974</v>
      </c>
      <c r="R10" s="1077" t="s">
        <v>192</v>
      </c>
      <c r="S10" s="1077"/>
      <c r="T10" s="1166" t="s">
        <v>56</v>
      </c>
      <c r="U10" s="1166"/>
      <c r="V10" s="120">
        <v>20447</v>
      </c>
      <c r="W10" s="120">
        <v>19448</v>
      </c>
      <c r="X10" s="120">
        <v>18180</v>
      </c>
      <c r="Y10" s="120">
        <v>17084</v>
      </c>
      <c r="Z10" s="120">
        <v>19532</v>
      </c>
      <c r="AA10" s="120">
        <v>17797</v>
      </c>
      <c r="AB10" s="120">
        <v>18485</v>
      </c>
      <c r="AC10" s="120">
        <v>16951</v>
      </c>
      <c r="AD10" s="120">
        <v>16851</v>
      </c>
      <c r="AE10" s="120">
        <v>14987</v>
      </c>
      <c r="AF10" s="120">
        <v>16028</v>
      </c>
      <c r="AG10" s="120">
        <v>13568</v>
      </c>
      <c r="AH10" s="120">
        <f t="shared" si="3"/>
        <v>109523</v>
      </c>
      <c r="AI10" s="120">
        <f t="shared" si="3"/>
        <v>99835</v>
      </c>
      <c r="AJ10" s="120">
        <f t="shared" si="4"/>
        <v>209358</v>
      </c>
      <c r="AK10" s="1173" t="s">
        <v>192</v>
      </c>
      <c r="AL10" s="1173"/>
      <c r="AM10" s="1156" t="s">
        <v>56</v>
      </c>
      <c r="AN10" s="1156"/>
      <c r="AO10" s="147">
        <v>55</v>
      </c>
      <c r="AP10" s="147">
        <v>44</v>
      </c>
      <c r="AQ10" s="147">
        <v>54</v>
      </c>
      <c r="AR10" s="147">
        <v>22</v>
      </c>
      <c r="AS10" s="148">
        <v>35</v>
      </c>
      <c r="AT10" s="148">
        <v>21</v>
      </c>
      <c r="AU10" s="148">
        <v>25</v>
      </c>
      <c r="AV10" s="148">
        <v>14</v>
      </c>
      <c r="AW10" s="148">
        <v>44</v>
      </c>
      <c r="AX10" s="148">
        <v>15</v>
      </c>
      <c r="AY10" s="148">
        <v>35</v>
      </c>
      <c r="AZ10" s="148">
        <v>9</v>
      </c>
      <c r="BA10" s="87">
        <f t="shared" si="5"/>
        <v>248</v>
      </c>
      <c r="BB10" s="87">
        <f t="shared" si="5"/>
        <v>125</v>
      </c>
      <c r="BC10" s="87">
        <f t="shared" si="6"/>
        <v>373</v>
      </c>
      <c r="BD10" s="1173" t="s">
        <v>192</v>
      </c>
      <c r="BE10" s="1173"/>
      <c r="BF10" s="158" t="s">
        <v>56</v>
      </c>
      <c r="BG10" s="158"/>
      <c r="BH10" s="124">
        <v>13</v>
      </c>
      <c r="BI10" s="124">
        <v>16</v>
      </c>
      <c r="BJ10" s="124">
        <v>8</v>
      </c>
      <c r="BK10" s="124">
        <v>12</v>
      </c>
      <c r="BL10" s="125">
        <v>12</v>
      </c>
      <c r="BM10" s="125">
        <v>20</v>
      </c>
      <c r="BN10" s="125">
        <v>13</v>
      </c>
      <c r="BO10" s="125">
        <v>12</v>
      </c>
      <c r="BP10" s="125">
        <v>9</v>
      </c>
      <c r="BQ10" s="125">
        <v>12</v>
      </c>
      <c r="BR10" s="125">
        <v>8</v>
      </c>
      <c r="BS10" s="125">
        <v>7</v>
      </c>
      <c r="BT10" s="120">
        <f t="shared" si="7"/>
        <v>63</v>
      </c>
      <c r="BU10" s="120">
        <f t="shared" si="7"/>
        <v>79</v>
      </c>
      <c r="BV10" s="120">
        <f t="shared" si="8"/>
        <v>142</v>
      </c>
      <c r="BW10" s="156" t="s">
        <v>192</v>
      </c>
      <c r="BX10" s="156"/>
    </row>
    <row r="11" spans="1:76" ht="30.75" customHeight="1">
      <c r="A11" s="1436" t="s">
        <v>364</v>
      </c>
      <c r="B11" s="381" t="s">
        <v>331</v>
      </c>
      <c r="C11" s="425">
        <f t="shared" ref="C11:N11" si="12">SUM(D38,C67,C95)</f>
        <v>20147</v>
      </c>
      <c r="D11" s="425">
        <f t="shared" si="12"/>
        <v>19813</v>
      </c>
      <c r="E11" s="425">
        <f t="shared" si="12"/>
        <v>18899</v>
      </c>
      <c r="F11" s="425">
        <f t="shared" si="12"/>
        <v>18298</v>
      </c>
      <c r="G11" s="425">
        <f t="shared" si="12"/>
        <v>17244</v>
      </c>
      <c r="H11" s="425">
        <f t="shared" si="12"/>
        <v>16669</v>
      </c>
      <c r="I11" s="425">
        <f t="shared" si="12"/>
        <v>16713</v>
      </c>
      <c r="J11" s="425">
        <f t="shared" si="12"/>
        <v>16397</v>
      </c>
      <c r="K11" s="425">
        <f t="shared" si="12"/>
        <v>15463</v>
      </c>
      <c r="L11" s="425">
        <f t="shared" si="12"/>
        <v>15159</v>
      </c>
      <c r="M11" s="425">
        <f t="shared" si="12"/>
        <v>11680</v>
      </c>
      <c r="N11" s="425">
        <f t="shared" si="12"/>
        <v>11893</v>
      </c>
      <c r="O11" s="195">
        <f t="shared" si="1"/>
        <v>100146</v>
      </c>
      <c r="P11" s="195">
        <f t="shared" si="2"/>
        <v>98229</v>
      </c>
      <c r="Q11" s="195">
        <f t="shared" si="10"/>
        <v>198375</v>
      </c>
      <c r="R11" s="204" t="s">
        <v>453</v>
      </c>
      <c r="S11" s="1091" t="s">
        <v>179</v>
      </c>
      <c r="T11" s="1209" t="s">
        <v>57</v>
      </c>
      <c r="U11" s="166" t="s">
        <v>100</v>
      </c>
      <c r="V11" s="120">
        <v>17490</v>
      </c>
      <c r="W11" s="120">
        <v>17374</v>
      </c>
      <c r="X11" s="120">
        <v>16156</v>
      </c>
      <c r="Y11" s="120">
        <v>15854</v>
      </c>
      <c r="Z11" s="120">
        <v>15956</v>
      </c>
      <c r="AA11" s="120">
        <v>15737</v>
      </c>
      <c r="AB11" s="120">
        <v>15368</v>
      </c>
      <c r="AC11" s="120">
        <v>14835</v>
      </c>
      <c r="AD11" s="120">
        <v>13382</v>
      </c>
      <c r="AE11" s="120">
        <v>13120</v>
      </c>
      <c r="AF11" s="120">
        <v>12071</v>
      </c>
      <c r="AG11" s="120">
        <v>11368</v>
      </c>
      <c r="AH11" s="120">
        <f t="shared" si="3"/>
        <v>90423</v>
      </c>
      <c r="AI11" s="120">
        <f t="shared" si="3"/>
        <v>88288</v>
      </c>
      <c r="AJ11" s="120">
        <f t="shared" si="4"/>
        <v>178711</v>
      </c>
      <c r="AK11" s="164" t="s">
        <v>193</v>
      </c>
      <c r="AL11" s="1169" t="s">
        <v>179</v>
      </c>
      <c r="AM11" s="1205" t="s">
        <v>57</v>
      </c>
      <c r="AN11" s="158" t="s">
        <v>100</v>
      </c>
      <c r="AO11" s="147">
        <v>766</v>
      </c>
      <c r="AP11" s="147">
        <v>472</v>
      </c>
      <c r="AQ11" s="147">
        <v>563</v>
      </c>
      <c r="AR11" s="147">
        <v>368</v>
      </c>
      <c r="AS11" s="147">
        <v>483</v>
      </c>
      <c r="AT11" s="147">
        <v>240</v>
      </c>
      <c r="AU11" s="147">
        <v>344</v>
      </c>
      <c r="AV11" s="147">
        <v>212</v>
      </c>
      <c r="AW11" s="147">
        <v>358</v>
      </c>
      <c r="AX11" s="147">
        <v>153</v>
      </c>
      <c r="AY11" s="147">
        <v>270</v>
      </c>
      <c r="AZ11" s="147">
        <v>114</v>
      </c>
      <c r="BA11" s="87">
        <f t="shared" si="5"/>
        <v>2784</v>
      </c>
      <c r="BB11" s="87">
        <f t="shared" si="5"/>
        <v>1559</v>
      </c>
      <c r="BC11" s="87">
        <f t="shared" si="6"/>
        <v>4343</v>
      </c>
      <c r="BD11" s="164" t="s">
        <v>193</v>
      </c>
      <c r="BE11" s="1169" t="s">
        <v>179</v>
      </c>
      <c r="BF11" s="188" t="s">
        <v>57</v>
      </c>
      <c r="BG11" s="158" t="s">
        <v>100</v>
      </c>
      <c r="BH11" s="124">
        <v>0</v>
      </c>
      <c r="BI11" s="124">
        <v>85</v>
      </c>
      <c r="BJ11" s="124">
        <v>0</v>
      </c>
      <c r="BK11" s="124">
        <v>74</v>
      </c>
      <c r="BL11" s="124">
        <v>0</v>
      </c>
      <c r="BM11" s="124">
        <v>92</v>
      </c>
      <c r="BN11" s="124">
        <v>0</v>
      </c>
      <c r="BO11" s="124">
        <v>87</v>
      </c>
      <c r="BP11" s="124">
        <v>0</v>
      </c>
      <c r="BQ11" s="124">
        <v>69</v>
      </c>
      <c r="BR11" s="124">
        <v>0</v>
      </c>
      <c r="BS11" s="124">
        <v>41</v>
      </c>
      <c r="BT11" s="120">
        <f t="shared" si="7"/>
        <v>0</v>
      </c>
      <c r="BU11" s="120">
        <f t="shared" si="7"/>
        <v>448</v>
      </c>
      <c r="BV11" s="120">
        <f t="shared" si="8"/>
        <v>448</v>
      </c>
      <c r="BW11" s="156" t="s">
        <v>193</v>
      </c>
      <c r="BX11" s="176" t="s">
        <v>179</v>
      </c>
    </row>
    <row r="12" spans="1:76" ht="18">
      <c r="A12" s="1437"/>
      <c r="B12" s="381" t="s">
        <v>333</v>
      </c>
      <c r="C12" s="425">
        <f t="shared" ref="C12:N12" si="13">SUM(D39,C68,C96)</f>
        <v>39155</v>
      </c>
      <c r="D12" s="425">
        <f t="shared" si="13"/>
        <v>37800</v>
      </c>
      <c r="E12" s="425">
        <f t="shared" si="13"/>
        <v>35560</v>
      </c>
      <c r="F12" s="425">
        <f t="shared" si="13"/>
        <v>33396</v>
      </c>
      <c r="G12" s="425">
        <f t="shared" si="13"/>
        <v>33285</v>
      </c>
      <c r="H12" s="425">
        <f t="shared" si="13"/>
        <v>30878</v>
      </c>
      <c r="I12" s="425">
        <f t="shared" si="13"/>
        <v>31725</v>
      </c>
      <c r="J12" s="425">
        <f t="shared" si="13"/>
        <v>29115</v>
      </c>
      <c r="K12" s="425">
        <f t="shared" si="13"/>
        <v>27776</v>
      </c>
      <c r="L12" s="425">
        <f t="shared" si="13"/>
        <v>25566</v>
      </c>
      <c r="M12" s="425">
        <f t="shared" si="13"/>
        <v>19256</v>
      </c>
      <c r="N12" s="425">
        <f t="shared" si="13"/>
        <v>18336</v>
      </c>
      <c r="O12" s="195">
        <f t="shared" si="1"/>
        <v>186757</v>
      </c>
      <c r="P12" s="195">
        <f t="shared" si="2"/>
        <v>175091</v>
      </c>
      <c r="Q12" s="195">
        <f t="shared" si="10"/>
        <v>361848</v>
      </c>
      <c r="R12" s="204" t="s">
        <v>454</v>
      </c>
      <c r="S12" s="1092"/>
      <c r="T12" s="1210"/>
      <c r="U12" s="166" t="s">
        <v>101</v>
      </c>
      <c r="V12" s="137">
        <v>34002</v>
      </c>
      <c r="W12" s="137">
        <v>32841</v>
      </c>
      <c r="X12" s="137">
        <v>31532</v>
      </c>
      <c r="Y12" s="137">
        <v>29839</v>
      </c>
      <c r="Z12" s="137">
        <v>30376</v>
      </c>
      <c r="AA12" s="137">
        <v>28266</v>
      </c>
      <c r="AB12" s="137">
        <v>28919</v>
      </c>
      <c r="AC12" s="137">
        <v>26320</v>
      </c>
      <c r="AD12" s="137">
        <v>26187</v>
      </c>
      <c r="AE12" s="137">
        <v>22960</v>
      </c>
      <c r="AF12" s="137">
        <v>20374</v>
      </c>
      <c r="AG12" s="137">
        <v>18744</v>
      </c>
      <c r="AH12" s="120">
        <f t="shared" si="3"/>
        <v>171390</v>
      </c>
      <c r="AI12" s="120">
        <f t="shared" si="3"/>
        <v>158970</v>
      </c>
      <c r="AJ12" s="120">
        <f t="shared" si="4"/>
        <v>330360</v>
      </c>
      <c r="AK12" s="164" t="s">
        <v>194</v>
      </c>
      <c r="AL12" s="1170"/>
      <c r="AM12" s="1206"/>
      <c r="AN12" s="158" t="s">
        <v>101</v>
      </c>
      <c r="AO12" s="147">
        <v>1847</v>
      </c>
      <c r="AP12" s="147">
        <v>1232</v>
      </c>
      <c r="AQ12" s="147">
        <v>1391</v>
      </c>
      <c r="AR12" s="147">
        <v>983</v>
      </c>
      <c r="AS12" s="147">
        <v>1232</v>
      </c>
      <c r="AT12" s="147">
        <v>797</v>
      </c>
      <c r="AU12" s="147">
        <v>974</v>
      </c>
      <c r="AV12" s="147">
        <v>652</v>
      </c>
      <c r="AW12" s="147">
        <v>795</v>
      </c>
      <c r="AX12" s="147">
        <v>522</v>
      </c>
      <c r="AY12" s="147">
        <v>542</v>
      </c>
      <c r="AZ12" s="147">
        <v>336</v>
      </c>
      <c r="BA12" s="87">
        <f t="shared" si="5"/>
        <v>6781</v>
      </c>
      <c r="BB12" s="87">
        <f t="shared" si="5"/>
        <v>4522</v>
      </c>
      <c r="BC12" s="87">
        <f t="shared" si="6"/>
        <v>11303</v>
      </c>
      <c r="BD12" s="164" t="s">
        <v>194</v>
      </c>
      <c r="BE12" s="1170"/>
      <c r="BF12" s="189"/>
      <c r="BG12" s="158" t="s">
        <v>101</v>
      </c>
      <c r="BH12" s="124">
        <v>3</v>
      </c>
      <c r="BI12" s="124">
        <v>81</v>
      </c>
      <c r="BJ12" s="124">
        <v>5</v>
      </c>
      <c r="BK12" s="124">
        <v>78</v>
      </c>
      <c r="BL12" s="124">
        <v>2</v>
      </c>
      <c r="BM12" s="124">
        <v>83</v>
      </c>
      <c r="BN12" s="124">
        <v>4</v>
      </c>
      <c r="BO12" s="124">
        <v>91</v>
      </c>
      <c r="BP12" s="124">
        <v>1</v>
      </c>
      <c r="BQ12" s="124">
        <v>77</v>
      </c>
      <c r="BR12" s="124">
        <v>0</v>
      </c>
      <c r="BS12" s="124">
        <v>58</v>
      </c>
      <c r="BT12" s="120">
        <f t="shared" si="7"/>
        <v>15</v>
      </c>
      <c r="BU12" s="120">
        <f t="shared" si="7"/>
        <v>468</v>
      </c>
      <c r="BV12" s="120">
        <f t="shared" si="8"/>
        <v>483</v>
      </c>
      <c r="BW12" s="156" t="s">
        <v>194</v>
      </c>
      <c r="BX12" s="177"/>
    </row>
    <row r="13" spans="1:76" ht="18">
      <c r="A13" s="1437"/>
      <c r="B13" s="381" t="s">
        <v>332</v>
      </c>
      <c r="C13" s="425">
        <f t="shared" ref="C13:N13" si="14">SUM(D40,C69,C97)</f>
        <v>16630</v>
      </c>
      <c r="D13" s="425">
        <f t="shared" si="14"/>
        <v>17012</v>
      </c>
      <c r="E13" s="425">
        <f t="shared" si="14"/>
        <v>15968</v>
      </c>
      <c r="F13" s="425">
        <f t="shared" si="14"/>
        <v>15861</v>
      </c>
      <c r="G13" s="425">
        <f t="shared" si="14"/>
        <v>14715</v>
      </c>
      <c r="H13" s="425">
        <f t="shared" si="14"/>
        <v>14430</v>
      </c>
      <c r="I13" s="425">
        <f t="shared" si="14"/>
        <v>13833</v>
      </c>
      <c r="J13" s="425">
        <f t="shared" si="14"/>
        <v>13239</v>
      </c>
      <c r="K13" s="425">
        <f t="shared" si="14"/>
        <v>11103</v>
      </c>
      <c r="L13" s="425">
        <f t="shared" si="14"/>
        <v>10496</v>
      </c>
      <c r="M13" s="425">
        <f t="shared" si="14"/>
        <v>10014</v>
      </c>
      <c r="N13" s="425">
        <f t="shared" si="14"/>
        <v>9350</v>
      </c>
      <c r="O13" s="195">
        <f t="shared" si="1"/>
        <v>82263</v>
      </c>
      <c r="P13" s="195">
        <f t="shared" si="2"/>
        <v>80388</v>
      </c>
      <c r="Q13" s="195">
        <f t="shared" si="10"/>
        <v>162651</v>
      </c>
      <c r="R13" s="204" t="s">
        <v>455</v>
      </c>
      <c r="S13" s="1092"/>
      <c r="T13" s="1210"/>
      <c r="U13" s="166" t="s">
        <v>102</v>
      </c>
      <c r="V13" s="120">
        <v>17250</v>
      </c>
      <c r="W13" s="120">
        <v>16852</v>
      </c>
      <c r="X13" s="120">
        <v>15750</v>
      </c>
      <c r="Y13" s="120">
        <v>15862</v>
      </c>
      <c r="Z13" s="120">
        <v>14956</v>
      </c>
      <c r="AA13" s="120">
        <v>14301</v>
      </c>
      <c r="AB13" s="120">
        <v>13402</v>
      </c>
      <c r="AC13" s="120">
        <v>12687</v>
      </c>
      <c r="AD13" s="120">
        <v>11121</v>
      </c>
      <c r="AE13" s="120">
        <v>10375</v>
      </c>
      <c r="AF13" s="120">
        <v>11121</v>
      </c>
      <c r="AG13" s="120">
        <v>10023</v>
      </c>
      <c r="AH13" s="120">
        <f t="shared" si="3"/>
        <v>83600</v>
      </c>
      <c r="AI13" s="120">
        <f t="shared" si="3"/>
        <v>80100</v>
      </c>
      <c r="AJ13" s="120">
        <f t="shared" si="4"/>
        <v>163700</v>
      </c>
      <c r="AK13" s="164" t="s">
        <v>195</v>
      </c>
      <c r="AL13" s="1170"/>
      <c r="AM13" s="1206"/>
      <c r="AN13" s="158" t="s">
        <v>102</v>
      </c>
      <c r="AO13" s="148">
        <v>74</v>
      </c>
      <c r="AP13" s="148">
        <v>28</v>
      </c>
      <c r="AQ13" s="148">
        <v>49</v>
      </c>
      <c r="AR13" s="148">
        <v>12</v>
      </c>
      <c r="AS13" s="148">
        <v>59</v>
      </c>
      <c r="AT13" s="148">
        <v>14</v>
      </c>
      <c r="AU13" s="148">
        <v>44</v>
      </c>
      <c r="AV13" s="148">
        <v>9</v>
      </c>
      <c r="AW13" s="148">
        <v>52</v>
      </c>
      <c r="AX13" s="148">
        <v>11</v>
      </c>
      <c r="AY13" s="148">
        <v>43</v>
      </c>
      <c r="AZ13" s="148">
        <v>5</v>
      </c>
      <c r="BA13" s="87">
        <f t="shared" si="5"/>
        <v>321</v>
      </c>
      <c r="BB13" s="87">
        <f t="shared" si="5"/>
        <v>79</v>
      </c>
      <c r="BC13" s="87">
        <f t="shared" si="6"/>
        <v>400</v>
      </c>
      <c r="BD13" s="164" t="s">
        <v>195</v>
      </c>
      <c r="BE13" s="1170"/>
      <c r="BF13" s="189"/>
      <c r="BG13" s="158" t="s">
        <v>102</v>
      </c>
      <c r="BH13" s="125">
        <v>57</v>
      </c>
      <c r="BI13" s="125">
        <v>0</v>
      </c>
      <c r="BJ13" s="125">
        <v>61</v>
      </c>
      <c r="BK13" s="125">
        <v>0</v>
      </c>
      <c r="BL13" s="125">
        <v>44</v>
      </c>
      <c r="BM13" s="125">
        <v>0</v>
      </c>
      <c r="BN13" s="125">
        <v>54</v>
      </c>
      <c r="BO13" s="125">
        <v>0</v>
      </c>
      <c r="BP13" s="125">
        <v>44</v>
      </c>
      <c r="BQ13" s="125">
        <v>0</v>
      </c>
      <c r="BR13" s="125">
        <v>30</v>
      </c>
      <c r="BS13" s="125">
        <v>0</v>
      </c>
      <c r="BT13" s="120">
        <f t="shared" si="7"/>
        <v>290</v>
      </c>
      <c r="BU13" s="120">
        <f t="shared" si="7"/>
        <v>0</v>
      </c>
      <c r="BV13" s="120">
        <f t="shared" si="8"/>
        <v>290</v>
      </c>
      <c r="BW13" s="156" t="s">
        <v>195</v>
      </c>
      <c r="BX13" s="177"/>
    </row>
    <row r="14" spans="1:76" ht="18">
      <c r="A14" s="1437"/>
      <c r="B14" s="381" t="s">
        <v>334</v>
      </c>
      <c r="C14" s="425">
        <f t="shared" ref="C14:N14" si="15">SUM(D41,C70,C98)</f>
        <v>13851</v>
      </c>
      <c r="D14" s="425">
        <f t="shared" si="15"/>
        <v>13382</v>
      </c>
      <c r="E14" s="425">
        <f t="shared" si="15"/>
        <v>12254</v>
      </c>
      <c r="F14" s="425">
        <f t="shared" si="15"/>
        <v>11632</v>
      </c>
      <c r="G14" s="425">
        <f t="shared" si="15"/>
        <v>10980</v>
      </c>
      <c r="H14" s="425">
        <f t="shared" si="15"/>
        <v>10378</v>
      </c>
      <c r="I14" s="425">
        <f t="shared" si="15"/>
        <v>10878</v>
      </c>
      <c r="J14" s="425">
        <f t="shared" si="15"/>
        <v>10267</v>
      </c>
      <c r="K14" s="425">
        <f t="shared" si="15"/>
        <v>9980</v>
      </c>
      <c r="L14" s="425">
        <f t="shared" si="15"/>
        <v>8948</v>
      </c>
      <c r="M14" s="425">
        <f t="shared" si="15"/>
        <v>8650</v>
      </c>
      <c r="N14" s="425">
        <f t="shared" si="15"/>
        <v>7807</v>
      </c>
      <c r="O14" s="195">
        <f t="shared" si="1"/>
        <v>66593</v>
      </c>
      <c r="P14" s="195">
        <f t="shared" si="2"/>
        <v>62414</v>
      </c>
      <c r="Q14" s="195">
        <f t="shared" si="10"/>
        <v>129007</v>
      </c>
      <c r="R14" s="204" t="s">
        <v>456</v>
      </c>
      <c r="S14" s="1092"/>
      <c r="T14" s="1210"/>
      <c r="U14" s="166" t="s">
        <v>117</v>
      </c>
      <c r="V14" s="120">
        <v>12130</v>
      </c>
      <c r="W14" s="120">
        <v>11470</v>
      </c>
      <c r="X14" s="120">
        <v>10481</v>
      </c>
      <c r="Y14" s="120">
        <v>10048</v>
      </c>
      <c r="Z14" s="120">
        <v>10641</v>
      </c>
      <c r="AA14" s="120">
        <v>10228</v>
      </c>
      <c r="AB14" s="120">
        <v>10247</v>
      </c>
      <c r="AC14" s="120">
        <v>9438</v>
      </c>
      <c r="AD14" s="120">
        <v>9554</v>
      </c>
      <c r="AE14" s="120">
        <v>8255</v>
      </c>
      <c r="AF14" s="120">
        <v>9331</v>
      </c>
      <c r="AG14" s="120">
        <v>7946</v>
      </c>
      <c r="AH14" s="120">
        <f t="shared" si="3"/>
        <v>62384</v>
      </c>
      <c r="AI14" s="120">
        <f t="shared" si="3"/>
        <v>57385</v>
      </c>
      <c r="AJ14" s="120">
        <f t="shared" si="4"/>
        <v>119769</v>
      </c>
      <c r="AK14" s="164" t="s">
        <v>196</v>
      </c>
      <c r="AL14" s="1170"/>
      <c r="AM14" s="1206"/>
      <c r="AN14" s="158" t="s">
        <v>117</v>
      </c>
      <c r="AO14" s="147">
        <v>607</v>
      </c>
      <c r="AP14" s="147">
        <v>409</v>
      </c>
      <c r="AQ14" s="147">
        <v>498</v>
      </c>
      <c r="AR14" s="147">
        <v>350</v>
      </c>
      <c r="AS14" s="147">
        <v>469</v>
      </c>
      <c r="AT14" s="147">
        <v>295</v>
      </c>
      <c r="AU14" s="147">
        <v>373</v>
      </c>
      <c r="AV14" s="147">
        <v>253</v>
      </c>
      <c r="AW14" s="147">
        <v>310</v>
      </c>
      <c r="AX14" s="147">
        <v>217</v>
      </c>
      <c r="AY14" s="147">
        <v>184</v>
      </c>
      <c r="AZ14" s="147">
        <v>130</v>
      </c>
      <c r="BA14" s="87">
        <f t="shared" si="5"/>
        <v>2441</v>
      </c>
      <c r="BB14" s="87">
        <f t="shared" si="5"/>
        <v>1654</v>
      </c>
      <c r="BC14" s="87">
        <f t="shared" si="6"/>
        <v>4095</v>
      </c>
      <c r="BD14" s="164" t="s">
        <v>196</v>
      </c>
      <c r="BE14" s="1170"/>
      <c r="BF14" s="189"/>
      <c r="BG14" s="158" t="s">
        <v>117</v>
      </c>
      <c r="BH14" s="124">
        <v>0</v>
      </c>
      <c r="BI14" s="124">
        <v>0</v>
      </c>
      <c r="BJ14" s="124">
        <v>0</v>
      </c>
      <c r="BK14" s="124">
        <v>0</v>
      </c>
      <c r="BL14" s="124">
        <v>0</v>
      </c>
      <c r="BM14" s="124">
        <v>0</v>
      </c>
      <c r="BN14" s="124">
        <v>0</v>
      </c>
      <c r="BO14" s="124">
        <v>0</v>
      </c>
      <c r="BP14" s="124">
        <v>0</v>
      </c>
      <c r="BQ14" s="124">
        <v>0</v>
      </c>
      <c r="BR14" s="124">
        <v>0</v>
      </c>
      <c r="BS14" s="124">
        <v>0</v>
      </c>
      <c r="BT14" s="120">
        <f t="shared" si="7"/>
        <v>0</v>
      </c>
      <c r="BU14" s="120">
        <f t="shared" si="7"/>
        <v>0</v>
      </c>
      <c r="BV14" s="120">
        <f t="shared" si="8"/>
        <v>0</v>
      </c>
      <c r="BW14" s="156" t="s">
        <v>196</v>
      </c>
      <c r="BX14" s="177"/>
    </row>
    <row r="15" spans="1:76" ht="18">
      <c r="A15" s="1437"/>
      <c r="B15" s="381" t="s">
        <v>336</v>
      </c>
      <c r="C15" s="425">
        <f t="shared" ref="C15:N15" si="16">SUM(D42,C71,C99)</f>
        <v>25705</v>
      </c>
      <c r="D15" s="425">
        <f t="shared" si="16"/>
        <v>24076</v>
      </c>
      <c r="E15" s="425">
        <f t="shared" si="16"/>
        <v>21883</v>
      </c>
      <c r="F15" s="425">
        <f t="shared" si="16"/>
        <v>21201</v>
      </c>
      <c r="G15" s="425">
        <f t="shared" si="16"/>
        <v>20012</v>
      </c>
      <c r="H15" s="425">
        <f t="shared" si="16"/>
        <v>18710</v>
      </c>
      <c r="I15" s="425">
        <f t="shared" si="16"/>
        <v>20033</v>
      </c>
      <c r="J15" s="425">
        <f t="shared" si="16"/>
        <v>18501</v>
      </c>
      <c r="K15" s="425">
        <f t="shared" si="16"/>
        <v>18225</v>
      </c>
      <c r="L15" s="425">
        <f t="shared" si="16"/>
        <v>16903</v>
      </c>
      <c r="M15" s="425">
        <f t="shared" si="16"/>
        <v>15111</v>
      </c>
      <c r="N15" s="425">
        <f t="shared" si="16"/>
        <v>14351</v>
      </c>
      <c r="O15" s="195">
        <f t="shared" si="1"/>
        <v>120969</v>
      </c>
      <c r="P15" s="195">
        <f t="shared" si="2"/>
        <v>113742</v>
      </c>
      <c r="Q15" s="195">
        <f t="shared" si="10"/>
        <v>234711</v>
      </c>
      <c r="R15" s="204" t="s">
        <v>457</v>
      </c>
      <c r="S15" s="1092"/>
      <c r="T15" s="1210"/>
      <c r="U15" s="166" t="s">
        <v>91</v>
      </c>
      <c r="V15" s="120">
        <v>21492</v>
      </c>
      <c r="W15" s="120">
        <v>20771</v>
      </c>
      <c r="X15" s="120">
        <v>18658</v>
      </c>
      <c r="Y15" s="120">
        <v>18282</v>
      </c>
      <c r="Z15" s="120">
        <v>19259</v>
      </c>
      <c r="AA15" s="120">
        <v>18430</v>
      </c>
      <c r="AB15" s="120">
        <v>18815</v>
      </c>
      <c r="AC15" s="120">
        <v>17492</v>
      </c>
      <c r="AD15" s="120">
        <v>17288</v>
      </c>
      <c r="AE15" s="120">
        <v>15656</v>
      </c>
      <c r="AF15" s="120">
        <v>15405</v>
      </c>
      <c r="AG15" s="120">
        <v>14075</v>
      </c>
      <c r="AH15" s="120">
        <f t="shared" si="3"/>
        <v>110917</v>
      </c>
      <c r="AI15" s="120">
        <f t="shared" si="3"/>
        <v>104706</v>
      </c>
      <c r="AJ15" s="120">
        <f t="shared" si="4"/>
        <v>215623</v>
      </c>
      <c r="AK15" s="164" t="s">
        <v>197</v>
      </c>
      <c r="AL15" s="1170"/>
      <c r="AM15" s="1206"/>
      <c r="AN15" s="158" t="s">
        <v>91</v>
      </c>
      <c r="AO15" s="147">
        <v>521</v>
      </c>
      <c r="AP15" s="147">
        <v>364</v>
      </c>
      <c r="AQ15" s="147">
        <v>436</v>
      </c>
      <c r="AR15" s="147">
        <v>356</v>
      </c>
      <c r="AS15" s="147">
        <v>417</v>
      </c>
      <c r="AT15" s="147">
        <v>259</v>
      </c>
      <c r="AU15" s="147">
        <v>318</v>
      </c>
      <c r="AV15" s="147">
        <v>222</v>
      </c>
      <c r="AW15" s="147">
        <v>213</v>
      </c>
      <c r="AX15" s="147">
        <v>132</v>
      </c>
      <c r="AY15" s="147">
        <v>189</v>
      </c>
      <c r="AZ15" s="147">
        <v>117</v>
      </c>
      <c r="BA15" s="87">
        <f t="shared" si="5"/>
        <v>2094</v>
      </c>
      <c r="BB15" s="87">
        <f t="shared" si="5"/>
        <v>1450</v>
      </c>
      <c r="BC15" s="87">
        <f t="shared" si="6"/>
        <v>3544</v>
      </c>
      <c r="BD15" s="164" t="s">
        <v>197</v>
      </c>
      <c r="BE15" s="1170"/>
      <c r="BF15" s="189"/>
      <c r="BG15" s="158" t="s">
        <v>91</v>
      </c>
      <c r="BH15" s="124">
        <v>20</v>
      </c>
      <c r="BI15" s="124">
        <v>12</v>
      </c>
      <c r="BJ15" s="124">
        <v>21</v>
      </c>
      <c r="BK15" s="124">
        <v>14</v>
      </c>
      <c r="BL15" s="124">
        <v>24</v>
      </c>
      <c r="BM15" s="124">
        <v>10</v>
      </c>
      <c r="BN15" s="124">
        <v>20</v>
      </c>
      <c r="BO15" s="124">
        <v>21</v>
      </c>
      <c r="BP15" s="124">
        <v>20</v>
      </c>
      <c r="BQ15" s="124">
        <v>21</v>
      </c>
      <c r="BR15" s="124">
        <v>10</v>
      </c>
      <c r="BS15" s="124">
        <v>17</v>
      </c>
      <c r="BT15" s="120">
        <f t="shared" si="7"/>
        <v>115</v>
      </c>
      <c r="BU15" s="120">
        <f t="shared" si="7"/>
        <v>95</v>
      </c>
      <c r="BV15" s="120">
        <f t="shared" si="8"/>
        <v>210</v>
      </c>
      <c r="BW15" s="156" t="s">
        <v>197</v>
      </c>
      <c r="BX15" s="177"/>
    </row>
    <row r="16" spans="1:76" ht="18">
      <c r="A16" s="1447"/>
      <c r="B16" s="381" t="s">
        <v>335</v>
      </c>
      <c r="C16" s="425">
        <f t="shared" ref="C16:N16" si="17">SUM(D43,C72,C100)</f>
        <v>17501</v>
      </c>
      <c r="D16" s="425">
        <f t="shared" si="17"/>
        <v>17278</v>
      </c>
      <c r="E16" s="425">
        <f t="shared" si="17"/>
        <v>15679</v>
      </c>
      <c r="F16" s="425">
        <f t="shared" si="17"/>
        <v>15517</v>
      </c>
      <c r="G16" s="425">
        <f t="shared" si="17"/>
        <v>14488</v>
      </c>
      <c r="H16" s="425">
        <f t="shared" si="17"/>
        <v>13467</v>
      </c>
      <c r="I16" s="425">
        <f t="shared" si="17"/>
        <v>13836</v>
      </c>
      <c r="J16" s="425">
        <f t="shared" si="17"/>
        <v>13260</v>
      </c>
      <c r="K16" s="425">
        <f t="shared" si="17"/>
        <v>12469</v>
      </c>
      <c r="L16" s="425">
        <f t="shared" si="17"/>
        <v>11857</v>
      </c>
      <c r="M16" s="425">
        <f t="shared" si="17"/>
        <v>8908</v>
      </c>
      <c r="N16" s="425">
        <f t="shared" si="17"/>
        <v>9668</v>
      </c>
      <c r="O16" s="195">
        <f t="shared" si="1"/>
        <v>82881</v>
      </c>
      <c r="P16" s="195">
        <f t="shared" si="2"/>
        <v>81047</v>
      </c>
      <c r="Q16" s="195">
        <f t="shared" si="10"/>
        <v>163928</v>
      </c>
      <c r="R16" s="204" t="s">
        <v>458</v>
      </c>
      <c r="S16" s="1092"/>
      <c r="T16" s="1211"/>
      <c r="U16" s="166" t="s">
        <v>123</v>
      </c>
      <c r="V16" s="137">
        <v>14945</v>
      </c>
      <c r="W16" s="137">
        <v>14846</v>
      </c>
      <c r="X16" s="137">
        <v>13680</v>
      </c>
      <c r="Y16" s="137">
        <v>12991</v>
      </c>
      <c r="Z16" s="137">
        <v>13432</v>
      </c>
      <c r="AA16" s="137">
        <v>12983</v>
      </c>
      <c r="AB16" s="137">
        <v>13027</v>
      </c>
      <c r="AC16" s="137">
        <v>12435</v>
      </c>
      <c r="AD16" s="137">
        <v>10636</v>
      </c>
      <c r="AE16" s="137">
        <v>10058</v>
      </c>
      <c r="AF16" s="137">
        <v>10292</v>
      </c>
      <c r="AG16" s="137">
        <v>9471</v>
      </c>
      <c r="AH16" s="120">
        <f t="shared" si="3"/>
        <v>76012</v>
      </c>
      <c r="AI16" s="120">
        <f t="shared" si="3"/>
        <v>72784</v>
      </c>
      <c r="AJ16" s="120">
        <f t="shared" si="4"/>
        <v>148796</v>
      </c>
      <c r="AK16" s="164" t="s">
        <v>198</v>
      </c>
      <c r="AL16" s="1171"/>
      <c r="AM16" s="1207"/>
      <c r="AN16" s="158" t="s">
        <v>123</v>
      </c>
      <c r="AO16" s="147">
        <v>417</v>
      </c>
      <c r="AP16" s="147">
        <v>347</v>
      </c>
      <c r="AQ16" s="147">
        <v>372</v>
      </c>
      <c r="AR16" s="147">
        <v>282</v>
      </c>
      <c r="AS16" s="148">
        <v>327</v>
      </c>
      <c r="AT16" s="148">
        <v>225</v>
      </c>
      <c r="AU16" s="148">
        <v>304</v>
      </c>
      <c r="AV16" s="148">
        <v>200</v>
      </c>
      <c r="AW16" s="148">
        <v>234</v>
      </c>
      <c r="AX16" s="148">
        <v>166</v>
      </c>
      <c r="AY16" s="148">
        <v>144</v>
      </c>
      <c r="AZ16" s="148">
        <v>97</v>
      </c>
      <c r="BA16" s="87">
        <f t="shared" si="5"/>
        <v>1798</v>
      </c>
      <c r="BB16" s="87">
        <f t="shared" si="5"/>
        <v>1317</v>
      </c>
      <c r="BC16" s="87">
        <f t="shared" si="6"/>
        <v>3115</v>
      </c>
      <c r="BD16" s="164" t="s">
        <v>198</v>
      </c>
      <c r="BE16" s="1171"/>
      <c r="BF16" s="190"/>
      <c r="BG16" s="158" t="s">
        <v>123</v>
      </c>
      <c r="BH16" s="124">
        <v>22</v>
      </c>
      <c r="BI16" s="124">
        <v>89</v>
      </c>
      <c r="BJ16" s="124">
        <v>20</v>
      </c>
      <c r="BK16" s="124">
        <v>74</v>
      </c>
      <c r="BL16" s="125">
        <v>27</v>
      </c>
      <c r="BM16" s="125">
        <v>86</v>
      </c>
      <c r="BN16" s="125">
        <v>31</v>
      </c>
      <c r="BO16" s="125">
        <v>82</v>
      </c>
      <c r="BP16" s="125">
        <v>15</v>
      </c>
      <c r="BQ16" s="125">
        <v>78</v>
      </c>
      <c r="BR16" s="125">
        <v>11</v>
      </c>
      <c r="BS16" s="125">
        <v>73</v>
      </c>
      <c r="BT16" s="120">
        <f t="shared" si="7"/>
        <v>126</v>
      </c>
      <c r="BU16" s="120">
        <f t="shared" si="7"/>
        <v>482</v>
      </c>
      <c r="BV16" s="120">
        <f t="shared" si="8"/>
        <v>608</v>
      </c>
      <c r="BW16" s="156" t="s">
        <v>198</v>
      </c>
      <c r="BX16" s="178"/>
    </row>
    <row r="17" spans="1:76" ht="18">
      <c r="A17" s="311"/>
      <c r="B17" s="389"/>
      <c r="C17" s="425">
        <f t="shared" ref="C17:N17" si="18">SUM(D44,C73,C101)</f>
        <v>9742</v>
      </c>
      <c r="D17" s="425">
        <f t="shared" si="18"/>
        <v>8877</v>
      </c>
      <c r="E17" s="425">
        <f t="shared" si="18"/>
        <v>7943</v>
      </c>
      <c r="F17" s="425">
        <f t="shared" si="18"/>
        <v>6962</v>
      </c>
      <c r="G17" s="425">
        <f t="shared" si="18"/>
        <v>7570</v>
      </c>
      <c r="H17" s="425">
        <f t="shared" si="18"/>
        <v>5994</v>
      </c>
      <c r="I17" s="425">
        <f t="shared" si="18"/>
        <v>7208</v>
      </c>
      <c r="J17" s="425">
        <f t="shared" si="18"/>
        <v>5586</v>
      </c>
      <c r="K17" s="425">
        <f t="shared" si="18"/>
        <v>6955</v>
      </c>
      <c r="L17" s="425">
        <f t="shared" si="18"/>
        <v>5044</v>
      </c>
      <c r="M17" s="425">
        <f t="shared" si="18"/>
        <v>5806</v>
      </c>
      <c r="N17" s="425">
        <f t="shared" si="18"/>
        <v>4216</v>
      </c>
      <c r="O17" s="425">
        <f>SUM(P44,O73,O101)</f>
        <v>45224</v>
      </c>
      <c r="P17" s="425">
        <f>SUM(Q44,P73,P101)</f>
        <v>36679</v>
      </c>
      <c r="Q17" s="425">
        <f>SUM(R44,Q73,Q101)</f>
        <v>81903</v>
      </c>
      <c r="R17" s="1077" t="s">
        <v>367</v>
      </c>
      <c r="S17" s="1077"/>
      <c r="T17" s="294"/>
      <c r="U17" s="28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20"/>
      <c r="AI17" s="120"/>
      <c r="AJ17" s="120"/>
      <c r="AK17" s="287"/>
      <c r="AL17" s="291"/>
      <c r="AM17" s="293"/>
      <c r="AN17" s="283"/>
      <c r="AO17" s="147"/>
      <c r="AP17" s="147"/>
      <c r="AQ17" s="147"/>
      <c r="AR17" s="147"/>
      <c r="AS17" s="148"/>
      <c r="AT17" s="148"/>
      <c r="AU17" s="148"/>
      <c r="AV17" s="148"/>
      <c r="AW17" s="148"/>
      <c r="AX17" s="148"/>
      <c r="AY17" s="148"/>
      <c r="AZ17" s="148"/>
      <c r="BA17" s="87"/>
      <c r="BB17" s="87"/>
      <c r="BC17" s="87"/>
      <c r="BD17" s="287"/>
      <c r="BE17" s="291"/>
      <c r="BF17" s="293"/>
      <c r="BG17" s="283"/>
      <c r="BH17" s="124"/>
      <c r="BI17" s="124"/>
      <c r="BJ17" s="124"/>
      <c r="BK17" s="124"/>
      <c r="BL17" s="125"/>
      <c r="BM17" s="125"/>
      <c r="BN17" s="125"/>
      <c r="BO17" s="125"/>
      <c r="BP17" s="125"/>
      <c r="BQ17" s="125"/>
      <c r="BR17" s="125"/>
      <c r="BS17" s="125"/>
      <c r="BT17" s="120"/>
      <c r="BU17" s="120"/>
      <c r="BV17" s="120"/>
      <c r="BW17" s="284"/>
      <c r="BX17" s="296"/>
    </row>
    <row r="18" spans="1:76" ht="18">
      <c r="A18" s="1125" t="s">
        <v>65</v>
      </c>
      <c r="B18" s="1125"/>
      <c r="C18" s="425">
        <f t="shared" ref="C18:N18" si="19">SUM(D45,C74,C102)</f>
        <v>32090</v>
      </c>
      <c r="D18" s="425">
        <f t="shared" si="19"/>
        <v>29712</v>
      </c>
      <c r="E18" s="425">
        <f t="shared" si="19"/>
        <v>29139</v>
      </c>
      <c r="F18" s="425">
        <f t="shared" si="19"/>
        <v>27033</v>
      </c>
      <c r="G18" s="425">
        <f t="shared" si="19"/>
        <v>27522</v>
      </c>
      <c r="H18" s="425">
        <f t="shared" si="19"/>
        <v>26044</v>
      </c>
      <c r="I18" s="425">
        <f t="shared" si="19"/>
        <v>25578</v>
      </c>
      <c r="J18" s="425">
        <f t="shared" si="19"/>
        <v>23366</v>
      </c>
      <c r="K18" s="425">
        <f t="shared" si="19"/>
        <v>21608</v>
      </c>
      <c r="L18" s="425">
        <f t="shared" si="19"/>
        <v>18992</v>
      </c>
      <c r="M18" s="425">
        <f t="shared" si="19"/>
        <v>21331</v>
      </c>
      <c r="N18" s="425">
        <f t="shared" si="19"/>
        <v>17926</v>
      </c>
      <c r="O18" s="195">
        <f t="shared" si="1"/>
        <v>157268</v>
      </c>
      <c r="P18" s="195">
        <f t="shared" si="2"/>
        <v>143073</v>
      </c>
      <c r="Q18" s="195">
        <f t="shared" si="10"/>
        <v>300341</v>
      </c>
      <c r="R18" s="1077" t="s">
        <v>199</v>
      </c>
      <c r="S18" s="1077"/>
      <c r="T18" s="1166" t="s">
        <v>65</v>
      </c>
      <c r="U18" s="1166"/>
      <c r="V18" s="137">
        <v>30054</v>
      </c>
      <c r="W18" s="137">
        <v>28314</v>
      </c>
      <c r="X18" s="137">
        <v>29081</v>
      </c>
      <c r="Y18" s="137">
        <v>27196</v>
      </c>
      <c r="Z18" s="137">
        <v>27657</v>
      </c>
      <c r="AA18" s="137">
        <v>25261</v>
      </c>
      <c r="AB18" s="137">
        <v>25688</v>
      </c>
      <c r="AC18" s="137">
        <v>22752</v>
      </c>
      <c r="AD18" s="137">
        <v>22344</v>
      </c>
      <c r="AE18" s="137">
        <v>18996</v>
      </c>
      <c r="AF18" s="137">
        <v>20740</v>
      </c>
      <c r="AG18" s="137">
        <v>16902</v>
      </c>
      <c r="AH18" s="120">
        <f t="shared" si="3"/>
        <v>155564</v>
      </c>
      <c r="AI18" s="120">
        <f t="shared" si="3"/>
        <v>139421</v>
      </c>
      <c r="AJ18" s="120">
        <f t="shared" si="4"/>
        <v>294985</v>
      </c>
      <c r="AK18" s="1173" t="s">
        <v>199</v>
      </c>
      <c r="AL18" s="1173"/>
      <c r="AM18" s="1156" t="s">
        <v>65</v>
      </c>
      <c r="AN18" s="1156"/>
      <c r="AO18" s="147">
        <v>640</v>
      </c>
      <c r="AP18" s="147">
        <v>283</v>
      </c>
      <c r="AQ18" s="147">
        <v>507</v>
      </c>
      <c r="AR18" s="147">
        <v>215</v>
      </c>
      <c r="AS18" s="147">
        <v>384</v>
      </c>
      <c r="AT18" s="147">
        <v>156</v>
      </c>
      <c r="AU18" s="147">
        <v>325</v>
      </c>
      <c r="AV18" s="147">
        <v>120</v>
      </c>
      <c r="AW18" s="147">
        <v>294</v>
      </c>
      <c r="AX18" s="147">
        <v>108</v>
      </c>
      <c r="AY18" s="147">
        <v>109</v>
      </c>
      <c r="AZ18" s="147">
        <v>149</v>
      </c>
      <c r="BA18" s="87">
        <f t="shared" si="5"/>
        <v>2259</v>
      </c>
      <c r="BB18" s="87">
        <f t="shared" si="5"/>
        <v>1031</v>
      </c>
      <c r="BC18" s="87">
        <f t="shared" si="6"/>
        <v>3290</v>
      </c>
      <c r="BD18" s="1173" t="s">
        <v>199</v>
      </c>
      <c r="BE18" s="1173"/>
      <c r="BF18" s="158" t="s">
        <v>65</v>
      </c>
      <c r="BG18" s="158"/>
      <c r="BH18" s="124">
        <v>0</v>
      </c>
      <c r="BI18" s="124">
        <v>25</v>
      </c>
      <c r="BJ18" s="124">
        <v>0</v>
      </c>
      <c r="BK18" s="124">
        <v>34</v>
      </c>
      <c r="BL18" s="124">
        <v>0</v>
      </c>
      <c r="BM18" s="124">
        <v>24</v>
      </c>
      <c r="BN18" s="124">
        <v>0</v>
      </c>
      <c r="BO18" s="124">
        <v>24</v>
      </c>
      <c r="BP18" s="124">
        <v>0</v>
      </c>
      <c r="BQ18" s="124">
        <v>15</v>
      </c>
      <c r="BR18" s="124">
        <v>0</v>
      </c>
      <c r="BS18" s="124">
        <v>14</v>
      </c>
      <c r="BT18" s="120">
        <f t="shared" si="7"/>
        <v>0</v>
      </c>
      <c r="BU18" s="120">
        <f t="shared" si="7"/>
        <v>136</v>
      </c>
      <c r="BV18" s="120">
        <f t="shared" si="8"/>
        <v>136</v>
      </c>
      <c r="BW18" s="156" t="s">
        <v>199</v>
      </c>
      <c r="BX18" s="156"/>
    </row>
    <row r="19" spans="1:76" ht="18">
      <c r="A19" s="1125" t="s">
        <v>66</v>
      </c>
      <c r="B19" s="1125"/>
      <c r="C19" s="425">
        <f t="shared" ref="C19:N19" si="20">SUM(D46,C75,C103)</f>
        <v>20345</v>
      </c>
      <c r="D19" s="425">
        <f t="shared" si="20"/>
        <v>19890</v>
      </c>
      <c r="E19" s="425">
        <f t="shared" si="20"/>
        <v>18221</v>
      </c>
      <c r="F19" s="425">
        <f t="shared" si="20"/>
        <v>17976</v>
      </c>
      <c r="G19" s="425">
        <f t="shared" si="20"/>
        <v>18134</v>
      </c>
      <c r="H19" s="425">
        <f t="shared" si="20"/>
        <v>16894</v>
      </c>
      <c r="I19" s="425">
        <f t="shared" si="20"/>
        <v>16683</v>
      </c>
      <c r="J19" s="425">
        <f t="shared" si="20"/>
        <v>15877</v>
      </c>
      <c r="K19" s="425">
        <f t="shared" si="20"/>
        <v>14195</v>
      </c>
      <c r="L19" s="425">
        <f t="shared" si="20"/>
        <v>13533</v>
      </c>
      <c r="M19" s="425">
        <f t="shared" si="20"/>
        <v>10933</v>
      </c>
      <c r="N19" s="425">
        <f t="shared" si="20"/>
        <v>10868</v>
      </c>
      <c r="O19" s="195">
        <f t="shared" si="1"/>
        <v>98511</v>
      </c>
      <c r="P19" s="195">
        <f t="shared" si="2"/>
        <v>95038</v>
      </c>
      <c r="Q19" s="195">
        <f t="shared" si="10"/>
        <v>193549</v>
      </c>
      <c r="R19" s="1077" t="s">
        <v>200</v>
      </c>
      <c r="S19" s="1077"/>
      <c r="T19" s="1166" t="s">
        <v>66</v>
      </c>
      <c r="U19" s="1166"/>
      <c r="V19" s="137">
        <v>17203</v>
      </c>
      <c r="W19" s="137">
        <v>17373</v>
      </c>
      <c r="X19" s="137">
        <v>17256</v>
      </c>
      <c r="Y19" s="137">
        <v>16809</v>
      </c>
      <c r="Z19" s="137">
        <v>16560</v>
      </c>
      <c r="AA19" s="137">
        <v>15893</v>
      </c>
      <c r="AB19" s="137">
        <v>15278</v>
      </c>
      <c r="AC19" s="137">
        <v>14732</v>
      </c>
      <c r="AD19" s="137">
        <v>12995</v>
      </c>
      <c r="AE19" s="137">
        <v>11915</v>
      </c>
      <c r="AF19" s="137">
        <v>10852</v>
      </c>
      <c r="AG19" s="137">
        <v>10312</v>
      </c>
      <c r="AH19" s="120">
        <f t="shared" si="3"/>
        <v>90144</v>
      </c>
      <c r="AI19" s="120">
        <f t="shared" si="3"/>
        <v>87034</v>
      </c>
      <c r="AJ19" s="120">
        <f t="shared" si="4"/>
        <v>177178</v>
      </c>
      <c r="AK19" s="1173" t="s">
        <v>200</v>
      </c>
      <c r="AL19" s="1173"/>
      <c r="AM19" s="1156" t="s">
        <v>66</v>
      </c>
      <c r="AN19" s="1156"/>
      <c r="AO19" s="148">
        <v>895</v>
      </c>
      <c r="AP19" s="148">
        <v>511</v>
      </c>
      <c r="AQ19" s="148">
        <v>851</v>
      </c>
      <c r="AR19" s="148">
        <v>427</v>
      </c>
      <c r="AS19" s="148">
        <v>763</v>
      </c>
      <c r="AT19" s="148">
        <v>320</v>
      </c>
      <c r="AU19" s="148">
        <v>556</v>
      </c>
      <c r="AV19" s="148">
        <v>311</v>
      </c>
      <c r="AW19" s="148">
        <v>489</v>
      </c>
      <c r="AX19" s="148">
        <v>234</v>
      </c>
      <c r="AY19" s="148">
        <v>397</v>
      </c>
      <c r="AZ19" s="148">
        <v>191</v>
      </c>
      <c r="BA19" s="87">
        <f t="shared" si="5"/>
        <v>3951</v>
      </c>
      <c r="BB19" s="87">
        <f t="shared" si="5"/>
        <v>1994</v>
      </c>
      <c r="BC19" s="87">
        <f t="shared" si="6"/>
        <v>5945</v>
      </c>
      <c r="BD19" s="1173" t="s">
        <v>200</v>
      </c>
      <c r="BE19" s="1173"/>
      <c r="BF19" s="158" t="s">
        <v>66</v>
      </c>
      <c r="BG19" s="158"/>
      <c r="BH19" s="125">
        <v>0</v>
      </c>
      <c r="BI19" s="125">
        <v>38</v>
      </c>
      <c r="BJ19" s="125">
        <v>0</v>
      </c>
      <c r="BK19" s="125">
        <v>39</v>
      </c>
      <c r="BL19" s="125">
        <v>0</v>
      </c>
      <c r="BM19" s="125">
        <v>31</v>
      </c>
      <c r="BN19" s="125">
        <v>0</v>
      </c>
      <c r="BO19" s="125">
        <v>25</v>
      </c>
      <c r="BP19" s="125">
        <v>0</v>
      </c>
      <c r="BQ19" s="125">
        <v>18</v>
      </c>
      <c r="BR19" s="125">
        <v>0</v>
      </c>
      <c r="BS19" s="125">
        <v>25</v>
      </c>
      <c r="BT19" s="120">
        <f t="shared" si="7"/>
        <v>0</v>
      </c>
      <c r="BU19" s="120">
        <f t="shared" si="7"/>
        <v>176</v>
      </c>
      <c r="BV19" s="120">
        <f t="shared" si="8"/>
        <v>176</v>
      </c>
      <c r="BW19" s="156" t="s">
        <v>200</v>
      </c>
      <c r="BX19" s="156"/>
    </row>
    <row r="20" spans="1:76" ht="18">
      <c r="A20" s="1125" t="s">
        <v>67</v>
      </c>
      <c r="B20" s="1125"/>
      <c r="C20" s="425">
        <f t="shared" ref="C20:N20" si="21">SUM(D47,C76,C104)</f>
        <v>24080</v>
      </c>
      <c r="D20" s="425">
        <f t="shared" si="21"/>
        <v>22869</v>
      </c>
      <c r="E20" s="425">
        <f t="shared" si="21"/>
        <v>22370</v>
      </c>
      <c r="F20" s="425">
        <f t="shared" si="21"/>
        <v>21851</v>
      </c>
      <c r="G20" s="425">
        <f t="shared" si="21"/>
        <v>21526</v>
      </c>
      <c r="H20" s="425">
        <f t="shared" si="21"/>
        <v>20335</v>
      </c>
      <c r="I20" s="425">
        <f t="shared" si="21"/>
        <v>19800</v>
      </c>
      <c r="J20" s="425">
        <f t="shared" si="21"/>
        <v>18519</v>
      </c>
      <c r="K20" s="425">
        <f t="shared" si="21"/>
        <v>16605</v>
      </c>
      <c r="L20" s="425">
        <f t="shared" si="21"/>
        <v>15746</v>
      </c>
      <c r="M20" s="425">
        <f t="shared" si="21"/>
        <v>13836</v>
      </c>
      <c r="N20" s="425">
        <f t="shared" si="21"/>
        <v>13188</v>
      </c>
      <c r="O20" s="195">
        <f t="shared" si="1"/>
        <v>118217</v>
      </c>
      <c r="P20" s="195">
        <f t="shared" si="2"/>
        <v>112508</v>
      </c>
      <c r="Q20" s="195">
        <f t="shared" si="10"/>
        <v>230725</v>
      </c>
      <c r="R20" s="1077" t="s">
        <v>450</v>
      </c>
      <c r="S20" s="1077"/>
      <c r="T20" s="1166" t="s">
        <v>67</v>
      </c>
      <c r="U20" s="1166"/>
      <c r="V20" s="120">
        <v>20059</v>
      </c>
      <c r="W20" s="120">
        <v>20838</v>
      </c>
      <c r="X20" s="120">
        <v>20064</v>
      </c>
      <c r="Y20" s="120">
        <v>20267</v>
      </c>
      <c r="Z20" s="120">
        <v>19244</v>
      </c>
      <c r="AA20" s="120">
        <v>18441</v>
      </c>
      <c r="AB20" s="120">
        <v>17364</v>
      </c>
      <c r="AC20" s="120">
        <v>16578</v>
      </c>
      <c r="AD20" s="120">
        <v>15104</v>
      </c>
      <c r="AE20" s="120">
        <v>14448</v>
      </c>
      <c r="AF20" s="120">
        <v>14106</v>
      </c>
      <c r="AG20" s="120">
        <v>12961</v>
      </c>
      <c r="AH20" s="120">
        <f t="shared" si="3"/>
        <v>105941</v>
      </c>
      <c r="AI20" s="120">
        <f t="shared" si="3"/>
        <v>103533</v>
      </c>
      <c r="AJ20" s="120">
        <f t="shared" si="4"/>
        <v>209474</v>
      </c>
      <c r="AK20" s="1173" t="s">
        <v>201</v>
      </c>
      <c r="AL20" s="1173"/>
      <c r="AM20" s="1156" t="s">
        <v>67</v>
      </c>
      <c r="AN20" s="1156"/>
      <c r="AO20" s="147">
        <v>2018</v>
      </c>
      <c r="AP20" s="147">
        <v>931</v>
      </c>
      <c r="AQ20" s="147">
        <v>1639</v>
      </c>
      <c r="AR20" s="147">
        <v>733</v>
      </c>
      <c r="AS20" s="147">
        <v>1355</v>
      </c>
      <c r="AT20" s="147">
        <v>596</v>
      </c>
      <c r="AU20" s="147">
        <v>1020</v>
      </c>
      <c r="AV20" s="147">
        <v>541</v>
      </c>
      <c r="AW20" s="147">
        <v>871</v>
      </c>
      <c r="AX20" s="147">
        <v>425</v>
      </c>
      <c r="AY20" s="147">
        <v>688</v>
      </c>
      <c r="AZ20" s="147">
        <v>317</v>
      </c>
      <c r="BA20" s="87">
        <f t="shared" si="5"/>
        <v>7591</v>
      </c>
      <c r="BB20" s="87">
        <f t="shared" si="5"/>
        <v>3543</v>
      </c>
      <c r="BC20" s="87">
        <f t="shared" si="6"/>
        <v>11134</v>
      </c>
      <c r="BD20" s="1173" t="s">
        <v>201</v>
      </c>
      <c r="BE20" s="1173"/>
      <c r="BF20" s="158" t="s">
        <v>67</v>
      </c>
      <c r="BG20" s="158"/>
      <c r="BH20" s="124">
        <v>77</v>
      </c>
      <c r="BI20" s="124">
        <v>165</v>
      </c>
      <c r="BJ20" s="124">
        <v>65</v>
      </c>
      <c r="BK20" s="124">
        <v>154</v>
      </c>
      <c r="BL20" s="124">
        <v>61</v>
      </c>
      <c r="BM20" s="124">
        <v>153</v>
      </c>
      <c r="BN20" s="124">
        <v>83</v>
      </c>
      <c r="BO20" s="124">
        <v>154</v>
      </c>
      <c r="BP20" s="124">
        <v>47</v>
      </c>
      <c r="BQ20" s="124">
        <v>88</v>
      </c>
      <c r="BR20" s="124">
        <v>42</v>
      </c>
      <c r="BS20" s="124">
        <v>101</v>
      </c>
      <c r="BT20" s="120">
        <f t="shared" si="7"/>
        <v>375</v>
      </c>
      <c r="BU20" s="120">
        <f t="shared" si="7"/>
        <v>815</v>
      </c>
      <c r="BV20" s="120">
        <f t="shared" si="8"/>
        <v>1190</v>
      </c>
      <c r="BW20" s="156" t="s">
        <v>201</v>
      </c>
      <c r="BX20" s="156"/>
    </row>
    <row r="21" spans="1:76" ht="18">
      <c r="A21" s="1125" t="s">
        <v>137</v>
      </c>
      <c r="B21" s="1125"/>
      <c r="C21" s="425">
        <f t="shared" ref="C21:N21" si="22">SUM(D48,C77,C105)</f>
        <v>20828</v>
      </c>
      <c r="D21" s="425">
        <f t="shared" si="22"/>
        <v>18964</v>
      </c>
      <c r="E21" s="425">
        <f t="shared" si="22"/>
        <v>19258</v>
      </c>
      <c r="F21" s="425">
        <f t="shared" si="22"/>
        <v>17787</v>
      </c>
      <c r="G21" s="425">
        <f t="shared" si="22"/>
        <v>18693</v>
      </c>
      <c r="H21" s="425">
        <f t="shared" si="22"/>
        <v>17062</v>
      </c>
      <c r="I21" s="425">
        <f t="shared" si="22"/>
        <v>17875</v>
      </c>
      <c r="J21" s="425">
        <f t="shared" si="22"/>
        <v>15948</v>
      </c>
      <c r="K21" s="425">
        <f t="shared" si="22"/>
        <v>16046</v>
      </c>
      <c r="L21" s="425">
        <f t="shared" si="22"/>
        <v>13837</v>
      </c>
      <c r="M21" s="425">
        <f t="shared" si="22"/>
        <v>14112</v>
      </c>
      <c r="N21" s="425">
        <f t="shared" si="22"/>
        <v>12558</v>
      </c>
      <c r="O21" s="195">
        <f t="shared" si="1"/>
        <v>106812</v>
      </c>
      <c r="P21" s="195">
        <f t="shared" si="2"/>
        <v>96156</v>
      </c>
      <c r="Q21" s="195">
        <f t="shared" si="10"/>
        <v>202968</v>
      </c>
      <c r="R21" s="1077" t="s">
        <v>451</v>
      </c>
      <c r="S21" s="1077"/>
      <c r="T21" s="1166" t="s">
        <v>137</v>
      </c>
      <c r="U21" s="1166"/>
      <c r="V21" s="137">
        <v>18369</v>
      </c>
      <c r="W21" s="137">
        <v>17238</v>
      </c>
      <c r="X21" s="137">
        <v>18151</v>
      </c>
      <c r="Y21" s="137">
        <v>16421</v>
      </c>
      <c r="Z21" s="137">
        <v>17408</v>
      </c>
      <c r="AA21" s="137">
        <v>15440</v>
      </c>
      <c r="AB21" s="137">
        <v>16116</v>
      </c>
      <c r="AC21" s="137">
        <v>14044</v>
      </c>
      <c r="AD21" s="137">
        <v>16500</v>
      </c>
      <c r="AE21" s="137">
        <v>12470</v>
      </c>
      <c r="AF21" s="137">
        <v>13371</v>
      </c>
      <c r="AG21" s="137">
        <v>10975</v>
      </c>
      <c r="AH21" s="120">
        <f t="shared" si="3"/>
        <v>99915</v>
      </c>
      <c r="AI21" s="120">
        <f t="shared" si="3"/>
        <v>86588</v>
      </c>
      <c r="AJ21" s="120">
        <f t="shared" si="4"/>
        <v>186503</v>
      </c>
      <c r="AK21" s="1173" t="s">
        <v>202</v>
      </c>
      <c r="AL21" s="1173"/>
      <c r="AM21" s="1156" t="s">
        <v>137</v>
      </c>
      <c r="AN21" s="1156"/>
      <c r="AO21" s="147">
        <v>483</v>
      </c>
      <c r="AP21" s="147">
        <v>248</v>
      </c>
      <c r="AQ21" s="147">
        <v>439</v>
      </c>
      <c r="AR21" s="147">
        <v>194</v>
      </c>
      <c r="AS21" s="147">
        <v>371</v>
      </c>
      <c r="AT21" s="147">
        <v>177</v>
      </c>
      <c r="AU21" s="147">
        <v>270</v>
      </c>
      <c r="AV21" s="147">
        <v>99</v>
      </c>
      <c r="AW21" s="147">
        <v>258</v>
      </c>
      <c r="AX21" s="147">
        <v>91</v>
      </c>
      <c r="AY21" s="147">
        <v>253</v>
      </c>
      <c r="AZ21" s="147">
        <v>68</v>
      </c>
      <c r="BA21" s="87">
        <f t="shared" si="5"/>
        <v>2074</v>
      </c>
      <c r="BB21" s="87">
        <f t="shared" si="5"/>
        <v>877</v>
      </c>
      <c r="BC21" s="87">
        <f t="shared" si="6"/>
        <v>2951</v>
      </c>
      <c r="BD21" s="1173" t="s">
        <v>202</v>
      </c>
      <c r="BE21" s="1173"/>
      <c r="BF21" s="158" t="s">
        <v>137</v>
      </c>
      <c r="BG21" s="158"/>
      <c r="BH21" s="124">
        <v>117</v>
      </c>
      <c r="BI21" s="124">
        <v>0</v>
      </c>
      <c r="BJ21" s="124">
        <v>115</v>
      </c>
      <c r="BK21" s="124">
        <v>0</v>
      </c>
      <c r="BL21" s="124">
        <v>91</v>
      </c>
      <c r="BM21" s="124">
        <v>0</v>
      </c>
      <c r="BN21" s="124">
        <v>92</v>
      </c>
      <c r="BO21" s="124">
        <v>0</v>
      </c>
      <c r="BP21" s="124">
        <v>74</v>
      </c>
      <c r="BQ21" s="124">
        <v>0</v>
      </c>
      <c r="BR21" s="124">
        <v>42</v>
      </c>
      <c r="BS21" s="124">
        <v>0</v>
      </c>
      <c r="BT21" s="120">
        <f t="shared" si="7"/>
        <v>531</v>
      </c>
      <c r="BU21" s="120">
        <f t="shared" si="7"/>
        <v>0</v>
      </c>
      <c r="BV21" s="120">
        <f t="shared" si="8"/>
        <v>531</v>
      </c>
      <c r="BW21" s="156" t="s">
        <v>202</v>
      </c>
      <c r="BX21" s="156"/>
    </row>
    <row r="22" spans="1:76" ht="18">
      <c r="A22" s="1125" t="s">
        <v>69</v>
      </c>
      <c r="B22" s="1125"/>
      <c r="C22" s="425">
        <f t="shared" ref="C22:N22" si="23">SUM(D49,C78,C106)</f>
        <v>13421</v>
      </c>
      <c r="D22" s="425">
        <f t="shared" si="23"/>
        <v>11877</v>
      </c>
      <c r="E22" s="425">
        <f t="shared" si="23"/>
        <v>12605</v>
      </c>
      <c r="F22" s="425">
        <f t="shared" si="23"/>
        <v>11652</v>
      </c>
      <c r="G22" s="425">
        <f t="shared" si="23"/>
        <v>12090</v>
      </c>
      <c r="H22" s="425">
        <f t="shared" si="23"/>
        <v>11082</v>
      </c>
      <c r="I22" s="425">
        <f t="shared" si="23"/>
        <v>10832</v>
      </c>
      <c r="J22" s="425">
        <f t="shared" si="23"/>
        <v>10120</v>
      </c>
      <c r="K22" s="425">
        <f t="shared" si="23"/>
        <v>9075</v>
      </c>
      <c r="L22" s="425">
        <f t="shared" si="23"/>
        <v>7890</v>
      </c>
      <c r="M22" s="425">
        <f t="shared" si="23"/>
        <v>7561</v>
      </c>
      <c r="N22" s="425">
        <f t="shared" si="23"/>
        <v>6659</v>
      </c>
      <c r="O22" s="195">
        <f t="shared" si="1"/>
        <v>65584</v>
      </c>
      <c r="P22" s="195">
        <f t="shared" si="2"/>
        <v>59280</v>
      </c>
      <c r="Q22" s="195">
        <f t="shared" si="10"/>
        <v>124864</v>
      </c>
      <c r="R22" s="1077" t="s">
        <v>452</v>
      </c>
      <c r="S22" s="1077"/>
      <c r="T22" s="1166" t="s">
        <v>69</v>
      </c>
      <c r="U22" s="1166"/>
      <c r="V22" s="137">
        <v>12628</v>
      </c>
      <c r="W22" s="137">
        <v>11533</v>
      </c>
      <c r="X22" s="137">
        <v>12045</v>
      </c>
      <c r="Y22" s="137">
        <v>11414</v>
      </c>
      <c r="Z22" s="137">
        <v>11468</v>
      </c>
      <c r="AA22" s="137">
        <v>10517</v>
      </c>
      <c r="AB22" s="137">
        <v>10166</v>
      </c>
      <c r="AC22" s="137">
        <v>8894</v>
      </c>
      <c r="AD22" s="137">
        <v>8211</v>
      </c>
      <c r="AE22" s="137">
        <v>7315</v>
      </c>
      <c r="AF22" s="137">
        <v>8297</v>
      </c>
      <c r="AG22" s="137">
        <v>6555</v>
      </c>
      <c r="AH22" s="120">
        <f t="shared" si="3"/>
        <v>62815</v>
      </c>
      <c r="AI22" s="120">
        <f t="shared" si="3"/>
        <v>56228</v>
      </c>
      <c r="AJ22" s="120">
        <f t="shared" si="4"/>
        <v>119043</v>
      </c>
      <c r="AK22" s="1173" t="s">
        <v>203</v>
      </c>
      <c r="AL22" s="1173"/>
      <c r="AM22" s="1156" t="s">
        <v>69</v>
      </c>
      <c r="AN22" s="1156"/>
      <c r="AO22" s="147">
        <v>423</v>
      </c>
      <c r="AP22" s="147">
        <v>192</v>
      </c>
      <c r="AQ22" s="147">
        <v>331</v>
      </c>
      <c r="AR22" s="147">
        <v>145</v>
      </c>
      <c r="AS22" s="148">
        <v>251</v>
      </c>
      <c r="AT22" s="148">
        <v>115</v>
      </c>
      <c r="AU22" s="148">
        <v>221</v>
      </c>
      <c r="AV22" s="148">
        <v>92</v>
      </c>
      <c r="AW22" s="148">
        <v>205</v>
      </c>
      <c r="AX22" s="148">
        <v>68</v>
      </c>
      <c r="AY22" s="148">
        <v>124</v>
      </c>
      <c r="AZ22" s="148">
        <v>54</v>
      </c>
      <c r="BA22" s="87">
        <f t="shared" si="5"/>
        <v>1555</v>
      </c>
      <c r="BB22" s="87">
        <f t="shared" si="5"/>
        <v>666</v>
      </c>
      <c r="BC22" s="87">
        <f t="shared" si="6"/>
        <v>2221</v>
      </c>
      <c r="BD22" s="1173" t="s">
        <v>203</v>
      </c>
      <c r="BE22" s="1173"/>
      <c r="BF22" s="158" t="s">
        <v>69</v>
      </c>
      <c r="BG22" s="158"/>
      <c r="BH22" s="124">
        <v>0</v>
      </c>
      <c r="BI22" s="124">
        <v>27</v>
      </c>
      <c r="BJ22" s="124">
        <v>0</v>
      </c>
      <c r="BK22" s="124">
        <v>26</v>
      </c>
      <c r="BL22" s="125">
        <v>0</v>
      </c>
      <c r="BM22" s="125">
        <v>32</v>
      </c>
      <c r="BN22" s="125">
        <v>0</v>
      </c>
      <c r="BO22" s="125">
        <v>0</v>
      </c>
      <c r="BP22" s="125">
        <v>0</v>
      </c>
      <c r="BQ22" s="125">
        <v>0</v>
      </c>
      <c r="BR22" s="125">
        <v>0</v>
      </c>
      <c r="BS22" s="125">
        <v>0</v>
      </c>
      <c r="BT22" s="120">
        <f t="shared" si="7"/>
        <v>0</v>
      </c>
      <c r="BU22" s="120">
        <f t="shared" si="7"/>
        <v>85</v>
      </c>
      <c r="BV22" s="120">
        <f t="shared" si="8"/>
        <v>85</v>
      </c>
      <c r="BW22" s="156" t="s">
        <v>203</v>
      </c>
      <c r="BX22" s="156"/>
    </row>
    <row r="23" spans="1:76" ht="18">
      <c r="A23" s="1125" t="s">
        <v>70</v>
      </c>
      <c r="B23" s="1125"/>
      <c r="C23" s="425">
        <f t="shared" ref="C23:N23" si="24">SUM(D50,C79,C107)</f>
        <v>20857</v>
      </c>
      <c r="D23" s="425">
        <f t="shared" si="24"/>
        <v>19448</v>
      </c>
      <c r="E23" s="425">
        <f t="shared" si="24"/>
        <v>18914</v>
      </c>
      <c r="F23" s="425">
        <f t="shared" si="24"/>
        <v>18302</v>
      </c>
      <c r="G23" s="425">
        <f t="shared" si="24"/>
        <v>18110</v>
      </c>
      <c r="H23" s="425">
        <f t="shared" si="24"/>
        <v>16967</v>
      </c>
      <c r="I23" s="425">
        <f t="shared" si="24"/>
        <v>17515</v>
      </c>
      <c r="J23" s="425">
        <f t="shared" si="24"/>
        <v>15468</v>
      </c>
      <c r="K23" s="425">
        <f t="shared" si="24"/>
        <v>14460</v>
      </c>
      <c r="L23" s="425">
        <f t="shared" si="24"/>
        <v>12276</v>
      </c>
      <c r="M23" s="425">
        <f t="shared" si="24"/>
        <v>12371</v>
      </c>
      <c r="N23" s="425">
        <f t="shared" si="24"/>
        <v>10302</v>
      </c>
      <c r="O23" s="195">
        <f t="shared" si="1"/>
        <v>102227</v>
      </c>
      <c r="P23" s="195">
        <f t="shared" si="2"/>
        <v>92763</v>
      </c>
      <c r="Q23" s="195">
        <f t="shared" si="10"/>
        <v>194990</v>
      </c>
      <c r="R23" s="1077" t="s">
        <v>204</v>
      </c>
      <c r="S23" s="1077"/>
      <c r="T23" s="1166" t="s">
        <v>70</v>
      </c>
      <c r="U23" s="1166"/>
      <c r="V23" s="137">
        <v>19357</v>
      </c>
      <c r="W23" s="137">
        <v>18218</v>
      </c>
      <c r="X23" s="137">
        <v>18857</v>
      </c>
      <c r="Y23" s="137">
        <v>17563</v>
      </c>
      <c r="Z23" s="137">
        <v>18230</v>
      </c>
      <c r="AA23" s="137">
        <v>16308</v>
      </c>
      <c r="AB23" s="137">
        <v>16776</v>
      </c>
      <c r="AC23" s="137">
        <v>14673</v>
      </c>
      <c r="AD23" s="137">
        <v>14452</v>
      </c>
      <c r="AE23" s="137">
        <v>11801</v>
      </c>
      <c r="AF23" s="137">
        <v>13016</v>
      </c>
      <c r="AG23" s="137">
        <v>9544</v>
      </c>
      <c r="AH23" s="120">
        <f t="shared" si="3"/>
        <v>100688</v>
      </c>
      <c r="AI23" s="120">
        <f t="shared" si="3"/>
        <v>88107</v>
      </c>
      <c r="AJ23" s="120">
        <f t="shared" si="4"/>
        <v>188795</v>
      </c>
      <c r="AK23" s="1173" t="s">
        <v>204</v>
      </c>
      <c r="AL23" s="1173"/>
      <c r="AM23" s="1156" t="s">
        <v>70</v>
      </c>
      <c r="AN23" s="1156"/>
      <c r="AO23" s="147">
        <v>290</v>
      </c>
      <c r="AP23" s="147">
        <v>124</v>
      </c>
      <c r="AQ23" s="147">
        <v>255</v>
      </c>
      <c r="AR23" s="147">
        <v>84</v>
      </c>
      <c r="AS23" s="147">
        <v>82</v>
      </c>
      <c r="AT23" s="147">
        <v>78</v>
      </c>
      <c r="AU23" s="147">
        <v>129</v>
      </c>
      <c r="AV23" s="147">
        <v>62</v>
      </c>
      <c r="AW23" s="147">
        <v>155</v>
      </c>
      <c r="AX23" s="147">
        <v>50</v>
      </c>
      <c r="AY23" s="147">
        <v>102</v>
      </c>
      <c r="AZ23" s="147">
        <v>40</v>
      </c>
      <c r="BA23" s="87">
        <f t="shared" si="5"/>
        <v>1013</v>
      </c>
      <c r="BB23" s="87">
        <f t="shared" si="5"/>
        <v>438</v>
      </c>
      <c r="BC23" s="87">
        <f t="shared" si="6"/>
        <v>1451</v>
      </c>
      <c r="BD23" s="1173" t="s">
        <v>204</v>
      </c>
      <c r="BE23" s="1173"/>
      <c r="BF23" s="158" t="s">
        <v>70</v>
      </c>
      <c r="BG23" s="158"/>
      <c r="BH23" s="124">
        <v>15</v>
      </c>
      <c r="BI23" s="124">
        <v>17</v>
      </c>
      <c r="BJ23" s="124">
        <v>14</v>
      </c>
      <c r="BK23" s="124">
        <v>18</v>
      </c>
      <c r="BL23" s="124">
        <v>12</v>
      </c>
      <c r="BM23" s="124">
        <v>16</v>
      </c>
      <c r="BN23" s="124">
        <v>18</v>
      </c>
      <c r="BO23" s="124">
        <v>15</v>
      </c>
      <c r="BP23" s="124">
        <v>14</v>
      </c>
      <c r="BQ23" s="124">
        <v>13</v>
      </c>
      <c r="BR23" s="124">
        <v>10</v>
      </c>
      <c r="BS23" s="124">
        <v>9</v>
      </c>
      <c r="BT23" s="120">
        <f t="shared" si="7"/>
        <v>83</v>
      </c>
      <c r="BU23" s="120">
        <f t="shared" si="7"/>
        <v>88</v>
      </c>
      <c r="BV23" s="120">
        <f t="shared" si="8"/>
        <v>171</v>
      </c>
      <c r="BW23" s="156" t="s">
        <v>204</v>
      </c>
      <c r="BX23" s="156"/>
    </row>
    <row r="24" spans="1:76" ht="18">
      <c r="A24" s="1125" t="s">
        <v>71</v>
      </c>
      <c r="B24" s="1125"/>
      <c r="C24" s="425">
        <f t="shared" ref="C24:N24" si="25">SUM(D51,C80,C108)</f>
        <v>33024</v>
      </c>
      <c r="D24" s="425">
        <f t="shared" si="25"/>
        <v>31251</v>
      </c>
      <c r="E24" s="425">
        <f t="shared" si="25"/>
        <v>31360</v>
      </c>
      <c r="F24" s="425">
        <f t="shared" si="25"/>
        <v>29337</v>
      </c>
      <c r="G24" s="425">
        <f t="shared" si="25"/>
        <v>30738</v>
      </c>
      <c r="H24" s="425">
        <f t="shared" si="25"/>
        <v>28342</v>
      </c>
      <c r="I24" s="425">
        <f t="shared" si="25"/>
        <v>29609</v>
      </c>
      <c r="J24" s="425">
        <f t="shared" si="25"/>
        <v>26093</v>
      </c>
      <c r="K24" s="425">
        <f t="shared" si="25"/>
        <v>26229</v>
      </c>
      <c r="L24" s="425">
        <f t="shared" si="25"/>
        <v>22650</v>
      </c>
      <c r="M24" s="425">
        <f t="shared" si="25"/>
        <v>19779</v>
      </c>
      <c r="N24" s="425">
        <f t="shared" si="25"/>
        <v>17671</v>
      </c>
      <c r="O24" s="195">
        <f t="shared" si="1"/>
        <v>170739</v>
      </c>
      <c r="P24" s="195">
        <f t="shared" si="2"/>
        <v>155344</v>
      </c>
      <c r="Q24" s="195">
        <f t="shared" si="10"/>
        <v>326083</v>
      </c>
      <c r="R24" s="1077" t="s">
        <v>205</v>
      </c>
      <c r="S24" s="1077"/>
      <c r="T24" s="1166" t="s">
        <v>71</v>
      </c>
      <c r="U24" s="1166"/>
      <c r="V24" s="137">
        <v>29416</v>
      </c>
      <c r="W24" s="137">
        <v>28653</v>
      </c>
      <c r="X24" s="137">
        <v>29592</v>
      </c>
      <c r="Y24" s="137">
        <v>27946</v>
      </c>
      <c r="Z24" s="137">
        <v>28497</v>
      </c>
      <c r="AA24" s="137">
        <v>26062</v>
      </c>
      <c r="AB24" s="137">
        <v>26717</v>
      </c>
      <c r="AC24" s="137">
        <v>23698</v>
      </c>
      <c r="AD24" s="137">
        <v>22782</v>
      </c>
      <c r="AE24" s="137">
        <v>20306</v>
      </c>
      <c r="AF24" s="137">
        <v>21612</v>
      </c>
      <c r="AG24" s="137">
        <v>17438</v>
      </c>
      <c r="AH24" s="120">
        <f t="shared" si="3"/>
        <v>158616</v>
      </c>
      <c r="AI24" s="120">
        <f t="shared" si="3"/>
        <v>144103</v>
      </c>
      <c r="AJ24" s="120">
        <f t="shared" si="4"/>
        <v>302719</v>
      </c>
      <c r="AK24" s="1173" t="s">
        <v>205</v>
      </c>
      <c r="AL24" s="1173"/>
      <c r="AM24" s="1156" t="s">
        <v>71</v>
      </c>
      <c r="AN24" s="1156"/>
      <c r="AO24" s="147">
        <v>919</v>
      </c>
      <c r="AP24" s="147">
        <v>384</v>
      </c>
      <c r="AQ24" s="147">
        <v>745</v>
      </c>
      <c r="AR24" s="147">
        <v>327</v>
      </c>
      <c r="AS24" s="147">
        <v>616</v>
      </c>
      <c r="AT24" s="147">
        <v>241</v>
      </c>
      <c r="AU24" s="147">
        <v>531</v>
      </c>
      <c r="AV24" s="147">
        <v>209</v>
      </c>
      <c r="AW24" s="147">
        <v>565</v>
      </c>
      <c r="AX24" s="147">
        <v>177</v>
      </c>
      <c r="AY24" s="147">
        <v>421</v>
      </c>
      <c r="AZ24" s="147">
        <v>187</v>
      </c>
      <c r="BA24" s="87">
        <f t="shared" si="5"/>
        <v>3797</v>
      </c>
      <c r="BB24" s="87">
        <f t="shared" si="5"/>
        <v>1525</v>
      </c>
      <c r="BC24" s="87">
        <f t="shared" si="6"/>
        <v>5322</v>
      </c>
      <c r="BD24" s="1173" t="s">
        <v>205</v>
      </c>
      <c r="BE24" s="1173"/>
      <c r="BF24" s="158" t="s">
        <v>71</v>
      </c>
      <c r="BG24" s="158"/>
      <c r="BH24" s="124">
        <v>0</v>
      </c>
      <c r="BI24" s="124">
        <v>41</v>
      </c>
      <c r="BJ24" s="124">
        <v>0</v>
      </c>
      <c r="BK24" s="124">
        <v>43</v>
      </c>
      <c r="BL24" s="124">
        <v>0</v>
      </c>
      <c r="BM24" s="124">
        <v>44</v>
      </c>
      <c r="BN24" s="124">
        <v>0</v>
      </c>
      <c r="BO24" s="124">
        <v>47</v>
      </c>
      <c r="BP24" s="124">
        <v>0</v>
      </c>
      <c r="BQ24" s="124">
        <v>45</v>
      </c>
      <c r="BR24" s="124">
        <v>0</v>
      </c>
      <c r="BS24" s="124">
        <v>27</v>
      </c>
      <c r="BT24" s="120">
        <f t="shared" si="7"/>
        <v>0</v>
      </c>
      <c r="BU24" s="120">
        <f t="shared" si="7"/>
        <v>247</v>
      </c>
      <c r="BV24" s="120">
        <f t="shared" si="8"/>
        <v>247</v>
      </c>
      <c r="BW24" s="156" t="s">
        <v>205</v>
      </c>
      <c r="BX24" s="156"/>
    </row>
    <row r="25" spans="1:76" ht="18">
      <c r="A25" s="1125" t="s">
        <v>72</v>
      </c>
      <c r="B25" s="1125"/>
      <c r="C25" s="425">
        <f t="shared" ref="C25:N25" si="26">SUM(D52,C81,C109)</f>
        <v>25575</v>
      </c>
      <c r="D25" s="425">
        <f t="shared" si="26"/>
        <v>21708</v>
      </c>
      <c r="E25" s="425">
        <f t="shared" si="26"/>
        <v>18321</v>
      </c>
      <c r="F25" s="425">
        <f t="shared" si="26"/>
        <v>15250</v>
      </c>
      <c r="G25" s="425">
        <f t="shared" si="26"/>
        <v>17943</v>
      </c>
      <c r="H25" s="425">
        <f t="shared" si="26"/>
        <v>12262</v>
      </c>
      <c r="I25" s="425">
        <f t="shared" si="26"/>
        <v>13250</v>
      </c>
      <c r="J25" s="425">
        <f t="shared" si="26"/>
        <v>12390</v>
      </c>
      <c r="K25" s="425">
        <f t="shared" si="26"/>
        <v>15628</v>
      </c>
      <c r="L25" s="425">
        <f t="shared" si="26"/>
        <v>10444</v>
      </c>
      <c r="M25" s="425">
        <f t="shared" si="26"/>
        <v>13863</v>
      </c>
      <c r="N25" s="425">
        <f t="shared" si="26"/>
        <v>9430</v>
      </c>
      <c r="O25" s="195">
        <f t="shared" si="1"/>
        <v>104580</v>
      </c>
      <c r="P25" s="195">
        <f t="shared" si="2"/>
        <v>81484</v>
      </c>
      <c r="Q25" s="195">
        <f t="shared" si="10"/>
        <v>186064</v>
      </c>
      <c r="R25" s="1077" t="s">
        <v>206</v>
      </c>
      <c r="S25" s="1077"/>
      <c r="T25" s="1166" t="s">
        <v>72</v>
      </c>
      <c r="U25" s="1166"/>
      <c r="V25" s="137">
        <v>23612</v>
      </c>
      <c r="W25" s="137">
        <v>19529</v>
      </c>
      <c r="X25" s="137">
        <v>16730</v>
      </c>
      <c r="Y25" s="137">
        <v>14298</v>
      </c>
      <c r="Z25" s="137">
        <v>15951</v>
      </c>
      <c r="AA25" s="137">
        <v>11360</v>
      </c>
      <c r="AB25" s="137">
        <v>10831</v>
      </c>
      <c r="AC25" s="137">
        <v>11450</v>
      </c>
      <c r="AD25" s="137">
        <v>11077</v>
      </c>
      <c r="AE25" s="137">
        <v>8584</v>
      </c>
      <c r="AF25" s="137">
        <v>11098</v>
      </c>
      <c r="AG25" s="137">
        <v>8633</v>
      </c>
      <c r="AH25" s="120">
        <f t="shared" si="3"/>
        <v>89299</v>
      </c>
      <c r="AI25" s="120">
        <f t="shared" si="3"/>
        <v>73854</v>
      </c>
      <c r="AJ25" s="120">
        <f t="shared" si="4"/>
        <v>163153</v>
      </c>
      <c r="AK25" s="1173" t="s">
        <v>206</v>
      </c>
      <c r="AL25" s="1173"/>
      <c r="AM25" s="1156" t="s">
        <v>72</v>
      </c>
      <c r="AN25" s="1156"/>
      <c r="AO25" s="148">
        <v>408</v>
      </c>
      <c r="AP25" s="148">
        <v>0</v>
      </c>
      <c r="AQ25" s="148">
        <v>287</v>
      </c>
      <c r="AR25" s="148">
        <v>108</v>
      </c>
      <c r="AS25" s="148">
        <v>193</v>
      </c>
      <c r="AT25" s="148">
        <v>84</v>
      </c>
      <c r="AU25" s="148">
        <v>182</v>
      </c>
      <c r="AV25" s="148">
        <v>58</v>
      </c>
      <c r="AW25" s="148">
        <v>125</v>
      </c>
      <c r="AX25" s="148">
        <v>49</v>
      </c>
      <c r="AY25" s="148">
        <v>97</v>
      </c>
      <c r="AZ25" s="148">
        <v>37</v>
      </c>
      <c r="BA25" s="87">
        <f t="shared" si="5"/>
        <v>1292</v>
      </c>
      <c r="BB25" s="87">
        <f t="shared" si="5"/>
        <v>336</v>
      </c>
      <c r="BC25" s="87">
        <f t="shared" si="6"/>
        <v>1628</v>
      </c>
      <c r="BD25" s="1173" t="s">
        <v>206</v>
      </c>
      <c r="BE25" s="1173"/>
      <c r="BF25" s="158" t="s">
        <v>72</v>
      </c>
      <c r="BG25" s="158"/>
      <c r="BH25" s="125">
        <v>27</v>
      </c>
      <c r="BI25" s="125">
        <v>24</v>
      </c>
      <c r="BJ25" s="125">
        <v>25</v>
      </c>
      <c r="BK25" s="125">
        <v>18</v>
      </c>
      <c r="BL25" s="125">
        <v>20</v>
      </c>
      <c r="BM25" s="125">
        <v>22</v>
      </c>
      <c r="BN25" s="125">
        <v>14</v>
      </c>
      <c r="BO25" s="125">
        <v>23</v>
      </c>
      <c r="BP25" s="125">
        <v>24</v>
      </c>
      <c r="BQ25" s="125">
        <v>5</v>
      </c>
      <c r="BR25" s="125">
        <v>13</v>
      </c>
      <c r="BS25" s="125">
        <v>9</v>
      </c>
      <c r="BT25" s="120">
        <f t="shared" si="7"/>
        <v>123</v>
      </c>
      <c r="BU25" s="120">
        <f t="shared" si="7"/>
        <v>101</v>
      </c>
      <c r="BV25" s="120">
        <f t="shared" si="8"/>
        <v>224</v>
      </c>
      <c r="BW25" s="156" t="s">
        <v>206</v>
      </c>
      <c r="BX25" s="156"/>
    </row>
    <row r="26" spans="1:76" ht="18">
      <c r="A26" s="1196" t="s">
        <v>73</v>
      </c>
      <c r="B26" s="1196"/>
      <c r="C26" s="331">
        <f t="shared" ref="C26:N26" si="27">SUM(D53,C82,C110)</f>
        <v>47936</v>
      </c>
      <c r="D26" s="331">
        <f t="shared" si="27"/>
        <v>46945</v>
      </c>
      <c r="E26" s="331">
        <f t="shared" si="27"/>
        <v>44659</v>
      </c>
      <c r="F26" s="331">
        <f t="shared" si="27"/>
        <v>43004</v>
      </c>
      <c r="G26" s="331">
        <f t="shared" si="27"/>
        <v>43765</v>
      </c>
      <c r="H26" s="331">
        <f t="shared" si="27"/>
        <v>42152</v>
      </c>
      <c r="I26" s="331">
        <f t="shared" si="27"/>
        <v>41304</v>
      </c>
      <c r="J26" s="331">
        <f t="shared" si="27"/>
        <v>38341</v>
      </c>
      <c r="K26" s="331">
        <f t="shared" si="27"/>
        <v>36997</v>
      </c>
      <c r="L26" s="331">
        <f t="shared" si="27"/>
        <v>33521</v>
      </c>
      <c r="M26" s="331">
        <f t="shared" si="27"/>
        <v>30730</v>
      </c>
      <c r="N26" s="331">
        <f t="shared" si="27"/>
        <v>27143</v>
      </c>
      <c r="O26" s="426">
        <f t="shared" si="1"/>
        <v>245391</v>
      </c>
      <c r="P26" s="426">
        <f t="shared" si="2"/>
        <v>231106</v>
      </c>
      <c r="Q26" s="426">
        <f t="shared" si="10"/>
        <v>476497</v>
      </c>
      <c r="R26" s="1197" t="s">
        <v>382</v>
      </c>
      <c r="S26" s="1197"/>
      <c r="T26" s="1163" t="s">
        <v>73</v>
      </c>
      <c r="U26" s="1163"/>
      <c r="V26" s="138">
        <v>40262</v>
      </c>
      <c r="W26" s="138">
        <v>41628</v>
      </c>
      <c r="X26" s="138">
        <v>39560</v>
      </c>
      <c r="Y26" s="138">
        <v>40438</v>
      </c>
      <c r="Z26" s="138">
        <v>38156</v>
      </c>
      <c r="AA26" s="138">
        <v>38043</v>
      </c>
      <c r="AB26" s="138">
        <v>36656</v>
      </c>
      <c r="AC26" s="138">
        <v>35248</v>
      </c>
      <c r="AD26" s="138">
        <v>31879</v>
      </c>
      <c r="AE26" s="138">
        <v>30226</v>
      </c>
      <c r="AF26" s="138">
        <v>27988</v>
      </c>
      <c r="AG26" s="138">
        <v>25725</v>
      </c>
      <c r="AH26" s="121">
        <f t="shared" si="3"/>
        <v>214501</v>
      </c>
      <c r="AI26" s="121">
        <f t="shared" si="3"/>
        <v>211308</v>
      </c>
      <c r="AJ26" s="122">
        <f t="shared" si="4"/>
        <v>425809</v>
      </c>
      <c r="AK26" s="1195" t="s">
        <v>207</v>
      </c>
      <c r="AL26" s="1195"/>
      <c r="AM26" s="1202" t="s">
        <v>73</v>
      </c>
      <c r="AN26" s="1202"/>
      <c r="AO26" s="147">
        <v>4954</v>
      </c>
      <c r="AP26" s="147">
        <v>2483</v>
      </c>
      <c r="AQ26" s="147">
        <v>4423</v>
      </c>
      <c r="AR26" s="147">
        <v>2081</v>
      </c>
      <c r="AS26" s="147">
        <v>3873</v>
      </c>
      <c r="AT26" s="147">
        <v>1658</v>
      </c>
      <c r="AU26" s="147">
        <v>3331</v>
      </c>
      <c r="AV26" s="147">
        <v>1347</v>
      </c>
      <c r="AW26" s="147">
        <v>3025</v>
      </c>
      <c r="AX26" s="147">
        <v>1185</v>
      </c>
      <c r="AY26" s="147">
        <v>2495</v>
      </c>
      <c r="AZ26" s="147">
        <v>923</v>
      </c>
      <c r="BA26" s="149">
        <f t="shared" si="5"/>
        <v>22101</v>
      </c>
      <c r="BB26" s="149">
        <f t="shared" si="5"/>
        <v>9677</v>
      </c>
      <c r="BC26" s="150">
        <f t="shared" si="6"/>
        <v>31778</v>
      </c>
      <c r="BD26" s="1195" t="s">
        <v>207</v>
      </c>
      <c r="BE26" s="1195"/>
      <c r="BF26" s="1202" t="s">
        <v>73</v>
      </c>
      <c r="BG26" s="1202"/>
      <c r="BH26" s="124">
        <v>49</v>
      </c>
      <c r="BI26" s="124">
        <v>27</v>
      </c>
      <c r="BJ26" s="124">
        <v>50</v>
      </c>
      <c r="BK26" s="124">
        <v>28</v>
      </c>
      <c r="BL26" s="124">
        <v>47</v>
      </c>
      <c r="BM26" s="124">
        <v>32</v>
      </c>
      <c r="BN26" s="124">
        <v>46</v>
      </c>
      <c r="BO26" s="124">
        <v>30</v>
      </c>
      <c r="BP26" s="124">
        <v>36</v>
      </c>
      <c r="BQ26" s="124">
        <v>37</v>
      </c>
      <c r="BR26" s="124">
        <v>28</v>
      </c>
      <c r="BS26" s="124">
        <v>26</v>
      </c>
      <c r="BT26" s="121">
        <f t="shared" si="7"/>
        <v>256</v>
      </c>
      <c r="BU26" s="121">
        <f t="shared" si="7"/>
        <v>180</v>
      </c>
      <c r="BV26" s="122">
        <f t="shared" si="8"/>
        <v>436</v>
      </c>
      <c r="BW26" s="1203" t="s">
        <v>207</v>
      </c>
      <c r="BX26" s="1203"/>
    </row>
    <row r="27" spans="1:76" ht="18">
      <c r="A27" s="1198" t="s">
        <v>32</v>
      </c>
      <c r="B27" s="1198"/>
      <c r="C27" s="78">
        <f>SUM(C8:C26)</f>
        <v>448355</v>
      </c>
      <c r="D27" s="78">
        <f>SUM(D8:D26)</f>
        <v>426467</v>
      </c>
      <c r="E27" s="78">
        <f t="shared" ref="E27:P27" si="28">SUM(E8:E26)</f>
        <v>399665</v>
      </c>
      <c r="F27" s="78">
        <f t="shared" si="28"/>
        <v>378355</v>
      </c>
      <c r="G27" s="78">
        <f t="shared" si="28"/>
        <v>379335</v>
      </c>
      <c r="H27" s="78">
        <f t="shared" si="28"/>
        <v>349787</v>
      </c>
      <c r="I27" s="78">
        <f t="shared" si="28"/>
        <v>358779</v>
      </c>
      <c r="J27" s="78">
        <f t="shared" si="28"/>
        <v>329827</v>
      </c>
      <c r="K27" s="78">
        <f t="shared" si="28"/>
        <v>320815</v>
      </c>
      <c r="L27" s="78">
        <f t="shared" si="28"/>
        <v>285184</v>
      </c>
      <c r="M27" s="78">
        <f t="shared" si="28"/>
        <v>265301</v>
      </c>
      <c r="N27" s="78">
        <f t="shared" si="28"/>
        <v>237820</v>
      </c>
      <c r="O27" s="78">
        <f t="shared" si="28"/>
        <v>2172250</v>
      </c>
      <c r="P27" s="78">
        <f t="shared" si="28"/>
        <v>2007440</v>
      </c>
      <c r="Q27" s="194">
        <f t="shared" si="10"/>
        <v>4179690</v>
      </c>
      <c r="R27" s="1090" t="s">
        <v>181</v>
      </c>
      <c r="S27" s="1090"/>
      <c r="T27" s="1073" t="s">
        <v>32</v>
      </c>
      <c r="U27" s="1073"/>
      <c r="V27" s="108">
        <f t="shared" ref="V27:AI27" si="29">SUM(V8:V26)</f>
        <v>384598</v>
      </c>
      <c r="W27" s="108">
        <f t="shared" si="29"/>
        <v>370504</v>
      </c>
      <c r="X27" s="108">
        <f t="shared" si="29"/>
        <v>358517</v>
      </c>
      <c r="Y27" s="108">
        <f t="shared" si="29"/>
        <v>341365</v>
      </c>
      <c r="Z27" s="108">
        <f t="shared" si="29"/>
        <v>385268</v>
      </c>
      <c r="AA27" s="108">
        <f t="shared" si="29"/>
        <v>323819</v>
      </c>
      <c r="AB27" s="108">
        <f t="shared" si="29"/>
        <v>324324</v>
      </c>
      <c r="AC27" s="108">
        <f t="shared" si="29"/>
        <v>298699</v>
      </c>
      <c r="AD27" s="108">
        <f t="shared" si="29"/>
        <v>287653</v>
      </c>
      <c r="AE27" s="108">
        <f t="shared" si="29"/>
        <v>254379</v>
      </c>
      <c r="AF27" s="108">
        <f t="shared" si="29"/>
        <v>259943</v>
      </c>
      <c r="AG27" s="108">
        <f t="shared" si="29"/>
        <v>224263</v>
      </c>
      <c r="AH27" s="108">
        <f t="shared" si="29"/>
        <v>2000303</v>
      </c>
      <c r="AI27" s="108">
        <f t="shared" si="29"/>
        <v>1813029</v>
      </c>
      <c r="AJ27" s="123">
        <f t="shared" si="4"/>
        <v>3813332</v>
      </c>
      <c r="AK27" s="1090" t="s">
        <v>181</v>
      </c>
      <c r="AL27" s="1090"/>
      <c r="AM27" s="1180" t="s">
        <v>32</v>
      </c>
      <c r="AN27" s="1180"/>
      <c r="AO27" s="90">
        <f t="shared" ref="AO27:BB27" si="30">SUM(AO8:AO26)</f>
        <v>15701</v>
      </c>
      <c r="AP27" s="90">
        <f t="shared" si="30"/>
        <v>8332</v>
      </c>
      <c r="AQ27" s="90">
        <f t="shared" si="30"/>
        <v>13152</v>
      </c>
      <c r="AR27" s="90">
        <f t="shared" si="30"/>
        <v>6902</v>
      </c>
      <c r="AS27" s="90">
        <f t="shared" si="30"/>
        <v>11160</v>
      </c>
      <c r="AT27" s="90">
        <f t="shared" si="30"/>
        <v>5456</v>
      </c>
      <c r="AU27" s="90">
        <f t="shared" si="30"/>
        <v>9141</v>
      </c>
      <c r="AV27" s="90">
        <f t="shared" si="30"/>
        <v>4531</v>
      </c>
      <c r="AW27" s="90">
        <f t="shared" si="30"/>
        <v>8143</v>
      </c>
      <c r="AX27" s="90">
        <f t="shared" si="30"/>
        <v>3702</v>
      </c>
      <c r="AY27" s="90">
        <f t="shared" si="30"/>
        <v>6178</v>
      </c>
      <c r="AZ27" s="90">
        <f t="shared" si="30"/>
        <v>2829</v>
      </c>
      <c r="BA27" s="90">
        <f t="shared" si="30"/>
        <v>63475</v>
      </c>
      <c r="BB27" s="90">
        <f t="shared" si="30"/>
        <v>31752</v>
      </c>
      <c r="BC27" s="151">
        <f t="shared" si="6"/>
        <v>95227</v>
      </c>
      <c r="BD27" s="1090" t="s">
        <v>181</v>
      </c>
      <c r="BE27" s="1090"/>
      <c r="BF27" s="1180" t="s">
        <v>32</v>
      </c>
      <c r="BG27" s="1180"/>
      <c r="BH27" s="108">
        <f t="shared" ref="BH27:BU27" si="31">SUM(BH8:BH26)</f>
        <v>400</v>
      </c>
      <c r="BI27" s="108">
        <f t="shared" si="31"/>
        <v>712</v>
      </c>
      <c r="BJ27" s="108">
        <f t="shared" si="31"/>
        <v>384</v>
      </c>
      <c r="BK27" s="108">
        <f t="shared" si="31"/>
        <v>682</v>
      </c>
      <c r="BL27" s="108">
        <f t="shared" si="31"/>
        <v>340</v>
      </c>
      <c r="BM27" s="108">
        <f t="shared" si="31"/>
        <v>703</v>
      </c>
      <c r="BN27" s="108">
        <f t="shared" si="31"/>
        <v>375</v>
      </c>
      <c r="BO27" s="108">
        <f t="shared" si="31"/>
        <v>664</v>
      </c>
      <c r="BP27" s="108">
        <f t="shared" si="31"/>
        <v>284</v>
      </c>
      <c r="BQ27" s="108">
        <f t="shared" si="31"/>
        <v>507</v>
      </c>
      <c r="BR27" s="108">
        <f t="shared" si="31"/>
        <v>194</v>
      </c>
      <c r="BS27" s="108">
        <f t="shared" si="31"/>
        <v>463</v>
      </c>
      <c r="BT27" s="108">
        <f t="shared" si="31"/>
        <v>1977</v>
      </c>
      <c r="BU27" s="108">
        <f t="shared" si="31"/>
        <v>3731</v>
      </c>
      <c r="BV27" s="123">
        <f t="shared" ref="BV27" si="32">SUM(BT27:BU27)</f>
        <v>5708</v>
      </c>
      <c r="BW27" s="1181" t="s">
        <v>181</v>
      </c>
      <c r="BX27" s="1181"/>
    </row>
    <row r="28" spans="1:76" ht="18">
      <c r="A28" s="1129" t="s">
        <v>387</v>
      </c>
      <c r="B28" s="1129"/>
      <c r="C28" s="1129"/>
      <c r="D28" s="1129"/>
      <c r="E28" s="1129"/>
      <c r="F28" s="1129"/>
      <c r="G28" s="1129"/>
      <c r="H28" s="1129"/>
      <c r="I28" s="1129"/>
      <c r="J28" s="1129"/>
      <c r="K28" s="1129"/>
      <c r="L28" s="1129"/>
      <c r="M28" s="1129"/>
      <c r="N28" s="1129"/>
      <c r="O28" s="1129"/>
      <c r="P28" s="1129"/>
      <c r="Q28" s="1129"/>
      <c r="R28" s="1137"/>
      <c r="S28" s="275"/>
    </row>
    <row r="29" spans="1:76" ht="18">
      <c r="A29" s="1129" t="s">
        <v>415</v>
      </c>
      <c r="B29" s="1129"/>
      <c r="C29" s="1129"/>
      <c r="D29" s="1129"/>
      <c r="E29" s="1129"/>
      <c r="F29" s="1129"/>
      <c r="G29" s="1129"/>
      <c r="H29" s="1129"/>
      <c r="I29" s="1129"/>
      <c r="J29" s="1129"/>
      <c r="K29" s="1129"/>
      <c r="L29" s="1129"/>
      <c r="M29" s="1129"/>
      <c r="N29" s="1129"/>
      <c r="O29" s="1129"/>
      <c r="P29" s="1129"/>
      <c r="Q29" s="1129"/>
      <c r="R29" s="1129"/>
      <c r="S29" s="275"/>
      <c r="T29" s="1201"/>
      <c r="U29" s="1201"/>
    </row>
    <row r="30" spans="1:76" ht="36">
      <c r="A30" s="1134" t="s">
        <v>308</v>
      </c>
      <c r="B30" s="1134"/>
      <c r="C30" s="278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95"/>
      <c r="T30" s="1133" t="s">
        <v>347</v>
      </c>
      <c r="U30" s="1133"/>
    </row>
    <row r="31" spans="1:76" ht="31.5">
      <c r="A31" s="1070" t="s">
        <v>41</v>
      </c>
      <c r="B31" s="1070"/>
      <c r="C31" s="271"/>
      <c r="D31" s="1094" t="s">
        <v>94</v>
      </c>
      <c r="E31" s="1094"/>
      <c r="F31" s="1094" t="s">
        <v>95</v>
      </c>
      <c r="G31" s="1094"/>
      <c r="H31" s="1094" t="s">
        <v>96</v>
      </c>
      <c r="I31" s="1094"/>
      <c r="J31" s="1094" t="s">
        <v>97</v>
      </c>
      <c r="K31" s="1094"/>
      <c r="L31" s="1094" t="s">
        <v>98</v>
      </c>
      <c r="M31" s="1094"/>
      <c r="N31" s="1094" t="s">
        <v>31</v>
      </c>
      <c r="O31" s="1094"/>
      <c r="P31" s="1094" t="s">
        <v>32</v>
      </c>
      <c r="Q31" s="1094"/>
      <c r="R31" s="1094"/>
      <c r="S31" s="274"/>
      <c r="T31" s="1070" t="s">
        <v>180</v>
      </c>
      <c r="U31" s="1070"/>
    </row>
    <row r="32" spans="1:76" ht="31.5">
      <c r="A32" s="1082"/>
      <c r="B32" s="1082"/>
      <c r="C32" s="270"/>
      <c r="D32" s="1082" t="s">
        <v>269</v>
      </c>
      <c r="E32" s="1082"/>
      <c r="F32" s="1082" t="s">
        <v>263</v>
      </c>
      <c r="G32" s="1082"/>
      <c r="H32" s="1082" t="s">
        <v>270</v>
      </c>
      <c r="I32" s="1082"/>
      <c r="J32" s="1082" t="s">
        <v>265</v>
      </c>
      <c r="K32" s="1082"/>
      <c r="L32" s="1083" t="s">
        <v>261</v>
      </c>
      <c r="M32" s="1083"/>
      <c r="N32" s="1083" t="s">
        <v>268</v>
      </c>
      <c r="O32" s="1083"/>
      <c r="P32" s="273"/>
      <c r="Q32" s="273" t="s">
        <v>181</v>
      </c>
      <c r="R32" s="273"/>
      <c r="S32" s="273"/>
      <c r="T32" s="1082"/>
      <c r="U32" s="1082"/>
    </row>
    <row r="33" spans="1:21" ht="15.75">
      <c r="A33" s="1082"/>
      <c r="B33" s="1082"/>
      <c r="C33" s="270"/>
      <c r="D33" s="270" t="s">
        <v>33</v>
      </c>
      <c r="E33" s="270" t="s">
        <v>34</v>
      </c>
      <c r="F33" s="270" t="s">
        <v>33</v>
      </c>
      <c r="G33" s="270" t="s">
        <v>34</v>
      </c>
      <c r="H33" s="270" t="s">
        <v>33</v>
      </c>
      <c r="I33" s="270" t="s">
        <v>34</v>
      </c>
      <c r="J33" s="270" t="s">
        <v>33</v>
      </c>
      <c r="K33" s="270" t="s">
        <v>34</v>
      </c>
      <c r="L33" s="270" t="s">
        <v>33</v>
      </c>
      <c r="M33" s="270" t="s">
        <v>34</v>
      </c>
      <c r="N33" s="270" t="s">
        <v>33</v>
      </c>
      <c r="O33" s="270" t="s">
        <v>34</v>
      </c>
      <c r="P33" s="270" t="s">
        <v>33</v>
      </c>
      <c r="Q33" s="270" t="s">
        <v>34</v>
      </c>
      <c r="R33" s="270" t="s">
        <v>32</v>
      </c>
      <c r="S33" s="270"/>
      <c r="T33" s="1082"/>
      <c r="U33" s="1082"/>
    </row>
    <row r="34" spans="1:21" ht="15.75">
      <c r="A34" s="1071"/>
      <c r="B34" s="1071"/>
      <c r="C34" s="272"/>
      <c r="D34" s="272" t="s">
        <v>186</v>
      </c>
      <c r="E34" s="272" t="s">
        <v>185</v>
      </c>
      <c r="F34" s="272" t="s">
        <v>186</v>
      </c>
      <c r="G34" s="272" t="s">
        <v>185</v>
      </c>
      <c r="H34" s="272" t="s">
        <v>186</v>
      </c>
      <c r="I34" s="272" t="s">
        <v>185</v>
      </c>
      <c r="J34" s="272" t="s">
        <v>186</v>
      </c>
      <c r="K34" s="272" t="s">
        <v>185</v>
      </c>
      <c r="L34" s="272" t="s">
        <v>186</v>
      </c>
      <c r="M34" s="272" t="s">
        <v>185</v>
      </c>
      <c r="N34" s="272" t="s">
        <v>186</v>
      </c>
      <c r="O34" s="272" t="s">
        <v>185</v>
      </c>
      <c r="P34" s="272" t="s">
        <v>186</v>
      </c>
      <c r="Q34" s="272" t="s">
        <v>185</v>
      </c>
      <c r="R34" s="272" t="s">
        <v>181</v>
      </c>
      <c r="S34" s="272"/>
      <c r="T34" s="1071"/>
      <c r="U34" s="1071"/>
    </row>
    <row r="35" spans="1:21" ht="15.75">
      <c r="A35" s="1093" t="s">
        <v>54</v>
      </c>
      <c r="B35" s="1093"/>
      <c r="C35" s="277"/>
      <c r="D35" s="262">
        <v>26031</v>
      </c>
      <c r="E35" s="262">
        <v>24999</v>
      </c>
      <c r="F35" s="262">
        <v>20208</v>
      </c>
      <c r="G35" s="262">
        <v>18159</v>
      </c>
      <c r="H35" s="262">
        <v>19278</v>
      </c>
      <c r="I35" s="262">
        <v>16759</v>
      </c>
      <c r="J35" s="262">
        <v>18895</v>
      </c>
      <c r="K35" s="262">
        <v>16031</v>
      </c>
      <c r="L35" s="262">
        <v>17460</v>
      </c>
      <c r="M35" s="262">
        <v>14327</v>
      </c>
      <c r="N35" s="262">
        <v>15453</v>
      </c>
      <c r="O35" s="262">
        <v>12297</v>
      </c>
      <c r="P35" s="262">
        <f t="shared" ref="P35:P54" si="33">SUM(N35,L35,J35,H35,F35,D35)</f>
        <v>117325</v>
      </c>
      <c r="Q35" s="262">
        <f t="shared" ref="Q35:Q54" si="34">SUM(O35,M35,K35,I35,G35,E35)</f>
        <v>102572</v>
      </c>
      <c r="R35" s="262">
        <f t="shared" ref="R35:R54" si="35">SUM(P35:Q35)</f>
        <v>219897</v>
      </c>
      <c r="S35" s="262"/>
      <c r="T35" s="1212" t="s">
        <v>348</v>
      </c>
      <c r="U35" s="1212"/>
    </row>
    <row r="36" spans="1:21" ht="15.75">
      <c r="A36" s="1088" t="s">
        <v>55</v>
      </c>
      <c r="B36" s="1088"/>
      <c r="C36" s="276"/>
      <c r="D36" s="260">
        <v>17178</v>
      </c>
      <c r="E36" s="260">
        <v>16906</v>
      </c>
      <c r="F36" s="260">
        <v>15350</v>
      </c>
      <c r="G36" s="260">
        <v>14838</v>
      </c>
      <c r="H36" s="260">
        <v>14176</v>
      </c>
      <c r="I36" s="260">
        <v>13335</v>
      </c>
      <c r="J36" s="260">
        <v>13616</v>
      </c>
      <c r="K36" s="260">
        <v>13200</v>
      </c>
      <c r="L36" s="260">
        <v>12611</v>
      </c>
      <c r="M36" s="260">
        <v>11800</v>
      </c>
      <c r="N36" s="260">
        <v>11189</v>
      </c>
      <c r="O36" s="260">
        <v>10447</v>
      </c>
      <c r="P36" s="262">
        <f t="shared" si="33"/>
        <v>84120</v>
      </c>
      <c r="Q36" s="262">
        <f t="shared" si="34"/>
        <v>80526</v>
      </c>
      <c r="R36" s="262">
        <f t="shared" si="35"/>
        <v>164646</v>
      </c>
      <c r="S36" s="262"/>
      <c r="T36" s="1077" t="s">
        <v>191</v>
      </c>
      <c r="U36" s="1077"/>
    </row>
    <row r="37" spans="1:21" ht="15.75">
      <c r="A37" s="1088" t="s">
        <v>56</v>
      </c>
      <c r="B37" s="1088"/>
      <c r="C37" s="276"/>
      <c r="D37" s="260">
        <v>23595</v>
      </c>
      <c r="E37" s="260">
        <v>23154</v>
      </c>
      <c r="F37" s="260">
        <v>20581</v>
      </c>
      <c r="G37" s="260">
        <v>19902</v>
      </c>
      <c r="H37" s="260">
        <v>18666</v>
      </c>
      <c r="I37" s="260">
        <v>17687</v>
      </c>
      <c r="J37" s="260">
        <v>19263</v>
      </c>
      <c r="K37" s="260">
        <v>17798</v>
      </c>
      <c r="L37" s="260">
        <v>17589</v>
      </c>
      <c r="M37" s="260">
        <v>15955</v>
      </c>
      <c r="N37" s="260">
        <v>14482</v>
      </c>
      <c r="O37" s="260">
        <v>13552</v>
      </c>
      <c r="P37" s="262">
        <f t="shared" si="33"/>
        <v>114176</v>
      </c>
      <c r="Q37" s="262">
        <f t="shared" si="34"/>
        <v>108048</v>
      </c>
      <c r="R37" s="262">
        <f t="shared" si="35"/>
        <v>222224</v>
      </c>
      <c r="S37" s="262"/>
      <c r="T37" s="1077" t="s">
        <v>192</v>
      </c>
      <c r="U37" s="1077"/>
    </row>
    <row r="38" spans="1:21" ht="59.25">
      <c r="A38" s="1213" t="s">
        <v>386</v>
      </c>
      <c r="B38" s="268" t="s">
        <v>344</v>
      </c>
      <c r="C38" s="276"/>
      <c r="D38" s="260">
        <v>19103</v>
      </c>
      <c r="E38" s="260">
        <v>19064</v>
      </c>
      <c r="F38" s="260">
        <v>18080</v>
      </c>
      <c r="G38" s="260">
        <v>17716</v>
      </c>
      <c r="H38" s="260">
        <v>16590</v>
      </c>
      <c r="I38" s="260">
        <v>16219</v>
      </c>
      <c r="J38" s="260">
        <v>16194</v>
      </c>
      <c r="K38" s="260">
        <v>16052</v>
      </c>
      <c r="L38" s="260">
        <v>15009</v>
      </c>
      <c r="M38" s="260">
        <v>14834</v>
      </c>
      <c r="N38" s="260">
        <v>11310</v>
      </c>
      <c r="O38" s="260">
        <v>11672</v>
      </c>
      <c r="P38" s="262">
        <f t="shared" si="33"/>
        <v>96286</v>
      </c>
      <c r="Q38" s="262">
        <f t="shared" si="34"/>
        <v>95557</v>
      </c>
      <c r="R38" s="262">
        <f t="shared" si="35"/>
        <v>191843</v>
      </c>
      <c r="S38" s="262"/>
      <c r="T38" s="204" t="s">
        <v>358</v>
      </c>
      <c r="U38" s="1148" t="s">
        <v>179</v>
      </c>
    </row>
    <row r="39" spans="1:21" ht="15.75">
      <c r="A39" s="1214"/>
      <c r="B39" s="268" t="s">
        <v>345</v>
      </c>
      <c r="C39" s="276"/>
      <c r="D39" s="300">
        <v>37206</v>
      </c>
      <c r="E39" s="300">
        <v>36385</v>
      </c>
      <c r="F39" s="300">
        <v>34024</v>
      </c>
      <c r="G39" s="300">
        <v>32270</v>
      </c>
      <c r="H39" s="300">
        <v>31995</v>
      </c>
      <c r="I39" s="300">
        <v>29941</v>
      </c>
      <c r="J39" s="300">
        <v>30603</v>
      </c>
      <c r="K39" s="300">
        <v>28307</v>
      </c>
      <c r="L39" s="300">
        <v>26826</v>
      </c>
      <c r="M39" s="300">
        <v>24836</v>
      </c>
      <c r="N39" s="300">
        <v>18462</v>
      </c>
      <c r="O39" s="300">
        <v>17803</v>
      </c>
      <c r="P39" s="262">
        <f t="shared" si="33"/>
        <v>179116</v>
      </c>
      <c r="Q39" s="262">
        <f t="shared" si="34"/>
        <v>169542</v>
      </c>
      <c r="R39" s="262">
        <f t="shared" si="35"/>
        <v>348658</v>
      </c>
      <c r="S39" s="262"/>
      <c r="T39" s="204" t="s">
        <v>359</v>
      </c>
      <c r="U39" s="1149"/>
    </row>
    <row r="40" spans="1:21" ht="15.75">
      <c r="A40" s="1214"/>
      <c r="B40" s="268" t="s">
        <v>346</v>
      </c>
      <c r="C40" s="276"/>
      <c r="D40" s="260">
        <v>16450</v>
      </c>
      <c r="E40" s="260">
        <v>16966</v>
      </c>
      <c r="F40" s="260">
        <v>15829</v>
      </c>
      <c r="G40" s="260">
        <v>15828</v>
      </c>
      <c r="H40" s="260">
        <v>14578</v>
      </c>
      <c r="I40" s="260">
        <v>14410</v>
      </c>
      <c r="J40" s="260">
        <v>13708</v>
      </c>
      <c r="K40" s="260">
        <v>13218</v>
      </c>
      <c r="L40" s="260">
        <v>10990</v>
      </c>
      <c r="M40" s="260">
        <v>10476</v>
      </c>
      <c r="N40" s="260">
        <v>9927</v>
      </c>
      <c r="O40" s="260">
        <v>9334</v>
      </c>
      <c r="P40" s="262">
        <f t="shared" si="33"/>
        <v>81482</v>
      </c>
      <c r="Q40" s="262">
        <f t="shared" si="34"/>
        <v>80232</v>
      </c>
      <c r="R40" s="262">
        <f t="shared" si="35"/>
        <v>161714</v>
      </c>
      <c r="S40" s="262"/>
      <c r="T40" s="204" t="s">
        <v>360</v>
      </c>
      <c r="U40" s="1149"/>
    </row>
    <row r="41" spans="1:21" ht="15.75">
      <c r="A41" s="1214"/>
      <c r="B41" s="268" t="s">
        <v>341</v>
      </c>
      <c r="C41" s="276"/>
      <c r="D41" s="260">
        <v>13121</v>
      </c>
      <c r="E41" s="260">
        <v>12830</v>
      </c>
      <c r="F41" s="260">
        <v>11683</v>
      </c>
      <c r="G41" s="260">
        <v>11237</v>
      </c>
      <c r="H41" s="260">
        <v>10513</v>
      </c>
      <c r="I41" s="260">
        <v>10022</v>
      </c>
      <c r="J41" s="260">
        <v>10423</v>
      </c>
      <c r="K41" s="260">
        <v>9966</v>
      </c>
      <c r="L41" s="260">
        <v>9624</v>
      </c>
      <c r="M41" s="260">
        <v>8711</v>
      </c>
      <c r="N41" s="260">
        <v>8402</v>
      </c>
      <c r="O41" s="260">
        <v>7618</v>
      </c>
      <c r="P41" s="262">
        <f t="shared" si="33"/>
        <v>63766</v>
      </c>
      <c r="Q41" s="262">
        <f t="shared" si="34"/>
        <v>60384</v>
      </c>
      <c r="R41" s="262">
        <f t="shared" si="35"/>
        <v>124150</v>
      </c>
      <c r="S41" s="262"/>
      <c r="T41" s="204" t="s">
        <v>319</v>
      </c>
      <c r="U41" s="1149"/>
    </row>
    <row r="42" spans="1:21" ht="15.75">
      <c r="A42" s="1214"/>
      <c r="B42" s="268" t="s">
        <v>342</v>
      </c>
      <c r="C42" s="276"/>
      <c r="D42" s="260">
        <v>24773</v>
      </c>
      <c r="E42" s="260">
        <v>23395</v>
      </c>
      <c r="F42" s="260">
        <v>21253</v>
      </c>
      <c r="G42" s="260">
        <v>20753</v>
      </c>
      <c r="H42" s="260">
        <v>19491</v>
      </c>
      <c r="I42" s="260">
        <v>18313</v>
      </c>
      <c r="J42" s="260">
        <v>19580</v>
      </c>
      <c r="K42" s="260">
        <v>18199</v>
      </c>
      <c r="L42" s="260">
        <v>17831</v>
      </c>
      <c r="M42" s="260">
        <v>16645</v>
      </c>
      <c r="N42" s="260">
        <v>14802</v>
      </c>
      <c r="O42" s="260">
        <v>14151</v>
      </c>
      <c r="P42" s="262">
        <f t="shared" si="33"/>
        <v>117730</v>
      </c>
      <c r="Q42" s="262">
        <f t="shared" si="34"/>
        <v>111456</v>
      </c>
      <c r="R42" s="262">
        <f t="shared" si="35"/>
        <v>229186</v>
      </c>
      <c r="S42" s="262"/>
      <c r="T42" s="204" t="s">
        <v>320</v>
      </c>
      <c r="U42" s="1149"/>
    </row>
    <row r="43" spans="1:21" ht="15.75">
      <c r="A43" s="1215"/>
      <c r="B43" s="268" t="s">
        <v>343</v>
      </c>
      <c r="C43" s="276"/>
      <c r="D43" s="300">
        <v>16876</v>
      </c>
      <c r="E43" s="300">
        <v>16754</v>
      </c>
      <c r="F43" s="300">
        <v>15204</v>
      </c>
      <c r="G43" s="300">
        <v>15070</v>
      </c>
      <c r="H43" s="300">
        <v>14085</v>
      </c>
      <c r="I43" s="300">
        <v>13116</v>
      </c>
      <c r="J43" s="300">
        <v>13450</v>
      </c>
      <c r="K43" s="300">
        <v>12942</v>
      </c>
      <c r="L43" s="300">
        <v>12105</v>
      </c>
      <c r="M43" s="300">
        <v>11572</v>
      </c>
      <c r="N43" s="300">
        <v>8658</v>
      </c>
      <c r="O43" s="300">
        <v>9418</v>
      </c>
      <c r="P43" s="262">
        <f t="shared" si="33"/>
        <v>80378</v>
      </c>
      <c r="Q43" s="262">
        <f t="shared" si="34"/>
        <v>78872</v>
      </c>
      <c r="R43" s="262">
        <f t="shared" si="35"/>
        <v>159250</v>
      </c>
      <c r="S43" s="262"/>
      <c r="T43" s="204" t="s">
        <v>321</v>
      </c>
      <c r="U43" s="1216"/>
    </row>
    <row r="44" spans="1:21" ht="15.75">
      <c r="A44" s="1088" t="s">
        <v>64</v>
      </c>
      <c r="B44" s="1088"/>
      <c r="C44" s="276"/>
      <c r="D44" s="276">
        <v>9742</v>
      </c>
      <c r="E44" s="276">
        <v>8877</v>
      </c>
      <c r="F44" s="276">
        <v>7943</v>
      </c>
      <c r="G44" s="276">
        <v>6962</v>
      </c>
      <c r="H44" s="276">
        <v>7570</v>
      </c>
      <c r="I44" s="276">
        <v>5994</v>
      </c>
      <c r="J44" s="260">
        <v>7208</v>
      </c>
      <c r="K44" s="276">
        <v>5586</v>
      </c>
      <c r="L44" s="276">
        <v>6955</v>
      </c>
      <c r="M44" s="260">
        <v>5044</v>
      </c>
      <c r="N44" s="276">
        <v>5806</v>
      </c>
      <c r="O44" s="276">
        <v>4216</v>
      </c>
      <c r="P44" s="262">
        <f t="shared" si="33"/>
        <v>45224</v>
      </c>
      <c r="Q44" s="262">
        <f t="shared" si="34"/>
        <v>36679</v>
      </c>
      <c r="R44" s="262">
        <f t="shared" si="35"/>
        <v>81903</v>
      </c>
      <c r="S44" s="262"/>
      <c r="T44" s="1077" t="s">
        <v>367</v>
      </c>
      <c r="U44" s="1077"/>
    </row>
    <row r="45" spans="1:21" ht="15.75">
      <c r="A45" s="1088" t="s">
        <v>65</v>
      </c>
      <c r="B45" s="1088"/>
      <c r="C45" s="276"/>
      <c r="D45" s="300">
        <v>31607</v>
      </c>
      <c r="E45" s="300">
        <v>29416</v>
      </c>
      <c r="F45" s="300">
        <v>28705</v>
      </c>
      <c r="G45" s="300">
        <v>26813</v>
      </c>
      <c r="H45" s="300">
        <v>27145</v>
      </c>
      <c r="I45" s="300">
        <v>25838</v>
      </c>
      <c r="J45" s="300">
        <v>25302</v>
      </c>
      <c r="K45" s="300">
        <v>23207</v>
      </c>
      <c r="L45" s="300">
        <v>21326</v>
      </c>
      <c r="M45" s="300">
        <v>18847</v>
      </c>
      <c r="N45" s="300">
        <v>21080</v>
      </c>
      <c r="O45" s="300">
        <v>17725</v>
      </c>
      <c r="P45" s="262">
        <f t="shared" si="33"/>
        <v>155165</v>
      </c>
      <c r="Q45" s="262">
        <f t="shared" si="34"/>
        <v>141846</v>
      </c>
      <c r="R45" s="262">
        <f t="shared" si="35"/>
        <v>297011</v>
      </c>
      <c r="S45" s="262"/>
      <c r="T45" s="1077" t="s">
        <v>199</v>
      </c>
      <c r="U45" s="1077"/>
    </row>
    <row r="46" spans="1:21" ht="15.75">
      <c r="A46" s="1088" t="s">
        <v>66</v>
      </c>
      <c r="B46" s="1088"/>
      <c r="C46" s="276"/>
      <c r="D46" s="300">
        <v>18924</v>
      </c>
      <c r="E46" s="300">
        <v>19097</v>
      </c>
      <c r="F46" s="300">
        <v>17092</v>
      </c>
      <c r="G46" s="300">
        <v>17382</v>
      </c>
      <c r="H46" s="300">
        <v>17234</v>
      </c>
      <c r="I46" s="300">
        <v>16381</v>
      </c>
      <c r="J46" s="300">
        <v>15820</v>
      </c>
      <c r="K46" s="300">
        <v>15478</v>
      </c>
      <c r="L46" s="300">
        <v>13530</v>
      </c>
      <c r="M46" s="300">
        <v>13140</v>
      </c>
      <c r="N46" s="300">
        <v>10518</v>
      </c>
      <c r="O46" s="300">
        <v>10632</v>
      </c>
      <c r="P46" s="262">
        <f t="shared" si="33"/>
        <v>93118</v>
      </c>
      <c r="Q46" s="262">
        <f t="shared" si="34"/>
        <v>92110</v>
      </c>
      <c r="R46" s="262">
        <f t="shared" si="35"/>
        <v>185228</v>
      </c>
      <c r="S46" s="262"/>
      <c r="T46" s="1077" t="s">
        <v>200</v>
      </c>
      <c r="U46" s="1077"/>
    </row>
    <row r="47" spans="1:21" ht="15.75">
      <c r="A47" s="1088" t="s">
        <v>67</v>
      </c>
      <c r="B47" s="1088"/>
      <c r="C47" s="276"/>
      <c r="D47" s="260">
        <v>21619</v>
      </c>
      <c r="E47" s="260">
        <v>21718</v>
      </c>
      <c r="F47" s="260">
        <v>20374</v>
      </c>
      <c r="G47" s="260">
        <v>20828</v>
      </c>
      <c r="H47" s="260">
        <v>19832</v>
      </c>
      <c r="I47" s="260">
        <v>19525</v>
      </c>
      <c r="J47" s="260">
        <v>18377</v>
      </c>
      <c r="K47" s="260">
        <v>17798</v>
      </c>
      <c r="L47" s="260">
        <v>15436</v>
      </c>
      <c r="M47" s="260">
        <v>15087</v>
      </c>
      <c r="N47" s="260">
        <v>12917</v>
      </c>
      <c r="O47" s="260">
        <v>12696</v>
      </c>
      <c r="P47" s="262">
        <f t="shared" si="33"/>
        <v>108555</v>
      </c>
      <c r="Q47" s="262">
        <f t="shared" si="34"/>
        <v>107652</v>
      </c>
      <c r="R47" s="262">
        <f t="shared" si="35"/>
        <v>216207</v>
      </c>
      <c r="S47" s="262"/>
      <c r="T47" s="1077" t="s">
        <v>385</v>
      </c>
      <c r="U47" s="1077"/>
    </row>
    <row r="48" spans="1:21" ht="15.75">
      <c r="A48" s="1088" t="s">
        <v>137</v>
      </c>
      <c r="B48" s="1088"/>
      <c r="C48" s="276"/>
      <c r="D48" s="300">
        <v>20209</v>
      </c>
      <c r="E48" s="300">
        <v>18678</v>
      </c>
      <c r="F48" s="300">
        <v>18667</v>
      </c>
      <c r="G48" s="300">
        <v>17574</v>
      </c>
      <c r="H48" s="300">
        <v>18179</v>
      </c>
      <c r="I48" s="300">
        <v>16869</v>
      </c>
      <c r="J48" s="300">
        <v>17465</v>
      </c>
      <c r="K48" s="300">
        <v>15827</v>
      </c>
      <c r="L48" s="300">
        <v>15656</v>
      </c>
      <c r="M48" s="300">
        <v>13739</v>
      </c>
      <c r="N48" s="300">
        <v>13767</v>
      </c>
      <c r="O48" s="300">
        <v>12483</v>
      </c>
      <c r="P48" s="262">
        <f t="shared" si="33"/>
        <v>103943</v>
      </c>
      <c r="Q48" s="262">
        <f t="shared" si="34"/>
        <v>95170</v>
      </c>
      <c r="R48" s="262">
        <f t="shared" si="35"/>
        <v>199113</v>
      </c>
      <c r="S48" s="262"/>
      <c r="T48" s="1077" t="s">
        <v>384</v>
      </c>
      <c r="U48" s="1077"/>
    </row>
    <row r="49" spans="1:21" ht="15.75">
      <c r="A49" s="1088" t="s">
        <v>69</v>
      </c>
      <c r="B49" s="1088"/>
      <c r="C49" s="276"/>
      <c r="D49" s="300">
        <v>12958</v>
      </c>
      <c r="E49" s="300">
        <v>11602</v>
      </c>
      <c r="F49" s="300">
        <v>12163</v>
      </c>
      <c r="G49" s="300">
        <v>11443</v>
      </c>
      <c r="H49" s="300">
        <v>11752</v>
      </c>
      <c r="I49" s="300">
        <v>10910</v>
      </c>
      <c r="J49" s="300">
        <v>10540</v>
      </c>
      <c r="K49" s="300">
        <v>9962</v>
      </c>
      <c r="L49" s="300">
        <v>8798</v>
      </c>
      <c r="M49" s="300">
        <v>7766</v>
      </c>
      <c r="N49" s="300">
        <v>7379</v>
      </c>
      <c r="O49" s="300">
        <v>6592</v>
      </c>
      <c r="P49" s="262">
        <f t="shared" si="33"/>
        <v>63590</v>
      </c>
      <c r="Q49" s="262">
        <f t="shared" si="34"/>
        <v>58275</v>
      </c>
      <c r="R49" s="262">
        <f t="shared" si="35"/>
        <v>121865</v>
      </c>
      <c r="S49" s="262"/>
      <c r="T49" s="1077" t="s">
        <v>383</v>
      </c>
      <c r="U49" s="1077"/>
    </row>
    <row r="50" spans="1:21" ht="15.75">
      <c r="A50" s="1088" t="s">
        <v>70</v>
      </c>
      <c r="B50" s="1088"/>
      <c r="C50" s="276"/>
      <c r="D50" s="300">
        <v>20543</v>
      </c>
      <c r="E50" s="300">
        <v>19294</v>
      </c>
      <c r="F50" s="300">
        <v>18665</v>
      </c>
      <c r="G50" s="300">
        <v>18148</v>
      </c>
      <c r="H50" s="300">
        <v>17881</v>
      </c>
      <c r="I50" s="300">
        <v>16866</v>
      </c>
      <c r="J50" s="300">
        <v>17332</v>
      </c>
      <c r="K50" s="300">
        <v>15391</v>
      </c>
      <c r="L50" s="300">
        <v>14299</v>
      </c>
      <c r="M50" s="300">
        <v>12195</v>
      </c>
      <c r="N50" s="300">
        <v>12240</v>
      </c>
      <c r="O50" s="300">
        <v>10242</v>
      </c>
      <c r="P50" s="262">
        <f t="shared" si="33"/>
        <v>100960</v>
      </c>
      <c r="Q50" s="262">
        <f t="shared" si="34"/>
        <v>92136</v>
      </c>
      <c r="R50" s="262">
        <f t="shared" si="35"/>
        <v>193096</v>
      </c>
      <c r="S50" s="262"/>
      <c r="T50" s="1077" t="s">
        <v>204</v>
      </c>
      <c r="U50" s="1077"/>
    </row>
    <row r="51" spans="1:21" ht="15.75">
      <c r="A51" s="1088" t="s">
        <v>71</v>
      </c>
      <c r="B51" s="1088"/>
      <c r="C51" s="276"/>
      <c r="D51" s="300">
        <v>31889</v>
      </c>
      <c r="E51" s="300">
        <v>30676</v>
      </c>
      <c r="F51" s="300">
        <v>30469</v>
      </c>
      <c r="G51" s="300">
        <v>28905</v>
      </c>
      <c r="H51" s="300">
        <v>29970</v>
      </c>
      <c r="I51" s="300">
        <v>27985</v>
      </c>
      <c r="J51" s="300">
        <v>28951</v>
      </c>
      <c r="K51" s="300">
        <v>25772</v>
      </c>
      <c r="L51" s="300">
        <v>25622</v>
      </c>
      <c r="M51" s="300">
        <v>22357</v>
      </c>
      <c r="N51" s="300">
        <v>19179</v>
      </c>
      <c r="O51" s="300">
        <v>17432</v>
      </c>
      <c r="P51" s="262">
        <f t="shared" si="33"/>
        <v>166080</v>
      </c>
      <c r="Q51" s="262">
        <f t="shared" si="34"/>
        <v>153127</v>
      </c>
      <c r="R51" s="262">
        <f t="shared" si="35"/>
        <v>319207</v>
      </c>
      <c r="S51" s="262"/>
      <c r="T51" s="1077" t="s">
        <v>205</v>
      </c>
      <c r="U51" s="1077"/>
    </row>
    <row r="52" spans="1:21" ht="15.75">
      <c r="A52" s="1088" t="s">
        <v>72</v>
      </c>
      <c r="B52" s="1088"/>
      <c r="C52" s="276"/>
      <c r="D52" s="300">
        <v>25259</v>
      </c>
      <c r="E52" s="300">
        <v>21561</v>
      </c>
      <c r="F52" s="300">
        <v>18053</v>
      </c>
      <c r="G52" s="300">
        <v>15093</v>
      </c>
      <c r="H52" s="300">
        <v>17707</v>
      </c>
      <c r="I52" s="300">
        <v>12161</v>
      </c>
      <c r="J52" s="300">
        <v>13069</v>
      </c>
      <c r="K52" s="300">
        <v>12281</v>
      </c>
      <c r="L52" s="300">
        <v>15452</v>
      </c>
      <c r="M52" s="300">
        <v>10372</v>
      </c>
      <c r="N52" s="300">
        <v>13757</v>
      </c>
      <c r="O52" s="300">
        <v>9385</v>
      </c>
      <c r="P52" s="262">
        <f t="shared" si="33"/>
        <v>103297</v>
      </c>
      <c r="Q52" s="262">
        <f t="shared" si="34"/>
        <v>80853</v>
      </c>
      <c r="R52" s="262">
        <f t="shared" si="35"/>
        <v>184150</v>
      </c>
      <c r="S52" s="262"/>
      <c r="T52" s="1077" t="s">
        <v>206</v>
      </c>
      <c r="U52" s="1077"/>
    </row>
    <row r="53" spans="1:21" ht="15.75">
      <c r="A53" s="1217" t="s">
        <v>73</v>
      </c>
      <c r="B53" s="1217"/>
      <c r="C53" s="279"/>
      <c r="D53" s="299">
        <v>41991</v>
      </c>
      <c r="E53" s="299">
        <v>43966</v>
      </c>
      <c r="F53" s="299">
        <v>39816</v>
      </c>
      <c r="G53" s="299">
        <v>40568</v>
      </c>
      <c r="H53" s="299">
        <v>39340</v>
      </c>
      <c r="I53" s="299">
        <v>40084</v>
      </c>
      <c r="J53" s="299">
        <v>37501</v>
      </c>
      <c r="K53" s="299">
        <v>36667</v>
      </c>
      <c r="L53" s="299">
        <v>33274</v>
      </c>
      <c r="M53" s="299">
        <v>32058</v>
      </c>
      <c r="N53" s="299">
        <v>27802</v>
      </c>
      <c r="O53" s="299">
        <v>25860</v>
      </c>
      <c r="P53" s="263">
        <f t="shared" si="33"/>
        <v>219724</v>
      </c>
      <c r="Q53" s="263">
        <f t="shared" si="34"/>
        <v>219203</v>
      </c>
      <c r="R53" s="263">
        <f t="shared" si="35"/>
        <v>438927</v>
      </c>
      <c r="S53" s="263"/>
      <c r="T53" s="1089" t="s">
        <v>382</v>
      </c>
      <c r="U53" s="1089"/>
    </row>
    <row r="54" spans="1:21" ht="15.75">
      <c r="A54" s="1073" t="s">
        <v>32</v>
      </c>
      <c r="B54" s="1073"/>
      <c r="C54" s="269"/>
      <c r="D54" s="216">
        <f t="shared" ref="D54:O54" si="36">SUM(D35:D53)</f>
        <v>429074</v>
      </c>
      <c r="E54" s="216">
        <f t="shared" si="36"/>
        <v>415338</v>
      </c>
      <c r="F54" s="216">
        <f t="shared" si="36"/>
        <v>384159</v>
      </c>
      <c r="G54" s="216">
        <f t="shared" si="36"/>
        <v>369489</v>
      </c>
      <c r="H54" s="216">
        <f t="shared" si="36"/>
        <v>365982</v>
      </c>
      <c r="I54" s="216">
        <f t="shared" si="36"/>
        <v>342415</v>
      </c>
      <c r="J54" s="216">
        <f t="shared" si="36"/>
        <v>347297</v>
      </c>
      <c r="K54" s="216">
        <f t="shared" si="36"/>
        <v>323682</v>
      </c>
      <c r="L54" s="216">
        <f t="shared" si="36"/>
        <v>310393</v>
      </c>
      <c r="M54" s="216">
        <f t="shared" si="36"/>
        <v>279761</v>
      </c>
      <c r="N54" s="216">
        <f t="shared" si="36"/>
        <v>257130</v>
      </c>
      <c r="O54" s="216">
        <f t="shared" si="36"/>
        <v>233555</v>
      </c>
      <c r="P54" s="298">
        <f t="shared" si="33"/>
        <v>2094035</v>
      </c>
      <c r="Q54" s="298">
        <f t="shared" si="34"/>
        <v>1964240</v>
      </c>
      <c r="R54" s="298">
        <f t="shared" si="35"/>
        <v>4058275</v>
      </c>
      <c r="S54" s="297"/>
      <c r="T54" s="1090" t="s">
        <v>181</v>
      </c>
      <c r="U54" s="1090"/>
    </row>
    <row r="57" spans="1:21" ht="18">
      <c r="A57" s="1129" t="s">
        <v>298</v>
      </c>
      <c r="B57" s="1129"/>
      <c r="C57" s="1129"/>
      <c r="D57" s="1129"/>
      <c r="E57" s="1129"/>
      <c r="F57" s="1129"/>
      <c r="G57" s="1129"/>
      <c r="H57" s="1129"/>
      <c r="I57" s="1129"/>
      <c r="J57" s="1129"/>
      <c r="K57" s="1129"/>
      <c r="L57" s="1129"/>
      <c r="M57" s="1129"/>
      <c r="N57" s="1129"/>
      <c r="O57" s="1129"/>
      <c r="P57" s="1129"/>
      <c r="Q57" s="1137"/>
    </row>
    <row r="58" spans="1:21" ht="18">
      <c r="A58" s="1129" t="s">
        <v>416</v>
      </c>
      <c r="B58" s="1129"/>
      <c r="C58" s="1129"/>
      <c r="D58" s="1129"/>
      <c r="E58" s="1129"/>
      <c r="F58" s="1129"/>
      <c r="G58" s="1129"/>
      <c r="H58" s="1129"/>
      <c r="I58" s="1129"/>
      <c r="J58" s="1129"/>
      <c r="K58" s="1129"/>
      <c r="L58" s="1129"/>
      <c r="M58" s="1129"/>
      <c r="N58" s="1129"/>
      <c r="O58" s="1129"/>
      <c r="P58" s="1129"/>
      <c r="Q58" s="1129"/>
    </row>
    <row r="59" spans="1:21" ht="36">
      <c r="A59" s="1191" t="s">
        <v>309</v>
      </c>
      <c r="B59" s="1191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104"/>
      <c r="O59" s="104"/>
      <c r="P59" s="1133"/>
      <c r="Q59" s="1133"/>
    </row>
    <row r="60" spans="1:21" ht="31.5">
      <c r="A60" s="1099" t="s">
        <v>41</v>
      </c>
      <c r="B60" s="1099"/>
      <c r="C60" s="1094" t="s">
        <v>94</v>
      </c>
      <c r="D60" s="1094"/>
      <c r="E60" s="1094" t="s">
        <v>95</v>
      </c>
      <c r="F60" s="1094"/>
      <c r="G60" s="1094" t="s">
        <v>96</v>
      </c>
      <c r="H60" s="1094"/>
      <c r="I60" s="1094" t="s">
        <v>97</v>
      </c>
      <c r="J60" s="1094"/>
      <c r="K60" s="1094" t="s">
        <v>98</v>
      </c>
      <c r="L60" s="1094"/>
      <c r="M60" s="1094" t="s">
        <v>31</v>
      </c>
      <c r="N60" s="1094"/>
      <c r="O60" s="1094" t="s">
        <v>32</v>
      </c>
      <c r="P60" s="1094"/>
      <c r="Q60" s="1094"/>
    </row>
    <row r="61" spans="1:21" ht="31.5">
      <c r="A61" s="1101"/>
      <c r="B61" s="1101"/>
      <c r="C61" s="1083" t="s">
        <v>269</v>
      </c>
      <c r="D61" s="1083"/>
      <c r="E61" s="1083" t="s">
        <v>263</v>
      </c>
      <c r="F61" s="1083"/>
      <c r="G61" s="1083" t="s">
        <v>270</v>
      </c>
      <c r="H61" s="1083"/>
      <c r="I61" s="1083" t="s">
        <v>265</v>
      </c>
      <c r="J61" s="1083"/>
      <c r="K61" s="1083" t="s">
        <v>261</v>
      </c>
      <c r="L61" s="1083"/>
      <c r="M61" s="1083" t="s">
        <v>268</v>
      </c>
      <c r="N61" s="1083"/>
      <c r="O61" s="1083" t="s">
        <v>181</v>
      </c>
      <c r="P61" s="1083"/>
      <c r="Q61" s="1083"/>
    </row>
    <row r="62" spans="1:21" ht="18">
      <c r="A62" s="1101"/>
      <c r="B62" s="1101"/>
      <c r="C62" s="285" t="s">
        <v>33</v>
      </c>
      <c r="D62" s="285" t="s">
        <v>34</v>
      </c>
      <c r="E62" s="285" t="s">
        <v>33</v>
      </c>
      <c r="F62" s="285" t="s">
        <v>34</v>
      </c>
      <c r="G62" s="285" t="s">
        <v>33</v>
      </c>
      <c r="H62" s="285" t="s">
        <v>34</v>
      </c>
      <c r="I62" s="285" t="s">
        <v>33</v>
      </c>
      <c r="J62" s="285" t="s">
        <v>34</v>
      </c>
      <c r="K62" s="285" t="s">
        <v>33</v>
      </c>
      <c r="L62" s="285" t="s">
        <v>34</v>
      </c>
      <c r="M62" s="285" t="s">
        <v>33</v>
      </c>
      <c r="N62" s="285" t="s">
        <v>34</v>
      </c>
      <c r="O62" s="285" t="s">
        <v>33</v>
      </c>
      <c r="P62" s="285" t="s">
        <v>34</v>
      </c>
      <c r="Q62" s="285" t="s">
        <v>32</v>
      </c>
    </row>
    <row r="63" spans="1:21" ht="18">
      <c r="A63" s="1102"/>
      <c r="B63" s="1102"/>
      <c r="C63" s="286" t="s">
        <v>186</v>
      </c>
      <c r="D63" s="286" t="s">
        <v>185</v>
      </c>
      <c r="E63" s="286" t="s">
        <v>186</v>
      </c>
      <c r="F63" s="286" t="s">
        <v>185</v>
      </c>
      <c r="G63" s="286" t="s">
        <v>186</v>
      </c>
      <c r="H63" s="286" t="s">
        <v>185</v>
      </c>
      <c r="I63" s="286" t="s">
        <v>186</v>
      </c>
      <c r="J63" s="286" t="s">
        <v>185</v>
      </c>
      <c r="K63" s="286" t="s">
        <v>186</v>
      </c>
      <c r="L63" s="286" t="s">
        <v>185</v>
      </c>
      <c r="M63" s="286" t="s">
        <v>186</v>
      </c>
      <c r="N63" s="286" t="s">
        <v>185</v>
      </c>
      <c r="O63" s="286" t="s">
        <v>186</v>
      </c>
      <c r="P63" s="286" t="s">
        <v>185</v>
      </c>
      <c r="Q63" s="286" t="s">
        <v>181</v>
      </c>
    </row>
    <row r="64" spans="1:21" ht="18">
      <c r="A64" s="1183" t="s">
        <v>54</v>
      </c>
      <c r="B64" s="1183"/>
      <c r="C64" s="223">
        <v>96</v>
      </c>
      <c r="D64" s="223">
        <v>41</v>
      </c>
      <c r="E64" s="223">
        <v>63</v>
      </c>
      <c r="F64" s="223">
        <v>35</v>
      </c>
      <c r="G64" s="223">
        <v>52</v>
      </c>
      <c r="H64" s="223">
        <v>22</v>
      </c>
      <c r="I64" s="223">
        <v>50</v>
      </c>
      <c r="J64" s="223">
        <v>24</v>
      </c>
      <c r="K64" s="223">
        <v>47</v>
      </c>
      <c r="L64" s="223">
        <v>13</v>
      </c>
      <c r="M64" s="223">
        <v>40</v>
      </c>
      <c r="N64" s="223">
        <v>8</v>
      </c>
      <c r="O64" s="224">
        <f t="shared" ref="O64:P82" si="37">M64+K64+I64+G64+E64+C64</f>
        <v>348</v>
      </c>
      <c r="P64" s="224">
        <f t="shared" si="37"/>
        <v>143</v>
      </c>
      <c r="Q64" s="224">
        <f t="shared" ref="Q64:Q83" si="38">SUM(O64:P64)</f>
        <v>491</v>
      </c>
    </row>
    <row r="65" spans="1:17" ht="18">
      <c r="A65" s="1176" t="s">
        <v>55</v>
      </c>
      <c r="B65" s="1176"/>
      <c r="C65" s="225">
        <v>453</v>
      </c>
      <c r="D65" s="225">
        <v>322</v>
      </c>
      <c r="E65" s="225">
        <v>339</v>
      </c>
      <c r="F65" s="225">
        <v>223</v>
      </c>
      <c r="G65" s="225">
        <v>279</v>
      </c>
      <c r="H65" s="225">
        <v>208</v>
      </c>
      <c r="I65" s="225">
        <v>222</v>
      </c>
      <c r="J65" s="225">
        <v>163</v>
      </c>
      <c r="K65" s="225">
        <v>226</v>
      </c>
      <c r="L65" s="225">
        <v>122</v>
      </c>
      <c r="M65" s="225">
        <v>136</v>
      </c>
      <c r="N65" s="225">
        <v>87</v>
      </c>
      <c r="O65" s="208">
        <f t="shared" si="37"/>
        <v>1655</v>
      </c>
      <c r="P65" s="208">
        <f t="shared" si="37"/>
        <v>1125</v>
      </c>
      <c r="Q65" s="208">
        <f t="shared" si="38"/>
        <v>2780</v>
      </c>
    </row>
    <row r="66" spans="1:17" ht="18">
      <c r="A66" s="1176" t="s">
        <v>56</v>
      </c>
      <c r="B66" s="1176"/>
      <c r="C66" s="225">
        <v>107</v>
      </c>
      <c r="D66" s="225">
        <v>51</v>
      </c>
      <c r="E66" s="225">
        <v>76</v>
      </c>
      <c r="F66" s="225">
        <v>43</v>
      </c>
      <c r="G66" s="225">
        <v>63</v>
      </c>
      <c r="H66" s="225">
        <v>28</v>
      </c>
      <c r="I66" s="225">
        <v>50</v>
      </c>
      <c r="J66" s="225">
        <v>30</v>
      </c>
      <c r="K66" s="225">
        <v>60</v>
      </c>
      <c r="L66" s="225">
        <v>31</v>
      </c>
      <c r="M66" s="225">
        <v>54</v>
      </c>
      <c r="N66" s="225">
        <v>18</v>
      </c>
      <c r="O66" s="208">
        <f t="shared" si="37"/>
        <v>410</v>
      </c>
      <c r="P66" s="208">
        <f t="shared" si="37"/>
        <v>201</v>
      </c>
      <c r="Q66" s="208">
        <f t="shared" si="38"/>
        <v>611</v>
      </c>
    </row>
    <row r="67" spans="1:17" ht="24.75">
      <c r="A67" s="1091" t="s">
        <v>57</v>
      </c>
      <c r="B67" s="288" t="s">
        <v>344</v>
      </c>
      <c r="C67" s="225">
        <v>1044</v>
      </c>
      <c r="D67" s="225">
        <v>677</v>
      </c>
      <c r="E67" s="225">
        <v>819</v>
      </c>
      <c r="F67" s="225">
        <v>495</v>
      </c>
      <c r="G67" s="225">
        <v>654</v>
      </c>
      <c r="H67" s="225">
        <v>389</v>
      </c>
      <c r="I67" s="225">
        <v>519</v>
      </c>
      <c r="J67" s="225">
        <v>273</v>
      </c>
      <c r="K67" s="225">
        <v>454</v>
      </c>
      <c r="L67" s="225">
        <v>246</v>
      </c>
      <c r="M67" s="225">
        <v>370</v>
      </c>
      <c r="N67" s="225">
        <v>174</v>
      </c>
      <c r="O67" s="208">
        <f t="shared" si="37"/>
        <v>3860</v>
      </c>
      <c r="P67" s="208">
        <f t="shared" si="37"/>
        <v>2254</v>
      </c>
      <c r="Q67" s="208">
        <f t="shared" si="38"/>
        <v>6114</v>
      </c>
    </row>
    <row r="68" spans="1:17" ht="15.75">
      <c r="A68" s="1092"/>
      <c r="B68" s="288" t="s">
        <v>345</v>
      </c>
      <c r="C68" s="225">
        <v>1949</v>
      </c>
      <c r="D68" s="225">
        <v>1385</v>
      </c>
      <c r="E68" s="225">
        <v>1536</v>
      </c>
      <c r="F68" s="225">
        <v>1089</v>
      </c>
      <c r="G68" s="225">
        <v>1290</v>
      </c>
      <c r="H68" s="225">
        <v>893</v>
      </c>
      <c r="I68" s="225">
        <v>1122</v>
      </c>
      <c r="J68" s="225">
        <v>783</v>
      </c>
      <c r="K68" s="225">
        <v>950</v>
      </c>
      <c r="L68" s="225">
        <v>685</v>
      </c>
      <c r="M68" s="225">
        <v>794</v>
      </c>
      <c r="N68" s="225">
        <v>508</v>
      </c>
      <c r="O68" s="208">
        <f t="shared" si="37"/>
        <v>7641</v>
      </c>
      <c r="P68" s="208">
        <f t="shared" si="37"/>
        <v>5343</v>
      </c>
      <c r="Q68" s="208">
        <f t="shared" si="38"/>
        <v>12984</v>
      </c>
    </row>
    <row r="69" spans="1:17" ht="15.75">
      <c r="A69" s="1092"/>
      <c r="B69" s="288" t="s">
        <v>346</v>
      </c>
      <c r="C69" s="225">
        <v>129</v>
      </c>
      <c r="D69" s="225">
        <v>46</v>
      </c>
      <c r="E69" s="225">
        <v>80</v>
      </c>
      <c r="F69" s="225">
        <v>33</v>
      </c>
      <c r="G69" s="225">
        <v>74</v>
      </c>
      <c r="H69" s="225">
        <v>20</v>
      </c>
      <c r="I69" s="225">
        <v>77</v>
      </c>
      <c r="J69" s="225">
        <v>21</v>
      </c>
      <c r="K69" s="225">
        <v>71</v>
      </c>
      <c r="L69" s="225">
        <v>20</v>
      </c>
      <c r="M69" s="225">
        <v>54</v>
      </c>
      <c r="N69" s="225">
        <v>16</v>
      </c>
      <c r="O69" s="208">
        <f t="shared" si="37"/>
        <v>485</v>
      </c>
      <c r="P69" s="208">
        <f t="shared" si="37"/>
        <v>156</v>
      </c>
      <c r="Q69" s="208">
        <f t="shared" si="38"/>
        <v>641</v>
      </c>
    </row>
    <row r="70" spans="1:17" ht="15.75">
      <c r="A70" s="1092"/>
      <c r="B70" s="288" t="s">
        <v>341</v>
      </c>
      <c r="C70" s="225">
        <v>730</v>
      </c>
      <c r="D70" s="225">
        <v>552</v>
      </c>
      <c r="E70" s="225">
        <v>571</v>
      </c>
      <c r="F70" s="225">
        <v>395</v>
      </c>
      <c r="G70" s="225">
        <v>467</v>
      </c>
      <c r="H70" s="225">
        <v>356</v>
      </c>
      <c r="I70" s="225">
        <v>455</v>
      </c>
      <c r="J70" s="225">
        <v>301</v>
      </c>
      <c r="K70" s="225">
        <v>356</v>
      </c>
      <c r="L70" s="225">
        <v>237</v>
      </c>
      <c r="M70" s="225">
        <v>248</v>
      </c>
      <c r="N70" s="225">
        <v>189</v>
      </c>
      <c r="O70" s="208">
        <f t="shared" si="37"/>
        <v>2827</v>
      </c>
      <c r="P70" s="208">
        <f t="shared" si="37"/>
        <v>2030</v>
      </c>
      <c r="Q70" s="208">
        <f t="shared" si="38"/>
        <v>4857</v>
      </c>
    </row>
    <row r="71" spans="1:17" ht="15.75">
      <c r="A71" s="1092"/>
      <c r="B71" s="288" t="s">
        <v>342</v>
      </c>
      <c r="C71" s="225">
        <v>910</v>
      </c>
      <c r="D71" s="225">
        <v>663</v>
      </c>
      <c r="E71" s="225">
        <v>610</v>
      </c>
      <c r="F71" s="225">
        <v>438</v>
      </c>
      <c r="G71" s="225">
        <v>504</v>
      </c>
      <c r="H71" s="225">
        <v>379</v>
      </c>
      <c r="I71" s="225">
        <v>427</v>
      </c>
      <c r="J71" s="225">
        <v>292</v>
      </c>
      <c r="K71" s="225">
        <v>374</v>
      </c>
      <c r="L71" s="225">
        <v>233</v>
      </c>
      <c r="M71" s="225">
        <v>292</v>
      </c>
      <c r="N71" s="225">
        <v>181</v>
      </c>
      <c r="O71" s="208">
        <f t="shared" si="37"/>
        <v>3117</v>
      </c>
      <c r="P71" s="208">
        <f t="shared" si="37"/>
        <v>2186</v>
      </c>
      <c r="Q71" s="208">
        <f t="shared" si="38"/>
        <v>5303</v>
      </c>
    </row>
    <row r="72" spans="1:17" ht="15.75">
      <c r="A72" s="1193"/>
      <c r="B72" s="288" t="s">
        <v>343</v>
      </c>
      <c r="C72" s="225">
        <v>593</v>
      </c>
      <c r="D72" s="225">
        <v>437</v>
      </c>
      <c r="E72" s="225">
        <v>454</v>
      </c>
      <c r="F72" s="225">
        <v>364</v>
      </c>
      <c r="G72" s="225">
        <v>384</v>
      </c>
      <c r="H72" s="225">
        <v>277</v>
      </c>
      <c r="I72" s="225">
        <v>356</v>
      </c>
      <c r="J72" s="225">
        <v>238</v>
      </c>
      <c r="K72" s="225">
        <v>339</v>
      </c>
      <c r="L72" s="225">
        <v>204</v>
      </c>
      <c r="M72" s="225">
        <v>234</v>
      </c>
      <c r="N72" s="225">
        <v>169</v>
      </c>
      <c r="O72" s="208">
        <f t="shared" si="37"/>
        <v>2360</v>
      </c>
      <c r="P72" s="208">
        <f t="shared" si="37"/>
        <v>1689</v>
      </c>
      <c r="Q72" s="208">
        <f t="shared" si="38"/>
        <v>4049</v>
      </c>
    </row>
    <row r="73" spans="1:17" ht="18.75">
      <c r="A73" s="264" t="s">
        <v>64</v>
      </c>
      <c r="B73" s="290"/>
      <c r="C73" s="219">
        <v>0</v>
      </c>
      <c r="D73" s="218">
        <v>0</v>
      </c>
      <c r="E73" s="218">
        <v>0</v>
      </c>
      <c r="F73" s="218">
        <v>0</v>
      </c>
      <c r="G73" s="218">
        <v>0</v>
      </c>
      <c r="H73" s="218">
        <v>0</v>
      </c>
      <c r="I73" s="218">
        <v>0</v>
      </c>
      <c r="J73" s="218">
        <v>0</v>
      </c>
      <c r="K73" s="218">
        <v>0</v>
      </c>
      <c r="L73" s="218">
        <v>0</v>
      </c>
      <c r="M73" s="218">
        <v>0</v>
      </c>
      <c r="N73" s="218">
        <v>0</v>
      </c>
      <c r="O73" s="214">
        <f t="shared" si="37"/>
        <v>0</v>
      </c>
      <c r="P73" s="214">
        <f t="shared" si="37"/>
        <v>0</v>
      </c>
      <c r="Q73" s="212">
        <f t="shared" si="38"/>
        <v>0</v>
      </c>
    </row>
    <row r="74" spans="1:17" ht="18">
      <c r="A74" s="1176" t="s">
        <v>65</v>
      </c>
      <c r="B74" s="1176"/>
      <c r="C74" s="225">
        <v>476</v>
      </c>
      <c r="D74" s="225">
        <v>257</v>
      </c>
      <c r="E74" s="225">
        <v>420</v>
      </c>
      <c r="F74" s="225">
        <v>196</v>
      </c>
      <c r="G74" s="225">
        <v>367</v>
      </c>
      <c r="H74" s="225">
        <v>176</v>
      </c>
      <c r="I74" s="225">
        <v>263</v>
      </c>
      <c r="J74" s="225">
        <v>134</v>
      </c>
      <c r="K74" s="225">
        <v>271</v>
      </c>
      <c r="L74" s="225">
        <v>115</v>
      </c>
      <c r="M74" s="225">
        <v>242</v>
      </c>
      <c r="N74" s="225">
        <v>190</v>
      </c>
      <c r="O74" s="208">
        <f t="shared" si="37"/>
        <v>2039</v>
      </c>
      <c r="P74" s="208">
        <f t="shared" si="37"/>
        <v>1068</v>
      </c>
      <c r="Q74" s="208">
        <f t="shared" si="38"/>
        <v>3107</v>
      </c>
    </row>
    <row r="75" spans="1:17" ht="18">
      <c r="A75" s="1176" t="s">
        <v>66</v>
      </c>
      <c r="B75" s="1176"/>
      <c r="C75" s="225">
        <v>1421</v>
      </c>
      <c r="D75" s="225">
        <v>754</v>
      </c>
      <c r="E75" s="225">
        <v>1129</v>
      </c>
      <c r="F75" s="225">
        <v>561</v>
      </c>
      <c r="G75" s="225">
        <v>900</v>
      </c>
      <c r="H75" s="225">
        <v>476</v>
      </c>
      <c r="I75" s="225">
        <v>863</v>
      </c>
      <c r="J75" s="225">
        <v>371</v>
      </c>
      <c r="K75" s="225">
        <v>665</v>
      </c>
      <c r="L75" s="225">
        <v>371</v>
      </c>
      <c r="M75" s="225">
        <v>415</v>
      </c>
      <c r="N75" s="225">
        <v>221</v>
      </c>
      <c r="O75" s="208">
        <f t="shared" si="37"/>
        <v>5393</v>
      </c>
      <c r="P75" s="208">
        <f t="shared" si="37"/>
        <v>2754</v>
      </c>
      <c r="Q75" s="208">
        <f t="shared" si="38"/>
        <v>8147</v>
      </c>
    </row>
    <row r="76" spans="1:17" ht="18">
      <c r="A76" s="1176" t="s">
        <v>67</v>
      </c>
      <c r="B76" s="1176"/>
      <c r="C76" s="225">
        <v>2408</v>
      </c>
      <c r="D76" s="225">
        <v>987</v>
      </c>
      <c r="E76" s="225">
        <v>1913</v>
      </c>
      <c r="F76" s="225">
        <v>868</v>
      </c>
      <c r="G76" s="225">
        <v>1627</v>
      </c>
      <c r="H76" s="225">
        <v>658</v>
      </c>
      <c r="I76" s="225">
        <v>1360</v>
      </c>
      <c r="J76" s="225">
        <v>569</v>
      </c>
      <c r="K76" s="225">
        <v>1095</v>
      </c>
      <c r="L76" s="225">
        <v>517</v>
      </c>
      <c r="M76" s="225">
        <v>869</v>
      </c>
      <c r="N76" s="225">
        <v>406</v>
      </c>
      <c r="O76" s="208">
        <f t="shared" si="37"/>
        <v>9272</v>
      </c>
      <c r="P76" s="208">
        <f t="shared" si="37"/>
        <v>4005</v>
      </c>
      <c r="Q76" s="208">
        <f t="shared" si="38"/>
        <v>13277</v>
      </c>
    </row>
    <row r="77" spans="1:17" ht="18">
      <c r="A77" s="1176" t="s">
        <v>137</v>
      </c>
      <c r="B77" s="1176"/>
      <c r="C77" s="225">
        <v>513</v>
      </c>
      <c r="D77" s="225">
        <v>286</v>
      </c>
      <c r="E77" s="225">
        <v>487</v>
      </c>
      <c r="F77" s="225">
        <v>213</v>
      </c>
      <c r="G77" s="225">
        <v>401</v>
      </c>
      <c r="H77" s="225">
        <v>193</v>
      </c>
      <c r="I77" s="225">
        <v>311</v>
      </c>
      <c r="J77" s="225">
        <v>121</v>
      </c>
      <c r="K77" s="225">
        <v>297</v>
      </c>
      <c r="L77" s="225">
        <v>98</v>
      </c>
      <c r="M77" s="225">
        <v>283</v>
      </c>
      <c r="N77" s="225">
        <v>75</v>
      </c>
      <c r="O77" s="208">
        <f t="shared" si="37"/>
        <v>2292</v>
      </c>
      <c r="P77" s="208">
        <f t="shared" si="37"/>
        <v>986</v>
      </c>
      <c r="Q77" s="208">
        <f t="shared" si="38"/>
        <v>3278</v>
      </c>
    </row>
    <row r="78" spans="1:17" ht="18">
      <c r="A78" s="1176" t="s">
        <v>69</v>
      </c>
      <c r="B78" s="1176"/>
      <c r="C78" s="225">
        <v>463</v>
      </c>
      <c r="D78" s="225">
        <v>243</v>
      </c>
      <c r="E78" s="225">
        <v>442</v>
      </c>
      <c r="F78" s="225">
        <v>184</v>
      </c>
      <c r="G78" s="225">
        <v>338</v>
      </c>
      <c r="H78" s="225">
        <v>146</v>
      </c>
      <c r="I78" s="225">
        <v>292</v>
      </c>
      <c r="J78" s="225">
        <v>128</v>
      </c>
      <c r="K78" s="225">
        <v>277</v>
      </c>
      <c r="L78" s="225">
        <v>124</v>
      </c>
      <c r="M78" s="225">
        <v>182</v>
      </c>
      <c r="N78" s="225">
        <v>67</v>
      </c>
      <c r="O78" s="208">
        <f t="shared" si="37"/>
        <v>1994</v>
      </c>
      <c r="P78" s="208">
        <f t="shared" si="37"/>
        <v>892</v>
      </c>
      <c r="Q78" s="208">
        <f t="shared" si="38"/>
        <v>2886</v>
      </c>
    </row>
    <row r="79" spans="1:17" ht="18">
      <c r="A79" s="1176" t="s">
        <v>70</v>
      </c>
      <c r="B79" s="1176"/>
      <c r="C79" s="225">
        <v>302</v>
      </c>
      <c r="D79" s="225">
        <v>135</v>
      </c>
      <c r="E79" s="225">
        <v>236</v>
      </c>
      <c r="F79" s="225">
        <v>130</v>
      </c>
      <c r="G79" s="225">
        <v>219</v>
      </c>
      <c r="H79" s="225">
        <v>77</v>
      </c>
      <c r="I79" s="225">
        <v>164</v>
      </c>
      <c r="J79" s="225">
        <v>59</v>
      </c>
      <c r="K79" s="225">
        <v>152</v>
      </c>
      <c r="L79" s="225">
        <v>63</v>
      </c>
      <c r="M79" s="225">
        <v>123</v>
      </c>
      <c r="N79" s="225">
        <v>48</v>
      </c>
      <c r="O79" s="208">
        <f t="shared" si="37"/>
        <v>1196</v>
      </c>
      <c r="P79" s="208">
        <f t="shared" si="37"/>
        <v>512</v>
      </c>
      <c r="Q79" s="208">
        <f t="shared" si="38"/>
        <v>1708</v>
      </c>
    </row>
    <row r="80" spans="1:17" ht="18">
      <c r="A80" s="1176" t="s">
        <v>71</v>
      </c>
      <c r="B80" s="1176"/>
      <c r="C80" s="225">
        <v>1135</v>
      </c>
      <c r="D80" s="225">
        <v>528</v>
      </c>
      <c r="E80" s="225">
        <v>891</v>
      </c>
      <c r="F80" s="225">
        <v>388</v>
      </c>
      <c r="G80" s="225">
        <v>768</v>
      </c>
      <c r="H80" s="225">
        <v>307</v>
      </c>
      <c r="I80" s="225">
        <v>658</v>
      </c>
      <c r="J80" s="225">
        <v>277</v>
      </c>
      <c r="K80" s="225">
        <v>607</v>
      </c>
      <c r="L80" s="225">
        <v>248</v>
      </c>
      <c r="M80" s="225">
        <v>600</v>
      </c>
      <c r="N80" s="225">
        <v>197</v>
      </c>
      <c r="O80" s="208">
        <f t="shared" si="37"/>
        <v>4659</v>
      </c>
      <c r="P80" s="208">
        <f t="shared" si="37"/>
        <v>1945</v>
      </c>
      <c r="Q80" s="208">
        <f t="shared" si="38"/>
        <v>6604</v>
      </c>
    </row>
    <row r="81" spans="1:19" ht="18">
      <c r="A81" s="1176" t="s">
        <v>72</v>
      </c>
      <c r="B81" s="1176"/>
      <c r="C81" s="225">
        <v>286</v>
      </c>
      <c r="D81" s="225">
        <v>109</v>
      </c>
      <c r="E81" s="225">
        <v>240</v>
      </c>
      <c r="F81" s="225">
        <v>127</v>
      </c>
      <c r="G81" s="225">
        <v>211</v>
      </c>
      <c r="H81" s="225">
        <v>81</v>
      </c>
      <c r="I81" s="225">
        <v>162</v>
      </c>
      <c r="J81" s="225">
        <v>80</v>
      </c>
      <c r="K81" s="225">
        <v>159</v>
      </c>
      <c r="L81" s="225">
        <v>54</v>
      </c>
      <c r="M81" s="225">
        <v>81</v>
      </c>
      <c r="N81" s="225">
        <v>39</v>
      </c>
      <c r="O81" s="208">
        <f t="shared" si="37"/>
        <v>1139</v>
      </c>
      <c r="P81" s="208">
        <f t="shared" si="37"/>
        <v>490</v>
      </c>
      <c r="Q81" s="208">
        <f t="shared" si="38"/>
        <v>1629</v>
      </c>
    </row>
    <row r="82" spans="1:19" ht="18">
      <c r="A82" s="1178" t="s">
        <v>73</v>
      </c>
      <c r="B82" s="1178"/>
      <c r="C82" s="148">
        <v>5885</v>
      </c>
      <c r="D82" s="148">
        <v>2952</v>
      </c>
      <c r="E82" s="148">
        <v>4793</v>
      </c>
      <c r="F82" s="148">
        <v>2402</v>
      </c>
      <c r="G82" s="148">
        <v>4365</v>
      </c>
      <c r="H82" s="148">
        <v>2036</v>
      </c>
      <c r="I82" s="148">
        <v>3748</v>
      </c>
      <c r="J82" s="148">
        <v>1641</v>
      </c>
      <c r="K82" s="148">
        <v>3678</v>
      </c>
      <c r="L82" s="148">
        <v>1431</v>
      </c>
      <c r="M82" s="148">
        <v>2883</v>
      </c>
      <c r="N82" s="148">
        <v>1248</v>
      </c>
      <c r="O82" s="149">
        <f t="shared" si="37"/>
        <v>25352</v>
      </c>
      <c r="P82" s="149">
        <f t="shared" si="37"/>
        <v>11710</v>
      </c>
      <c r="Q82" s="150">
        <f t="shared" si="38"/>
        <v>37062</v>
      </c>
    </row>
    <row r="83" spans="1:19" ht="18">
      <c r="A83" s="1190" t="s">
        <v>32</v>
      </c>
      <c r="B83" s="1190"/>
      <c r="C83" s="90">
        <f t="shared" ref="C83:P83" si="39">SUM(C64:C82)</f>
        <v>18900</v>
      </c>
      <c r="D83" s="90">
        <f t="shared" si="39"/>
        <v>10425</v>
      </c>
      <c r="E83" s="90">
        <f t="shared" si="39"/>
        <v>15099</v>
      </c>
      <c r="F83" s="90">
        <f t="shared" si="39"/>
        <v>8184</v>
      </c>
      <c r="G83" s="90">
        <f t="shared" si="39"/>
        <v>12963</v>
      </c>
      <c r="H83" s="90">
        <f t="shared" si="39"/>
        <v>6722</v>
      </c>
      <c r="I83" s="90">
        <f t="shared" si="39"/>
        <v>11099</v>
      </c>
      <c r="J83" s="90">
        <f t="shared" si="39"/>
        <v>5505</v>
      </c>
      <c r="K83" s="90">
        <f t="shared" si="39"/>
        <v>10078</v>
      </c>
      <c r="L83" s="90">
        <f t="shared" si="39"/>
        <v>4812</v>
      </c>
      <c r="M83" s="90">
        <f t="shared" si="39"/>
        <v>7900</v>
      </c>
      <c r="N83" s="90">
        <f t="shared" si="39"/>
        <v>3841</v>
      </c>
      <c r="O83" s="90">
        <f t="shared" si="39"/>
        <v>76039</v>
      </c>
      <c r="P83" s="90">
        <f t="shared" si="39"/>
        <v>39489</v>
      </c>
      <c r="Q83" s="151">
        <f t="shared" si="38"/>
        <v>115528</v>
      </c>
    </row>
    <row r="85" spans="1:19" ht="18">
      <c r="A85" s="1129" t="s">
        <v>380</v>
      </c>
      <c r="B85" s="1129"/>
      <c r="C85" s="1129"/>
      <c r="D85" s="1129"/>
      <c r="E85" s="1129"/>
      <c r="F85" s="1129"/>
      <c r="G85" s="1129"/>
      <c r="H85" s="1129"/>
      <c r="I85" s="1129"/>
      <c r="J85" s="1129"/>
      <c r="K85" s="1129"/>
      <c r="L85" s="1129"/>
      <c r="M85" s="1129"/>
      <c r="N85" s="1129"/>
      <c r="O85" s="1129"/>
      <c r="P85" s="1129"/>
      <c r="Q85" s="1129"/>
      <c r="R85" s="1129"/>
      <c r="S85" s="1129"/>
    </row>
    <row r="86" spans="1:19" ht="18">
      <c r="A86" s="1129" t="s">
        <v>417</v>
      </c>
      <c r="B86" s="1129"/>
      <c r="C86" s="1129"/>
      <c r="D86" s="1129"/>
      <c r="E86" s="1129"/>
      <c r="F86" s="1129"/>
      <c r="G86" s="1129"/>
      <c r="H86" s="1129"/>
      <c r="I86" s="1129"/>
      <c r="J86" s="1129"/>
      <c r="K86" s="1129"/>
      <c r="L86" s="1129"/>
      <c r="M86" s="1129"/>
      <c r="N86" s="1129"/>
      <c r="O86" s="1129"/>
      <c r="P86" s="1129"/>
      <c r="Q86" s="1129"/>
      <c r="R86" s="1129"/>
      <c r="S86" s="1129"/>
    </row>
    <row r="87" spans="1:19" ht="36">
      <c r="A87" s="1191" t="s">
        <v>311</v>
      </c>
      <c r="B87" s="1191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104"/>
      <c r="O87" s="104"/>
      <c r="P87" s="249"/>
      <c r="Q87" s="249"/>
      <c r="R87" s="1192" t="s">
        <v>356</v>
      </c>
      <c r="S87" s="1192"/>
    </row>
    <row r="88" spans="1:19" ht="36">
      <c r="A88" s="1099" t="s">
        <v>41</v>
      </c>
      <c r="B88" s="1099"/>
      <c r="C88" s="1098" t="s">
        <v>94</v>
      </c>
      <c r="D88" s="1098"/>
      <c r="E88" s="1098" t="s">
        <v>95</v>
      </c>
      <c r="F88" s="1098"/>
      <c r="G88" s="1098" t="s">
        <v>96</v>
      </c>
      <c r="H88" s="1098"/>
      <c r="I88" s="1098" t="s">
        <v>97</v>
      </c>
      <c r="J88" s="1098"/>
      <c r="K88" s="1098" t="s">
        <v>98</v>
      </c>
      <c r="L88" s="1098"/>
      <c r="M88" s="1098" t="s">
        <v>31</v>
      </c>
      <c r="N88" s="1098"/>
      <c r="O88" s="1098" t="s">
        <v>32</v>
      </c>
      <c r="P88" s="1098"/>
      <c r="Q88" s="1098"/>
      <c r="R88" s="1099" t="s">
        <v>180</v>
      </c>
      <c r="S88" s="1099"/>
    </row>
    <row r="89" spans="1:19" ht="36">
      <c r="A89" s="1101"/>
      <c r="B89" s="1101"/>
      <c r="C89" s="1101" t="s">
        <v>269</v>
      </c>
      <c r="D89" s="1101"/>
      <c r="E89" s="1101" t="s">
        <v>263</v>
      </c>
      <c r="F89" s="1101"/>
      <c r="G89" s="1101" t="s">
        <v>270</v>
      </c>
      <c r="H89" s="1101"/>
      <c r="I89" s="1101" t="s">
        <v>265</v>
      </c>
      <c r="J89" s="1101"/>
      <c r="K89" s="1111" t="s">
        <v>261</v>
      </c>
      <c r="L89" s="1111"/>
      <c r="M89" s="1111" t="s">
        <v>268</v>
      </c>
      <c r="N89" s="1111"/>
      <c r="O89" s="1111" t="s">
        <v>181</v>
      </c>
      <c r="P89" s="1111"/>
      <c r="Q89" s="1111"/>
      <c r="R89" s="1101"/>
      <c r="S89" s="1101"/>
    </row>
    <row r="90" spans="1:19" ht="18">
      <c r="A90" s="1101"/>
      <c r="B90" s="1101"/>
      <c r="C90" s="295" t="s">
        <v>33</v>
      </c>
      <c r="D90" s="295" t="s">
        <v>34</v>
      </c>
      <c r="E90" s="295" t="s">
        <v>33</v>
      </c>
      <c r="F90" s="295" t="s">
        <v>34</v>
      </c>
      <c r="G90" s="295" t="s">
        <v>33</v>
      </c>
      <c r="H90" s="295" t="s">
        <v>34</v>
      </c>
      <c r="I90" s="295" t="s">
        <v>33</v>
      </c>
      <c r="J90" s="295" t="s">
        <v>34</v>
      </c>
      <c r="K90" s="295" t="s">
        <v>33</v>
      </c>
      <c r="L90" s="295" t="s">
        <v>34</v>
      </c>
      <c r="M90" s="295" t="s">
        <v>33</v>
      </c>
      <c r="N90" s="295" t="s">
        <v>34</v>
      </c>
      <c r="O90" s="295" t="s">
        <v>33</v>
      </c>
      <c r="P90" s="295" t="s">
        <v>34</v>
      </c>
      <c r="Q90" s="295" t="s">
        <v>32</v>
      </c>
      <c r="R90" s="1101"/>
      <c r="S90" s="1101"/>
    </row>
    <row r="91" spans="1:19" ht="18">
      <c r="A91" s="1102"/>
      <c r="B91" s="1102"/>
      <c r="C91" s="282" t="s">
        <v>186</v>
      </c>
      <c r="D91" s="282" t="s">
        <v>185</v>
      </c>
      <c r="E91" s="282" t="s">
        <v>186</v>
      </c>
      <c r="F91" s="282" t="s">
        <v>185</v>
      </c>
      <c r="G91" s="282" t="s">
        <v>186</v>
      </c>
      <c r="H91" s="282" t="s">
        <v>185</v>
      </c>
      <c r="I91" s="282" t="s">
        <v>186</v>
      </c>
      <c r="J91" s="282" t="s">
        <v>185</v>
      </c>
      <c r="K91" s="282" t="s">
        <v>186</v>
      </c>
      <c r="L91" s="282" t="s">
        <v>185</v>
      </c>
      <c r="M91" s="282" t="s">
        <v>186</v>
      </c>
      <c r="N91" s="282" t="s">
        <v>185</v>
      </c>
      <c r="O91" s="282" t="s">
        <v>186</v>
      </c>
      <c r="P91" s="282" t="s">
        <v>185</v>
      </c>
      <c r="Q91" s="282" t="s">
        <v>181</v>
      </c>
      <c r="R91" s="1102"/>
      <c r="S91" s="1102"/>
    </row>
    <row r="92" spans="1:19" ht="18">
      <c r="A92" s="1183" t="s">
        <v>54</v>
      </c>
      <c r="B92" s="1183"/>
      <c r="C92" s="229">
        <v>0</v>
      </c>
      <c r="D92" s="229">
        <v>0</v>
      </c>
      <c r="E92" s="229">
        <v>0</v>
      </c>
      <c r="F92" s="229">
        <v>0</v>
      </c>
      <c r="G92" s="229">
        <v>0</v>
      </c>
      <c r="H92" s="229">
        <v>0</v>
      </c>
      <c r="I92" s="229">
        <v>0</v>
      </c>
      <c r="J92" s="229">
        <v>0</v>
      </c>
      <c r="K92" s="229">
        <v>0</v>
      </c>
      <c r="L92" s="229">
        <v>0</v>
      </c>
      <c r="M92" s="229">
        <v>0</v>
      </c>
      <c r="N92" s="229">
        <v>0</v>
      </c>
      <c r="O92" s="230">
        <f t="shared" ref="O92:P110" si="40">M92+K92+I92+G92+E92+C92</f>
        <v>0</v>
      </c>
      <c r="P92" s="230">
        <f t="shared" si="40"/>
        <v>0</v>
      </c>
      <c r="Q92" s="230">
        <f t="shared" ref="Q92:Q111" si="41">SUM(O92:P92)</f>
        <v>0</v>
      </c>
      <c r="R92" s="1184" t="s">
        <v>348</v>
      </c>
      <c r="S92" s="1184"/>
    </row>
    <row r="93" spans="1:19" ht="18">
      <c r="A93" s="1176" t="s">
        <v>55</v>
      </c>
      <c r="B93" s="1176"/>
      <c r="C93" s="231">
        <v>3</v>
      </c>
      <c r="D93" s="231">
        <v>75</v>
      </c>
      <c r="E93" s="231">
        <v>1</v>
      </c>
      <c r="F93" s="231">
        <v>83</v>
      </c>
      <c r="G93" s="231">
        <v>0</v>
      </c>
      <c r="H93" s="231">
        <v>70</v>
      </c>
      <c r="I93" s="231">
        <v>0</v>
      </c>
      <c r="J93" s="231">
        <v>74</v>
      </c>
      <c r="K93" s="231">
        <v>0</v>
      </c>
      <c r="L93" s="231">
        <v>59</v>
      </c>
      <c r="M93" s="231">
        <v>0</v>
      </c>
      <c r="N93" s="231">
        <v>33</v>
      </c>
      <c r="O93" s="211">
        <f t="shared" si="40"/>
        <v>4</v>
      </c>
      <c r="P93" s="211">
        <f t="shared" si="40"/>
        <v>394</v>
      </c>
      <c r="Q93" s="211">
        <f t="shared" si="41"/>
        <v>398</v>
      </c>
      <c r="R93" s="1177" t="s">
        <v>191</v>
      </c>
      <c r="S93" s="1177"/>
    </row>
    <row r="94" spans="1:19" ht="18">
      <c r="A94" s="1176" t="s">
        <v>56</v>
      </c>
      <c r="B94" s="1176"/>
      <c r="C94" s="231">
        <v>5</v>
      </c>
      <c r="D94" s="231">
        <v>17</v>
      </c>
      <c r="E94" s="231">
        <v>14</v>
      </c>
      <c r="F94" s="231">
        <v>13</v>
      </c>
      <c r="G94" s="231">
        <v>6</v>
      </c>
      <c r="H94" s="231">
        <v>12</v>
      </c>
      <c r="I94" s="231">
        <v>11</v>
      </c>
      <c r="J94" s="231">
        <v>20</v>
      </c>
      <c r="K94" s="231">
        <v>8</v>
      </c>
      <c r="L94" s="231">
        <v>15</v>
      </c>
      <c r="M94" s="231">
        <v>6</v>
      </c>
      <c r="N94" s="231">
        <v>12</v>
      </c>
      <c r="O94" s="211">
        <f t="shared" si="40"/>
        <v>50</v>
      </c>
      <c r="P94" s="211">
        <f t="shared" si="40"/>
        <v>89</v>
      </c>
      <c r="Q94" s="211">
        <f t="shared" si="41"/>
        <v>139</v>
      </c>
      <c r="R94" s="1177" t="s">
        <v>192</v>
      </c>
      <c r="S94" s="1177"/>
    </row>
    <row r="95" spans="1:19" ht="70.5">
      <c r="A95" s="1185" t="s">
        <v>57</v>
      </c>
      <c r="B95" s="227" t="s">
        <v>344</v>
      </c>
      <c r="C95" s="231">
        <v>0</v>
      </c>
      <c r="D95" s="231">
        <v>72</v>
      </c>
      <c r="E95" s="231">
        <v>0</v>
      </c>
      <c r="F95" s="231">
        <v>87</v>
      </c>
      <c r="G95" s="231">
        <v>0</v>
      </c>
      <c r="H95" s="231">
        <v>61</v>
      </c>
      <c r="I95" s="231">
        <v>0</v>
      </c>
      <c r="J95" s="231">
        <v>72</v>
      </c>
      <c r="K95" s="231">
        <v>0</v>
      </c>
      <c r="L95" s="231">
        <v>79</v>
      </c>
      <c r="M95" s="231">
        <v>0</v>
      </c>
      <c r="N95" s="231">
        <v>47</v>
      </c>
      <c r="O95" s="211">
        <f t="shared" si="40"/>
        <v>0</v>
      </c>
      <c r="P95" s="211">
        <f t="shared" si="40"/>
        <v>418</v>
      </c>
      <c r="Q95" s="211">
        <f t="shared" si="41"/>
        <v>418</v>
      </c>
      <c r="R95" s="204" t="s">
        <v>358</v>
      </c>
      <c r="S95" s="1187" t="s">
        <v>179</v>
      </c>
    </row>
    <row r="96" spans="1:19" ht="18">
      <c r="A96" s="1186"/>
      <c r="B96" s="227" t="s">
        <v>345</v>
      </c>
      <c r="C96" s="231">
        <v>0</v>
      </c>
      <c r="D96" s="231">
        <v>30</v>
      </c>
      <c r="E96" s="231">
        <v>0</v>
      </c>
      <c r="F96" s="231">
        <v>37</v>
      </c>
      <c r="G96" s="231">
        <v>0</v>
      </c>
      <c r="H96" s="231">
        <v>44</v>
      </c>
      <c r="I96" s="231">
        <v>0</v>
      </c>
      <c r="J96" s="231">
        <v>25</v>
      </c>
      <c r="K96" s="231">
        <v>0</v>
      </c>
      <c r="L96" s="231">
        <v>45</v>
      </c>
      <c r="M96" s="231">
        <v>0</v>
      </c>
      <c r="N96" s="231">
        <v>25</v>
      </c>
      <c r="O96" s="211">
        <f t="shared" si="40"/>
        <v>0</v>
      </c>
      <c r="P96" s="211">
        <f t="shared" si="40"/>
        <v>206</v>
      </c>
      <c r="Q96" s="211">
        <f t="shared" si="41"/>
        <v>206</v>
      </c>
      <c r="R96" s="204" t="s">
        <v>359</v>
      </c>
      <c r="S96" s="1188"/>
    </row>
    <row r="97" spans="1:19" ht="18">
      <c r="A97" s="1186"/>
      <c r="B97" s="227" t="s">
        <v>346</v>
      </c>
      <c r="C97" s="231">
        <v>51</v>
      </c>
      <c r="D97" s="231">
        <v>0</v>
      </c>
      <c r="E97" s="231">
        <v>59</v>
      </c>
      <c r="F97" s="231">
        <v>0</v>
      </c>
      <c r="G97" s="231">
        <v>63</v>
      </c>
      <c r="H97" s="231">
        <v>0</v>
      </c>
      <c r="I97" s="231">
        <v>48</v>
      </c>
      <c r="J97" s="231">
        <v>0</v>
      </c>
      <c r="K97" s="231">
        <v>42</v>
      </c>
      <c r="L97" s="231">
        <v>0</v>
      </c>
      <c r="M97" s="231">
        <v>33</v>
      </c>
      <c r="N97" s="231">
        <v>0</v>
      </c>
      <c r="O97" s="211">
        <f t="shared" si="40"/>
        <v>296</v>
      </c>
      <c r="P97" s="211">
        <f t="shared" si="40"/>
        <v>0</v>
      </c>
      <c r="Q97" s="211">
        <f t="shared" si="41"/>
        <v>296</v>
      </c>
      <c r="R97" s="204" t="s">
        <v>360</v>
      </c>
      <c r="S97" s="1188"/>
    </row>
    <row r="98" spans="1:19" ht="18">
      <c r="A98" s="1186"/>
      <c r="B98" s="227" t="s">
        <v>341</v>
      </c>
      <c r="C98" s="231">
        <v>0</v>
      </c>
      <c r="D98" s="231">
        <v>0</v>
      </c>
      <c r="E98" s="231">
        <v>0</v>
      </c>
      <c r="F98" s="231">
        <v>0</v>
      </c>
      <c r="G98" s="231">
        <v>0</v>
      </c>
      <c r="H98" s="231">
        <v>0</v>
      </c>
      <c r="I98" s="231">
        <v>0</v>
      </c>
      <c r="J98" s="231">
        <v>0</v>
      </c>
      <c r="K98" s="231">
        <v>0</v>
      </c>
      <c r="L98" s="231">
        <v>0</v>
      </c>
      <c r="M98" s="231">
        <v>0</v>
      </c>
      <c r="N98" s="231">
        <v>0</v>
      </c>
      <c r="O98" s="211">
        <f t="shared" si="40"/>
        <v>0</v>
      </c>
      <c r="P98" s="211">
        <f t="shared" si="40"/>
        <v>0</v>
      </c>
      <c r="Q98" s="211">
        <f t="shared" si="41"/>
        <v>0</v>
      </c>
      <c r="R98" s="204" t="s">
        <v>319</v>
      </c>
      <c r="S98" s="1188"/>
    </row>
    <row r="99" spans="1:19" ht="18">
      <c r="A99" s="1186"/>
      <c r="B99" s="227" t="s">
        <v>342</v>
      </c>
      <c r="C99" s="231">
        <v>22</v>
      </c>
      <c r="D99" s="231">
        <v>18</v>
      </c>
      <c r="E99" s="231">
        <v>20</v>
      </c>
      <c r="F99" s="231">
        <v>10</v>
      </c>
      <c r="G99" s="231">
        <v>17</v>
      </c>
      <c r="H99" s="231">
        <v>18</v>
      </c>
      <c r="I99" s="231">
        <v>26</v>
      </c>
      <c r="J99" s="231">
        <v>10</v>
      </c>
      <c r="K99" s="231">
        <v>20</v>
      </c>
      <c r="L99" s="231">
        <v>25</v>
      </c>
      <c r="M99" s="231">
        <v>17</v>
      </c>
      <c r="N99" s="231">
        <v>19</v>
      </c>
      <c r="O99" s="211">
        <f t="shared" si="40"/>
        <v>122</v>
      </c>
      <c r="P99" s="211">
        <f t="shared" si="40"/>
        <v>100</v>
      </c>
      <c r="Q99" s="211">
        <f t="shared" si="41"/>
        <v>222</v>
      </c>
      <c r="R99" s="204" t="s">
        <v>320</v>
      </c>
      <c r="S99" s="1188"/>
    </row>
    <row r="100" spans="1:19" ht="18">
      <c r="A100" s="1186"/>
      <c r="B100" s="228" t="s">
        <v>343</v>
      </c>
      <c r="C100" s="232">
        <v>32</v>
      </c>
      <c r="D100" s="232">
        <v>87</v>
      </c>
      <c r="E100" s="232">
        <v>21</v>
      </c>
      <c r="F100" s="232">
        <v>83</v>
      </c>
      <c r="G100" s="232">
        <v>19</v>
      </c>
      <c r="H100" s="232">
        <v>74</v>
      </c>
      <c r="I100" s="232">
        <v>30</v>
      </c>
      <c r="J100" s="232">
        <v>80</v>
      </c>
      <c r="K100" s="232">
        <v>25</v>
      </c>
      <c r="L100" s="232">
        <v>81</v>
      </c>
      <c r="M100" s="232">
        <v>16</v>
      </c>
      <c r="N100" s="232">
        <v>81</v>
      </c>
      <c r="O100" s="213">
        <f t="shared" si="40"/>
        <v>143</v>
      </c>
      <c r="P100" s="213">
        <f t="shared" si="40"/>
        <v>486</v>
      </c>
      <c r="Q100" s="213">
        <f t="shared" si="41"/>
        <v>629</v>
      </c>
      <c r="R100" s="204" t="s">
        <v>321</v>
      </c>
      <c r="S100" s="1189"/>
    </row>
    <row r="101" spans="1:19" ht="18.75">
      <c r="A101" s="292" t="s">
        <v>64</v>
      </c>
      <c r="B101" s="265"/>
      <c r="C101" s="231">
        <v>0</v>
      </c>
      <c r="D101" s="231">
        <v>0</v>
      </c>
      <c r="E101" s="231">
        <v>0</v>
      </c>
      <c r="F101" s="231">
        <v>0</v>
      </c>
      <c r="G101" s="231">
        <v>0</v>
      </c>
      <c r="H101" s="231">
        <v>0</v>
      </c>
      <c r="I101" s="231">
        <v>0</v>
      </c>
      <c r="J101" s="231">
        <v>0</v>
      </c>
      <c r="K101" s="231">
        <v>0</v>
      </c>
      <c r="L101" s="231">
        <v>0</v>
      </c>
      <c r="M101" s="231">
        <v>0</v>
      </c>
      <c r="N101" s="231">
        <v>0</v>
      </c>
      <c r="O101" s="213">
        <f t="shared" si="40"/>
        <v>0</v>
      </c>
      <c r="P101" s="213">
        <f t="shared" si="40"/>
        <v>0</v>
      </c>
      <c r="Q101" s="213">
        <f t="shared" si="41"/>
        <v>0</v>
      </c>
      <c r="R101" s="1177" t="s">
        <v>367</v>
      </c>
      <c r="S101" s="1177"/>
    </row>
    <row r="102" spans="1:19" ht="18">
      <c r="A102" s="1176" t="s">
        <v>65</v>
      </c>
      <c r="B102" s="1176"/>
      <c r="C102" s="231">
        <v>7</v>
      </c>
      <c r="D102" s="231">
        <v>39</v>
      </c>
      <c r="E102" s="231">
        <v>14</v>
      </c>
      <c r="F102" s="231">
        <v>24</v>
      </c>
      <c r="G102" s="231">
        <v>10</v>
      </c>
      <c r="H102" s="231">
        <v>30</v>
      </c>
      <c r="I102" s="231">
        <v>13</v>
      </c>
      <c r="J102" s="231">
        <v>25</v>
      </c>
      <c r="K102" s="231">
        <v>11</v>
      </c>
      <c r="L102" s="231">
        <v>30</v>
      </c>
      <c r="M102" s="231">
        <v>9</v>
      </c>
      <c r="N102" s="231">
        <v>11</v>
      </c>
      <c r="O102" s="211">
        <f t="shared" si="40"/>
        <v>64</v>
      </c>
      <c r="P102" s="211">
        <f t="shared" si="40"/>
        <v>159</v>
      </c>
      <c r="Q102" s="211">
        <f t="shared" si="41"/>
        <v>223</v>
      </c>
      <c r="R102" s="1177" t="s">
        <v>199</v>
      </c>
      <c r="S102" s="1177"/>
    </row>
    <row r="103" spans="1:19" ht="18">
      <c r="A103" s="1176" t="s">
        <v>66</v>
      </c>
      <c r="B103" s="1176"/>
      <c r="C103" s="231">
        <v>0</v>
      </c>
      <c r="D103" s="231">
        <v>39</v>
      </c>
      <c r="E103" s="231">
        <v>0</v>
      </c>
      <c r="F103" s="231">
        <v>33</v>
      </c>
      <c r="G103" s="231">
        <v>0</v>
      </c>
      <c r="H103" s="231">
        <v>37</v>
      </c>
      <c r="I103" s="231">
        <v>0</v>
      </c>
      <c r="J103" s="231">
        <v>28</v>
      </c>
      <c r="K103" s="231">
        <v>0</v>
      </c>
      <c r="L103" s="231">
        <v>22</v>
      </c>
      <c r="M103" s="231">
        <v>0</v>
      </c>
      <c r="N103" s="231">
        <v>15</v>
      </c>
      <c r="O103" s="211">
        <f t="shared" si="40"/>
        <v>0</v>
      </c>
      <c r="P103" s="211">
        <f t="shared" si="40"/>
        <v>174</v>
      </c>
      <c r="Q103" s="211">
        <f t="shared" si="41"/>
        <v>174</v>
      </c>
      <c r="R103" s="1182" t="s">
        <v>200</v>
      </c>
      <c r="S103" s="1182"/>
    </row>
    <row r="104" spans="1:19" ht="18">
      <c r="A104" s="1176" t="s">
        <v>67</v>
      </c>
      <c r="B104" s="1176"/>
      <c r="C104" s="231">
        <v>53</v>
      </c>
      <c r="D104" s="231">
        <v>164</v>
      </c>
      <c r="E104" s="231">
        <v>83</v>
      </c>
      <c r="F104" s="231">
        <v>155</v>
      </c>
      <c r="G104" s="231">
        <v>67</v>
      </c>
      <c r="H104" s="231">
        <v>152</v>
      </c>
      <c r="I104" s="231">
        <v>63</v>
      </c>
      <c r="J104" s="231">
        <v>152</v>
      </c>
      <c r="K104" s="231">
        <v>74</v>
      </c>
      <c r="L104" s="231">
        <v>142</v>
      </c>
      <c r="M104" s="231">
        <v>50</v>
      </c>
      <c r="N104" s="231">
        <v>86</v>
      </c>
      <c r="O104" s="211">
        <f t="shared" si="40"/>
        <v>390</v>
      </c>
      <c r="P104" s="211">
        <f t="shared" si="40"/>
        <v>851</v>
      </c>
      <c r="Q104" s="211">
        <f t="shared" si="41"/>
        <v>1241</v>
      </c>
      <c r="R104" s="1177" t="s">
        <v>201</v>
      </c>
      <c r="S104" s="1177"/>
    </row>
    <row r="105" spans="1:19" ht="18">
      <c r="A105" s="1176" t="s">
        <v>137</v>
      </c>
      <c r="B105" s="1176"/>
      <c r="C105" s="231">
        <v>106</v>
      </c>
      <c r="D105" s="231">
        <v>0</v>
      </c>
      <c r="E105" s="231">
        <v>104</v>
      </c>
      <c r="F105" s="231">
        <v>0</v>
      </c>
      <c r="G105" s="231">
        <v>113</v>
      </c>
      <c r="H105" s="231">
        <v>0</v>
      </c>
      <c r="I105" s="231">
        <v>99</v>
      </c>
      <c r="J105" s="231">
        <v>0</v>
      </c>
      <c r="K105" s="231">
        <v>93</v>
      </c>
      <c r="L105" s="231">
        <v>0</v>
      </c>
      <c r="M105" s="231">
        <v>62</v>
      </c>
      <c r="N105" s="231">
        <v>0</v>
      </c>
      <c r="O105" s="211">
        <f t="shared" si="40"/>
        <v>577</v>
      </c>
      <c r="P105" s="211">
        <f t="shared" si="40"/>
        <v>0</v>
      </c>
      <c r="Q105" s="211">
        <f t="shared" si="41"/>
        <v>577</v>
      </c>
      <c r="R105" s="1177" t="s">
        <v>202</v>
      </c>
      <c r="S105" s="1177"/>
    </row>
    <row r="106" spans="1:19" ht="18">
      <c r="A106" s="1176" t="s">
        <v>69</v>
      </c>
      <c r="B106" s="1176"/>
      <c r="C106" s="231">
        <v>0</v>
      </c>
      <c r="D106" s="231">
        <v>32</v>
      </c>
      <c r="E106" s="231">
        <v>0</v>
      </c>
      <c r="F106" s="231">
        <v>25</v>
      </c>
      <c r="G106" s="231">
        <v>0</v>
      </c>
      <c r="H106" s="231">
        <v>26</v>
      </c>
      <c r="I106" s="231">
        <v>0</v>
      </c>
      <c r="J106" s="231">
        <v>30</v>
      </c>
      <c r="K106" s="231">
        <v>0</v>
      </c>
      <c r="L106" s="231">
        <v>0</v>
      </c>
      <c r="M106" s="231">
        <v>0</v>
      </c>
      <c r="N106" s="231">
        <v>0</v>
      </c>
      <c r="O106" s="211">
        <f t="shared" si="40"/>
        <v>0</v>
      </c>
      <c r="P106" s="211">
        <f t="shared" si="40"/>
        <v>113</v>
      </c>
      <c r="Q106" s="211">
        <f t="shared" si="41"/>
        <v>113</v>
      </c>
      <c r="R106" s="1177" t="s">
        <v>203</v>
      </c>
      <c r="S106" s="1177"/>
    </row>
    <row r="107" spans="1:19" ht="18">
      <c r="A107" s="1176" t="s">
        <v>70</v>
      </c>
      <c r="B107" s="1176"/>
      <c r="C107" s="231">
        <v>12</v>
      </c>
      <c r="D107" s="231">
        <v>19</v>
      </c>
      <c r="E107" s="231">
        <v>13</v>
      </c>
      <c r="F107" s="231">
        <v>24</v>
      </c>
      <c r="G107" s="231">
        <v>10</v>
      </c>
      <c r="H107" s="231">
        <v>24</v>
      </c>
      <c r="I107" s="231">
        <v>19</v>
      </c>
      <c r="J107" s="231">
        <v>18</v>
      </c>
      <c r="K107" s="231">
        <v>9</v>
      </c>
      <c r="L107" s="231">
        <v>18</v>
      </c>
      <c r="M107" s="231">
        <v>8</v>
      </c>
      <c r="N107" s="231">
        <v>12</v>
      </c>
      <c r="O107" s="211">
        <f t="shared" si="40"/>
        <v>71</v>
      </c>
      <c r="P107" s="211">
        <f t="shared" si="40"/>
        <v>115</v>
      </c>
      <c r="Q107" s="211">
        <f t="shared" si="41"/>
        <v>186</v>
      </c>
      <c r="R107" s="1177" t="s">
        <v>204</v>
      </c>
      <c r="S107" s="1177"/>
    </row>
    <row r="108" spans="1:19" ht="18">
      <c r="A108" s="1176" t="s">
        <v>71</v>
      </c>
      <c r="B108" s="1176"/>
      <c r="C108" s="231">
        <v>0</v>
      </c>
      <c r="D108" s="231">
        <v>47</v>
      </c>
      <c r="E108" s="231">
        <v>0</v>
      </c>
      <c r="F108" s="231">
        <v>44</v>
      </c>
      <c r="G108" s="231">
        <v>0</v>
      </c>
      <c r="H108" s="231">
        <v>50</v>
      </c>
      <c r="I108" s="231">
        <v>0</v>
      </c>
      <c r="J108" s="231">
        <v>44</v>
      </c>
      <c r="K108" s="231">
        <v>0</v>
      </c>
      <c r="L108" s="231">
        <v>45</v>
      </c>
      <c r="M108" s="231">
        <v>0</v>
      </c>
      <c r="N108" s="231">
        <v>42</v>
      </c>
      <c r="O108" s="211">
        <f t="shared" si="40"/>
        <v>0</v>
      </c>
      <c r="P108" s="211">
        <f t="shared" si="40"/>
        <v>272</v>
      </c>
      <c r="Q108" s="211">
        <f t="shared" si="41"/>
        <v>272</v>
      </c>
      <c r="R108" s="1177" t="s">
        <v>205</v>
      </c>
      <c r="S108" s="1177"/>
    </row>
    <row r="109" spans="1:19" ht="18">
      <c r="A109" s="1176" t="s">
        <v>72</v>
      </c>
      <c r="B109" s="1176"/>
      <c r="C109" s="231">
        <v>30</v>
      </c>
      <c r="D109" s="231">
        <v>38</v>
      </c>
      <c r="E109" s="231">
        <v>28</v>
      </c>
      <c r="F109" s="231">
        <v>30</v>
      </c>
      <c r="G109" s="231">
        <v>25</v>
      </c>
      <c r="H109" s="231">
        <v>20</v>
      </c>
      <c r="I109" s="231">
        <v>19</v>
      </c>
      <c r="J109" s="231">
        <v>29</v>
      </c>
      <c r="K109" s="231">
        <v>17</v>
      </c>
      <c r="L109" s="231">
        <v>18</v>
      </c>
      <c r="M109" s="231">
        <v>25</v>
      </c>
      <c r="N109" s="231">
        <v>6</v>
      </c>
      <c r="O109" s="211">
        <f t="shared" si="40"/>
        <v>144</v>
      </c>
      <c r="P109" s="211">
        <f t="shared" si="40"/>
        <v>141</v>
      </c>
      <c r="Q109" s="211">
        <f t="shared" si="41"/>
        <v>285</v>
      </c>
      <c r="R109" s="1177" t="s">
        <v>206</v>
      </c>
      <c r="S109" s="1177"/>
    </row>
    <row r="110" spans="1:19" ht="18">
      <c r="A110" s="1178" t="s">
        <v>73</v>
      </c>
      <c r="B110" s="1178"/>
      <c r="C110" s="125">
        <v>60</v>
      </c>
      <c r="D110" s="125">
        <v>27</v>
      </c>
      <c r="E110" s="125">
        <v>50</v>
      </c>
      <c r="F110" s="125">
        <v>34</v>
      </c>
      <c r="G110" s="125">
        <v>60</v>
      </c>
      <c r="H110" s="125">
        <v>32</v>
      </c>
      <c r="I110" s="125">
        <v>55</v>
      </c>
      <c r="J110" s="125">
        <v>33</v>
      </c>
      <c r="K110" s="125">
        <v>45</v>
      </c>
      <c r="L110" s="125">
        <v>32</v>
      </c>
      <c r="M110" s="125">
        <v>45</v>
      </c>
      <c r="N110" s="125">
        <v>35</v>
      </c>
      <c r="O110" s="121">
        <f t="shared" si="40"/>
        <v>315</v>
      </c>
      <c r="P110" s="121">
        <f t="shared" si="40"/>
        <v>193</v>
      </c>
      <c r="Q110" s="122">
        <f t="shared" si="41"/>
        <v>508</v>
      </c>
      <c r="R110" s="1179" t="s">
        <v>207</v>
      </c>
      <c r="S110" s="1179"/>
    </row>
    <row r="111" spans="1:19" ht="18">
      <c r="A111" s="1180" t="s">
        <v>32</v>
      </c>
      <c r="B111" s="1180"/>
      <c r="C111" s="108">
        <f t="shared" ref="C111:P111" si="42">SUM(C92:C110)</f>
        <v>381</v>
      </c>
      <c r="D111" s="108">
        <f t="shared" si="42"/>
        <v>704</v>
      </c>
      <c r="E111" s="108">
        <f t="shared" si="42"/>
        <v>407</v>
      </c>
      <c r="F111" s="108">
        <f t="shared" si="42"/>
        <v>682</v>
      </c>
      <c r="G111" s="108">
        <f t="shared" si="42"/>
        <v>390</v>
      </c>
      <c r="H111" s="108">
        <f t="shared" si="42"/>
        <v>650</v>
      </c>
      <c r="I111" s="108">
        <f t="shared" si="42"/>
        <v>383</v>
      </c>
      <c r="J111" s="108">
        <f t="shared" si="42"/>
        <v>640</v>
      </c>
      <c r="K111" s="108">
        <f t="shared" si="42"/>
        <v>344</v>
      </c>
      <c r="L111" s="108">
        <f t="shared" si="42"/>
        <v>611</v>
      </c>
      <c r="M111" s="108">
        <f t="shared" si="42"/>
        <v>271</v>
      </c>
      <c r="N111" s="108">
        <f t="shared" si="42"/>
        <v>424</v>
      </c>
      <c r="O111" s="108">
        <f t="shared" si="42"/>
        <v>2176</v>
      </c>
      <c r="P111" s="108">
        <f t="shared" si="42"/>
        <v>3711</v>
      </c>
      <c r="Q111" s="123">
        <f t="shared" si="41"/>
        <v>5887</v>
      </c>
      <c r="R111" s="1181" t="s">
        <v>181</v>
      </c>
      <c r="S111" s="1181"/>
    </row>
    <row r="114" spans="1:19" ht="18">
      <c r="A114" s="1137" t="s">
        <v>388</v>
      </c>
      <c r="B114" s="1140"/>
      <c r="C114" s="1140"/>
      <c r="D114" s="1140"/>
      <c r="E114" s="1140"/>
      <c r="F114" s="1140"/>
      <c r="G114" s="1140"/>
      <c r="H114" s="1140"/>
      <c r="I114" s="1140"/>
      <c r="J114" s="1140"/>
      <c r="K114" s="1140"/>
      <c r="L114" s="1140"/>
      <c r="M114" s="1140"/>
      <c r="N114" s="1140"/>
      <c r="O114" s="1140"/>
      <c r="P114" s="1140"/>
      <c r="Q114" s="1141"/>
    </row>
    <row r="115" spans="1:19" ht="18">
      <c r="A115" s="1218" t="s">
        <v>411</v>
      </c>
      <c r="B115" s="1218"/>
      <c r="C115" s="1218"/>
      <c r="D115" s="1218"/>
      <c r="E115" s="1218"/>
      <c r="F115" s="1218"/>
      <c r="G115" s="1218"/>
      <c r="H115" s="1218"/>
      <c r="I115" s="1218"/>
      <c r="J115" s="1218"/>
      <c r="K115" s="1218"/>
      <c r="L115" s="1218"/>
      <c r="M115" s="1218"/>
      <c r="N115" s="1218"/>
      <c r="O115" s="1218"/>
      <c r="P115" s="1218"/>
      <c r="Q115" s="1218"/>
      <c r="R115" s="1201"/>
      <c r="S115" s="1201"/>
    </row>
    <row r="116" spans="1:19" ht="36">
      <c r="A116" s="1134" t="s">
        <v>303</v>
      </c>
      <c r="B116" s="1134"/>
      <c r="C116" s="310"/>
      <c r="D116" s="310"/>
      <c r="E116" s="310"/>
      <c r="F116" s="310"/>
      <c r="G116" s="310"/>
      <c r="H116" s="310"/>
      <c r="I116" s="310"/>
      <c r="J116" s="310"/>
      <c r="K116" s="310"/>
      <c r="L116" s="310"/>
      <c r="M116" s="310"/>
      <c r="N116" s="310"/>
      <c r="O116" s="310"/>
      <c r="P116" s="95"/>
      <c r="R116" s="1133" t="s">
        <v>340</v>
      </c>
      <c r="S116" s="1133"/>
    </row>
    <row r="117" spans="1:19" ht="31.5">
      <c r="A117" s="1070" t="s">
        <v>41</v>
      </c>
      <c r="B117" s="1070"/>
      <c r="C117" s="1094" t="s">
        <v>94</v>
      </c>
      <c r="D117" s="1094"/>
      <c r="E117" s="1094" t="s">
        <v>95</v>
      </c>
      <c r="F117" s="1094"/>
      <c r="G117" s="1094" t="s">
        <v>96</v>
      </c>
      <c r="H117" s="1094"/>
      <c r="I117" s="1094" t="s">
        <v>97</v>
      </c>
      <c r="J117" s="1094"/>
      <c r="K117" s="1094" t="s">
        <v>98</v>
      </c>
      <c r="L117" s="1094"/>
      <c r="M117" s="1094" t="s">
        <v>31</v>
      </c>
      <c r="N117" s="1094"/>
      <c r="O117" s="1094" t="s">
        <v>32</v>
      </c>
      <c r="P117" s="1094"/>
      <c r="Q117" s="1094"/>
      <c r="R117" s="1070" t="s">
        <v>180</v>
      </c>
      <c r="S117" s="1070"/>
    </row>
    <row r="118" spans="1:19" ht="31.5">
      <c r="A118" s="1082"/>
      <c r="B118" s="1082"/>
      <c r="C118" s="1082" t="s">
        <v>269</v>
      </c>
      <c r="D118" s="1082"/>
      <c r="E118" s="1082" t="s">
        <v>263</v>
      </c>
      <c r="F118" s="1082"/>
      <c r="G118" s="1082" t="s">
        <v>270</v>
      </c>
      <c r="H118" s="1082"/>
      <c r="I118" s="1082" t="s">
        <v>265</v>
      </c>
      <c r="J118" s="1082"/>
      <c r="K118" s="1083" t="s">
        <v>261</v>
      </c>
      <c r="L118" s="1083"/>
      <c r="M118" s="1083" t="s">
        <v>268</v>
      </c>
      <c r="N118" s="1083"/>
      <c r="O118" s="301"/>
      <c r="P118" s="301" t="s">
        <v>181</v>
      </c>
      <c r="Q118" s="301"/>
      <c r="R118" s="1082"/>
      <c r="S118" s="1082"/>
    </row>
    <row r="119" spans="1:19" ht="15.75">
      <c r="A119" s="1082"/>
      <c r="B119" s="1082"/>
      <c r="C119" s="302" t="s">
        <v>33</v>
      </c>
      <c r="D119" s="302" t="s">
        <v>34</v>
      </c>
      <c r="E119" s="302" t="s">
        <v>33</v>
      </c>
      <c r="F119" s="302" t="s">
        <v>34</v>
      </c>
      <c r="G119" s="302" t="s">
        <v>33</v>
      </c>
      <c r="H119" s="302" t="s">
        <v>34</v>
      </c>
      <c r="I119" s="302" t="s">
        <v>33</v>
      </c>
      <c r="J119" s="302" t="s">
        <v>34</v>
      </c>
      <c r="K119" s="302" t="s">
        <v>33</v>
      </c>
      <c r="L119" s="302" t="s">
        <v>34</v>
      </c>
      <c r="M119" s="302" t="s">
        <v>33</v>
      </c>
      <c r="N119" s="302" t="s">
        <v>34</v>
      </c>
      <c r="O119" s="302" t="s">
        <v>33</v>
      </c>
      <c r="P119" s="302" t="s">
        <v>34</v>
      </c>
      <c r="Q119" s="302" t="s">
        <v>32</v>
      </c>
      <c r="R119" s="1082"/>
      <c r="S119" s="1082"/>
    </row>
    <row r="120" spans="1:19" ht="15.75">
      <c r="A120" s="1071"/>
      <c r="B120" s="1071"/>
      <c r="C120" s="303" t="s">
        <v>186</v>
      </c>
      <c r="D120" s="303" t="s">
        <v>185</v>
      </c>
      <c r="E120" s="303" t="s">
        <v>186</v>
      </c>
      <c r="F120" s="303" t="s">
        <v>185</v>
      </c>
      <c r="G120" s="303" t="s">
        <v>186</v>
      </c>
      <c r="H120" s="303" t="s">
        <v>185</v>
      </c>
      <c r="I120" s="303" t="s">
        <v>186</v>
      </c>
      <c r="J120" s="303" t="s">
        <v>185</v>
      </c>
      <c r="K120" s="303" t="s">
        <v>186</v>
      </c>
      <c r="L120" s="303" t="s">
        <v>185</v>
      </c>
      <c r="M120" s="303" t="s">
        <v>186</v>
      </c>
      <c r="N120" s="303" t="s">
        <v>185</v>
      </c>
      <c r="O120" s="303" t="s">
        <v>186</v>
      </c>
      <c r="P120" s="303" t="s">
        <v>185</v>
      </c>
      <c r="Q120" s="303" t="s">
        <v>181</v>
      </c>
      <c r="R120" s="1071"/>
      <c r="S120" s="1071"/>
    </row>
    <row r="121" spans="1:19" ht="15.75">
      <c r="A121" s="1150" t="s">
        <v>54</v>
      </c>
      <c r="B121" s="1150"/>
      <c r="C121" s="207">
        <f t="shared" ref="C121:N121" si="43">SUM(D149,C178,C206)</f>
        <v>0</v>
      </c>
      <c r="D121" s="207">
        <f t="shared" si="43"/>
        <v>0</v>
      </c>
      <c r="E121" s="207">
        <f t="shared" si="43"/>
        <v>0</v>
      </c>
      <c r="F121" s="207">
        <f t="shared" si="43"/>
        <v>0</v>
      </c>
      <c r="G121" s="207">
        <f t="shared" si="43"/>
        <v>0</v>
      </c>
      <c r="H121" s="207">
        <f t="shared" si="43"/>
        <v>0</v>
      </c>
      <c r="I121" s="207">
        <f t="shared" si="43"/>
        <v>0</v>
      </c>
      <c r="J121" s="207">
        <f t="shared" si="43"/>
        <v>0</v>
      </c>
      <c r="K121" s="207">
        <f t="shared" si="43"/>
        <v>0</v>
      </c>
      <c r="L121" s="207">
        <f t="shared" si="43"/>
        <v>0</v>
      </c>
      <c r="M121" s="207">
        <f t="shared" si="43"/>
        <v>0</v>
      </c>
      <c r="N121" s="207">
        <f t="shared" si="43"/>
        <v>0</v>
      </c>
      <c r="O121" s="207">
        <f t="shared" ref="O121:O129" si="44">M121+K121+I121+G121+E121+C121</f>
        <v>0</v>
      </c>
      <c r="P121" s="207">
        <f t="shared" ref="P121:P129" si="45">N121+L121+J121+H121+F121+D121</f>
        <v>0</v>
      </c>
      <c r="Q121" s="207">
        <f>SUM(O121:P121)</f>
        <v>0</v>
      </c>
      <c r="R121" s="1219" t="s">
        <v>348</v>
      </c>
      <c r="S121" s="1219"/>
    </row>
    <row r="122" spans="1:19" ht="15.75">
      <c r="A122" s="1125" t="s">
        <v>55</v>
      </c>
      <c r="B122" s="1125"/>
      <c r="C122" s="207">
        <f t="shared" ref="C122:N122" si="46">SUM(D150,C179,C207)</f>
        <v>0</v>
      </c>
      <c r="D122" s="207">
        <f t="shared" si="46"/>
        <v>0</v>
      </c>
      <c r="E122" s="207">
        <f t="shared" si="46"/>
        <v>0</v>
      </c>
      <c r="F122" s="207">
        <f t="shared" si="46"/>
        <v>0</v>
      </c>
      <c r="G122" s="207">
        <f t="shared" si="46"/>
        <v>0</v>
      </c>
      <c r="H122" s="207">
        <f t="shared" si="46"/>
        <v>0</v>
      </c>
      <c r="I122" s="207">
        <f t="shared" si="46"/>
        <v>0</v>
      </c>
      <c r="J122" s="207">
        <f t="shared" si="46"/>
        <v>0</v>
      </c>
      <c r="K122" s="207">
        <f t="shared" si="46"/>
        <v>0</v>
      </c>
      <c r="L122" s="207">
        <f t="shared" si="46"/>
        <v>0</v>
      </c>
      <c r="M122" s="207">
        <f t="shared" si="46"/>
        <v>0</v>
      </c>
      <c r="N122" s="207">
        <f t="shared" si="46"/>
        <v>0</v>
      </c>
      <c r="O122" s="208">
        <f t="shared" si="44"/>
        <v>0</v>
      </c>
      <c r="P122" s="208">
        <f t="shared" si="45"/>
        <v>0</v>
      </c>
      <c r="Q122" s="208">
        <f t="shared" ref="Q122:Q129" si="47">SUM(O122:P122)</f>
        <v>0</v>
      </c>
      <c r="R122" s="1220" t="s">
        <v>191</v>
      </c>
      <c r="S122" s="1220"/>
    </row>
    <row r="123" spans="1:19" ht="15.75">
      <c r="A123" s="1125" t="s">
        <v>56</v>
      </c>
      <c r="B123" s="1125"/>
      <c r="C123" s="207">
        <f t="shared" ref="C123:N123" si="48">SUM(D151,C180,C208)</f>
        <v>0</v>
      </c>
      <c r="D123" s="207">
        <f t="shared" si="48"/>
        <v>0</v>
      </c>
      <c r="E123" s="207">
        <f t="shared" si="48"/>
        <v>0</v>
      </c>
      <c r="F123" s="207">
        <f t="shared" si="48"/>
        <v>0</v>
      </c>
      <c r="G123" s="207">
        <f t="shared" si="48"/>
        <v>0</v>
      </c>
      <c r="H123" s="207">
        <f t="shared" si="48"/>
        <v>0</v>
      </c>
      <c r="I123" s="207">
        <f t="shared" si="48"/>
        <v>0</v>
      </c>
      <c r="J123" s="207">
        <f t="shared" si="48"/>
        <v>0</v>
      </c>
      <c r="K123" s="207">
        <f t="shared" si="48"/>
        <v>0</v>
      </c>
      <c r="L123" s="207">
        <f t="shared" si="48"/>
        <v>0</v>
      </c>
      <c r="M123" s="207">
        <f t="shared" si="48"/>
        <v>0</v>
      </c>
      <c r="N123" s="207">
        <f t="shared" si="48"/>
        <v>0</v>
      </c>
      <c r="O123" s="208">
        <f t="shared" si="44"/>
        <v>0</v>
      </c>
      <c r="P123" s="208">
        <f t="shared" si="45"/>
        <v>0</v>
      </c>
      <c r="Q123" s="208">
        <f t="shared" si="47"/>
        <v>0</v>
      </c>
      <c r="R123" s="1220" t="s">
        <v>192</v>
      </c>
      <c r="S123" s="1220"/>
    </row>
    <row r="124" spans="1:19" ht="59.25">
      <c r="A124" s="1221" t="s">
        <v>364</v>
      </c>
      <c r="B124" s="205" t="s">
        <v>331</v>
      </c>
      <c r="C124" s="207">
        <f t="shared" ref="C124:N124" si="49">SUM(D152,C181,C209)</f>
        <v>0</v>
      </c>
      <c r="D124" s="207">
        <f t="shared" si="49"/>
        <v>0</v>
      </c>
      <c r="E124" s="207">
        <f t="shared" si="49"/>
        <v>0</v>
      </c>
      <c r="F124" s="207">
        <f t="shared" si="49"/>
        <v>0</v>
      </c>
      <c r="G124" s="207">
        <f t="shared" si="49"/>
        <v>0</v>
      </c>
      <c r="H124" s="207">
        <f t="shared" si="49"/>
        <v>0</v>
      </c>
      <c r="I124" s="207">
        <f t="shared" si="49"/>
        <v>0</v>
      </c>
      <c r="J124" s="207">
        <f t="shared" si="49"/>
        <v>0</v>
      </c>
      <c r="K124" s="207">
        <f t="shared" si="49"/>
        <v>0</v>
      </c>
      <c r="L124" s="207">
        <f t="shared" si="49"/>
        <v>0</v>
      </c>
      <c r="M124" s="207">
        <f t="shared" si="49"/>
        <v>0</v>
      </c>
      <c r="N124" s="207">
        <f t="shared" si="49"/>
        <v>0</v>
      </c>
      <c r="O124" s="208">
        <f t="shared" si="44"/>
        <v>0</v>
      </c>
      <c r="P124" s="208">
        <f t="shared" si="45"/>
        <v>0</v>
      </c>
      <c r="Q124" s="208">
        <f t="shared" si="47"/>
        <v>0</v>
      </c>
      <c r="R124" s="192" t="s">
        <v>358</v>
      </c>
      <c r="S124" s="1170" t="s">
        <v>179</v>
      </c>
    </row>
    <row r="125" spans="1:19" ht="15.75">
      <c r="A125" s="1222"/>
      <c r="B125" s="205" t="s">
        <v>333</v>
      </c>
      <c r="C125" s="207">
        <f t="shared" ref="C125:N125" si="50">SUM(D153,C182,C210)</f>
        <v>0</v>
      </c>
      <c r="D125" s="207">
        <f t="shared" si="50"/>
        <v>0</v>
      </c>
      <c r="E125" s="207">
        <f t="shared" si="50"/>
        <v>0</v>
      </c>
      <c r="F125" s="207">
        <f t="shared" si="50"/>
        <v>0</v>
      </c>
      <c r="G125" s="207">
        <f t="shared" si="50"/>
        <v>0</v>
      </c>
      <c r="H125" s="207">
        <f t="shared" si="50"/>
        <v>0</v>
      </c>
      <c r="I125" s="207">
        <f t="shared" si="50"/>
        <v>0</v>
      </c>
      <c r="J125" s="207">
        <f t="shared" si="50"/>
        <v>0</v>
      </c>
      <c r="K125" s="207">
        <f t="shared" si="50"/>
        <v>0</v>
      </c>
      <c r="L125" s="207">
        <f t="shared" si="50"/>
        <v>0</v>
      </c>
      <c r="M125" s="207">
        <f t="shared" si="50"/>
        <v>0</v>
      </c>
      <c r="N125" s="207">
        <f t="shared" si="50"/>
        <v>0</v>
      </c>
      <c r="O125" s="208">
        <f t="shared" si="44"/>
        <v>0</v>
      </c>
      <c r="P125" s="208">
        <f t="shared" si="45"/>
        <v>0</v>
      </c>
      <c r="Q125" s="208">
        <f t="shared" si="47"/>
        <v>0</v>
      </c>
      <c r="R125" s="305" t="s">
        <v>359</v>
      </c>
      <c r="S125" s="1170"/>
    </row>
    <row r="126" spans="1:19" ht="15.75">
      <c r="A126" s="1222"/>
      <c r="B126" s="205" t="s">
        <v>332</v>
      </c>
      <c r="C126" s="207">
        <f t="shared" ref="C126:N126" si="51">SUM(D154,C183,C211)</f>
        <v>0</v>
      </c>
      <c r="D126" s="207">
        <f t="shared" si="51"/>
        <v>0</v>
      </c>
      <c r="E126" s="207">
        <f t="shared" si="51"/>
        <v>0</v>
      </c>
      <c r="F126" s="207">
        <f t="shared" si="51"/>
        <v>0</v>
      </c>
      <c r="G126" s="207">
        <f t="shared" si="51"/>
        <v>0</v>
      </c>
      <c r="H126" s="207">
        <f t="shared" si="51"/>
        <v>0</v>
      </c>
      <c r="I126" s="207">
        <f t="shared" si="51"/>
        <v>0</v>
      </c>
      <c r="J126" s="207">
        <f t="shared" si="51"/>
        <v>0</v>
      </c>
      <c r="K126" s="207">
        <f t="shared" si="51"/>
        <v>0</v>
      </c>
      <c r="L126" s="207">
        <f t="shared" si="51"/>
        <v>0</v>
      </c>
      <c r="M126" s="207">
        <f t="shared" si="51"/>
        <v>0</v>
      </c>
      <c r="N126" s="207">
        <f t="shared" si="51"/>
        <v>0</v>
      </c>
      <c r="O126" s="208">
        <f t="shared" si="44"/>
        <v>0</v>
      </c>
      <c r="P126" s="208">
        <f t="shared" si="45"/>
        <v>0</v>
      </c>
      <c r="Q126" s="208">
        <f t="shared" si="47"/>
        <v>0</v>
      </c>
      <c r="R126" s="305" t="s">
        <v>360</v>
      </c>
      <c r="S126" s="1170"/>
    </row>
    <row r="127" spans="1:19" ht="15.75">
      <c r="A127" s="1222"/>
      <c r="B127" s="205" t="s">
        <v>334</v>
      </c>
      <c r="C127" s="207">
        <f t="shared" ref="C127:N127" si="52">SUM(D155,C184,C212)</f>
        <v>0</v>
      </c>
      <c r="D127" s="207">
        <f t="shared" si="52"/>
        <v>0</v>
      </c>
      <c r="E127" s="207">
        <f t="shared" si="52"/>
        <v>0</v>
      </c>
      <c r="F127" s="207">
        <f t="shared" si="52"/>
        <v>0</v>
      </c>
      <c r="G127" s="207">
        <f t="shared" si="52"/>
        <v>0</v>
      </c>
      <c r="H127" s="207">
        <f t="shared" si="52"/>
        <v>0</v>
      </c>
      <c r="I127" s="207">
        <f t="shared" si="52"/>
        <v>0</v>
      </c>
      <c r="J127" s="207">
        <f t="shared" si="52"/>
        <v>0</v>
      </c>
      <c r="K127" s="207">
        <f t="shared" si="52"/>
        <v>0</v>
      </c>
      <c r="L127" s="207">
        <f t="shared" si="52"/>
        <v>0</v>
      </c>
      <c r="M127" s="207">
        <f t="shared" si="52"/>
        <v>0</v>
      </c>
      <c r="N127" s="207">
        <f t="shared" si="52"/>
        <v>0</v>
      </c>
      <c r="O127" s="208">
        <f t="shared" si="44"/>
        <v>0</v>
      </c>
      <c r="P127" s="208">
        <f t="shared" si="45"/>
        <v>0</v>
      </c>
      <c r="Q127" s="208">
        <f t="shared" si="47"/>
        <v>0</v>
      </c>
      <c r="R127" s="305" t="s">
        <v>319</v>
      </c>
      <c r="S127" s="1170"/>
    </row>
    <row r="128" spans="1:19" ht="15.75">
      <c r="A128" s="1222"/>
      <c r="B128" s="205" t="s">
        <v>336</v>
      </c>
      <c r="C128" s="207">
        <f t="shared" ref="C128:N128" si="53">SUM(D156,C185,C213)</f>
        <v>0</v>
      </c>
      <c r="D128" s="207">
        <f t="shared" si="53"/>
        <v>0</v>
      </c>
      <c r="E128" s="207">
        <f t="shared" si="53"/>
        <v>0</v>
      </c>
      <c r="F128" s="207">
        <f t="shared" si="53"/>
        <v>0</v>
      </c>
      <c r="G128" s="207">
        <f t="shared" si="53"/>
        <v>0</v>
      </c>
      <c r="H128" s="207">
        <f t="shared" si="53"/>
        <v>0</v>
      </c>
      <c r="I128" s="207">
        <f t="shared" si="53"/>
        <v>0</v>
      </c>
      <c r="J128" s="207">
        <f t="shared" si="53"/>
        <v>0</v>
      </c>
      <c r="K128" s="207">
        <f t="shared" si="53"/>
        <v>0</v>
      </c>
      <c r="L128" s="207">
        <f t="shared" si="53"/>
        <v>0</v>
      </c>
      <c r="M128" s="207">
        <f t="shared" si="53"/>
        <v>0</v>
      </c>
      <c r="N128" s="207">
        <f t="shared" si="53"/>
        <v>0</v>
      </c>
      <c r="O128" s="208">
        <f t="shared" si="44"/>
        <v>0</v>
      </c>
      <c r="P128" s="208">
        <f t="shared" si="45"/>
        <v>0</v>
      </c>
      <c r="Q128" s="208">
        <f t="shared" si="47"/>
        <v>0</v>
      </c>
      <c r="R128" s="305" t="s">
        <v>320</v>
      </c>
      <c r="S128" s="1170"/>
    </row>
    <row r="129" spans="1:19" ht="15.75">
      <c r="A129" s="1223"/>
      <c r="B129" s="205" t="s">
        <v>335</v>
      </c>
      <c r="C129" s="207">
        <f t="shared" ref="C129:N129" si="54">SUM(D157,C186,C214)</f>
        <v>0</v>
      </c>
      <c r="D129" s="207">
        <f t="shared" si="54"/>
        <v>0</v>
      </c>
      <c r="E129" s="207">
        <f t="shared" si="54"/>
        <v>0</v>
      </c>
      <c r="F129" s="207">
        <f t="shared" si="54"/>
        <v>0</v>
      </c>
      <c r="G129" s="207">
        <f t="shared" si="54"/>
        <v>0</v>
      </c>
      <c r="H129" s="207">
        <f t="shared" si="54"/>
        <v>0</v>
      </c>
      <c r="I129" s="207">
        <f t="shared" si="54"/>
        <v>0</v>
      </c>
      <c r="J129" s="207">
        <f t="shared" si="54"/>
        <v>0</v>
      </c>
      <c r="K129" s="207">
        <f t="shared" si="54"/>
        <v>0</v>
      </c>
      <c r="L129" s="207">
        <f t="shared" si="54"/>
        <v>0</v>
      </c>
      <c r="M129" s="207">
        <f t="shared" si="54"/>
        <v>0</v>
      </c>
      <c r="N129" s="207">
        <f t="shared" si="54"/>
        <v>0</v>
      </c>
      <c r="O129" s="208">
        <f t="shared" si="44"/>
        <v>0</v>
      </c>
      <c r="P129" s="208">
        <f t="shared" si="45"/>
        <v>0</v>
      </c>
      <c r="Q129" s="208">
        <f t="shared" si="47"/>
        <v>0</v>
      </c>
      <c r="R129" s="307" t="s">
        <v>321</v>
      </c>
      <c r="S129" s="1170"/>
    </row>
    <row r="130" spans="1:19" ht="15.75">
      <c r="A130" s="311"/>
      <c r="B130" s="304"/>
      <c r="C130" s="207">
        <f t="shared" ref="C130:N130" si="55">SUM(D158,C187,C215)</f>
        <v>0</v>
      </c>
      <c r="D130" s="207">
        <f t="shared" si="55"/>
        <v>0</v>
      </c>
      <c r="E130" s="207">
        <f t="shared" si="55"/>
        <v>0</v>
      </c>
      <c r="F130" s="207">
        <f t="shared" si="55"/>
        <v>0</v>
      </c>
      <c r="G130" s="207">
        <f t="shared" si="55"/>
        <v>0</v>
      </c>
      <c r="H130" s="207">
        <f t="shared" si="55"/>
        <v>0</v>
      </c>
      <c r="I130" s="207">
        <f t="shared" si="55"/>
        <v>0</v>
      </c>
      <c r="J130" s="207">
        <f t="shared" si="55"/>
        <v>0</v>
      </c>
      <c r="K130" s="207">
        <f t="shared" si="55"/>
        <v>0</v>
      </c>
      <c r="L130" s="207">
        <f t="shared" si="55"/>
        <v>0</v>
      </c>
      <c r="M130" s="207">
        <f t="shared" si="55"/>
        <v>0</v>
      </c>
      <c r="N130" s="207">
        <f t="shared" si="55"/>
        <v>0</v>
      </c>
      <c r="O130" s="207">
        <f>SUM(P158,O187,O215)</f>
        <v>0</v>
      </c>
      <c r="P130" s="207">
        <f>SUM(Q158,P187,P215)</f>
        <v>0</v>
      </c>
      <c r="Q130" s="207">
        <f>SUM(R158,Q187,Q215)</f>
        <v>0</v>
      </c>
      <c r="R130" s="306"/>
      <c r="S130" s="308"/>
    </row>
    <row r="131" spans="1:19" ht="15.75">
      <c r="A131" s="1125" t="s">
        <v>65</v>
      </c>
      <c r="B131" s="1125"/>
      <c r="C131" s="207">
        <f t="shared" ref="C131:N131" si="56">SUM(D159,C188,C216)</f>
        <v>0</v>
      </c>
      <c r="D131" s="207">
        <f t="shared" si="56"/>
        <v>0</v>
      </c>
      <c r="E131" s="207">
        <f t="shared" si="56"/>
        <v>0</v>
      </c>
      <c r="F131" s="207">
        <f t="shared" si="56"/>
        <v>0</v>
      </c>
      <c r="G131" s="207">
        <f t="shared" si="56"/>
        <v>0</v>
      </c>
      <c r="H131" s="207">
        <f t="shared" si="56"/>
        <v>0</v>
      </c>
      <c r="I131" s="207">
        <f t="shared" si="56"/>
        <v>0</v>
      </c>
      <c r="J131" s="207">
        <f t="shared" si="56"/>
        <v>0</v>
      </c>
      <c r="K131" s="207">
        <f t="shared" si="56"/>
        <v>0</v>
      </c>
      <c r="L131" s="207">
        <f t="shared" si="56"/>
        <v>0</v>
      </c>
      <c r="M131" s="207">
        <f t="shared" si="56"/>
        <v>0</v>
      </c>
      <c r="N131" s="207">
        <f t="shared" si="56"/>
        <v>0</v>
      </c>
      <c r="O131" s="208">
        <f t="shared" ref="O131:O139" si="57">M131+K131+I131+G131+E131+C131</f>
        <v>0</v>
      </c>
      <c r="P131" s="208">
        <f t="shared" ref="P131:P139" si="58">N131+L131+J131+H131+F131+D131</f>
        <v>0</v>
      </c>
      <c r="Q131" s="208">
        <f t="shared" ref="Q131:Q140" si="59">SUM(O131:P131)</f>
        <v>0</v>
      </c>
      <c r="R131" s="1220" t="s">
        <v>199</v>
      </c>
      <c r="S131" s="1220"/>
    </row>
    <row r="132" spans="1:19" ht="15.75">
      <c r="A132" s="1125" t="s">
        <v>66</v>
      </c>
      <c r="B132" s="1125"/>
      <c r="C132" s="207">
        <f t="shared" ref="C132:N132" si="60">SUM(D160,C189,C217)</f>
        <v>0</v>
      </c>
      <c r="D132" s="207">
        <f t="shared" si="60"/>
        <v>0</v>
      </c>
      <c r="E132" s="207">
        <f t="shared" si="60"/>
        <v>0</v>
      </c>
      <c r="F132" s="207">
        <f t="shared" si="60"/>
        <v>0</v>
      </c>
      <c r="G132" s="207">
        <f t="shared" si="60"/>
        <v>0</v>
      </c>
      <c r="H132" s="207">
        <f t="shared" si="60"/>
        <v>0</v>
      </c>
      <c r="I132" s="207">
        <f t="shared" si="60"/>
        <v>0</v>
      </c>
      <c r="J132" s="207">
        <f t="shared" si="60"/>
        <v>0</v>
      </c>
      <c r="K132" s="207">
        <f t="shared" si="60"/>
        <v>0</v>
      </c>
      <c r="L132" s="207">
        <f t="shared" si="60"/>
        <v>0</v>
      </c>
      <c r="M132" s="207">
        <f t="shared" si="60"/>
        <v>0</v>
      </c>
      <c r="N132" s="207">
        <f t="shared" si="60"/>
        <v>0</v>
      </c>
      <c r="O132" s="208">
        <f t="shared" si="57"/>
        <v>0</v>
      </c>
      <c r="P132" s="208">
        <f t="shared" si="58"/>
        <v>0</v>
      </c>
      <c r="Q132" s="208">
        <f t="shared" si="59"/>
        <v>0</v>
      </c>
      <c r="R132" s="1220" t="s">
        <v>200</v>
      </c>
      <c r="S132" s="1220"/>
    </row>
    <row r="133" spans="1:19" ht="15.75">
      <c r="A133" s="1125" t="s">
        <v>67</v>
      </c>
      <c r="B133" s="1125"/>
      <c r="C133" s="207">
        <f t="shared" ref="C133:N133" si="61">SUM(D161,C190,C218)</f>
        <v>0</v>
      </c>
      <c r="D133" s="207">
        <f t="shared" si="61"/>
        <v>0</v>
      </c>
      <c r="E133" s="207">
        <f t="shared" si="61"/>
        <v>0</v>
      </c>
      <c r="F133" s="207">
        <f t="shared" si="61"/>
        <v>0</v>
      </c>
      <c r="G133" s="207">
        <f t="shared" si="61"/>
        <v>0</v>
      </c>
      <c r="H133" s="207">
        <f t="shared" si="61"/>
        <v>0</v>
      </c>
      <c r="I133" s="207">
        <f t="shared" si="61"/>
        <v>0</v>
      </c>
      <c r="J133" s="207">
        <f t="shared" si="61"/>
        <v>0</v>
      </c>
      <c r="K133" s="207">
        <f t="shared" si="61"/>
        <v>0</v>
      </c>
      <c r="L133" s="207">
        <f t="shared" si="61"/>
        <v>0</v>
      </c>
      <c r="M133" s="207">
        <f t="shared" si="61"/>
        <v>0</v>
      </c>
      <c r="N133" s="207">
        <f t="shared" si="61"/>
        <v>0</v>
      </c>
      <c r="O133" s="208">
        <f t="shared" si="57"/>
        <v>0</v>
      </c>
      <c r="P133" s="208">
        <f t="shared" si="58"/>
        <v>0</v>
      </c>
      <c r="Q133" s="208">
        <f t="shared" si="59"/>
        <v>0</v>
      </c>
      <c r="R133" s="1220" t="s">
        <v>201</v>
      </c>
      <c r="S133" s="1220"/>
    </row>
    <row r="134" spans="1:19" ht="15.75">
      <c r="A134" s="1125" t="s">
        <v>137</v>
      </c>
      <c r="B134" s="1125"/>
      <c r="C134" s="207">
        <f t="shared" ref="C134:N134" si="62">SUM(D162,C191,C219)</f>
        <v>0</v>
      </c>
      <c r="D134" s="207">
        <f t="shared" si="62"/>
        <v>0</v>
      </c>
      <c r="E134" s="207">
        <f t="shared" si="62"/>
        <v>0</v>
      </c>
      <c r="F134" s="207">
        <f t="shared" si="62"/>
        <v>0</v>
      </c>
      <c r="G134" s="207">
        <f t="shared" si="62"/>
        <v>0</v>
      </c>
      <c r="H134" s="207">
        <f t="shared" si="62"/>
        <v>0</v>
      </c>
      <c r="I134" s="207">
        <f t="shared" si="62"/>
        <v>0</v>
      </c>
      <c r="J134" s="207">
        <f t="shared" si="62"/>
        <v>0</v>
      </c>
      <c r="K134" s="207">
        <f t="shared" si="62"/>
        <v>0</v>
      </c>
      <c r="L134" s="207">
        <f t="shared" si="62"/>
        <v>0</v>
      </c>
      <c r="M134" s="207">
        <f t="shared" si="62"/>
        <v>0</v>
      </c>
      <c r="N134" s="207">
        <f t="shared" si="62"/>
        <v>0</v>
      </c>
      <c r="O134" s="208">
        <f t="shared" si="57"/>
        <v>0</v>
      </c>
      <c r="P134" s="208">
        <f t="shared" si="58"/>
        <v>0</v>
      </c>
      <c r="Q134" s="208">
        <f t="shared" si="59"/>
        <v>0</v>
      </c>
      <c r="R134" s="1227" t="s">
        <v>202</v>
      </c>
      <c r="S134" s="1227"/>
    </row>
    <row r="135" spans="1:19" ht="15.75">
      <c r="A135" s="1125" t="s">
        <v>69</v>
      </c>
      <c r="B135" s="1125"/>
      <c r="C135" s="207">
        <f t="shared" ref="C135:N135" si="63">SUM(D163,C192,C220)</f>
        <v>0</v>
      </c>
      <c r="D135" s="207">
        <f t="shared" si="63"/>
        <v>0</v>
      </c>
      <c r="E135" s="207">
        <f t="shared" si="63"/>
        <v>0</v>
      </c>
      <c r="F135" s="207">
        <f t="shared" si="63"/>
        <v>0</v>
      </c>
      <c r="G135" s="207">
        <f t="shared" si="63"/>
        <v>0</v>
      </c>
      <c r="H135" s="207">
        <f t="shared" si="63"/>
        <v>0</v>
      </c>
      <c r="I135" s="207">
        <f t="shared" si="63"/>
        <v>0</v>
      </c>
      <c r="J135" s="207">
        <f t="shared" si="63"/>
        <v>0</v>
      </c>
      <c r="K135" s="207">
        <f t="shared" si="63"/>
        <v>0</v>
      </c>
      <c r="L135" s="207">
        <f t="shared" si="63"/>
        <v>0</v>
      </c>
      <c r="M135" s="207">
        <f t="shared" si="63"/>
        <v>0</v>
      </c>
      <c r="N135" s="207">
        <f t="shared" si="63"/>
        <v>0</v>
      </c>
      <c r="O135" s="208">
        <f t="shared" si="57"/>
        <v>0</v>
      </c>
      <c r="P135" s="208">
        <f t="shared" si="58"/>
        <v>0</v>
      </c>
      <c r="Q135" s="208">
        <f t="shared" si="59"/>
        <v>0</v>
      </c>
      <c r="R135" s="1220" t="s">
        <v>203</v>
      </c>
      <c r="S135" s="1220"/>
    </row>
    <row r="136" spans="1:19" ht="15.75">
      <c r="A136" s="1125" t="s">
        <v>70</v>
      </c>
      <c r="B136" s="1125"/>
      <c r="C136" s="207">
        <f t="shared" ref="C136:N136" si="64">SUM(D164,C193,C221)</f>
        <v>0</v>
      </c>
      <c r="D136" s="207">
        <f t="shared" si="64"/>
        <v>0</v>
      </c>
      <c r="E136" s="207">
        <f t="shared" si="64"/>
        <v>0</v>
      </c>
      <c r="F136" s="207">
        <f t="shared" si="64"/>
        <v>0</v>
      </c>
      <c r="G136" s="207">
        <f t="shared" si="64"/>
        <v>0</v>
      </c>
      <c r="H136" s="207">
        <f t="shared" si="64"/>
        <v>0</v>
      </c>
      <c r="I136" s="207">
        <f t="shared" si="64"/>
        <v>0</v>
      </c>
      <c r="J136" s="207">
        <f t="shared" si="64"/>
        <v>0</v>
      </c>
      <c r="K136" s="207">
        <f t="shared" si="64"/>
        <v>0</v>
      </c>
      <c r="L136" s="207">
        <f t="shared" si="64"/>
        <v>0</v>
      </c>
      <c r="M136" s="207">
        <f t="shared" si="64"/>
        <v>0</v>
      </c>
      <c r="N136" s="207">
        <f t="shared" si="64"/>
        <v>0</v>
      </c>
      <c r="O136" s="208">
        <f t="shared" si="57"/>
        <v>0</v>
      </c>
      <c r="P136" s="208">
        <f t="shared" si="58"/>
        <v>0</v>
      </c>
      <c r="Q136" s="208">
        <f t="shared" si="59"/>
        <v>0</v>
      </c>
      <c r="R136" s="1220" t="s">
        <v>204</v>
      </c>
      <c r="S136" s="1220"/>
    </row>
    <row r="137" spans="1:19" ht="15.75">
      <c r="A137" s="1125" t="s">
        <v>71</v>
      </c>
      <c r="B137" s="1125"/>
      <c r="C137" s="207">
        <f t="shared" ref="C137:N137" si="65">SUM(D165,C194,C222)</f>
        <v>0</v>
      </c>
      <c r="D137" s="207">
        <f t="shared" si="65"/>
        <v>0</v>
      </c>
      <c r="E137" s="207">
        <f t="shared" si="65"/>
        <v>0</v>
      </c>
      <c r="F137" s="207">
        <f t="shared" si="65"/>
        <v>0</v>
      </c>
      <c r="G137" s="207">
        <f t="shared" si="65"/>
        <v>0</v>
      </c>
      <c r="H137" s="207">
        <f t="shared" si="65"/>
        <v>0</v>
      </c>
      <c r="I137" s="207">
        <f t="shared" si="65"/>
        <v>0</v>
      </c>
      <c r="J137" s="207">
        <f t="shared" si="65"/>
        <v>0</v>
      </c>
      <c r="K137" s="207">
        <f t="shared" si="65"/>
        <v>0</v>
      </c>
      <c r="L137" s="207">
        <f t="shared" si="65"/>
        <v>0</v>
      </c>
      <c r="M137" s="207">
        <f t="shared" si="65"/>
        <v>0</v>
      </c>
      <c r="N137" s="207">
        <f t="shared" si="65"/>
        <v>0</v>
      </c>
      <c r="O137" s="208">
        <f t="shared" si="57"/>
        <v>0</v>
      </c>
      <c r="P137" s="208">
        <f t="shared" si="58"/>
        <v>0</v>
      </c>
      <c r="Q137" s="208">
        <f t="shared" si="59"/>
        <v>0</v>
      </c>
      <c r="R137" s="1220" t="s">
        <v>205</v>
      </c>
      <c r="S137" s="1220"/>
    </row>
    <row r="138" spans="1:19" ht="15.75">
      <c r="A138" s="1125" t="s">
        <v>72</v>
      </c>
      <c r="B138" s="1125"/>
      <c r="C138" s="207">
        <f t="shared" ref="C138:N138" si="66">SUM(D166,C195,C223)</f>
        <v>0</v>
      </c>
      <c r="D138" s="207">
        <f t="shared" si="66"/>
        <v>0</v>
      </c>
      <c r="E138" s="207">
        <f t="shared" si="66"/>
        <v>0</v>
      </c>
      <c r="F138" s="207">
        <f t="shared" si="66"/>
        <v>0</v>
      </c>
      <c r="G138" s="207">
        <f t="shared" si="66"/>
        <v>0</v>
      </c>
      <c r="H138" s="207">
        <f t="shared" si="66"/>
        <v>0</v>
      </c>
      <c r="I138" s="207">
        <f t="shared" si="66"/>
        <v>0</v>
      </c>
      <c r="J138" s="207">
        <f t="shared" si="66"/>
        <v>0</v>
      </c>
      <c r="K138" s="207">
        <f t="shared" si="66"/>
        <v>0</v>
      </c>
      <c r="L138" s="207">
        <f t="shared" si="66"/>
        <v>0</v>
      </c>
      <c r="M138" s="207">
        <f t="shared" si="66"/>
        <v>0</v>
      </c>
      <c r="N138" s="207">
        <f t="shared" si="66"/>
        <v>0</v>
      </c>
      <c r="O138" s="208">
        <f t="shared" si="57"/>
        <v>0</v>
      </c>
      <c r="P138" s="208">
        <f t="shared" si="58"/>
        <v>0</v>
      </c>
      <c r="Q138" s="208">
        <f t="shared" si="59"/>
        <v>0</v>
      </c>
      <c r="R138" s="1220" t="s">
        <v>206</v>
      </c>
      <c r="S138" s="1220"/>
    </row>
    <row r="139" spans="1:19" ht="15.75">
      <c r="A139" s="1196" t="s">
        <v>73</v>
      </c>
      <c r="B139" s="1196"/>
      <c r="C139" s="207">
        <f t="shared" ref="C139:N139" si="67">SUM(D167,C196,C224)</f>
        <v>0</v>
      </c>
      <c r="D139" s="207">
        <f t="shared" si="67"/>
        <v>0</v>
      </c>
      <c r="E139" s="207">
        <f t="shared" si="67"/>
        <v>0</v>
      </c>
      <c r="F139" s="207">
        <f t="shared" si="67"/>
        <v>0</v>
      </c>
      <c r="G139" s="207">
        <f t="shared" si="67"/>
        <v>0</v>
      </c>
      <c r="H139" s="207">
        <f t="shared" si="67"/>
        <v>0</v>
      </c>
      <c r="I139" s="207">
        <f t="shared" si="67"/>
        <v>0</v>
      </c>
      <c r="J139" s="207">
        <f t="shared" si="67"/>
        <v>0</v>
      </c>
      <c r="K139" s="207">
        <f t="shared" si="67"/>
        <v>0</v>
      </c>
      <c r="L139" s="207">
        <f t="shared" si="67"/>
        <v>0</v>
      </c>
      <c r="M139" s="207">
        <f t="shared" si="67"/>
        <v>0</v>
      </c>
      <c r="N139" s="207">
        <f t="shared" si="67"/>
        <v>0</v>
      </c>
      <c r="O139" s="209">
        <f t="shared" si="57"/>
        <v>0</v>
      </c>
      <c r="P139" s="209">
        <f t="shared" si="58"/>
        <v>0</v>
      </c>
      <c r="Q139" s="209">
        <f t="shared" si="59"/>
        <v>0</v>
      </c>
      <c r="R139" s="1224" t="s">
        <v>207</v>
      </c>
      <c r="S139" s="1224"/>
    </row>
    <row r="140" spans="1:19" ht="15.75">
      <c r="A140" s="1225" t="s">
        <v>32</v>
      </c>
      <c r="B140" s="1225"/>
      <c r="C140" s="309">
        <f>SUM(C121:C139)</f>
        <v>0</v>
      </c>
      <c r="D140" s="309">
        <f>SUM(D121:D139)</f>
        <v>0</v>
      </c>
      <c r="E140" s="309">
        <f t="shared" ref="E140:P140" si="68">SUM(E121:E139)</f>
        <v>0</v>
      </c>
      <c r="F140" s="309">
        <f t="shared" si="68"/>
        <v>0</v>
      </c>
      <c r="G140" s="309">
        <f t="shared" si="68"/>
        <v>0</v>
      </c>
      <c r="H140" s="309">
        <f t="shared" si="68"/>
        <v>0</v>
      </c>
      <c r="I140" s="309">
        <f t="shared" si="68"/>
        <v>0</v>
      </c>
      <c r="J140" s="309">
        <f t="shared" si="68"/>
        <v>0</v>
      </c>
      <c r="K140" s="309">
        <f t="shared" si="68"/>
        <v>0</v>
      </c>
      <c r="L140" s="309">
        <f t="shared" si="68"/>
        <v>0</v>
      </c>
      <c r="M140" s="309">
        <f t="shared" si="68"/>
        <v>0</v>
      </c>
      <c r="N140" s="309">
        <f t="shared" si="68"/>
        <v>0</v>
      </c>
      <c r="O140" s="309">
        <f t="shared" si="68"/>
        <v>0</v>
      </c>
      <c r="P140" s="309">
        <f t="shared" si="68"/>
        <v>0</v>
      </c>
      <c r="Q140" s="210">
        <f t="shared" si="59"/>
        <v>0</v>
      </c>
      <c r="R140" s="1226" t="s">
        <v>181</v>
      </c>
      <c r="S140" s="1226"/>
    </row>
  </sheetData>
  <mergeCells count="5">
    <mergeCell ref="A1:S1"/>
    <mergeCell ref="A2:S2"/>
    <mergeCell ref="A3:B3"/>
    <mergeCell ref="A11:A16"/>
    <mergeCell ref="Q3:R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M118"/>
  <sheetViews>
    <sheetView rightToLeft="1" tabSelected="1" topLeftCell="A61" workbookViewId="0">
      <selection activeCell="A59" sqref="A59:AA85"/>
    </sheetView>
  </sheetViews>
  <sheetFormatPr defaultRowHeight="12.75"/>
  <cols>
    <col min="25" max="25" width="17.28515625" customWidth="1"/>
  </cols>
  <sheetData>
    <row r="1" spans="1:39" ht="29.25" customHeight="1">
      <c r="A1" s="1476" t="s">
        <v>611</v>
      </c>
      <c r="B1" s="1476"/>
      <c r="C1" s="1476"/>
      <c r="D1" s="1476"/>
      <c r="E1" s="1476"/>
      <c r="F1" s="1476"/>
      <c r="G1" s="1476"/>
      <c r="H1" s="1476"/>
      <c r="I1" s="1476"/>
      <c r="J1" s="1476"/>
      <c r="K1" s="1476"/>
      <c r="L1" s="1476"/>
      <c r="M1" s="1476"/>
      <c r="N1" s="1476"/>
      <c r="O1" s="1476"/>
      <c r="P1" s="1476"/>
      <c r="Q1" s="1476"/>
      <c r="R1" s="1476"/>
      <c r="S1" s="1476"/>
      <c r="T1" s="1476"/>
      <c r="U1" s="1476"/>
      <c r="V1" s="1476"/>
      <c r="W1" s="1476"/>
      <c r="X1" s="1476"/>
      <c r="Y1" s="1476"/>
      <c r="Z1" s="1476"/>
      <c r="AA1" s="1476"/>
      <c r="AB1" s="719"/>
      <c r="AC1" s="719"/>
      <c r="AD1" s="719"/>
      <c r="AE1" s="719"/>
      <c r="AF1" s="719"/>
      <c r="AG1" s="720"/>
      <c r="AH1" s="720"/>
      <c r="AI1" s="720"/>
      <c r="AJ1" s="720"/>
      <c r="AK1" s="720"/>
      <c r="AL1" s="720"/>
      <c r="AM1" s="720"/>
    </row>
    <row r="2" spans="1:39" ht="37.5" customHeight="1">
      <c r="A2" s="1476" t="s">
        <v>612</v>
      </c>
      <c r="B2" s="1476"/>
      <c r="C2" s="1476"/>
      <c r="D2" s="1476"/>
      <c r="E2" s="1476"/>
      <c r="F2" s="1476"/>
      <c r="G2" s="1476"/>
      <c r="H2" s="1476"/>
      <c r="I2" s="1476"/>
      <c r="J2" s="1476"/>
      <c r="K2" s="1476"/>
      <c r="L2" s="1476"/>
      <c r="M2" s="1476"/>
      <c r="N2" s="1476"/>
      <c r="O2" s="1476"/>
      <c r="P2" s="1476"/>
      <c r="Q2" s="1476"/>
      <c r="R2" s="1476"/>
      <c r="S2" s="1476"/>
      <c r="T2" s="1476"/>
      <c r="U2" s="1476"/>
      <c r="V2" s="1476"/>
      <c r="W2" s="1476"/>
      <c r="X2" s="1476"/>
      <c r="Y2" s="1476"/>
      <c r="Z2" s="1476"/>
      <c r="AA2" s="719"/>
      <c r="AB2" s="719"/>
      <c r="AC2" s="719"/>
      <c r="AD2" s="719"/>
      <c r="AE2" s="719"/>
      <c r="AF2" s="719"/>
      <c r="AG2" s="720"/>
      <c r="AH2" s="720"/>
      <c r="AI2" s="720"/>
      <c r="AJ2" s="720"/>
      <c r="AK2" s="720"/>
      <c r="AL2" s="720"/>
      <c r="AM2" s="720"/>
    </row>
    <row r="3" spans="1:39" ht="18.75" thickBot="1">
      <c r="A3" s="1229" t="s">
        <v>613</v>
      </c>
      <c r="B3" s="1229"/>
      <c r="C3" s="1229"/>
      <c r="D3" s="1229"/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  <c r="P3" s="639"/>
      <c r="Q3" s="639"/>
      <c r="R3" s="639"/>
      <c r="S3" s="639"/>
      <c r="T3" s="639"/>
      <c r="U3" s="639"/>
      <c r="V3" s="639"/>
      <c r="W3" s="639"/>
      <c r="X3" s="639"/>
      <c r="Y3" s="1133" t="s">
        <v>614</v>
      </c>
      <c r="Z3" s="1133"/>
      <c r="AA3" s="719"/>
      <c r="AB3" s="719"/>
      <c r="AC3" s="719"/>
      <c r="AD3" s="719"/>
      <c r="AE3" s="719"/>
      <c r="AF3" s="719"/>
      <c r="AG3" s="720"/>
      <c r="AH3" s="720"/>
      <c r="AI3" s="720"/>
      <c r="AJ3" s="720"/>
      <c r="AK3" s="720"/>
      <c r="AL3" s="720"/>
      <c r="AM3" s="720"/>
    </row>
    <row r="4" spans="1:39" ht="48" customHeight="1" thickTop="1">
      <c r="A4" s="1430" t="s">
        <v>41</v>
      </c>
      <c r="B4" s="1430"/>
      <c r="C4" s="1430"/>
      <c r="D4" s="1473" t="s">
        <v>108</v>
      </c>
      <c r="E4" s="1473"/>
      <c r="F4" s="1473"/>
      <c r="G4" s="1473"/>
      <c r="H4" s="1473" t="s">
        <v>132</v>
      </c>
      <c r="I4" s="1473"/>
      <c r="J4" s="1473"/>
      <c r="K4" s="1473" t="s">
        <v>110</v>
      </c>
      <c r="L4" s="1473"/>
      <c r="M4" s="1473"/>
      <c r="O4" s="1070" t="s">
        <v>133</v>
      </c>
      <c r="P4" s="1070"/>
      <c r="Q4" s="1430" t="s">
        <v>615</v>
      </c>
      <c r="R4" s="1430"/>
      <c r="S4" s="1430" t="s">
        <v>616</v>
      </c>
      <c r="T4" s="1430"/>
      <c r="U4" s="1430"/>
      <c r="V4" s="1430"/>
      <c r="W4" s="1430"/>
      <c r="X4" s="1430"/>
      <c r="Y4" s="1430" t="s">
        <v>180</v>
      </c>
      <c r="Z4" s="1430"/>
      <c r="AA4" s="720"/>
      <c r="AB4" s="720"/>
      <c r="AC4" s="720"/>
      <c r="AD4" s="720"/>
      <c r="AE4" s="720"/>
      <c r="AF4" s="720"/>
      <c r="AG4" s="720"/>
      <c r="AH4" s="720"/>
      <c r="AI4" s="720"/>
      <c r="AJ4" s="720"/>
      <c r="AK4" s="720"/>
      <c r="AL4" s="720"/>
      <c r="AM4" s="720"/>
    </row>
    <row r="5" spans="1:39" ht="60.75" customHeight="1">
      <c r="A5" s="1431"/>
      <c r="B5" s="1431"/>
      <c r="C5" s="1431"/>
      <c r="D5" s="1474" t="s">
        <v>608</v>
      </c>
      <c r="E5" s="1474"/>
      <c r="F5" s="1474"/>
      <c r="G5" s="1474"/>
      <c r="H5" s="1474" t="s">
        <v>617</v>
      </c>
      <c r="I5" s="1474"/>
      <c r="J5" s="1474"/>
      <c r="K5" s="1474" t="s">
        <v>618</v>
      </c>
      <c r="L5" s="1474"/>
      <c r="M5" s="1474"/>
      <c r="N5" s="1472" t="s">
        <v>619</v>
      </c>
      <c r="O5" s="1472"/>
      <c r="P5" s="1472"/>
      <c r="Q5" s="1475" t="s">
        <v>620</v>
      </c>
      <c r="R5" s="1475"/>
      <c r="S5" s="1472" t="s">
        <v>621</v>
      </c>
      <c r="T5" s="1472"/>
      <c r="U5" s="1472"/>
      <c r="V5" s="1472"/>
      <c r="W5" s="1472"/>
      <c r="X5" s="1472"/>
      <c r="Y5" s="1431"/>
      <c r="Z5" s="1431"/>
      <c r="AA5" s="720"/>
      <c r="AB5" s="720"/>
      <c r="AC5" s="720"/>
      <c r="AD5" s="720"/>
      <c r="AE5" s="720"/>
      <c r="AF5" s="720"/>
      <c r="AG5" s="720"/>
      <c r="AH5" s="720"/>
      <c r="AI5" s="720"/>
      <c r="AJ5" s="720"/>
      <c r="AK5" s="720"/>
      <c r="AL5" s="720"/>
      <c r="AM5" s="720"/>
    </row>
    <row r="6" spans="1:39" ht="31.5">
      <c r="A6" s="1431"/>
      <c r="B6" s="1431"/>
      <c r="C6" s="1431"/>
      <c r="D6" s="640" t="s">
        <v>131</v>
      </c>
      <c r="E6" s="637" t="s">
        <v>34</v>
      </c>
      <c r="F6" s="637" t="s">
        <v>111</v>
      </c>
      <c r="G6" s="637" t="s">
        <v>35</v>
      </c>
      <c r="H6" s="640" t="s">
        <v>131</v>
      </c>
      <c r="I6" s="637" t="s">
        <v>34</v>
      </c>
      <c r="J6" s="637" t="s">
        <v>35</v>
      </c>
      <c r="K6" s="640" t="s">
        <v>131</v>
      </c>
      <c r="L6" s="637" t="s">
        <v>34</v>
      </c>
      <c r="M6" s="637" t="s">
        <v>35</v>
      </c>
      <c r="N6" s="640" t="s">
        <v>103</v>
      </c>
      <c r="O6" s="637" t="s">
        <v>104</v>
      </c>
      <c r="P6" s="637" t="s">
        <v>35</v>
      </c>
      <c r="Q6" s="637" t="s">
        <v>622</v>
      </c>
      <c r="R6" s="637" t="s">
        <v>623</v>
      </c>
      <c r="S6" s="637" t="s">
        <v>35</v>
      </c>
      <c r="T6" s="637" t="s">
        <v>124</v>
      </c>
      <c r="U6" s="637" t="s">
        <v>624</v>
      </c>
      <c r="V6" s="640" t="s">
        <v>625</v>
      </c>
      <c r="W6" s="637" t="s">
        <v>626</v>
      </c>
      <c r="X6" s="637" t="s">
        <v>32</v>
      </c>
      <c r="Y6" s="1431"/>
      <c r="Z6" s="1431"/>
      <c r="AA6" s="721"/>
      <c r="AB6" s="721"/>
      <c r="AC6" s="721"/>
      <c r="AD6" s="721"/>
      <c r="AE6" s="721"/>
      <c r="AF6" s="721"/>
      <c r="AG6" s="721"/>
      <c r="AH6" s="721"/>
      <c r="AI6" s="721"/>
      <c r="AJ6" s="721"/>
      <c r="AK6" s="721"/>
      <c r="AL6" s="721"/>
      <c r="AM6" s="721"/>
    </row>
    <row r="7" spans="1:39" ht="83.25" thickBot="1">
      <c r="A7" s="1432"/>
      <c r="B7" s="1432"/>
      <c r="C7" s="1432"/>
      <c r="D7" s="722" t="s">
        <v>186</v>
      </c>
      <c r="E7" s="722" t="s">
        <v>185</v>
      </c>
      <c r="F7" s="722" t="s">
        <v>232</v>
      </c>
      <c r="G7" s="722" t="s">
        <v>181</v>
      </c>
      <c r="H7" s="722" t="s">
        <v>186</v>
      </c>
      <c r="I7" s="722" t="s">
        <v>185</v>
      </c>
      <c r="J7" s="722" t="s">
        <v>181</v>
      </c>
      <c r="K7" s="722" t="s">
        <v>186</v>
      </c>
      <c r="L7" s="722" t="s">
        <v>185</v>
      </c>
      <c r="M7" s="722" t="s">
        <v>181</v>
      </c>
      <c r="N7" s="722" t="s">
        <v>627</v>
      </c>
      <c r="O7" s="722" t="s">
        <v>628</v>
      </c>
      <c r="P7" s="722" t="s">
        <v>181</v>
      </c>
      <c r="Q7" s="722" t="s">
        <v>629</v>
      </c>
      <c r="R7" s="722" t="s">
        <v>630</v>
      </c>
      <c r="S7" s="722" t="s">
        <v>181</v>
      </c>
      <c r="T7" s="722" t="s">
        <v>631</v>
      </c>
      <c r="U7" s="722" t="s">
        <v>632</v>
      </c>
      <c r="V7" s="723" t="s">
        <v>633</v>
      </c>
      <c r="W7" s="722" t="s">
        <v>634</v>
      </c>
      <c r="X7" s="638" t="s">
        <v>181</v>
      </c>
      <c r="Y7" s="1432"/>
      <c r="Z7" s="1432"/>
      <c r="AA7" s="721"/>
      <c r="AB7" s="721"/>
      <c r="AC7" s="721"/>
      <c r="AD7" s="721"/>
      <c r="AE7" s="721"/>
      <c r="AF7" s="721"/>
      <c r="AG7" s="721"/>
      <c r="AH7" s="721"/>
      <c r="AI7" s="721"/>
      <c r="AJ7" s="721"/>
      <c r="AK7" s="721"/>
      <c r="AL7" s="721"/>
      <c r="AM7" s="721"/>
    </row>
    <row r="8" spans="1:39" ht="16.5" thickTop="1">
      <c r="A8" s="1138" t="s">
        <v>54</v>
      </c>
      <c r="B8" s="1138"/>
      <c r="C8" s="667"/>
      <c r="D8" s="724">
        <v>355</v>
      </c>
      <c r="E8" s="724">
        <v>336</v>
      </c>
      <c r="F8" s="724">
        <v>534</v>
      </c>
      <c r="G8" s="724">
        <f t="shared" ref="G8:G26" si="0">SUM(D8:F8)</f>
        <v>1225</v>
      </c>
      <c r="H8" s="724">
        <v>38520</v>
      </c>
      <c r="I8" s="724">
        <v>36409</v>
      </c>
      <c r="J8" s="724">
        <f t="shared" ref="J8:J26" si="1">SUM(H8:I8)</f>
        <v>74929</v>
      </c>
      <c r="K8" s="724">
        <v>177324</v>
      </c>
      <c r="L8" s="724">
        <v>156035</v>
      </c>
      <c r="M8" s="724">
        <f t="shared" ref="M8:M26" si="2">SUM(K8:L8)</f>
        <v>333359</v>
      </c>
      <c r="N8" s="724">
        <v>5828</v>
      </c>
      <c r="O8" s="724">
        <v>8756</v>
      </c>
      <c r="P8" s="724">
        <f t="shared" ref="P8:P26" si="3">SUM(N8:O8)</f>
        <v>14584</v>
      </c>
      <c r="Q8" s="724">
        <v>889</v>
      </c>
      <c r="R8" s="724">
        <v>336</v>
      </c>
      <c r="S8" s="724">
        <f t="shared" ref="S8:S26" si="4">SUM(Q8:R8)</f>
        <v>1225</v>
      </c>
      <c r="T8" s="724">
        <v>563</v>
      </c>
      <c r="U8" s="724">
        <v>42</v>
      </c>
      <c r="V8" s="724">
        <v>617</v>
      </c>
      <c r="W8" s="724">
        <v>3</v>
      </c>
      <c r="X8" s="724">
        <f>SUM(T8:W8)</f>
        <v>1225</v>
      </c>
      <c r="Y8" s="1078" t="s">
        <v>449</v>
      </c>
      <c r="Z8" s="1078"/>
      <c r="AA8" s="721"/>
      <c r="AB8" s="721"/>
      <c r="AC8" s="720"/>
      <c r="AD8" s="720"/>
      <c r="AE8" s="720"/>
      <c r="AF8" s="720"/>
      <c r="AG8" s="720"/>
      <c r="AH8" s="720"/>
      <c r="AI8" s="720"/>
      <c r="AJ8" s="720"/>
      <c r="AK8" s="720"/>
      <c r="AL8" s="720"/>
      <c r="AM8" s="720"/>
    </row>
    <row r="9" spans="1:39" ht="15.75">
      <c r="A9" s="1088" t="s">
        <v>55</v>
      </c>
      <c r="B9" s="1088"/>
      <c r="C9" s="648"/>
      <c r="D9" s="372">
        <v>64</v>
      </c>
      <c r="E9" s="372">
        <v>44</v>
      </c>
      <c r="F9" s="372">
        <v>559</v>
      </c>
      <c r="G9" s="372">
        <f t="shared" si="0"/>
        <v>667</v>
      </c>
      <c r="H9" s="372">
        <v>18394</v>
      </c>
      <c r="I9" s="372">
        <v>17562</v>
      </c>
      <c r="J9" s="372">
        <f t="shared" si="1"/>
        <v>35956</v>
      </c>
      <c r="K9" s="372">
        <v>100146</v>
      </c>
      <c r="L9" s="372">
        <v>91022</v>
      </c>
      <c r="M9" s="372">
        <f t="shared" si="2"/>
        <v>191168</v>
      </c>
      <c r="N9" s="372">
        <v>2888</v>
      </c>
      <c r="O9" s="372">
        <v>6642</v>
      </c>
      <c r="P9" s="372">
        <f t="shared" si="3"/>
        <v>9530</v>
      </c>
      <c r="Q9" s="372">
        <v>412</v>
      </c>
      <c r="R9" s="372">
        <v>255</v>
      </c>
      <c r="S9" s="372">
        <f t="shared" si="4"/>
        <v>667</v>
      </c>
      <c r="T9" s="372">
        <v>208</v>
      </c>
      <c r="U9" s="372">
        <v>19</v>
      </c>
      <c r="V9" s="372">
        <v>437</v>
      </c>
      <c r="W9" s="372">
        <v>3</v>
      </c>
      <c r="X9" s="724">
        <f t="shared" ref="X9:X16" si="5">SUM(T9:W9)</f>
        <v>667</v>
      </c>
      <c r="Y9" s="1077" t="s">
        <v>191</v>
      </c>
      <c r="Z9" s="1077"/>
      <c r="AA9" s="721"/>
      <c r="AB9" s="721"/>
      <c r="AC9" s="720"/>
      <c r="AD9" s="720"/>
      <c r="AE9" s="720"/>
      <c r="AF9" s="720"/>
      <c r="AG9" s="720"/>
      <c r="AH9" s="720"/>
      <c r="AI9" s="720"/>
      <c r="AJ9" s="720"/>
      <c r="AK9" s="720"/>
      <c r="AL9" s="720"/>
      <c r="AM9" s="720"/>
    </row>
    <row r="10" spans="1:39" ht="15.75">
      <c r="A10" s="1088" t="s">
        <v>56</v>
      </c>
      <c r="B10" s="1088"/>
      <c r="C10" s="648"/>
      <c r="D10" s="372">
        <v>135</v>
      </c>
      <c r="E10" s="372">
        <v>122</v>
      </c>
      <c r="F10" s="372">
        <v>660</v>
      </c>
      <c r="G10" s="372">
        <f t="shared" si="0"/>
        <v>917</v>
      </c>
      <c r="H10" s="372">
        <v>26210</v>
      </c>
      <c r="I10" s="372">
        <v>25183</v>
      </c>
      <c r="J10" s="372">
        <f t="shared" si="1"/>
        <v>51393</v>
      </c>
      <c r="K10" s="372">
        <v>148980</v>
      </c>
      <c r="L10" s="372">
        <v>132366</v>
      </c>
      <c r="M10" s="372">
        <f t="shared" si="2"/>
        <v>281346</v>
      </c>
      <c r="N10" s="372">
        <v>6425</v>
      </c>
      <c r="O10" s="372">
        <v>11729</v>
      </c>
      <c r="P10" s="372">
        <f t="shared" si="3"/>
        <v>18154</v>
      </c>
      <c r="Q10" s="372">
        <v>728</v>
      </c>
      <c r="R10" s="372">
        <v>189</v>
      </c>
      <c r="S10" s="372">
        <f t="shared" si="4"/>
        <v>917</v>
      </c>
      <c r="T10" s="372">
        <v>391</v>
      </c>
      <c r="U10" s="372">
        <v>20</v>
      </c>
      <c r="V10" s="372">
        <v>506</v>
      </c>
      <c r="W10" s="372">
        <v>0</v>
      </c>
      <c r="X10" s="724">
        <f t="shared" si="5"/>
        <v>917</v>
      </c>
      <c r="Y10" s="1077" t="s">
        <v>192</v>
      </c>
      <c r="Z10" s="1077"/>
      <c r="AA10" s="721"/>
      <c r="AB10" s="721"/>
      <c r="AC10" s="720"/>
      <c r="AD10" s="720"/>
      <c r="AE10" s="720"/>
      <c r="AF10" s="720"/>
      <c r="AG10" s="720"/>
      <c r="AH10" s="720"/>
      <c r="AI10" s="720"/>
      <c r="AJ10" s="720"/>
      <c r="AK10" s="720"/>
      <c r="AL10" s="720"/>
      <c r="AM10" s="720"/>
    </row>
    <row r="11" spans="1:39" ht="24.75" customHeight="1">
      <c r="A11" s="1436" t="s">
        <v>635</v>
      </c>
      <c r="B11" s="205" t="s">
        <v>331</v>
      </c>
      <c r="C11" s="651"/>
      <c r="D11" s="372">
        <v>74</v>
      </c>
      <c r="E11" s="372">
        <v>81</v>
      </c>
      <c r="F11" s="372">
        <v>236</v>
      </c>
      <c r="G11" s="372">
        <f t="shared" si="0"/>
        <v>391</v>
      </c>
      <c r="H11" s="372">
        <v>21203</v>
      </c>
      <c r="I11" s="372">
        <v>21114</v>
      </c>
      <c r="J11" s="372">
        <f t="shared" si="1"/>
        <v>42317</v>
      </c>
      <c r="K11" s="372">
        <v>117620</v>
      </c>
      <c r="L11" s="372">
        <v>112767</v>
      </c>
      <c r="M11" s="372">
        <f t="shared" si="2"/>
        <v>230387</v>
      </c>
      <c r="N11" s="372">
        <v>1968</v>
      </c>
      <c r="O11" s="372">
        <v>9734</v>
      </c>
      <c r="P11" s="372">
        <f t="shared" si="3"/>
        <v>11702</v>
      </c>
      <c r="Q11" s="372">
        <v>247</v>
      </c>
      <c r="R11" s="372">
        <v>144</v>
      </c>
      <c r="S11" s="372">
        <f t="shared" si="4"/>
        <v>391</v>
      </c>
      <c r="T11" s="372">
        <v>93</v>
      </c>
      <c r="U11" s="372">
        <v>24</v>
      </c>
      <c r="V11" s="372">
        <v>273</v>
      </c>
      <c r="W11" s="372">
        <v>1</v>
      </c>
      <c r="X11" s="724">
        <f t="shared" si="5"/>
        <v>391</v>
      </c>
      <c r="Y11" s="404" t="s">
        <v>453</v>
      </c>
      <c r="Z11" s="1441" t="s">
        <v>179</v>
      </c>
      <c r="AA11" s="721"/>
      <c r="AB11" s="721"/>
      <c r="AC11" s="720"/>
      <c r="AD11" s="720"/>
      <c r="AE11" s="720"/>
      <c r="AF11" s="720"/>
      <c r="AG11" s="720"/>
      <c r="AH11" s="720"/>
      <c r="AI11" s="720"/>
      <c r="AJ11" s="720"/>
      <c r="AK11" s="720"/>
      <c r="AL11" s="720"/>
      <c r="AM11" s="720"/>
    </row>
    <row r="12" spans="1:39" ht="15.75">
      <c r="A12" s="1437"/>
      <c r="B12" s="205" t="s">
        <v>333</v>
      </c>
      <c r="C12" s="651"/>
      <c r="D12" s="372">
        <v>129</v>
      </c>
      <c r="E12" s="372">
        <v>72</v>
      </c>
      <c r="F12" s="372">
        <v>349</v>
      </c>
      <c r="G12" s="372">
        <f t="shared" si="0"/>
        <v>550</v>
      </c>
      <c r="H12" s="372">
        <v>41147</v>
      </c>
      <c r="I12" s="372">
        <v>39558</v>
      </c>
      <c r="J12" s="372">
        <f t="shared" si="1"/>
        <v>80705</v>
      </c>
      <c r="K12" s="372">
        <v>229508</v>
      </c>
      <c r="L12" s="372">
        <v>208783</v>
      </c>
      <c r="M12" s="372">
        <f t="shared" si="2"/>
        <v>438291</v>
      </c>
      <c r="N12" s="372">
        <v>2744</v>
      </c>
      <c r="O12" s="372">
        <v>10136</v>
      </c>
      <c r="P12" s="372">
        <f t="shared" si="3"/>
        <v>12880</v>
      </c>
      <c r="Q12" s="372">
        <v>369</v>
      </c>
      <c r="R12" s="372">
        <v>181</v>
      </c>
      <c r="S12" s="372">
        <f t="shared" si="4"/>
        <v>550</v>
      </c>
      <c r="T12" s="725">
        <v>152</v>
      </c>
      <c r="U12" s="725">
        <v>24</v>
      </c>
      <c r="V12" s="725">
        <v>374</v>
      </c>
      <c r="W12" s="725">
        <v>0</v>
      </c>
      <c r="X12" s="724">
        <f t="shared" si="5"/>
        <v>550</v>
      </c>
      <c r="Y12" s="404" t="s">
        <v>454</v>
      </c>
      <c r="Z12" s="1442"/>
      <c r="AA12" s="721"/>
      <c r="AB12" s="721"/>
      <c r="AC12" s="720"/>
      <c r="AD12" s="720"/>
      <c r="AE12" s="720"/>
      <c r="AF12" s="720"/>
      <c r="AG12" s="720"/>
      <c r="AH12" s="720"/>
      <c r="AI12" s="720"/>
      <c r="AJ12" s="720"/>
      <c r="AK12" s="720"/>
      <c r="AL12" s="720"/>
      <c r="AM12" s="720"/>
    </row>
    <row r="13" spans="1:39" ht="15.75">
      <c r="A13" s="1437"/>
      <c r="B13" s="205" t="s">
        <v>332</v>
      </c>
      <c r="C13" s="651"/>
      <c r="D13" s="372">
        <v>155</v>
      </c>
      <c r="E13" s="372">
        <v>134</v>
      </c>
      <c r="F13" s="372">
        <v>62</v>
      </c>
      <c r="G13" s="372">
        <f t="shared" si="0"/>
        <v>351</v>
      </c>
      <c r="H13" s="372">
        <v>18366</v>
      </c>
      <c r="I13" s="372">
        <v>18116</v>
      </c>
      <c r="J13" s="372">
        <f t="shared" si="1"/>
        <v>36482</v>
      </c>
      <c r="K13" s="372">
        <v>105086</v>
      </c>
      <c r="L13" s="372">
        <v>95801</v>
      </c>
      <c r="M13" s="372">
        <f t="shared" si="2"/>
        <v>200887</v>
      </c>
      <c r="N13" s="372">
        <v>2311</v>
      </c>
      <c r="O13" s="372">
        <v>5507</v>
      </c>
      <c r="P13" s="372">
        <f t="shared" si="3"/>
        <v>7818</v>
      </c>
      <c r="Q13" s="372">
        <v>226</v>
      </c>
      <c r="R13" s="372">
        <v>125</v>
      </c>
      <c r="S13" s="372">
        <f t="shared" si="4"/>
        <v>351</v>
      </c>
      <c r="T13" s="372">
        <v>60</v>
      </c>
      <c r="U13" s="372">
        <v>38</v>
      </c>
      <c r="V13" s="372">
        <v>253</v>
      </c>
      <c r="W13" s="372">
        <v>0</v>
      </c>
      <c r="X13" s="724">
        <f t="shared" si="5"/>
        <v>351</v>
      </c>
      <c r="Y13" s="404" t="s">
        <v>455</v>
      </c>
      <c r="Z13" s="1442"/>
      <c r="AA13" s="721"/>
      <c r="AB13" s="721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</row>
    <row r="14" spans="1:39" ht="15.75">
      <c r="A14" s="1437"/>
      <c r="B14" s="205" t="s">
        <v>334</v>
      </c>
      <c r="C14" s="651"/>
      <c r="D14" s="372">
        <v>35</v>
      </c>
      <c r="E14" s="372">
        <v>34</v>
      </c>
      <c r="F14" s="372">
        <v>226</v>
      </c>
      <c r="G14" s="372">
        <f t="shared" si="0"/>
        <v>295</v>
      </c>
      <c r="H14" s="372">
        <v>14476</v>
      </c>
      <c r="I14" s="372">
        <v>14140</v>
      </c>
      <c r="J14" s="372">
        <f t="shared" si="1"/>
        <v>28616</v>
      </c>
      <c r="K14" s="372">
        <v>77557</v>
      </c>
      <c r="L14" s="372">
        <v>70959</v>
      </c>
      <c r="M14" s="372">
        <f t="shared" si="2"/>
        <v>148516</v>
      </c>
      <c r="N14" s="372">
        <v>1982</v>
      </c>
      <c r="O14" s="372">
        <v>7892</v>
      </c>
      <c r="P14" s="372">
        <f t="shared" si="3"/>
        <v>9874</v>
      </c>
      <c r="Q14" s="372">
        <v>253</v>
      </c>
      <c r="R14" s="372">
        <v>42</v>
      </c>
      <c r="S14" s="372">
        <f t="shared" si="4"/>
        <v>295</v>
      </c>
      <c r="T14" s="372">
        <v>180</v>
      </c>
      <c r="U14" s="372">
        <v>5</v>
      </c>
      <c r="V14" s="372">
        <v>110</v>
      </c>
      <c r="W14" s="372">
        <v>0</v>
      </c>
      <c r="X14" s="724">
        <f t="shared" si="5"/>
        <v>295</v>
      </c>
      <c r="Y14" s="404" t="s">
        <v>456</v>
      </c>
      <c r="Z14" s="1442"/>
      <c r="AA14" s="721"/>
      <c r="AB14" s="721"/>
      <c r="AC14" s="720"/>
      <c r="AD14" s="720"/>
      <c r="AE14" s="720"/>
      <c r="AF14" s="720"/>
      <c r="AG14" s="720"/>
      <c r="AH14" s="720"/>
      <c r="AI14" s="720"/>
      <c r="AJ14" s="720"/>
      <c r="AK14" s="720"/>
      <c r="AL14" s="720"/>
      <c r="AM14" s="720"/>
    </row>
    <row r="15" spans="1:39" ht="15.75">
      <c r="A15" s="1437"/>
      <c r="B15" s="205" t="s">
        <v>336</v>
      </c>
      <c r="C15" s="651"/>
      <c r="D15" s="372">
        <v>60</v>
      </c>
      <c r="E15" s="372">
        <v>24</v>
      </c>
      <c r="F15" s="372">
        <v>446</v>
      </c>
      <c r="G15" s="372">
        <f t="shared" si="0"/>
        <v>530</v>
      </c>
      <c r="H15" s="372">
        <v>25771</v>
      </c>
      <c r="I15" s="372">
        <v>24729</v>
      </c>
      <c r="J15" s="372">
        <f t="shared" si="1"/>
        <v>50500</v>
      </c>
      <c r="K15" s="372">
        <v>142628</v>
      </c>
      <c r="L15" s="372">
        <v>131269</v>
      </c>
      <c r="M15" s="372">
        <f t="shared" si="2"/>
        <v>273897</v>
      </c>
      <c r="N15" s="372">
        <v>2617</v>
      </c>
      <c r="O15" s="372">
        <v>11204</v>
      </c>
      <c r="P15" s="372">
        <f t="shared" si="3"/>
        <v>13821</v>
      </c>
      <c r="Q15" s="372">
        <v>386</v>
      </c>
      <c r="R15" s="372">
        <v>144</v>
      </c>
      <c r="S15" s="372">
        <f t="shared" si="4"/>
        <v>530</v>
      </c>
      <c r="T15" s="372">
        <v>198</v>
      </c>
      <c r="U15" s="372">
        <v>9</v>
      </c>
      <c r="V15" s="372">
        <v>323</v>
      </c>
      <c r="W15" s="372">
        <v>0</v>
      </c>
      <c r="X15" s="724">
        <f t="shared" si="5"/>
        <v>530</v>
      </c>
      <c r="Y15" s="404" t="s">
        <v>457</v>
      </c>
      <c r="Z15" s="1442"/>
      <c r="AA15" s="721"/>
      <c r="AB15" s="721"/>
      <c r="AC15" s="720"/>
      <c r="AD15" s="720"/>
      <c r="AE15" s="720"/>
      <c r="AF15" s="720"/>
      <c r="AG15" s="720"/>
      <c r="AH15" s="720"/>
      <c r="AI15" s="720"/>
      <c r="AJ15" s="720"/>
      <c r="AK15" s="720"/>
      <c r="AL15" s="720"/>
      <c r="AM15" s="720"/>
    </row>
    <row r="16" spans="1:39" ht="15.75">
      <c r="A16" s="1447"/>
      <c r="B16" s="205" t="s">
        <v>335</v>
      </c>
      <c r="C16" s="651"/>
      <c r="D16" s="372">
        <v>57</v>
      </c>
      <c r="E16" s="372">
        <v>66</v>
      </c>
      <c r="F16" s="372">
        <v>176</v>
      </c>
      <c r="G16" s="372">
        <f t="shared" si="0"/>
        <v>299</v>
      </c>
      <c r="H16" s="372">
        <v>18492</v>
      </c>
      <c r="I16" s="372">
        <v>18240</v>
      </c>
      <c r="J16" s="372">
        <f t="shared" si="1"/>
        <v>36732</v>
      </c>
      <c r="K16" s="372">
        <v>104647</v>
      </c>
      <c r="L16" s="372">
        <v>96520</v>
      </c>
      <c r="M16" s="372">
        <f t="shared" si="2"/>
        <v>201167</v>
      </c>
      <c r="N16" s="372">
        <v>2367</v>
      </c>
      <c r="O16" s="372">
        <v>6544</v>
      </c>
      <c r="P16" s="372">
        <f t="shared" si="3"/>
        <v>8911</v>
      </c>
      <c r="Q16" s="372">
        <v>255</v>
      </c>
      <c r="R16" s="372">
        <v>44</v>
      </c>
      <c r="S16" s="372">
        <f t="shared" si="4"/>
        <v>299</v>
      </c>
      <c r="T16" s="372">
        <v>109</v>
      </c>
      <c r="U16" s="372">
        <v>9</v>
      </c>
      <c r="V16" s="372">
        <v>179</v>
      </c>
      <c r="W16" s="372">
        <v>2</v>
      </c>
      <c r="X16" s="724">
        <f t="shared" si="5"/>
        <v>299</v>
      </c>
      <c r="Y16" s="404" t="s">
        <v>458</v>
      </c>
      <c r="Z16" s="1443"/>
      <c r="AA16" s="721"/>
      <c r="AB16" s="721"/>
      <c r="AC16" s="720"/>
      <c r="AD16" s="720"/>
      <c r="AE16" s="720"/>
      <c r="AF16" s="720"/>
      <c r="AG16" s="720"/>
      <c r="AH16" s="720"/>
      <c r="AI16" s="720"/>
      <c r="AJ16" s="720"/>
      <c r="AK16" s="720"/>
      <c r="AL16" s="720"/>
      <c r="AM16" s="720"/>
    </row>
    <row r="17" spans="1:39" ht="15.75">
      <c r="A17" s="1116" t="s">
        <v>64</v>
      </c>
      <c r="B17" s="1116"/>
      <c r="C17" s="652"/>
      <c r="D17" s="372">
        <v>304</v>
      </c>
      <c r="E17" s="372">
        <v>284</v>
      </c>
      <c r="F17" s="372">
        <v>186</v>
      </c>
      <c r="G17" s="372">
        <f t="shared" si="0"/>
        <v>774</v>
      </c>
      <c r="H17" s="372">
        <v>33033</v>
      </c>
      <c r="I17" s="372">
        <v>31071</v>
      </c>
      <c r="J17" s="372">
        <f t="shared" si="1"/>
        <v>64104</v>
      </c>
      <c r="K17" s="372">
        <v>127768</v>
      </c>
      <c r="L17" s="372">
        <v>112403</v>
      </c>
      <c r="M17" s="372">
        <f t="shared" si="2"/>
        <v>240171</v>
      </c>
      <c r="N17" s="372">
        <v>4708</v>
      </c>
      <c r="O17" s="372">
        <v>7437</v>
      </c>
      <c r="P17" s="372">
        <f t="shared" si="3"/>
        <v>12145</v>
      </c>
      <c r="Q17" s="372">
        <v>485</v>
      </c>
      <c r="R17" s="372">
        <v>289</v>
      </c>
      <c r="S17" s="372">
        <f t="shared" si="4"/>
        <v>774</v>
      </c>
      <c r="T17" s="372">
        <v>309</v>
      </c>
      <c r="U17" s="372">
        <v>81</v>
      </c>
      <c r="V17" s="372">
        <v>380</v>
      </c>
      <c r="W17" s="372">
        <v>4</v>
      </c>
      <c r="X17" s="724">
        <f>SUM(T17:W17)</f>
        <v>774</v>
      </c>
      <c r="Y17" s="1077" t="s">
        <v>367</v>
      </c>
      <c r="Z17" s="1077"/>
      <c r="AA17" s="721"/>
      <c r="AB17" s="721"/>
      <c r="AC17" s="720"/>
      <c r="AD17" s="720"/>
      <c r="AE17" s="720"/>
      <c r="AF17" s="720"/>
      <c r="AG17" s="720"/>
      <c r="AH17" s="720"/>
      <c r="AI17" s="720"/>
      <c r="AJ17" s="720"/>
      <c r="AK17" s="720"/>
      <c r="AL17" s="720"/>
      <c r="AM17" s="720"/>
    </row>
    <row r="18" spans="1:39" ht="15.75">
      <c r="A18" s="1088" t="s">
        <v>65</v>
      </c>
      <c r="B18" s="1088"/>
      <c r="C18" s="648"/>
      <c r="D18" s="372">
        <v>290</v>
      </c>
      <c r="E18" s="372">
        <v>270</v>
      </c>
      <c r="F18" s="372">
        <v>338</v>
      </c>
      <c r="G18" s="372">
        <f t="shared" si="0"/>
        <v>898</v>
      </c>
      <c r="H18" s="372">
        <v>34657</v>
      </c>
      <c r="I18" s="372">
        <v>32229</v>
      </c>
      <c r="J18" s="372">
        <f t="shared" si="1"/>
        <v>66886</v>
      </c>
      <c r="K18" s="372">
        <v>208925</v>
      </c>
      <c r="L18" s="372">
        <v>184320</v>
      </c>
      <c r="M18" s="372">
        <f t="shared" si="2"/>
        <v>393245</v>
      </c>
      <c r="N18" s="372">
        <v>5867</v>
      </c>
      <c r="O18" s="372">
        <v>11818</v>
      </c>
      <c r="P18" s="372">
        <f t="shared" si="3"/>
        <v>17685</v>
      </c>
      <c r="Q18" s="372">
        <v>627</v>
      </c>
      <c r="R18" s="372">
        <v>271</v>
      </c>
      <c r="S18" s="372">
        <f t="shared" si="4"/>
        <v>898</v>
      </c>
      <c r="T18" s="372">
        <v>204</v>
      </c>
      <c r="U18" s="372">
        <v>12</v>
      </c>
      <c r="V18" s="372">
        <v>682</v>
      </c>
      <c r="W18" s="372">
        <v>0</v>
      </c>
      <c r="X18" s="724">
        <f>SUM(T18:W18)</f>
        <v>898</v>
      </c>
      <c r="Y18" s="1077" t="s">
        <v>199</v>
      </c>
      <c r="Z18" s="1077"/>
      <c r="AA18" s="721"/>
      <c r="AB18" s="721"/>
      <c r="AC18" s="720"/>
      <c r="AD18" s="720"/>
      <c r="AE18" s="720"/>
      <c r="AF18" s="720"/>
      <c r="AG18" s="720"/>
      <c r="AH18" s="720"/>
      <c r="AI18" s="720"/>
      <c r="AJ18" s="720"/>
      <c r="AK18" s="720"/>
      <c r="AL18" s="720"/>
      <c r="AM18" s="720"/>
    </row>
    <row r="19" spans="1:39" ht="15.75">
      <c r="A19" s="1088" t="s">
        <v>66</v>
      </c>
      <c r="B19" s="1088"/>
      <c r="C19" s="648"/>
      <c r="D19" s="372">
        <v>230</v>
      </c>
      <c r="E19" s="372">
        <v>164</v>
      </c>
      <c r="F19" s="372">
        <v>152</v>
      </c>
      <c r="G19" s="372">
        <f t="shared" si="0"/>
        <v>546</v>
      </c>
      <c r="H19" s="372">
        <v>21050</v>
      </c>
      <c r="I19" s="372">
        <v>21162</v>
      </c>
      <c r="J19" s="372">
        <f t="shared" si="1"/>
        <v>42212</v>
      </c>
      <c r="K19" s="372">
        <v>133684</v>
      </c>
      <c r="L19" s="372">
        <v>121502</v>
      </c>
      <c r="M19" s="372">
        <f t="shared" si="2"/>
        <v>255186</v>
      </c>
      <c r="N19" s="372">
        <v>4005</v>
      </c>
      <c r="O19" s="372">
        <v>8243</v>
      </c>
      <c r="P19" s="372">
        <f t="shared" si="3"/>
        <v>12248</v>
      </c>
      <c r="Q19" s="372">
        <v>308</v>
      </c>
      <c r="R19" s="372">
        <v>238</v>
      </c>
      <c r="S19" s="372">
        <f t="shared" si="4"/>
        <v>546</v>
      </c>
      <c r="T19" s="725">
        <v>67</v>
      </c>
      <c r="U19" s="725">
        <v>22</v>
      </c>
      <c r="V19" s="725">
        <v>456</v>
      </c>
      <c r="W19" s="725">
        <v>1</v>
      </c>
      <c r="X19" s="724">
        <f t="shared" ref="X19:X26" si="6">SUM(T19:W19)</f>
        <v>546</v>
      </c>
      <c r="Y19" s="1077" t="s">
        <v>200</v>
      </c>
      <c r="Z19" s="1077"/>
      <c r="AA19" s="721"/>
      <c r="AB19" s="721"/>
      <c r="AC19" s="720"/>
      <c r="AD19" s="720"/>
      <c r="AE19" s="720"/>
      <c r="AF19" s="720"/>
      <c r="AG19" s="720"/>
      <c r="AH19" s="720"/>
      <c r="AI19" s="720"/>
      <c r="AJ19" s="720"/>
      <c r="AK19" s="720"/>
      <c r="AL19" s="720"/>
      <c r="AM19" s="720"/>
    </row>
    <row r="20" spans="1:39" ht="15.75">
      <c r="A20" s="1088" t="s">
        <v>67</v>
      </c>
      <c r="B20" s="1088"/>
      <c r="C20" s="648"/>
      <c r="D20" s="726">
        <v>255</v>
      </c>
      <c r="E20" s="372">
        <v>243</v>
      </c>
      <c r="F20" s="372">
        <v>132</v>
      </c>
      <c r="G20" s="372">
        <f t="shared" si="0"/>
        <v>630</v>
      </c>
      <c r="H20" s="372">
        <v>24344</v>
      </c>
      <c r="I20" s="372">
        <v>24890</v>
      </c>
      <c r="J20" s="372">
        <f t="shared" si="1"/>
        <v>49234</v>
      </c>
      <c r="K20" s="372">
        <v>151448</v>
      </c>
      <c r="L20" s="372">
        <v>138104</v>
      </c>
      <c r="M20" s="372">
        <f t="shared" si="2"/>
        <v>289552</v>
      </c>
      <c r="N20" s="372">
        <v>4251</v>
      </c>
      <c r="O20" s="372">
        <v>8052</v>
      </c>
      <c r="P20" s="372">
        <f t="shared" si="3"/>
        <v>12303</v>
      </c>
      <c r="Q20" s="372">
        <v>414</v>
      </c>
      <c r="R20" s="372">
        <v>216</v>
      </c>
      <c r="S20" s="372">
        <f t="shared" si="4"/>
        <v>630</v>
      </c>
      <c r="T20" s="725">
        <v>409</v>
      </c>
      <c r="U20" s="725">
        <v>216</v>
      </c>
      <c r="V20" s="725">
        <v>5</v>
      </c>
      <c r="W20" s="725">
        <v>0</v>
      </c>
      <c r="X20" s="724">
        <f t="shared" si="6"/>
        <v>630</v>
      </c>
      <c r="Y20" s="1077" t="s">
        <v>450</v>
      </c>
      <c r="Z20" s="1077"/>
      <c r="AA20" s="721"/>
      <c r="AB20" s="721"/>
      <c r="AC20" s="720"/>
      <c r="AD20" s="720"/>
      <c r="AE20" s="720"/>
      <c r="AF20" s="720"/>
      <c r="AG20" s="720"/>
      <c r="AH20" s="720"/>
      <c r="AI20" s="720"/>
      <c r="AJ20" s="720"/>
      <c r="AK20" s="720"/>
      <c r="AL20" s="720"/>
      <c r="AM20" s="720"/>
    </row>
    <row r="21" spans="1:39" ht="15.75">
      <c r="A21" s="1088" t="s">
        <v>137</v>
      </c>
      <c r="B21" s="1088"/>
      <c r="C21" s="648"/>
      <c r="D21" s="372">
        <v>185</v>
      </c>
      <c r="E21" s="372">
        <v>133</v>
      </c>
      <c r="F21" s="372">
        <v>403</v>
      </c>
      <c r="G21" s="372">
        <f t="shared" si="0"/>
        <v>721</v>
      </c>
      <c r="H21" s="372">
        <v>22158</v>
      </c>
      <c r="I21" s="372">
        <v>22811</v>
      </c>
      <c r="J21" s="372">
        <f t="shared" si="1"/>
        <v>44969</v>
      </c>
      <c r="K21" s="372">
        <v>130460</v>
      </c>
      <c r="L21" s="372">
        <v>114473</v>
      </c>
      <c r="M21" s="372">
        <f t="shared" si="2"/>
        <v>244933</v>
      </c>
      <c r="N21" s="372">
        <v>4964</v>
      </c>
      <c r="O21" s="372">
        <v>8175</v>
      </c>
      <c r="P21" s="372">
        <f t="shared" si="3"/>
        <v>13139</v>
      </c>
      <c r="Q21" s="372">
        <v>537</v>
      </c>
      <c r="R21" s="372">
        <v>184</v>
      </c>
      <c r="S21" s="372">
        <f t="shared" si="4"/>
        <v>721</v>
      </c>
      <c r="T21" s="725">
        <v>338</v>
      </c>
      <c r="U21" s="725">
        <v>16</v>
      </c>
      <c r="V21" s="725">
        <v>367</v>
      </c>
      <c r="W21" s="725">
        <v>0</v>
      </c>
      <c r="X21" s="724">
        <f t="shared" si="6"/>
        <v>721</v>
      </c>
      <c r="Y21" s="1077" t="s">
        <v>451</v>
      </c>
      <c r="Z21" s="1077"/>
      <c r="AA21" s="721"/>
      <c r="AB21" s="721"/>
      <c r="AC21" s="720"/>
      <c r="AD21" s="720"/>
      <c r="AE21" s="720"/>
      <c r="AF21" s="720"/>
      <c r="AG21" s="720"/>
      <c r="AH21" s="720"/>
      <c r="AI21" s="720"/>
      <c r="AJ21" s="720"/>
      <c r="AK21" s="720"/>
      <c r="AL21" s="720"/>
      <c r="AM21" s="720"/>
    </row>
    <row r="22" spans="1:39" ht="15.75">
      <c r="A22" s="1088" t="s">
        <v>69</v>
      </c>
      <c r="B22" s="1088"/>
      <c r="C22" s="648"/>
      <c r="D22" s="372">
        <v>109</v>
      </c>
      <c r="E22" s="372">
        <v>98</v>
      </c>
      <c r="F22" s="372">
        <v>306</v>
      </c>
      <c r="G22" s="372">
        <f t="shared" si="0"/>
        <v>513</v>
      </c>
      <c r="H22" s="372">
        <v>13465</v>
      </c>
      <c r="I22" s="372">
        <v>12607</v>
      </c>
      <c r="J22" s="372">
        <f t="shared" si="1"/>
        <v>26072</v>
      </c>
      <c r="K22" s="372">
        <v>84624</v>
      </c>
      <c r="L22" s="372">
        <v>75330</v>
      </c>
      <c r="M22" s="372">
        <f t="shared" si="2"/>
        <v>159954</v>
      </c>
      <c r="N22" s="372">
        <v>2801</v>
      </c>
      <c r="O22" s="372">
        <v>4770</v>
      </c>
      <c r="P22" s="372">
        <f t="shared" si="3"/>
        <v>7571</v>
      </c>
      <c r="Q22" s="372">
        <v>403</v>
      </c>
      <c r="R22" s="372">
        <v>110</v>
      </c>
      <c r="S22" s="372">
        <f t="shared" si="4"/>
        <v>513</v>
      </c>
      <c r="T22" s="725">
        <v>284</v>
      </c>
      <c r="U22" s="725">
        <v>11</v>
      </c>
      <c r="V22" s="725">
        <v>218</v>
      </c>
      <c r="W22" s="725">
        <v>0</v>
      </c>
      <c r="X22" s="724">
        <f t="shared" si="6"/>
        <v>513</v>
      </c>
      <c r="Y22" s="1077" t="s">
        <v>452</v>
      </c>
      <c r="Z22" s="1077"/>
      <c r="AA22" s="721"/>
      <c r="AB22" s="721"/>
      <c r="AC22" s="720"/>
      <c r="AD22" s="720"/>
      <c r="AE22" s="720"/>
      <c r="AF22" s="720"/>
      <c r="AG22" s="720"/>
      <c r="AH22" s="720"/>
      <c r="AI22" s="720"/>
      <c r="AJ22" s="720"/>
      <c r="AK22" s="720"/>
      <c r="AL22" s="720"/>
      <c r="AM22" s="720"/>
    </row>
    <row r="23" spans="1:39" ht="15.75">
      <c r="A23" s="1088" t="s">
        <v>70</v>
      </c>
      <c r="B23" s="1088"/>
      <c r="C23" s="648"/>
      <c r="D23" s="372">
        <v>215</v>
      </c>
      <c r="E23" s="372">
        <v>188</v>
      </c>
      <c r="F23" s="372">
        <v>470</v>
      </c>
      <c r="G23" s="372">
        <f t="shared" si="0"/>
        <v>873</v>
      </c>
      <c r="H23" s="372">
        <v>23944</v>
      </c>
      <c r="I23" s="372">
        <v>22275</v>
      </c>
      <c r="J23" s="372">
        <f t="shared" si="1"/>
        <v>46219</v>
      </c>
      <c r="K23" s="372">
        <v>140864</v>
      </c>
      <c r="L23" s="372">
        <v>118688</v>
      </c>
      <c r="M23" s="372">
        <f t="shared" si="2"/>
        <v>259552</v>
      </c>
      <c r="N23" s="372">
        <v>5203</v>
      </c>
      <c r="O23" s="372">
        <v>8219</v>
      </c>
      <c r="P23" s="372">
        <f t="shared" si="3"/>
        <v>13422</v>
      </c>
      <c r="Q23" s="372">
        <v>672</v>
      </c>
      <c r="R23" s="372">
        <v>201</v>
      </c>
      <c r="S23" s="372">
        <f t="shared" si="4"/>
        <v>873</v>
      </c>
      <c r="T23" s="725">
        <v>465</v>
      </c>
      <c r="U23" s="725">
        <v>12</v>
      </c>
      <c r="V23" s="725">
        <v>396</v>
      </c>
      <c r="W23" s="725">
        <v>0</v>
      </c>
      <c r="X23" s="724">
        <f t="shared" si="6"/>
        <v>873</v>
      </c>
      <c r="Y23" s="1077" t="s">
        <v>204</v>
      </c>
      <c r="Z23" s="1077"/>
      <c r="AA23" s="721"/>
      <c r="AB23" s="721"/>
      <c r="AC23" s="720"/>
      <c r="AD23" s="720"/>
      <c r="AE23" s="720"/>
      <c r="AF23" s="720"/>
      <c r="AG23" s="720"/>
      <c r="AH23" s="720"/>
      <c r="AI23" s="720"/>
      <c r="AJ23" s="720"/>
      <c r="AK23" s="720"/>
      <c r="AL23" s="720"/>
      <c r="AM23" s="720"/>
    </row>
    <row r="24" spans="1:39" ht="15.75">
      <c r="A24" s="1088" t="s">
        <v>71</v>
      </c>
      <c r="B24" s="1088"/>
      <c r="C24" s="648"/>
      <c r="D24" s="372">
        <v>361</v>
      </c>
      <c r="E24" s="372">
        <v>321</v>
      </c>
      <c r="F24" s="372">
        <v>616</v>
      </c>
      <c r="G24" s="372">
        <f t="shared" si="0"/>
        <v>1298</v>
      </c>
      <c r="H24" s="372">
        <v>34989</v>
      </c>
      <c r="I24" s="372">
        <v>33809</v>
      </c>
      <c r="J24" s="372">
        <f t="shared" si="1"/>
        <v>68798</v>
      </c>
      <c r="K24" s="372">
        <v>214816</v>
      </c>
      <c r="L24" s="372">
        <v>186189</v>
      </c>
      <c r="M24" s="372">
        <f t="shared" si="2"/>
        <v>401005</v>
      </c>
      <c r="N24" s="372">
        <v>8836</v>
      </c>
      <c r="O24" s="372">
        <v>12087</v>
      </c>
      <c r="P24" s="372">
        <f t="shared" si="3"/>
        <v>20923</v>
      </c>
      <c r="Q24" s="372">
        <v>924</v>
      </c>
      <c r="R24" s="372">
        <v>374</v>
      </c>
      <c r="S24" s="372">
        <f t="shared" si="4"/>
        <v>1298</v>
      </c>
      <c r="T24" s="725">
        <v>487</v>
      </c>
      <c r="U24" s="725">
        <v>103</v>
      </c>
      <c r="V24" s="725">
        <v>704</v>
      </c>
      <c r="W24" s="725">
        <v>4</v>
      </c>
      <c r="X24" s="724">
        <f t="shared" si="6"/>
        <v>1298</v>
      </c>
      <c r="Y24" s="1077" t="s">
        <v>205</v>
      </c>
      <c r="Z24" s="1077"/>
      <c r="AA24" s="721"/>
      <c r="AB24" s="721"/>
      <c r="AC24" s="720"/>
      <c r="AD24" s="720"/>
      <c r="AE24" s="720"/>
      <c r="AF24" s="720"/>
      <c r="AG24" s="720"/>
      <c r="AH24" s="720"/>
      <c r="AI24" s="720"/>
      <c r="AJ24" s="720"/>
      <c r="AK24" s="720"/>
      <c r="AL24" s="720"/>
      <c r="AM24" s="720"/>
    </row>
    <row r="25" spans="1:39" ht="15.75">
      <c r="A25" s="1088" t="s">
        <v>72</v>
      </c>
      <c r="B25" s="1088"/>
      <c r="C25" s="648"/>
      <c r="D25" s="372">
        <v>193</v>
      </c>
      <c r="E25" s="372">
        <v>165</v>
      </c>
      <c r="F25" s="372">
        <v>317</v>
      </c>
      <c r="G25" s="372">
        <f t="shared" si="0"/>
        <v>675</v>
      </c>
      <c r="H25" s="372">
        <v>28066</v>
      </c>
      <c r="I25" s="372">
        <v>22186</v>
      </c>
      <c r="J25" s="372">
        <f t="shared" si="1"/>
        <v>50252</v>
      </c>
      <c r="K25" s="372">
        <v>131613</v>
      </c>
      <c r="L25" s="372">
        <v>97173</v>
      </c>
      <c r="M25" s="372">
        <f t="shared" si="2"/>
        <v>228786</v>
      </c>
      <c r="N25" s="372">
        <v>5224</v>
      </c>
      <c r="O25" s="372">
        <v>7397</v>
      </c>
      <c r="P25" s="372">
        <f t="shared" si="3"/>
        <v>12621</v>
      </c>
      <c r="Q25" s="372">
        <v>518</v>
      </c>
      <c r="R25" s="372">
        <v>157</v>
      </c>
      <c r="S25" s="372">
        <f t="shared" si="4"/>
        <v>675</v>
      </c>
      <c r="T25" s="725">
        <v>371</v>
      </c>
      <c r="U25" s="725">
        <v>4</v>
      </c>
      <c r="V25" s="725">
        <v>298</v>
      </c>
      <c r="W25" s="725">
        <v>2</v>
      </c>
      <c r="X25" s="724">
        <f t="shared" si="6"/>
        <v>675</v>
      </c>
      <c r="Y25" s="1077" t="s">
        <v>206</v>
      </c>
      <c r="Z25" s="1077"/>
      <c r="AA25" s="721"/>
      <c r="AB25" s="721"/>
      <c r="AC25" s="720"/>
      <c r="AD25" s="720"/>
      <c r="AE25" s="720"/>
      <c r="AF25" s="720"/>
      <c r="AG25" s="720"/>
      <c r="AH25" s="720"/>
      <c r="AI25" s="720"/>
      <c r="AJ25" s="720"/>
      <c r="AK25" s="720"/>
      <c r="AL25" s="720"/>
      <c r="AM25" s="720"/>
    </row>
    <row r="26" spans="1:39" ht="15.75">
      <c r="A26" s="1124" t="s">
        <v>73</v>
      </c>
      <c r="B26" s="1124"/>
      <c r="C26" s="663"/>
      <c r="D26" s="727">
        <v>471</v>
      </c>
      <c r="E26" s="727">
        <v>359</v>
      </c>
      <c r="F26" s="727">
        <v>314</v>
      </c>
      <c r="G26" s="727">
        <f t="shared" si="0"/>
        <v>1144</v>
      </c>
      <c r="H26" s="727">
        <v>46914</v>
      </c>
      <c r="I26" s="727">
        <v>48010</v>
      </c>
      <c r="J26" s="727">
        <f t="shared" si="1"/>
        <v>94924</v>
      </c>
      <c r="K26" s="727">
        <v>280656</v>
      </c>
      <c r="L26" s="727">
        <v>266497</v>
      </c>
      <c r="M26" s="727">
        <f t="shared" si="2"/>
        <v>547153</v>
      </c>
      <c r="N26" s="727">
        <v>5251</v>
      </c>
      <c r="O26" s="727">
        <v>14919</v>
      </c>
      <c r="P26" s="727">
        <f t="shared" si="3"/>
        <v>20170</v>
      </c>
      <c r="Q26" s="727">
        <v>705</v>
      </c>
      <c r="R26" s="727">
        <v>439</v>
      </c>
      <c r="S26" s="727">
        <f t="shared" si="4"/>
        <v>1144</v>
      </c>
      <c r="T26" s="728">
        <v>277</v>
      </c>
      <c r="U26" s="728">
        <v>72</v>
      </c>
      <c r="V26" s="728">
        <v>795</v>
      </c>
      <c r="W26" s="728">
        <v>0</v>
      </c>
      <c r="X26" s="724">
        <f t="shared" si="6"/>
        <v>1144</v>
      </c>
      <c r="Y26" s="1089" t="s">
        <v>636</v>
      </c>
      <c r="Z26" s="1089"/>
      <c r="AA26" s="721"/>
      <c r="AB26" s="721"/>
      <c r="AC26" s="720"/>
      <c r="AD26" s="720"/>
      <c r="AE26" s="720"/>
      <c r="AF26" s="720"/>
      <c r="AG26" s="720"/>
      <c r="AH26" s="720"/>
      <c r="AI26" s="720"/>
      <c r="AJ26" s="720"/>
      <c r="AK26" s="720"/>
      <c r="AL26" s="720"/>
      <c r="AM26" s="720"/>
    </row>
    <row r="27" spans="1:39" ht="15.75">
      <c r="A27" s="1073" t="s">
        <v>32</v>
      </c>
      <c r="B27" s="1073"/>
      <c r="C27" s="644"/>
      <c r="D27" s="729">
        <f>SUM(D8:D26)</f>
        <v>3677</v>
      </c>
      <c r="E27" s="729">
        <f t="shared" ref="E27:X27" si="7">SUM(E8:E26)</f>
        <v>3138</v>
      </c>
      <c r="F27" s="729">
        <f t="shared" si="7"/>
        <v>6482</v>
      </c>
      <c r="G27" s="729">
        <f t="shared" si="7"/>
        <v>13297</v>
      </c>
      <c r="H27" s="729">
        <f t="shared" si="7"/>
        <v>505199</v>
      </c>
      <c r="I27" s="729">
        <f t="shared" si="7"/>
        <v>486101</v>
      </c>
      <c r="J27" s="729">
        <f t="shared" si="7"/>
        <v>991300</v>
      </c>
      <c r="K27" s="729">
        <f t="shared" si="7"/>
        <v>2808354</v>
      </c>
      <c r="L27" s="729">
        <f t="shared" si="7"/>
        <v>2510201</v>
      </c>
      <c r="M27" s="729">
        <f t="shared" si="7"/>
        <v>5318555</v>
      </c>
      <c r="N27" s="729">
        <f t="shared" si="7"/>
        <v>80240</v>
      </c>
      <c r="O27" s="729">
        <f t="shared" si="7"/>
        <v>169261</v>
      </c>
      <c r="P27" s="729">
        <f t="shared" si="7"/>
        <v>249501</v>
      </c>
      <c r="Q27" s="729">
        <f t="shared" si="7"/>
        <v>9358</v>
      </c>
      <c r="R27" s="729">
        <f t="shared" si="7"/>
        <v>3939</v>
      </c>
      <c r="S27" s="729">
        <f t="shared" si="7"/>
        <v>13297</v>
      </c>
      <c r="T27" s="729">
        <f t="shared" si="7"/>
        <v>5165</v>
      </c>
      <c r="U27" s="729">
        <f t="shared" si="7"/>
        <v>739</v>
      </c>
      <c r="V27" s="729">
        <f t="shared" si="7"/>
        <v>7373</v>
      </c>
      <c r="W27" s="729">
        <f t="shared" si="7"/>
        <v>20</v>
      </c>
      <c r="X27" s="729">
        <f t="shared" si="7"/>
        <v>13297</v>
      </c>
      <c r="Y27" s="1074" t="s">
        <v>181</v>
      </c>
      <c r="Z27" s="1074"/>
      <c r="AA27" s="721"/>
      <c r="AB27" s="721"/>
      <c r="AC27" s="720"/>
      <c r="AD27" s="720"/>
      <c r="AE27" s="720"/>
      <c r="AF27" s="720"/>
      <c r="AG27" s="720"/>
      <c r="AH27" s="720"/>
      <c r="AI27" s="720"/>
      <c r="AJ27" s="720"/>
      <c r="AK27" s="720"/>
      <c r="AL27" s="720"/>
      <c r="AM27" s="720"/>
    </row>
    <row r="28" spans="1:39" ht="20.25">
      <c r="A28" s="1228"/>
      <c r="B28" s="1228"/>
      <c r="C28" s="1228"/>
      <c r="D28" s="1228"/>
      <c r="E28" s="1228"/>
      <c r="F28" s="1228"/>
      <c r="G28" s="1228"/>
      <c r="H28" s="1228"/>
      <c r="I28" s="1228"/>
      <c r="J28" s="1228"/>
      <c r="K28" s="1228"/>
      <c r="L28" s="1228"/>
      <c r="M28" s="1228"/>
      <c r="N28" s="1228"/>
      <c r="O28" s="1228"/>
      <c r="P28" s="1228"/>
      <c r="Q28" s="1228"/>
      <c r="R28" s="1228"/>
      <c r="S28" s="1228"/>
      <c r="T28" s="1228"/>
      <c r="U28" s="1228"/>
      <c r="V28" s="1228"/>
      <c r="W28" s="1228"/>
      <c r="X28" s="1228"/>
      <c r="Y28" s="1228"/>
      <c r="Z28" s="1228"/>
      <c r="AA28" s="720"/>
      <c r="AB28" s="720"/>
      <c r="AC28" s="720"/>
      <c r="AD28" s="720"/>
      <c r="AE28" s="720"/>
      <c r="AF28" s="720"/>
      <c r="AG28" s="720"/>
      <c r="AH28" s="720"/>
      <c r="AI28" s="720"/>
      <c r="AJ28" s="720"/>
      <c r="AK28" s="720"/>
      <c r="AL28" s="720"/>
      <c r="AM28" s="720"/>
    </row>
    <row r="29" spans="1:39" ht="20.25">
      <c r="A29" s="1001"/>
      <c r="B29" s="1001"/>
      <c r="C29" s="1001"/>
      <c r="D29" s="1001"/>
      <c r="E29" s="1001"/>
      <c r="F29" s="1001"/>
      <c r="G29" s="1001"/>
      <c r="H29" s="1001"/>
      <c r="I29" s="1001"/>
      <c r="J29" s="1001"/>
      <c r="K29" s="1001"/>
      <c r="L29" s="1001"/>
      <c r="M29" s="1001"/>
      <c r="N29" s="1001"/>
      <c r="O29" s="1001"/>
      <c r="P29" s="1001"/>
      <c r="Q29" s="1001"/>
      <c r="R29" s="1001"/>
      <c r="S29" s="1001"/>
      <c r="T29" s="1001"/>
      <c r="U29" s="1001"/>
      <c r="V29" s="1001"/>
      <c r="W29" s="1001"/>
      <c r="X29" s="1001"/>
      <c r="Y29" s="1001"/>
      <c r="Z29" s="1001"/>
      <c r="AA29" s="720"/>
      <c r="AB29" s="720"/>
      <c r="AC29" s="720"/>
      <c r="AD29" s="720"/>
      <c r="AE29" s="720"/>
      <c r="AF29" s="720"/>
      <c r="AG29" s="720"/>
      <c r="AH29" s="720"/>
      <c r="AI29" s="720"/>
      <c r="AJ29" s="720"/>
      <c r="AK29" s="720"/>
      <c r="AL29" s="720"/>
      <c r="AM29" s="720"/>
    </row>
    <row r="30" spans="1:39" ht="33.75" customHeight="1">
      <c r="A30" s="1476" t="s">
        <v>637</v>
      </c>
      <c r="B30" s="1476"/>
      <c r="C30" s="1476"/>
      <c r="D30" s="1476"/>
      <c r="E30" s="1476"/>
      <c r="F30" s="1476"/>
      <c r="G30" s="1476"/>
      <c r="H30" s="1476"/>
      <c r="I30" s="1476"/>
      <c r="J30" s="1476"/>
      <c r="K30" s="1476"/>
      <c r="L30" s="1476"/>
      <c r="M30" s="1476"/>
      <c r="N30" s="1476"/>
      <c r="O30" s="1476"/>
      <c r="P30" s="1476"/>
      <c r="Q30" s="1476"/>
      <c r="R30" s="1476"/>
      <c r="S30" s="1476"/>
      <c r="T30" s="1476"/>
      <c r="U30" s="1476"/>
      <c r="V30" s="1476"/>
      <c r="W30" s="1476"/>
      <c r="X30" s="1476"/>
      <c r="Y30" s="1476"/>
      <c r="Z30" s="1476"/>
      <c r="AA30" s="1476"/>
      <c r="AB30" s="720"/>
      <c r="AC30" s="720"/>
      <c r="AD30" s="720"/>
      <c r="AE30" s="720"/>
      <c r="AF30" s="720"/>
      <c r="AG30" s="720"/>
      <c r="AH30" s="720"/>
      <c r="AI30" s="720"/>
      <c r="AJ30" s="720"/>
      <c r="AK30" s="720"/>
      <c r="AL30" s="720"/>
      <c r="AM30" s="720"/>
    </row>
    <row r="31" spans="1:39" ht="39.75" customHeight="1">
      <c r="A31" s="1476" t="s">
        <v>638</v>
      </c>
      <c r="B31" s="1476"/>
      <c r="C31" s="1476"/>
      <c r="D31" s="1476"/>
      <c r="E31" s="1476"/>
      <c r="F31" s="1476"/>
      <c r="G31" s="1476"/>
      <c r="H31" s="1476"/>
      <c r="I31" s="1476"/>
      <c r="J31" s="1476"/>
      <c r="K31" s="1476"/>
      <c r="L31" s="1476"/>
      <c r="M31" s="1476"/>
      <c r="N31" s="1476"/>
      <c r="O31" s="1476"/>
      <c r="P31" s="1476"/>
      <c r="Q31" s="1476"/>
      <c r="R31" s="1476"/>
      <c r="S31" s="1476"/>
      <c r="T31" s="1476"/>
      <c r="U31" s="1476"/>
      <c r="V31" s="1476"/>
      <c r="W31" s="1476"/>
      <c r="X31" s="1476"/>
      <c r="Y31" s="1476"/>
      <c r="Z31" s="1476"/>
      <c r="AA31" s="1476"/>
      <c r="AB31" s="720"/>
      <c r="AC31" s="720"/>
      <c r="AD31" s="720"/>
      <c r="AE31" s="720"/>
      <c r="AF31" s="720"/>
      <c r="AG31" s="720"/>
      <c r="AH31" s="720"/>
      <c r="AI31" s="720"/>
      <c r="AJ31" s="720"/>
      <c r="AK31" s="720"/>
      <c r="AL31" s="720"/>
      <c r="AM31" s="720"/>
    </row>
    <row r="32" spans="1:39" ht="25.5" customHeight="1" thickBot="1">
      <c r="A32" s="1467" t="s">
        <v>639</v>
      </c>
      <c r="B32" s="1467"/>
      <c r="C32" s="666"/>
      <c r="D32" s="732"/>
      <c r="E32" s="732"/>
      <c r="F32" s="732"/>
      <c r="G32" s="732"/>
      <c r="H32" s="732"/>
      <c r="I32" s="732"/>
      <c r="J32" s="732"/>
      <c r="K32" s="732"/>
      <c r="L32" s="732"/>
      <c r="M32" s="732"/>
      <c r="N32" s="732"/>
      <c r="O32" s="732"/>
      <c r="P32" s="732"/>
      <c r="Q32" s="732"/>
      <c r="R32" s="732"/>
      <c r="S32" s="732"/>
      <c r="T32" s="732"/>
      <c r="U32" s="732"/>
      <c r="V32" s="732"/>
      <c r="W32" s="731"/>
      <c r="X32" s="1087" t="s">
        <v>640</v>
      </c>
      <c r="Y32" s="1087"/>
      <c r="Z32" s="1087"/>
      <c r="AA32" s="720"/>
      <c r="AB32" s="720"/>
      <c r="AC32" s="720"/>
      <c r="AD32" s="720"/>
      <c r="AE32" s="720"/>
      <c r="AF32" s="720"/>
      <c r="AG32" s="720"/>
      <c r="AH32" s="720"/>
      <c r="AI32" s="720"/>
      <c r="AJ32" s="720"/>
      <c r="AK32" s="720"/>
      <c r="AL32" s="720"/>
      <c r="AM32" s="720"/>
    </row>
    <row r="33" spans="1:39" ht="48" customHeight="1" thickTop="1">
      <c r="A33" s="1430" t="s">
        <v>41</v>
      </c>
      <c r="B33" s="1430"/>
      <c r="C33" s="1430"/>
      <c r="D33" s="1473" t="s">
        <v>108</v>
      </c>
      <c r="E33" s="1473"/>
      <c r="F33" s="1473"/>
      <c r="G33" s="1473"/>
      <c r="H33" s="1473" t="s">
        <v>132</v>
      </c>
      <c r="I33" s="1473"/>
      <c r="J33" s="1473"/>
      <c r="K33" s="1473" t="s">
        <v>110</v>
      </c>
      <c r="L33" s="1473"/>
      <c r="M33" s="1430" t="s">
        <v>133</v>
      </c>
      <c r="N33" s="1430"/>
      <c r="O33" s="1430"/>
      <c r="P33" s="1430" t="s">
        <v>615</v>
      </c>
      <c r="Q33" s="1430"/>
      <c r="R33" s="1430"/>
      <c r="S33" s="1430" t="s">
        <v>616</v>
      </c>
      <c r="T33" s="1430"/>
      <c r="U33" s="1430"/>
      <c r="V33" s="1430"/>
      <c r="W33" s="1430"/>
      <c r="X33" s="1430"/>
      <c r="Y33" s="1430" t="s">
        <v>180</v>
      </c>
      <c r="Z33" s="1430"/>
      <c r="AA33" s="720"/>
      <c r="AB33" s="720"/>
      <c r="AC33" s="720"/>
      <c r="AD33" s="720"/>
      <c r="AE33" s="720"/>
      <c r="AF33" s="720"/>
      <c r="AG33" s="720"/>
      <c r="AH33" s="720"/>
      <c r="AI33" s="720"/>
      <c r="AJ33" s="720"/>
      <c r="AK33" s="720"/>
      <c r="AL33" s="720"/>
      <c r="AM33" s="720"/>
    </row>
    <row r="34" spans="1:39" ht="63" customHeight="1">
      <c r="A34" s="1431"/>
      <c r="B34" s="1431"/>
      <c r="C34" s="1431"/>
      <c r="D34" s="1475" t="s">
        <v>608</v>
      </c>
      <c r="E34" s="1475"/>
      <c r="F34" s="1475"/>
      <c r="G34" s="1475"/>
      <c r="H34" s="1474" t="s">
        <v>617</v>
      </c>
      <c r="I34" s="1474"/>
      <c r="J34" s="1474"/>
      <c r="K34" s="1474" t="s">
        <v>618</v>
      </c>
      <c r="L34" s="1474"/>
      <c r="M34" s="1472" t="s">
        <v>619</v>
      </c>
      <c r="N34" s="1472"/>
      <c r="O34" s="1472"/>
      <c r="P34" s="1472" t="s">
        <v>620</v>
      </c>
      <c r="Q34" s="1472"/>
      <c r="R34" s="1472"/>
      <c r="S34" s="1472" t="s">
        <v>621</v>
      </c>
      <c r="T34" s="1472"/>
      <c r="U34" s="1472"/>
      <c r="V34" s="1472"/>
      <c r="W34" s="1472"/>
      <c r="X34" s="1472"/>
      <c r="Y34" s="1431"/>
      <c r="Z34" s="1431"/>
      <c r="AA34" s="720"/>
      <c r="AB34" s="720"/>
      <c r="AC34" s="720"/>
      <c r="AD34" s="720"/>
      <c r="AE34" s="720"/>
      <c r="AF34" s="720"/>
      <c r="AG34" s="720"/>
      <c r="AH34" s="720"/>
      <c r="AI34" s="720"/>
      <c r="AJ34" s="720"/>
      <c r="AK34" s="720"/>
      <c r="AL34" s="720"/>
      <c r="AM34" s="720"/>
    </row>
    <row r="35" spans="1:39" ht="31.5">
      <c r="A35" s="1431"/>
      <c r="B35" s="1431"/>
      <c r="C35" s="1431"/>
      <c r="D35" s="640" t="s">
        <v>131</v>
      </c>
      <c r="E35" s="637" t="s">
        <v>34</v>
      </c>
      <c r="F35" s="637" t="s">
        <v>111</v>
      </c>
      <c r="G35" s="637" t="s">
        <v>35</v>
      </c>
      <c r="H35" s="640" t="s">
        <v>131</v>
      </c>
      <c r="I35" s="637" t="s">
        <v>34</v>
      </c>
      <c r="J35" s="637" t="s">
        <v>35</v>
      </c>
      <c r="K35" s="640" t="s">
        <v>131</v>
      </c>
      <c r="L35" s="637" t="s">
        <v>34</v>
      </c>
      <c r="M35" s="637" t="s">
        <v>35</v>
      </c>
      <c r="N35" s="640" t="s">
        <v>103</v>
      </c>
      <c r="O35" s="637" t="s">
        <v>104</v>
      </c>
      <c r="P35" s="637" t="s">
        <v>35</v>
      </c>
      <c r="Q35" s="637" t="s">
        <v>622</v>
      </c>
      <c r="R35" s="637" t="s">
        <v>623</v>
      </c>
      <c r="S35" s="637" t="s">
        <v>35</v>
      </c>
      <c r="T35" s="637" t="s">
        <v>124</v>
      </c>
      <c r="U35" s="637" t="s">
        <v>624</v>
      </c>
      <c r="V35" s="640" t="s">
        <v>625</v>
      </c>
      <c r="W35" s="637" t="s">
        <v>626</v>
      </c>
      <c r="X35" s="637" t="s">
        <v>32</v>
      </c>
      <c r="Y35" s="1431"/>
      <c r="Z35" s="1431"/>
    </row>
    <row r="36" spans="1:39" ht="83.25" customHeight="1" thickBot="1">
      <c r="A36" s="1432"/>
      <c r="B36" s="1432"/>
      <c r="C36" s="1432"/>
      <c r="D36" s="722" t="s">
        <v>186</v>
      </c>
      <c r="E36" s="722" t="s">
        <v>185</v>
      </c>
      <c r="F36" s="722" t="s">
        <v>232</v>
      </c>
      <c r="G36" s="722" t="s">
        <v>181</v>
      </c>
      <c r="H36" s="722" t="s">
        <v>186</v>
      </c>
      <c r="I36" s="722" t="s">
        <v>185</v>
      </c>
      <c r="J36" s="722" t="s">
        <v>181</v>
      </c>
      <c r="K36" s="722" t="s">
        <v>186</v>
      </c>
      <c r="L36" s="722" t="s">
        <v>185</v>
      </c>
      <c r="M36" s="722" t="s">
        <v>181</v>
      </c>
      <c r="N36" s="722" t="s">
        <v>627</v>
      </c>
      <c r="O36" s="722" t="s">
        <v>628</v>
      </c>
      <c r="P36" s="722" t="s">
        <v>181</v>
      </c>
      <c r="Q36" s="722" t="s">
        <v>629</v>
      </c>
      <c r="R36" s="722" t="s">
        <v>630</v>
      </c>
      <c r="S36" s="722" t="s">
        <v>181</v>
      </c>
      <c r="T36" s="722" t="s">
        <v>631</v>
      </c>
      <c r="U36" s="722" t="s">
        <v>632</v>
      </c>
      <c r="V36" s="722" t="s">
        <v>633</v>
      </c>
      <c r="W36" s="722" t="s">
        <v>634</v>
      </c>
      <c r="X36" s="722" t="s">
        <v>181</v>
      </c>
      <c r="Y36" s="1432"/>
      <c r="Z36" s="1432"/>
    </row>
    <row r="37" spans="1:39" ht="16.5" thickTop="1">
      <c r="A37" s="1093" t="s">
        <v>54</v>
      </c>
      <c r="B37" s="1093"/>
      <c r="C37" s="647"/>
      <c r="D37" s="689">
        <v>166</v>
      </c>
      <c r="E37" s="689">
        <v>163</v>
      </c>
      <c r="F37" s="689">
        <v>34</v>
      </c>
      <c r="G37" s="689">
        <f t="shared" ref="G37:G56" si="8">SUM(D37:F37)</f>
        <v>363</v>
      </c>
      <c r="H37" s="689">
        <v>15899</v>
      </c>
      <c r="I37" s="689">
        <v>15739</v>
      </c>
      <c r="J37" s="689">
        <f t="shared" ref="J37:J56" si="9">SUM(H37:I37)</f>
        <v>31638</v>
      </c>
      <c r="K37" s="689">
        <v>73420</v>
      </c>
      <c r="L37" s="689">
        <v>69548</v>
      </c>
      <c r="M37" s="689">
        <f t="shared" ref="M37:M56" si="10">K37+L37</f>
        <v>142968</v>
      </c>
      <c r="N37" s="689">
        <v>1264</v>
      </c>
      <c r="O37" s="689">
        <v>5441</v>
      </c>
      <c r="P37" s="689">
        <f t="shared" ref="P37:P56" si="11">SUM(N37:O37)</f>
        <v>6705</v>
      </c>
      <c r="Q37" s="689">
        <v>198</v>
      </c>
      <c r="R37" s="689">
        <v>165</v>
      </c>
      <c r="S37" s="689">
        <f t="shared" ref="S37:S56" si="12">R37+Q37</f>
        <v>363</v>
      </c>
      <c r="T37" s="689">
        <v>62</v>
      </c>
      <c r="U37" s="689">
        <v>12</v>
      </c>
      <c r="V37" s="689">
        <v>286</v>
      </c>
      <c r="W37" s="689">
        <v>3</v>
      </c>
      <c r="X37" s="689">
        <f t="shared" ref="X37:X56" si="13">SUM(T37:W37)</f>
        <v>363</v>
      </c>
      <c r="Y37" s="1078" t="s">
        <v>449</v>
      </c>
      <c r="Z37" s="1078"/>
    </row>
    <row r="38" spans="1:39" ht="15.75">
      <c r="A38" s="1088" t="s">
        <v>55</v>
      </c>
      <c r="B38" s="1088"/>
      <c r="C38" s="648"/>
      <c r="D38" s="662">
        <v>49</v>
      </c>
      <c r="E38" s="662">
        <v>31</v>
      </c>
      <c r="F38" s="662">
        <v>365</v>
      </c>
      <c r="G38" s="662">
        <f t="shared" si="8"/>
        <v>445</v>
      </c>
      <c r="H38" s="662">
        <v>15492</v>
      </c>
      <c r="I38" s="662">
        <v>15038</v>
      </c>
      <c r="J38" s="662">
        <f t="shared" si="9"/>
        <v>30530</v>
      </c>
      <c r="K38" s="662">
        <v>85392</v>
      </c>
      <c r="L38" s="662">
        <v>78808</v>
      </c>
      <c r="M38" s="662">
        <f t="shared" si="10"/>
        <v>164200</v>
      </c>
      <c r="N38" s="662">
        <v>2110</v>
      </c>
      <c r="O38" s="662">
        <v>6114</v>
      </c>
      <c r="P38" s="662">
        <f t="shared" si="11"/>
        <v>8224</v>
      </c>
      <c r="Q38" s="662">
        <v>214</v>
      </c>
      <c r="R38" s="662">
        <v>231</v>
      </c>
      <c r="S38" s="662">
        <f t="shared" si="12"/>
        <v>445</v>
      </c>
      <c r="T38" s="662">
        <v>39</v>
      </c>
      <c r="U38" s="662">
        <v>17</v>
      </c>
      <c r="V38" s="662">
        <v>386</v>
      </c>
      <c r="W38" s="662">
        <v>3</v>
      </c>
      <c r="X38" s="662">
        <f t="shared" si="13"/>
        <v>445</v>
      </c>
      <c r="Y38" s="1077" t="s">
        <v>191</v>
      </c>
      <c r="Z38" s="1077"/>
    </row>
    <row r="39" spans="1:39" ht="15.75">
      <c r="A39" s="1088" t="s">
        <v>56</v>
      </c>
      <c r="B39" s="1088"/>
      <c r="C39" s="648"/>
      <c r="D39" s="662">
        <v>78</v>
      </c>
      <c r="E39" s="662">
        <v>75</v>
      </c>
      <c r="F39" s="662">
        <v>142</v>
      </c>
      <c r="G39" s="662">
        <f t="shared" si="8"/>
        <v>295</v>
      </c>
      <c r="H39" s="662">
        <v>12210</v>
      </c>
      <c r="I39" s="662">
        <v>11974</v>
      </c>
      <c r="J39" s="662">
        <f t="shared" si="9"/>
        <v>24184</v>
      </c>
      <c r="K39" s="662">
        <v>68093</v>
      </c>
      <c r="L39" s="662">
        <v>63117</v>
      </c>
      <c r="M39" s="662">
        <f t="shared" si="10"/>
        <v>131210</v>
      </c>
      <c r="N39" s="662">
        <v>1544</v>
      </c>
      <c r="O39" s="662">
        <v>6540</v>
      </c>
      <c r="P39" s="662">
        <f t="shared" si="11"/>
        <v>8084</v>
      </c>
      <c r="Q39" s="662">
        <v>186</v>
      </c>
      <c r="R39" s="662">
        <v>109</v>
      </c>
      <c r="S39" s="662">
        <f t="shared" si="12"/>
        <v>295</v>
      </c>
      <c r="T39" s="662">
        <v>50</v>
      </c>
      <c r="U39" s="662">
        <v>15</v>
      </c>
      <c r="V39" s="662">
        <v>230</v>
      </c>
      <c r="W39" s="662">
        <v>0</v>
      </c>
      <c r="X39" s="662">
        <f t="shared" si="13"/>
        <v>295</v>
      </c>
      <c r="Y39" s="1077" t="s">
        <v>192</v>
      </c>
      <c r="Z39" s="1077"/>
    </row>
    <row r="40" spans="1:39" ht="25.5" customHeight="1">
      <c r="A40" s="1436" t="s">
        <v>364</v>
      </c>
      <c r="B40" s="205" t="s">
        <v>331</v>
      </c>
      <c r="C40" s="651"/>
      <c r="D40" s="662">
        <v>69</v>
      </c>
      <c r="E40" s="662">
        <v>75</v>
      </c>
      <c r="F40" s="662">
        <v>214</v>
      </c>
      <c r="G40" s="662">
        <f t="shared" si="8"/>
        <v>358</v>
      </c>
      <c r="H40" s="662">
        <v>19627</v>
      </c>
      <c r="I40" s="662">
        <v>19641</v>
      </c>
      <c r="J40" s="662">
        <f t="shared" si="9"/>
        <v>39268</v>
      </c>
      <c r="K40" s="662">
        <v>109104</v>
      </c>
      <c r="L40" s="662">
        <v>104926</v>
      </c>
      <c r="M40" s="662">
        <f t="shared" si="10"/>
        <v>214030</v>
      </c>
      <c r="N40" s="662">
        <v>1673</v>
      </c>
      <c r="O40" s="662">
        <v>9166</v>
      </c>
      <c r="P40" s="662">
        <f t="shared" si="11"/>
        <v>10839</v>
      </c>
      <c r="Q40" s="662">
        <v>225</v>
      </c>
      <c r="R40" s="662">
        <v>133</v>
      </c>
      <c r="S40" s="662">
        <f t="shared" si="12"/>
        <v>358</v>
      </c>
      <c r="T40" s="662">
        <v>86</v>
      </c>
      <c r="U40" s="662">
        <v>21</v>
      </c>
      <c r="V40" s="662">
        <v>250</v>
      </c>
      <c r="W40" s="662">
        <v>1</v>
      </c>
      <c r="X40" s="662">
        <f t="shared" si="13"/>
        <v>358</v>
      </c>
      <c r="Y40" s="404" t="s">
        <v>453</v>
      </c>
      <c r="Z40" s="1441" t="s">
        <v>179</v>
      </c>
    </row>
    <row r="41" spans="1:39" ht="15.75">
      <c r="A41" s="1437"/>
      <c r="B41" s="205" t="s">
        <v>333</v>
      </c>
      <c r="C41" s="651"/>
      <c r="D41" s="662">
        <v>110</v>
      </c>
      <c r="E41" s="662">
        <v>58</v>
      </c>
      <c r="F41" s="662">
        <v>258</v>
      </c>
      <c r="G41" s="662">
        <f t="shared" si="8"/>
        <v>426</v>
      </c>
      <c r="H41" s="662">
        <v>33840</v>
      </c>
      <c r="I41" s="662">
        <v>32561</v>
      </c>
      <c r="J41" s="662">
        <f t="shared" si="9"/>
        <v>66401</v>
      </c>
      <c r="K41" s="662">
        <v>190087</v>
      </c>
      <c r="L41" s="662">
        <v>173353</v>
      </c>
      <c r="M41" s="662">
        <f t="shared" si="10"/>
        <v>363440</v>
      </c>
      <c r="N41" s="662">
        <v>1929</v>
      </c>
      <c r="O41" s="662">
        <v>9391</v>
      </c>
      <c r="P41" s="662">
        <f t="shared" si="11"/>
        <v>11320</v>
      </c>
      <c r="Q41" s="662">
        <v>269</v>
      </c>
      <c r="R41" s="662">
        <v>157</v>
      </c>
      <c r="S41" s="662">
        <f t="shared" si="12"/>
        <v>426</v>
      </c>
      <c r="T41" s="733">
        <v>86</v>
      </c>
      <c r="U41" s="733">
        <v>22</v>
      </c>
      <c r="V41" s="733">
        <v>318</v>
      </c>
      <c r="W41" s="733">
        <v>0</v>
      </c>
      <c r="X41" s="662">
        <f t="shared" si="13"/>
        <v>426</v>
      </c>
      <c r="Y41" s="404" t="s">
        <v>454</v>
      </c>
      <c r="Z41" s="1442"/>
    </row>
    <row r="42" spans="1:39" ht="15.75">
      <c r="A42" s="1437"/>
      <c r="B42" s="205" t="s">
        <v>332</v>
      </c>
      <c r="C42" s="651"/>
      <c r="D42" s="662">
        <v>155</v>
      </c>
      <c r="E42" s="662">
        <v>134</v>
      </c>
      <c r="F42" s="662">
        <v>62</v>
      </c>
      <c r="G42" s="662">
        <f t="shared" si="8"/>
        <v>351</v>
      </c>
      <c r="H42" s="662">
        <v>18366</v>
      </c>
      <c r="I42" s="662">
        <v>18116</v>
      </c>
      <c r="J42" s="662">
        <f t="shared" si="9"/>
        <v>36482</v>
      </c>
      <c r="K42" s="662">
        <v>105086</v>
      </c>
      <c r="L42" s="662">
        <v>95801</v>
      </c>
      <c r="M42" s="662">
        <f t="shared" si="10"/>
        <v>200887</v>
      </c>
      <c r="N42" s="662">
        <v>2311</v>
      </c>
      <c r="O42" s="662">
        <v>5507</v>
      </c>
      <c r="P42" s="662">
        <f t="shared" si="11"/>
        <v>7818</v>
      </c>
      <c r="Q42" s="662">
        <v>226</v>
      </c>
      <c r="R42" s="662">
        <v>125</v>
      </c>
      <c r="S42" s="662">
        <f t="shared" si="12"/>
        <v>351</v>
      </c>
      <c r="T42" s="662">
        <v>60</v>
      </c>
      <c r="U42" s="662">
        <v>38</v>
      </c>
      <c r="V42" s="662">
        <v>253</v>
      </c>
      <c r="W42" s="662">
        <v>0</v>
      </c>
      <c r="X42" s="662">
        <f t="shared" si="13"/>
        <v>351</v>
      </c>
      <c r="Y42" s="404" t="s">
        <v>455</v>
      </c>
      <c r="Z42" s="1442"/>
    </row>
    <row r="43" spans="1:39" ht="15.75">
      <c r="A43" s="1437"/>
      <c r="B43" s="205" t="s">
        <v>334</v>
      </c>
      <c r="C43" s="651"/>
      <c r="D43" s="662">
        <v>31</v>
      </c>
      <c r="E43" s="662">
        <v>31</v>
      </c>
      <c r="F43" s="662">
        <v>137</v>
      </c>
      <c r="G43" s="662">
        <f t="shared" si="8"/>
        <v>199</v>
      </c>
      <c r="H43" s="662">
        <v>11314</v>
      </c>
      <c r="I43" s="662">
        <v>11152</v>
      </c>
      <c r="J43" s="662">
        <f t="shared" si="9"/>
        <v>22466</v>
      </c>
      <c r="K43" s="662">
        <v>60662</v>
      </c>
      <c r="L43" s="662">
        <v>56790</v>
      </c>
      <c r="M43" s="662">
        <f t="shared" si="10"/>
        <v>117452</v>
      </c>
      <c r="N43" s="662">
        <v>1058</v>
      </c>
      <c r="O43" s="662">
        <v>7424</v>
      </c>
      <c r="P43" s="662">
        <f t="shared" si="11"/>
        <v>8482</v>
      </c>
      <c r="Q43" s="662">
        <v>163</v>
      </c>
      <c r="R43" s="662">
        <v>36</v>
      </c>
      <c r="S43" s="662">
        <f t="shared" si="12"/>
        <v>199</v>
      </c>
      <c r="T43" s="662">
        <v>108</v>
      </c>
      <c r="U43" s="662">
        <v>5</v>
      </c>
      <c r="V43" s="662">
        <v>86</v>
      </c>
      <c r="W43" s="662">
        <v>0</v>
      </c>
      <c r="X43" s="662">
        <f t="shared" si="13"/>
        <v>199</v>
      </c>
      <c r="Y43" s="404" t="s">
        <v>456</v>
      </c>
      <c r="Z43" s="1442"/>
    </row>
    <row r="44" spans="1:39" ht="15.75">
      <c r="A44" s="1437"/>
      <c r="B44" s="205" t="s">
        <v>336</v>
      </c>
      <c r="C44" s="651"/>
      <c r="D44" s="662">
        <v>54</v>
      </c>
      <c r="E44" s="662">
        <v>21</v>
      </c>
      <c r="F44" s="662">
        <v>245</v>
      </c>
      <c r="G44" s="662">
        <f t="shared" si="8"/>
        <v>320</v>
      </c>
      <c r="H44" s="662">
        <v>18408</v>
      </c>
      <c r="I44" s="662">
        <v>17977</v>
      </c>
      <c r="J44" s="662">
        <f t="shared" si="9"/>
        <v>36385</v>
      </c>
      <c r="K44" s="662">
        <v>102022</v>
      </c>
      <c r="L44" s="662">
        <v>97119</v>
      </c>
      <c r="M44" s="662">
        <f t="shared" si="10"/>
        <v>199141</v>
      </c>
      <c r="N44" s="662">
        <v>1014</v>
      </c>
      <c r="O44" s="662">
        <v>9063</v>
      </c>
      <c r="P44" s="662">
        <f t="shared" si="11"/>
        <v>10077</v>
      </c>
      <c r="Q44" s="662">
        <v>195</v>
      </c>
      <c r="R44" s="662">
        <v>125</v>
      </c>
      <c r="S44" s="662">
        <f t="shared" si="12"/>
        <v>320</v>
      </c>
      <c r="T44" s="662">
        <v>39</v>
      </c>
      <c r="U44" s="662">
        <v>7</v>
      </c>
      <c r="V44" s="662">
        <v>274</v>
      </c>
      <c r="W44" s="662">
        <v>0</v>
      </c>
      <c r="X44" s="662">
        <f t="shared" si="13"/>
        <v>320</v>
      </c>
      <c r="Y44" s="404" t="s">
        <v>457</v>
      </c>
      <c r="Z44" s="1442"/>
    </row>
    <row r="45" spans="1:39" ht="15.75">
      <c r="A45" s="1447"/>
      <c r="B45" s="205" t="s">
        <v>335</v>
      </c>
      <c r="C45" s="651"/>
      <c r="D45" s="662">
        <v>41</v>
      </c>
      <c r="E45" s="685">
        <v>47</v>
      </c>
      <c r="F45" s="685">
        <v>105</v>
      </c>
      <c r="G45" s="685">
        <f t="shared" si="8"/>
        <v>193</v>
      </c>
      <c r="H45" s="685">
        <v>12314</v>
      </c>
      <c r="I45" s="685">
        <v>12448</v>
      </c>
      <c r="J45" s="685">
        <f t="shared" si="9"/>
        <v>24762</v>
      </c>
      <c r="K45" s="685">
        <v>70700</v>
      </c>
      <c r="L45" s="685">
        <v>67002</v>
      </c>
      <c r="M45" s="685">
        <f t="shared" si="10"/>
        <v>137702</v>
      </c>
      <c r="N45" s="685">
        <v>1220</v>
      </c>
      <c r="O45" s="685">
        <v>5422</v>
      </c>
      <c r="P45" s="685">
        <f t="shared" si="11"/>
        <v>6642</v>
      </c>
      <c r="Q45" s="685">
        <v>163</v>
      </c>
      <c r="R45" s="685">
        <v>30</v>
      </c>
      <c r="S45" s="685">
        <f t="shared" si="12"/>
        <v>193</v>
      </c>
      <c r="T45" s="685">
        <v>53</v>
      </c>
      <c r="U45" s="685">
        <v>6</v>
      </c>
      <c r="V45" s="685">
        <v>132</v>
      </c>
      <c r="W45" s="685">
        <v>2</v>
      </c>
      <c r="X45" s="685">
        <f t="shared" si="13"/>
        <v>193</v>
      </c>
      <c r="Y45" s="404" t="s">
        <v>458</v>
      </c>
      <c r="Z45" s="1443"/>
    </row>
    <row r="46" spans="1:39" ht="15.75">
      <c r="A46" s="1116" t="s">
        <v>64</v>
      </c>
      <c r="B46" s="1116"/>
      <c r="C46" s="652"/>
      <c r="D46" s="724">
        <v>172</v>
      </c>
      <c r="E46" s="372">
        <v>160</v>
      </c>
      <c r="F46" s="372">
        <v>27</v>
      </c>
      <c r="G46" s="685">
        <f t="shared" si="8"/>
        <v>359</v>
      </c>
      <c r="H46" s="372">
        <v>17171</v>
      </c>
      <c r="I46" s="372">
        <v>16017</v>
      </c>
      <c r="J46" s="685">
        <f t="shared" si="9"/>
        <v>33188</v>
      </c>
      <c r="K46" s="372">
        <v>65921</v>
      </c>
      <c r="L46" s="372">
        <v>58659</v>
      </c>
      <c r="M46" s="685">
        <f t="shared" si="10"/>
        <v>124580</v>
      </c>
      <c r="N46" s="372">
        <v>1722</v>
      </c>
      <c r="O46" s="372">
        <v>5178</v>
      </c>
      <c r="P46" s="685">
        <f t="shared" si="11"/>
        <v>6900</v>
      </c>
      <c r="Q46" s="372">
        <v>200</v>
      </c>
      <c r="R46" s="372">
        <v>159</v>
      </c>
      <c r="S46" s="685">
        <f t="shared" si="12"/>
        <v>359</v>
      </c>
      <c r="T46" s="372">
        <v>90</v>
      </c>
      <c r="U46" s="372">
        <v>47</v>
      </c>
      <c r="V46" s="372">
        <v>219</v>
      </c>
      <c r="W46" s="372">
        <v>3</v>
      </c>
      <c r="X46" s="685">
        <f t="shared" si="13"/>
        <v>359</v>
      </c>
      <c r="Y46" s="1077" t="s">
        <v>367</v>
      </c>
      <c r="Z46" s="1077"/>
    </row>
    <row r="47" spans="1:39" ht="15.75">
      <c r="A47" s="1088" t="s">
        <v>65</v>
      </c>
      <c r="B47" s="1088"/>
      <c r="C47" s="648"/>
      <c r="D47" s="662">
        <v>160</v>
      </c>
      <c r="E47" s="662">
        <v>144</v>
      </c>
      <c r="F47" s="662">
        <v>20</v>
      </c>
      <c r="G47" s="662">
        <f t="shared" si="8"/>
        <v>324</v>
      </c>
      <c r="H47" s="662">
        <v>16414</v>
      </c>
      <c r="I47" s="662">
        <v>15407</v>
      </c>
      <c r="J47" s="662">
        <f t="shared" si="9"/>
        <v>31821</v>
      </c>
      <c r="K47" s="662">
        <v>97198</v>
      </c>
      <c r="L47" s="662">
        <v>89631</v>
      </c>
      <c r="M47" s="662">
        <f t="shared" si="10"/>
        <v>186829</v>
      </c>
      <c r="N47" s="662">
        <v>1356</v>
      </c>
      <c r="O47" s="662">
        <v>6933</v>
      </c>
      <c r="P47" s="662">
        <f t="shared" si="11"/>
        <v>8289</v>
      </c>
      <c r="Q47" s="662">
        <v>188</v>
      </c>
      <c r="R47" s="662">
        <v>136</v>
      </c>
      <c r="S47" s="662">
        <f t="shared" si="12"/>
        <v>324</v>
      </c>
      <c r="T47" s="662">
        <v>13</v>
      </c>
      <c r="U47" s="662">
        <v>5</v>
      </c>
      <c r="V47" s="662">
        <v>306</v>
      </c>
      <c r="W47" s="662">
        <v>0</v>
      </c>
      <c r="X47" s="662">
        <f t="shared" si="13"/>
        <v>324</v>
      </c>
      <c r="Y47" s="1077" t="s">
        <v>199</v>
      </c>
      <c r="Z47" s="1077"/>
    </row>
    <row r="48" spans="1:39" ht="15.75">
      <c r="A48" s="1088" t="s">
        <v>66</v>
      </c>
      <c r="B48" s="1088"/>
      <c r="C48" s="648"/>
      <c r="D48" s="662">
        <v>137</v>
      </c>
      <c r="E48" s="662">
        <v>95</v>
      </c>
      <c r="F48" s="662">
        <v>72</v>
      </c>
      <c r="G48" s="662">
        <f t="shared" si="8"/>
        <v>304</v>
      </c>
      <c r="H48" s="662">
        <v>12972</v>
      </c>
      <c r="I48" s="662">
        <v>13332</v>
      </c>
      <c r="J48" s="662">
        <f t="shared" si="9"/>
        <v>26304</v>
      </c>
      <c r="K48" s="662">
        <v>82940</v>
      </c>
      <c r="L48" s="662">
        <v>77141</v>
      </c>
      <c r="M48" s="662">
        <f t="shared" si="10"/>
        <v>160081</v>
      </c>
      <c r="N48" s="662">
        <v>1694</v>
      </c>
      <c r="O48" s="662">
        <v>5881</v>
      </c>
      <c r="P48" s="662">
        <f t="shared" si="11"/>
        <v>7575</v>
      </c>
      <c r="Q48" s="662">
        <v>159</v>
      </c>
      <c r="R48" s="662">
        <v>145</v>
      </c>
      <c r="S48" s="662">
        <f t="shared" si="12"/>
        <v>304</v>
      </c>
      <c r="T48" s="733">
        <v>23</v>
      </c>
      <c r="U48" s="733">
        <v>12</v>
      </c>
      <c r="V48" s="733">
        <v>268</v>
      </c>
      <c r="W48" s="733">
        <v>1</v>
      </c>
      <c r="X48" s="662">
        <f t="shared" si="13"/>
        <v>304</v>
      </c>
      <c r="Y48" s="1077" t="s">
        <v>200</v>
      </c>
      <c r="Z48" s="1077"/>
    </row>
    <row r="49" spans="1:27" ht="15.75">
      <c r="A49" s="1088" t="s">
        <v>67</v>
      </c>
      <c r="B49" s="1088"/>
      <c r="C49" s="648"/>
      <c r="D49" s="259">
        <v>191</v>
      </c>
      <c r="E49" s="662">
        <v>184</v>
      </c>
      <c r="F49" s="662">
        <v>3</v>
      </c>
      <c r="G49" s="662">
        <f t="shared" si="8"/>
        <v>378</v>
      </c>
      <c r="H49" s="662">
        <v>16334</v>
      </c>
      <c r="I49" s="662">
        <v>17195</v>
      </c>
      <c r="J49" s="662">
        <f t="shared" si="9"/>
        <v>33529</v>
      </c>
      <c r="K49" s="662">
        <v>101938</v>
      </c>
      <c r="L49" s="662">
        <v>96888</v>
      </c>
      <c r="M49" s="662">
        <f t="shared" si="10"/>
        <v>198826</v>
      </c>
      <c r="N49" s="662">
        <v>1853</v>
      </c>
      <c r="O49" s="662">
        <v>6308</v>
      </c>
      <c r="P49" s="662">
        <f t="shared" si="11"/>
        <v>8161</v>
      </c>
      <c r="Q49" s="662">
        <v>211</v>
      </c>
      <c r="R49" s="662">
        <v>167</v>
      </c>
      <c r="S49" s="662">
        <f t="shared" si="12"/>
        <v>378</v>
      </c>
      <c r="T49" s="733">
        <v>207</v>
      </c>
      <c r="U49" s="733">
        <v>167</v>
      </c>
      <c r="V49" s="733">
        <v>4</v>
      </c>
      <c r="W49" s="733">
        <v>0</v>
      </c>
      <c r="X49" s="662">
        <f t="shared" si="13"/>
        <v>378</v>
      </c>
      <c r="Y49" s="1077" t="s">
        <v>450</v>
      </c>
      <c r="Z49" s="1077"/>
    </row>
    <row r="50" spans="1:27" ht="15.75">
      <c r="A50" s="1088" t="s">
        <v>137</v>
      </c>
      <c r="B50" s="1088"/>
      <c r="C50" s="648"/>
      <c r="D50" s="662">
        <v>160</v>
      </c>
      <c r="E50" s="662">
        <v>109</v>
      </c>
      <c r="F50" s="662">
        <v>56</v>
      </c>
      <c r="G50" s="662">
        <f t="shared" si="8"/>
        <v>325</v>
      </c>
      <c r="H50" s="662">
        <v>12958</v>
      </c>
      <c r="I50" s="662">
        <v>14085</v>
      </c>
      <c r="J50" s="662">
        <f t="shared" si="9"/>
        <v>27043</v>
      </c>
      <c r="K50" s="662">
        <v>76845</v>
      </c>
      <c r="L50" s="662">
        <v>71600</v>
      </c>
      <c r="M50" s="662">
        <f t="shared" si="10"/>
        <v>148445</v>
      </c>
      <c r="N50" s="662">
        <v>1629</v>
      </c>
      <c r="O50" s="662">
        <v>6282</v>
      </c>
      <c r="P50" s="662">
        <f t="shared" si="11"/>
        <v>7911</v>
      </c>
      <c r="Q50" s="662">
        <v>186</v>
      </c>
      <c r="R50" s="662">
        <v>139</v>
      </c>
      <c r="S50" s="662">
        <f t="shared" si="12"/>
        <v>325</v>
      </c>
      <c r="T50" s="733">
        <v>54</v>
      </c>
      <c r="U50" s="733">
        <v>15</v>
      </c>
      <c r="V50" s="733">
        <v>256</v>
      </c>
      <c r="W50" s="733">
        <v>0</v>
      </c>
      <c r="X50" s="662">
        <f t="shared" si="13"/>
        <v>325</v>
      </c>
      <c r="Y50" s="1077" t="s">
        <v>451</v>
      </c>
      <c r="Z50" s="1077"/>
    </row>
    <row r="51" spans="1:27" ht="15.75">
      <c r="A51" s="1088" t="s">
        <v>69</v>
      </c>
      <c r="B51" s="1088"/>
      <c r="C51" s="648"/>
      <c r="D51" s="662">
        <v>89</v>
      </c>
      <c r="E51" s="662">
        <v>75</v>
      </c>
      <c r="F51" s="662">
        <v>23</v>
      </c>
      <c r="G51" s="662">
        <f t="shared" si="8"/>
        <v>187</v>
      </c>
      <c r="H51" s="662">
        <v>5449</v>
      </c>
      <c r="I51" s="662">
        <v>5189</v>
      </c>
      <c r="J51" s="662">
        <f t="shared" si="9"/>
        <v>10638</v>
      </c>
      <c r="K51" s="662">
        <v>34668</v>
      </c>
      <c r="L51" s="662">
        <v>30571</v>
      </c>
      <c r="M51" s="662">
        <f t="shared" si="10"/>
        <v>65239</v>
      </c>
      <c r="N51" s="662">
        <v>534</v>
      </c>
      <c r="O51" s="662">
        <v>2824</v>
      </c>
      <c r="P51" s="662">
        <f t="shared" si="11"/>
        <v>3358</v>
      </c>
      <c r="Q51" s="662">
        <v>123</v>
      </c>
      <c r="R51" s="662">
        <v>64</v>
      </c>
      <c r="S51" s="662">
        <f t="shared" si="12"/>
        <v>187</v>
      </c>
      <c r="T51" s="733">
        <v>61</v>
      </c>
      <c r="U51" s="733">
        <v>6</v>
      </c>
      <c r="V51" s="733">
        <v>120</v>
      </c>
      <c r="W51" s="733">
        <v>0</v>
      </c>
      <c r="X51" s="662">
        <f t="shared" si="13"/>
        <v>187</v>
      </c>
      <c r="Y51" s="1077" t="s">
        <v>452</v>
      </c>
      <c r="Z51" s="1077"/>
    </row>
    <row r="52" spans="1:27" ht="15.75">
      <c r="A52" s="1088" t="s">
        <v>70</v>
      </c>
      <c r="B52" s="1088"/>
      <c r="C52" s="648"/>
      <c r="D52" s="662">
        <v>185</v>
      </c>
      <c r="E52" s="662">
        <v>155</v>
      </c>
      <c r="F52" s="662">
        <v>28</v>
      </c>
      <c r="G52" s="662">
        <f t="shared" si="8"/>
        <v>368</v>
      </c>
      <c r="H52" s="662">
        <v>13033</v>
      </c>
      <c r="I52" s="662">
        <v>12180</v>
      </c>
      <c r="J52" s="662">
        <f t="shared" si="9"/>
        <v>25213</v>
      </c>
      <c r="K52" s="662">
        <v>77468</v>
      </c>
      <c r="L52" s="662">
        <v>66257</v>
      </c>
      <c r="M52" s="662">
        <f t="shared" si="10"/>
        <v>143725</v>
      </c>
      <c r="N52" s="662">
        <v>1469</v>
      </c>
      <c r="O52" s="662">
        <v>5908</v>
      </c>
      <c r="P52" s="662">
        <f t="shared" si="11"/>
        <v>7377</v>
      </c>
      <c r="Q52" s="662">
        <v>213</v>
      </c>
      <c r="R52" s="662">
        <v>155</v>
      </c>
      <c r="S52" s="662">
        <f t="shared" si="12"/>
        <v>368</v>
      </c>
      <c r="T52" s="733">
        <v>80</v>
      </c>
      <c r="U52" s="733">
        <v>11</v>
      </c>
      <c r="V52" s="733">
        <v>277</v>
      </c>
      <c r="W52" s="733">
        <v>0</v>
      </c>
      <c r="X52" s="662">
        <f t="shared" si="13"/>
        <v>368</v>
      </c>
      <c r="Y52" s="1077" t="s">
        <v>204</v>
      </c>
      <c r="Z52" s="1077"/>
    </row>
    <row r="53" spans="1:27" ht="15.75">
      <c r="A53" s="1088" t="s">
        <v>71</v>
      </c>
      <c r="B53" s="1088"/>
      <c r="C53" s="648"/>
      <c r="D53" s="662">
        <v>266</v>
      </c>
      <c r="E53" s="662">
        <v>237</v>
      </c>
      <c r="F53" s="662">
        <v>42</v>
      </c>
      <c r="G53" s="662">
        <f t="shared" si="8"/>
        <v>545</v>
      </c>
      <c r="H53" s="662">
        <v>20088</v>
      </c>
      <c r="I53" s="662">
        <v>20738</v>
      </c>
      <c r="J53" s="662">
        <f t="shared" si="9"/>
        <v>40826</v>
      </c>
      <c r="K53" s="662">
        <v>126389</v>
      </c>
      <c r="L53" s="662">
        <v>113154</v>
      </c>
      <c r="M53" s="662">
        <f t="shared" si="10"/>
        <v>239543</v>
      </c>
      <c r="N53" s="662">
        <v>2872</v>
      </c>
      <c r="O53" s="662">
        <v>9568</v>
      </c>
      <c r="P53" s="662">
        <f t="shared" si="11"/>
        <v>12440</v>
      </c>
      <c r="Q53" s="662">
        <v>266</v>
      </c>
      <c r="R53" s="662">
        <v>279</v>
      </c>
      <c r="S53" s="662">
        <f t="shared" si="12"/>
        <v>545</v>
      </c>
      <c r="T53" s="733">
        <v>50</v>
      </c>
      <c r="U53" s="733">
        <v>79</v>
      </c>
      <c r="V53" s="733">
        <v>412</v>
      </c>
      <c r="W53" s="733">
        <v>4</v>
      </c>
      <c r="X53" s="662">
        <f t="shared" si="13"/>
        <v>545</v>
      </c>
      <c r="Y53" s="1077" t="s">
        <v>205</v>
      </c>
      <c r="Z53" s="1077"/>
    </row>
    <row r="54" spans="1:27" ht="15.75">
      <c r="A54" s="1088" t="s">
        <v>72</v>
      </c>
      <c r="B54" s="1088"/>
      <c r="C54" s="648"/>
      <c r="D54" s="662">
        <v>187</v>
      </c>
      <c r="E54" s="662">
        <v>159</v>
      </c>
      <c r="F54" s="662">
        <v>25</v>
      </c>
      <c r="G54" s="662">
        <f t="shared" si="8"/>
        <v>371</v>
      </c>
      <c r="H54" s="662">
        <v>18656</v>
      </c>
      <c r="I54" s="662">
        <v>14208</v>
      </c>
      <c r="J54" s="662">
        <f t="shared" si="9"/>
        <v>32864</v>
      </c>
      <c r="K54" s="662">
        <v>94831</v>
      </c>
      <c r="L54" s="662">
        <v>70963</v>
      </c>
      <c r="M54" s="662">
        <f t="shared" si="10"/>
        <v>165794</v>
      </c>
      <c r="N54" s="662">
        <v>3874</v>
      </c>
      <c r="O54" s="662">
        <v>4707</v>
      </c>
      <c r="P54" s="662">
        <f t="shared" si="11"/>
        <v>8581</v>
      </c>
      <c r="Q54" s="662">
        <v>219</v>
      </c>
      <c r="R54" s="662">
        <v>152</v>
      </c>
      <c r="S54" s="662">
        <f t="shared" si="12"/>
        <v>371</v>
      </c>
      <c r="T54" s="733">
        <v>75</v>
      </c>
      <c r="U54" s="733">
        <v>3</v>
      </c>
      <c r="V54" s="733">
        <v>291</v>
      </c>
      <c r="W54" s="733">
        <v>2</v>
      </c>
      <c r="X54" s="662">
        <f t="shared" si="13"/>
        <v>371</v>
      </c>
      <c r="Y54" s="1077" t="s">
        <v>206</v>
      </c>
      <c r="Z54" s="1077"/>
    </row>
    <row r="55" spans="1:27" ht="15.75">
      <c r="A55" s="1217" t="s">
        <v>73</v>
      </c>
      <c r="B55" s="1217"/>
      <c r="C55" s="687"/>
      <c r="D55" s="734">
        <v>379</v>
      </c>
      <c r="E55" s="734">
        <v>282</v>
      </c>
      <c r="F55" s="734">
        <v>152</v>
      </c>
      <c r="G55" s="734">
        <f t="shared" si="8"/>
        <v>813</v>
      </c>
      <c r="H55" s="734">
        <v>34691</v>
      </c>
      <c r="I55" s="734">
        <v>36185</v>
      </c>
      <c r="J55" s="734">
        <f t="shared" si="9"/>
        <v>70876</v>
      </c>
      <c r="K55" s="734">
        <v>207735</v>
      </c>
      <c r="L55" s="734">
        <v>200934</v>
      </c>
      <c r="M55" s="734">
        <f t="shared" si="10"/>
        <v>408669</v>
      </c>
      <c r="N55" s="734">
        <v>3001</v>
      </c>
      <c r="O55" s="734">
        <v>12836</v>
      </c>
      <c r="P55" s="734">
        <f t="shared" si="11"/>
        <v>15837</v>
      </c>
      <c r="Q55" s="734">
        <v>474</v>
      </c>
      <c r="R55" s="734">
        <v>339</v>
      </c>
      <c r="S55" s="734">
        <f t="shared" si="12"/>
        <v>813</v>
      </c>
      <c r="T55" s="735">
        <v>150</v>
      </c>
      <c r="U55" s="735">
        <v>62</v>
      </c>
      <c r="V55" s="735">
        <v>601</v>
      </c>
      <c r="W55" s="735">
        <v>0</v>
      </c>
      <c r="X55" s="734">
        <f t="shared" si="13"/>
        <v>813</v>
      </c>
      <c r="Y55" s="1089" t="s">
        <v>636</v>
      </c>
      <c r="Z55" s="1089"/>
    </row>
    <row r="56" spans="1:27" ht="15.75">
      <c r="A56" s="1073" t="s">
        <v>32</v>
      </c>
      <c r="B56" s="1073"/>
      <c r="C56" s="644"/>
      <c r="D56" s="79">
        <f t="shared" ref="D56:O56" si="14">SUM(D36:D55)</f>
        <v>2679</v>
      </c>
      <c r="E56" s="79">
        <f t="shared" si="14"/>
        <v>2235</v>
      </c>
      <c r="F56" s="79">
        <f t="shared" si="14"/>
        <v>2010</v>
      </c>
      <c r="G56" s="79">
        <f t="shared" si="8"/>
        <v>6924</v>
      </c>
      <c r="H56" s="79">
        <f t="shared" si="14"/>
        <v>325236</v>
      </c>
      <c r="I56" s="79">
        <f t="shared" si="14"/>
        <v>319182</v>
      </c>
      <c r="J56" s="79">
        <f t="shared" si="9"/>
        <v>644418</v>
      </c>
      <c r="K56" s="79">
        <f t="shared" si="14"/>
        <v>1830499</v>
      </c>
      <c r="L56" s="79">
        <f t="shared" si="14"/>
        <v>1682262</v>
      </c>
      <c r="M56" s="79">
        <f t="shared" si="10"/>
        <v>3512761</v>
      </c>
      <c r="N56" s="79">
        <f t="shared" si="14"/>
        <v>34127</v>
      </c>
      <c r="O56" s="79">
        <f t="shared" si="14"/>
        <v>130493</v>
      </c>
      <c r="P56" s="79">
        <f t="shared" si="11"/>
        <v>164620</v>
      </c>
      <c r="Q56" s="79">
        <f>SUM(Q36:Q55)</f>
        <v>4078</v>
      </c>
      <c r="R56" s="79">
        <f>SUM(R36:R55)</f>
        <v>2846</v>
      </c>
      <c r="S56" s="79">
        <f t="shared" si="12"/>
        <v>6924</v>
      </c>
      <c r="T56" s="79">
        <f>SUM(T36:T55)</f>
        <v>1386</v>
      </c>
      <c r="U56" s="79">
        <f>SUM(U36:U55)</f>
        <v>550</v>
      </c>
      <c r="V56" s="79">
        <f>SUM(V36:V55)</f>
        <v>4969</v>
      </c>
      <c r="W56" s="79">
        <f>SUM(W36:W55)</f>
        <v>19</v>
      </c>
      <c r="X56" s="79">
        <f t="shared" si="13"/>
        <v>6924</v>
      </c>
      <c r="Y56" s="650" t="s">
        <v>181</v>
      </c>
      <c r="Z56" s="736"/>
    </row>
    <row r="57" spans="1:27" ht="15.75">
      <c r="A57" s="996"/>
      <c r="B57" s="996"/>
      <c r="C57" s="996"/>
      <c r="D57" s="1000"/>
      <c r="E57" s="1000"/>
      <c r="F57" s="1000"/>
      <c r="G57" s="1000"/>
      <c r="H57" s="1000"/>
      <c r="I57" s="1000"/>
      <c r="J57" s="1000"/>
      <c r="K57" s="1000"/>
      <c r="L57" s="1000"/>
      <c r="M57" s="1000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998"/>
      <c r="Z57" s="1008"/>
    </row>
    <row r="58" spans="1:27" ht="15.75">
      <c r="A58" s="996"/>
      <c r="B58" s="996"/>
      <c r="C58" s="996"/>
      <c r="D58" s="1000"/>
      <c r="E58" s="1000"/>
      <c r="F58" s="1000"/>
      <c r="G58" s="1000"/>
      <c r="H58" s="1000"/>
      <c r="I58" s="1000"/>
      <c r="J58" s="1000"/>
      <c r="K58" s="1000"/>
      <c r="L58" s="1000"/>
      <c r="M58" s="1000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998"/>
      <c r="Z58" s="1008"/>
    </row>
    <row r="59" spans="1:27" ht="36" customHeight="1">
      <c r="A59" s="1426" t="s">
        <v>641</v>
      </c>
      <c r="B59" s="1426"/>
      <c r="C59" s="1426"/>
      <c r="D59" s="1426"/>
      <c r="E59" s="1426"/>
      <c r="F59" s="1426"/>
      <c r="G59" s="1426"/>
      <c r="H59" s="1426"/>
      <c r="I59" s="1426"/>
      <c r="J59" s="1426"/>
      <c r="K59" s="1426"/>
      <c r="L59" s="1426"/>
      <c r="M59" s="1426"/>
      <c r="N59" s="1426"/>
      <c r="O59" s="1426"/>
      <c r="P59" s="1426"/>
      <c r="Q59" s="1426"/>
      <c r="R59" s="1426"/>
      <c r="S59" s="1426"/>
      <c r="T59" s="1426"/>
      <c r="U59" s="1426"/>
      <c r="V59" s="1426"/>
      <c r="W59" s="1426"/>
      <c r="X59" s="1426"/>
      <c r="Y59" s="1426"/>
      <c r="Z59" s="1426"/>
      <c r="AA59" s="1426"/>
    </row>
    <row r="60" spans="1:27" ht="34.5" customHeight="1">
      <c r="A60" s="1426" t="s">
        <v>642</v>
      </c>
      <c r="B60" s="1426"/>
      <c r="C60" s="1426"/>
      <c r="D60" s="1426"/>
      <c r="E60" s="1426"/>
      <c r="F60" s="1426"/>
      <c r="G60" s="1426"/>
      <c r="H60" s="1426"/>
      <c r="I60" s="1426"/>
      <c r="J60" s="1426"/>
      <c r="K60" s="1426"/>
      <c r="L60" s="1426"/>
      <c r="M60" s="1426"/>
      <c r="N60" s="1426"/>
      <c r="O60" s="1426"/>
      <c r="P60" s="1426"/>
      <c r="Q60" s="1426"/>
      <c r="R60" s="1426"/>
      <c r="S60" s="1426"/>
      <c r="T60" s="1426"/>
      <c r="U60" s="1426"/>
      <c r="V60" s="1426"/>
      <c r="W60" s="1426"/>
      <c r="X60" s="1426"/>
      <c r="Y60" s="1426"/>
      <c r="Z60" s="1426"/>
    </row>
    <row r="61" spans="1:27" ht="36.75" customHeight="1" thickBot="1">
      <c r="A61" s="1467" t="s">
        <v>643</v>
      </c>
      <c r="B61" s="1467"/>
      <c r="C61" s="666"/>
      <c r="D61" s="732"/>
      <c r="E61" s="732"/>
      <c r="F61" s="732"/>
      <c r="G61" s="732"/>
      <c r="H61" s="732"/>
      <c r="I61" s="732"/>
      <c r="J61" s="732"/>
      <c r="K61" s="732"/>
      <c r="L61" s="732"/>
      <c r="M61" s="732"/>
      <c r="N61" s="732"/>
      <c r="O61" s="732"/>
      <c r="P61" s="732"/>
      <c r="Q61" s="732"/>
      <c r="R61" s="732"/>
      <c r="S61" s="732"/>
      <c r="T61" s="732"/>
      <c r="U61" s="732"/>
      <c r="V61" s="732"/>
      <c r="W61" s="1592" t="s">
        <v>644</v>
      </c>
      <c r="X61" s="1592"/>
      <c r="Y61" s="1087"/>
      <c r="Z61" s="1087"/>
    </row>
    <row r="62" spans="1:27" ht="48" customHeight="1" thickTop="1">
      <c r="A62" s="1430" t="s">
        <v>41</v>
      </c>
      <c r="B62" s="1430"/>
      <c r="C62" s="1430"/>
      <c r="D62" s="1440" t="s">
        <v>108</v>
      </c>
      <c r="E62" s="1440"/>
      <c r="F62" s="1440"/>
      <c r="G62" s="1440"/>
      <c r="H62" s="1473" t="s">
        <v>132</v>
      </c>
      <c r="I62" s="1473"/>
      <c r="J62" s="1473"/>
      <c r="K62" s="1473" t="s">
        <v>110</v>
      </c>
      <c r="L62" s="1473"/>
      <c r="M62" s="1473"/>
      <c r="N62" s="1430" t="s">
        <v>133</v>
      </c>
      <c r="O62" s="1430"/>
      <c r="P62" s="1430"/>
      <c r="Q62" s="1430" t="s">
        <v>615</v>
      </c>
      <c r="R62" s="1430"/>
      <c r="S62" s="1430"/>
      <c r="T62" s="1430" t="s">
        <v>616</v>
      </c>
      <c r="U62" s="1430"/>
      <c r="V62" s="1430"/>
      <c r="W62" s="1430"/>
      <c r="X62" s="1430"/>
      <c r="Y62" s="1430" t="s">
        <v>180</v>
      </c>
      <c r="Z62" s="1430"/>
    </row>
    <row r="63" spans="1:27" ht="63" customHeight="1">
      <c r="A63" s="1431"/>
      <c r="B63" s="1431"/>
      <c r="C63" s="1431"/>
      <c r="D63" s="1475" t="s">
        <v>608</v>
      </c>
      <c r="E63" s="1475"/>
      <c r="F63" s="1475"/>
      <c r="G63" s="1475"/>
      <c r="H63" s="1474" t="s">
        <v>617</v>
      </c>
      <c r="I63" s="1474"/>
      <c r="J63" s="1474"/>
      <c r="K63" s="1474" t="s">
        <v>618</v>
      </c>
      <c r="L63" s="1474"/>
      <c r="M63" s="1474"/>
      <c r="N63" s="1472" t="s">
        <v>619</v>
      </c>
      <c r="O63" s="1472"/>
      <c r="P63" s="1472"/>
      <c r="Q63" s="1472" t="s">
        <v>620</v>
      </c>
      <c r="R63" s="1472"/>
      <c r="S63" s="1472"/>
      <c r="T63" s="1472" t="s">
        <v>621</v>
      </c>
      <c r="U63" s="1472"/>
      <c r="V63" s="1472"/>
      <c r="W63" s="1472"/>
      <c r="X63" s="1472"/>
      <c r="Y63" s="1431"/>
      <c r="Z63" s="1431"/>
    </row>
    <row r="64" spans="1:27" ht="31.5">
      <c r="A64" s="1431"/>
      <c r="B64" s="1431"/>
      <c r="C64" s="1431"/>
      <c r="D64" s="640" t="s">
        <v>131</v>
      </c>
      <c r="E64" s="637" t="s">
        <v>34</v>
      </c>
      <c r="F64" s="637" t="s">
        <v>111</v>
      </c>
      <c r="G64" s="637" t="s">
        <v>35</v>
      </c>
      <c r="H64" s="640" t="s">
        <v>131</v>
      </c>
      <c r="I64" s="637" t="s">
        <v>34</v>
      </c>
      <c r="J64" s="637" t="s">
        <v>35</v>
      </c>
      <c r="K64" s="640" t="s">
        <v>131</v>
      </c>
      <c r="L64" s="637" t="s">
        <v>34</v>
      </c>
      <c r="M64" s="637" t="s">
        <v>35</v>
      </c>
      <c r="N64" s="640" t="s">
        <v>103</v>
      </c>
      <c r="O64" s="637" t="s">
        <v>104</v>
      </c>
      <c r="P64" s="637" t="s">
        <v>35</v>
      </c>
      <c r="Q64" s="637" t="s">
        <v>622</v>
      </c>
      <c r="R64" s="637" t="s">
        <v>623</v>
      </c>
      <c r="S64" s="637" t="s">
        <v>35</v>
      </c>
      <c r="T64" s="637" t="s">
        <v>124</v>
      </c>
      <c r="U64" s="637" t="s">
        <v>624</v>
      </c>
      <c r="V64" s="640" t="s">
        <v>625</v>
      </c>
      <c r="W64" s="637" t="s">
        <v>626</v>
      </c>
      <c r="X64" s="637" t="s">
        <v>32</v>
      </c>
      <c r="Y64" s="1431"/>
      <c r="Z64" s="1431"/>
    </row>
    <row r="65" spans="1:29" ht="63" thickBot="1">
      <c r="A65" s="1432"/>
      <c r="B65" s="1432"/>
      <c r="C65" s="1432"/>
      <c r="D65" s="722" t="s">
        <v>186</v>
      </c>
      <c r="E65" s="722" t="s">
        <v>185</v>
      </c>
      <c r="F65" s="722" t="s">
        <v>232</v>
      </c>
      <c r="G65" s="722" t="s">
        <v>181</v>
      </c>
      <c r="H65" s="722" t="s">
        <v>186</v>
      </c>
      <c r="I65" s="722" t="s">
        <v>185</v>
      </c>
      <c r="J65" s="722" t="s">
        <v>181</v>
      </c>
      <c r="K65" s="722" t="s">
        <v>186</v>
      </c>
      <c r="L65" s="722" t="s">
        <v>185</v>
      </c>
      <c r="M65" s="722" t="s">
        <v>181</v>
      </c>
      <c r="N65" s="722" t="s">
        <v>627</v>
      </c>
      <c r="O65" s="722" t="s">
        <v>628</v>
      </c>
      <c r="P65" s="722" t="s">
        <v>181</v>
      </c>
      <c r="Q65" s="722" t="s">
        <v>629</v>
      </c>
      <c r="R65" s="722" t="s">
        <v>630</v>
      </c>
      <c r="S65" s="722" t="s">
        <v>181</v>
      </c>
      <c r="T65" s="722" t="s">
        <v>631</v>
      </c>
      <c r="U65" s="722" t="s">
        <v>632</v>
      </c>
      <c r="V65" s="722" t="s">
        <v>631</v>
      </c>
      <c r="W65" s="722" t="s">
        <v>634</v>
      </c>
      <c r="X65" s="722" t="s">
        <v>181</v>
      </c>
      <c r="Y65" s="1432"/>
      <c r="Z65" s="1432"/>
    </row>
    <row r="66" spans="1:29" ht="16.5" thickTop="1">
      <c r="A66" s="1138" t="s">
        <v>54</v>
      </c>
      <c r="B66" s="1138"/>
      <c r="C66" s="667"/>
      <c r="D66" s="667">
        <v>189</v>
      </c>
      <c r="E66" s="667">
        <v>173</v>
      </c>
      <c r="F66" s="667">
        <v>500</v>
      </c>
      <c r="G66" s="667">
        <f t="shared" ref="G66:G85" si="15">SUM(D66:F66)</f>
        <v>862</v>
      </c>
      <c r="H66" s="667">
        <v>22621</v>
      </c>
      <c r="I66" s="667">
        <v>20670</v>
      </c>
      <c r="J66" s="667">
        <f t="shared" ref="J66:J85" si="16">SUM(H66:I66)</f>
        <v>43291</v>
      </c>
      <c r="K66" s="667">
        <v>103904</v>
      </c>
      <c r="L66" s="667">
        <v>86487</v>
      </c>
      <c r="M66" s="667">
        <f t="shared" ref="M66:M85" si="17">K66+L66</f>
        <v>190391</v>
      </c>
      <c r="N66" s="667">
        <v>4564</v>
      </c>
      <c r="O66" s="667">
        <v>3315</v>
      </c>
      <c r="P66" s="667">
        <f t="shared" ref="P66:P85" si="18">SUM(N66:O66)</f>
        <v>7879</v>
      </c>
      <c r="Q66" s="667">
        <v>691</v>
      </c>
      <c r="R66" s="667">
        <v>171</v>
      </c>
      <c r="S66" s="667">
        <f t="shared" ref="S66:S85" si="19">R66+Q66</f>
        <v>862</v>
      </c>
      <c r="T66" s="667">
        <v>501</v>
      </c>
      <c r="U66" s="667">
        <v>30</v>
      </c>
      <c r="V66" s="667">
        <v>331</v>
      </c>
      <c r="W66" s="667">
        <v>0</v>
      </c>
      <c r="X66" s="667">
        <f t="shared" ref="X66:X85" si="20">SUM(T66:W66)</f>
        <v>862</v>
      </c>
      <c r="Y66" s="1078" t="s">
        <v>449</v>
      </c>
      <c r="Z66" s="1078"/>
    </row>
    <row r="67" spans="1:29" ht="15.75">
      <c r="A67" s="1088" t="s">
        <v>55</v>
      </c>
      <c r="B67" s="1088"/>
      <c r="C67" s="648"/>
      <c r="D67" s="648">
        <v>15</v>
      </c>
      <c r="E67" s="648">
        <v>13</v>
      </c>
      <c r="F67" s="648">
        <v>194</v>
      </c>
      <c r="G67" s="648">
        <f t="shared" si="15"/>
        <v>222</v>
      </c>
      <c r="H67" s="648">
        <v>2902</v>
      </c>
      <c r="I67" s="648">
        <v>2524</v>
      </c>
      <c r="J67" s="648">
        <f t="shared" si="16"/>
        <v>5426</v>
      </c>
      <c r="K67" s="648">
        <v>14754</v>
      </c>
      <c r="L67" s="648">
        <v>12214</v>
      </c>
      <c r="M67" s="648">
        <f t="shared" si="17"/>
        <v>26968</v>
      </c>
      <c r="N67" s="648">
        <v>778</v>
      </c>
      <c r="O67" s="648">
        <v>528</v>
      </c>
      <c r="P67" s="648">
        <f t="shared" si="18"/>
        <v>1306</v>
      </c>
      <c r="Q67" s="648">
        <v>198</v>
      </c>
      <c r="R67" s="648">
        <v>24</v>
      </c>
      <c r="S67" s="648">
        <f t="shared" si="19"/>
        <v>222</v>
      </c>
      <c r="T67" s="648">
        <v>169</v>
      </c>
      <c r="U67" s="648">
        <v>2</v>
      </c>
      <c r="V67" s="648">
        <v>51</v>
      </c>
      <c r="W67" s="648">
        <v>0</v>
      </c>
      <c r="X67" s="648">
        <f t="shared" si="20"/>
        <v>222</v>
      </c>
      <c r="Y67" s="1077" t="s">
        <v>191</v>
      </c>
      <c r="Z67" s="1077"/>
    </row>
    <row r="68" spans="1:29" ht="15.75">
      <c r="A68" s="1230" t="s">
        <v>56</v>
      </c>
      <c r="B68" s="1230"/>
      <c r="C68" s="703"/>
      <c r="D68" s="703">
        <v>57</v>
      </c>
      <c r="E68" s="703">
        <v>47</v>
      </c>
      <c r="F68" s="703">
        <v>518</v>
      </c>
      <c r="G68" s="703">
        <f t="shared" si="15"/>
        <v>622</v>
      </c>
      <c r="H68" s="703">
        <v>14000</v>
      </c>
      <c r="I68" s="703">
        <v>13209</v>
      </c>
      <c r="J68" s="703">
        <f t="shared" si="16"/>
        <v>27209</v>
      </c>
      <c r="K68" s="703">
        <v>80887</v>
      </c>
      <c r="L68" s="703">
        <v>69249</v>
      </c>
      <c r="M68" s="703">
        <f t="shared" si="17"/>
        <v>150136</v>
      </c>
      <c r="N68" s="703">
        <v>4881</v>
      </c>
      <c r="O68" s="703">
        <v>5189</v>
      </c>
      <c r="P68" s="703">
        <f t="shared" si="18"/>
        <v>10070</v>
      </c>
      <c r="Q68" s="703">
        <v>542</v>
      </c>
      <c r="R68" s="703">
        <v>80</v>
      </c>
      <c r="S68" s="703">
        <f t="shared" si="19"/>
        <v>622</v>
      </c>
      <c r="T68" s="703">
        <v>341</v>
      </c>
      <c r="U68" s="703">
        <v>5</v>
      </c>
      <c r="V68" s="703">
        <v>276</v>
      </c>
      <c r="W68" s="703">
        <v>0</v>
      </c>
      <c r="X68" s="703">
        <f t="shared" si="20"/>
        <v>622</v>
      </c>
      <c r="Y68" s="1077" t="s">
        <v>192</v>
      </c>
      <c r="Z68" s="1077"/>
    </row>
    <row r="69" spans="1:29" ht="19.5" customHeight="1">
      <c r="A69" s="1436" t="s">
        <v>364</v>
      </c>
      <c r="B69" s="205" t="s">
        <v>331</v>
      </c>
      <c r="C69" s="651"/>
      <c r="D69" s="648">
        <v>5</v>
      </c>
      <c r="E69" s="648">
        <v>6</v>
      </c>
      <c r="F69" s="648">
        <v>22</v>
      </c>
      <c r="G69" s="648">
        <f t="shared" si="15"/>
        <v>33</v>
      </c>
      <c r="H69" s="648">
        <v>1576</v>
      </c>
      <c r="I69" s="648">
        <v>1473</v>
      </c>
      <c r="J69" s="648">
        <f t="shared" si="16"/>
        <v>3049</v>
      </c>
      <c r="K69" s="648">
        <v>8516</v>
      </c>
      <c r="L69" s="648">
        <v>7841</v>
      </c>
      <c r="M69" s="648">
        <f t="shared" si="17"/>
        <v>16357</v>
      </c>
      <c r="N69" s="648">
        <v>295</v>
      </c>
      <c r="O69" s="648">
        <v>568</v>
      </c>
      <c r="P69" s="648">
        <f t="shared" si="18"/>
        <v>863</v>
      </c>
      <c r="Q69" s="648">
        <v>22</v>
      </c>
      <c r="R69" s="648">
        <v>11</v>
      </c>
      <c r="S69" s="648">
        <f t="shared" si="19"/>
        <v>33</v>
      </c>
      <c r="T69" s="648">
        <v>7</v>
      </c>
      <c r="U69" s="648">
        <v>3</v>
      </c>
      <c r="V69" s="648">
        <v>23</v>
      </c>
      <c r="W69" s="648">
        <v>0</v>
      </c>
      <c r="X69" s="648">
        <f t="shared" si="20"/>
        <v>33</v>
      </c>
      <c r="Y69" s="404" t="s">
        <v>453</v>
      </c>
      <c r="Z69" s="1441" t="s">
        <v>179</v>
      </c>
      <c r="AC69" s="41" t="s">
        <v>645</v>
      </c>
    </row>
    <row r="70" spans="1:29" ht="15.75">
      <c r="A70" s="1437"/>
      <c r="B70" s="205" t="s">
        <v>333</v>
      </c>
      <c r="C70" s="651"/>
      <c r="D70" s="648">
        <v>19</v>
      </c>
      <c r="E70" s="648">
        <v>14</v>
      </c>
      <c r="F70" s="648">
        <v>91</v>
      </c>
      <c r="G70" s="648">
        <f t="shared" si="15"/>
        <v>124</v>
      </c>
      <c r="H70" s="648">
        <v>7307</v>
      </c>
      <c r="I70" s="648">
        <v>6997</v>
      </c>
      <c r="J70" s="648">
        <f t="shared" si="16"/>
        <v>14304</v>
      </c>
      <c r="K70" s="648">
        <v>39421</v>
      </c>
      <c r="L70" s="648">
        <v>35430</v>
      </c>
      <c r="M70" s="648">
        <f t="shared" si="17"/>
        <v>74851</v>
      </c>
      <c r="N70" s="648">
        <v>815</v>
      </c>
      <c r="O70" s="648">
        <v>745</v>
      </c>
      <c r="P70" s="648">
        <f t="shared" si="18"/>
        <v>1560</v>
      </c>
      <c r="Q70" s="648">
        <v>100</v>
      </c>
      <c r="R70" s="648">
        <v>24</v>
      </c>
      <c r="S70" s="648">
        <f t="shared" si="19"/>
        <v>124</v>
      </c>
      <c r="T70" s="482">
        <v>66</v>
      </c>
      <c r="U70" s="482">
        <v>2</v>
      </c>
      <c r="V70" s="482">
        <v>56</v>
      </c>
      <c r="W70" s="482">
        <v>0</v>
      </c>
      <c r="X70" s="648">
        <f t="shared" si="20"/>
        <v>124</v>
      </c>
      <c r="Y70" s="404" t="s">
        <v>454</v>
      </c>
      <c r="Z70" s="1442"/>
    </row>
    <row r="71" spans="1:29" ht="15.75">
      <c r="A71" s="1437"/>
      <c r="B71" s="205" t="s">
        <v>332</v>
      </c>
      <c r="C71" s="651"/>
      <c r="D71" s="648">
        <v>0</v>
      </c>
      <c r="E71" s="648">
        <v>0</v>
      </c>
      <c r="F71" s="648">
        <v>0</v>
      </c>
      <c r="G71" s="648">
        <f t="shared" si="15"/>
        <v>0</v>
      </c>
      <c r="H71" s="648">
        <v>0</v>
      </c>
      <c r="I71" s="648">
        <v>0</v>
      </c>
      <c r="J71" s="648">
        <f t="shared" si="16"/>
        <v>0</v>
      </c>
      <c r="K71" s="648">
        <v>0</v>
      </c>
      <c r="L71" s="648">
        <v>0</v>
      </c>
      <c r="M71" s="648">
        <f t="shared" si="17"/>
        <v>0</v>
      </c>
      <c r="N71" s="648">
        <v>0</v>
      </c>
      <c r="O71" s="648">
        <v>0</v>
      </c>
      <c r="P71" s="648">
        <f t="shared" si="18"/>
        <v>0</v>
      </c>
      <c r="Q71" s="648">
        <v>0</v>
      </c>
      <c r="R71" s="648">
        <v>0</v>
      </c>
      <c r="S71" s="648">
        <f t="shared" si="19"/>
        <v>0</v>
      </c>
      <c r="T71" s="648">
        <v>0</v>
      </c>
      <c r="U71" s="648">
        <v>0</v>
      </c>
      <c r="V71" s="648">
        <v>0</v>
      </c>
      <c r="W71" s="648">
        <v>0</v>
      </c>
      <c r="X71" s="648">
        <f t="shared" si="20"/>
        <v>0</v>
      </c>
      <c r="Y71" s="404" t="s">
        <v>455</v>
      </c>
      <c r="Z71" s="1442"/>
    </row>
    <row r="72" spans="1:29" ht="15.75">
      <c r="A72" s="1437"/>
      <c r="B72" s="205" t="s">
        <v>334</v>
      </c>
      <c r="C72" s="651"/>
      <c r="D72" s="648">
        <v>4</v>
      </c>
      <c r="E72" s="648">
        <v>3</v>
      </c>
      <c r="F72" s="648">
        <v>89</v>
      </c>
      <c r="G72" s="648">
        <f t="shared" si="15"/>
        <v>96</v>
      </c>
      <c r="H72" s="648">
        <v>3162</v>
      </c>
      <c r="I72" s="648">
        <v>2988</v>
      </c>
      <c r="J72" s="648">
        <f t="shared" si="16"/>
        <v>6150</v>
      </c>
      <c r="K72" s="648">
        <v>16895</v>
      </c>
      <c r="L72" s="648">
        <v>14169</v>
      </c>
      <c r="M72" s="648">
        <f t="shared" si="17"/>
        <v>31064</v>
      </c>
      <c r="N72" s="648">
        <v>924</v>
      </c>
      <c r="O72" s="648">
        <v>468</v>
      </c>
      <c r="P72" s="648">
        <f t="shared" si="18"/>
        <v>1392</v>
      </c>
      <c r="Q72" s="648">
        <v>90</v>
      </c>
      <c r="R72" s="648">
        <v>6</v>
      </c>
      <c r="S72" s="648">
        <f t="shared" si="19"/>
        <v>96</v>
      </c>
      <c r="T72" s="648">
        <v>72</v>
      </c>
      <c r="U72" s="648">
        <v>0</v>
      </c>
      <c r="V72" s="648">
        <v>24</v>
      </c>
      <c r="W72" s="648">
        <v>0</v>
      </c>
      <c r="X72" s="648">
        <f t="shared" si="20"/>
        <v>96</v>
      </c>
      <c r="Y72" s="404" t="s">
        <v>456</v>
      </c>
      <c r="Z72" s="1442"/>
    </row>
    <row r="73" spans="1:29" ht="15.75">
      <c r="A73" s="1437"/>
      <c r="B73" s="205" t="s">
        <v>336</v>
      </c>
      <c r="C73" s="651"/>
      <c r="D73" s="648">
        <v>6</v>
      </c>
      <c r="E73" s="648">
        <v>3</v>
      </c>
      <c r="F73" s="648">
        <v>201</v>
      </c>
      <c r="G73" s="648">
        <f t="shared" si="15"/>
        <v>210</v>
      </c>
      <c r="H73" s="648">
        <v>7363</v>
      </c>
      <c r="I73" s="648">
        <v>6752</v>
      </c>
      <c r="J73" s="648">
        <f t="shared" si="16"/>
        <v>14115</v>
      </c>
      <c r="K73" s="648">
        <v>40606</v>
      </c>
      <c r="L73" s="648">
        <v>34150</v>
      </c>
      <c r="M73" s="648">
        <f t="shared" si="17"/>
        <v>74756</v>
      </c>
      <c r="N73" s="648">
        <v>1603</v>
      </c>
      <c r="O73" s="648">
        <v>2141</v>
      </c>
      <c r="P73" s="648">
        <f t="shared" si="18"/>
        <v>3744</v>
      </c>
      <c r="Q73" s="648">
        <v>191</v>
      </c>
      <c r="R73" s="648">
        <v>19</v>
      </c>
      <c r="S73" s="648">
        <f t="shared" si="19"/>
        <v>210</v>
      </c>
      <c r="T73" s="648">
        <v>159</v>
      </c>
      <c r="U73" s="648">
        <v>2</v>
      </c>
      <c r="V73" s="648">
        <v>49</v>
      </c>
      <c r="W73" s="648">
        <v>0</v>
      </c>
      <c r="X73" s="648">
        <f t="shared" si="20"/>
        <v>210</v>
      </c>
      <c r="Y73" s="404" t="s">
        <v>457</v>
      </c>
      <c r="Z73" s="1442"/>
    </row>
    <row r="74" spans="1:29" ht="15.75">
      <c r="A74" s="1447"/>
      <c r="B74" s="205" t="s">
        <v>335</v>
      </c>
      <c r="C74" s="651"/>
      <c r="D74" s="648">
        <v>16</v>
      </c>
      <c r="E74" s="648">
        <v>19</v>
      </c>
      <c r="F74" s="648">
        <v>71</v>
      </c>
      <c r="G74" s="648">
        <f t="shared" si="15"/>
        <v>106</v>
      </c>
      <c r="H74" s="648">
        <v>6178</v>
      </c>
      <c r="I74" s="648">
        <v>5792</v>
      </c>
      <c r="J74" s="648">
        <f t="shared" si="16"/>
        <v>11970</v>
      </c>
      <c r="K74" s="648">
        <v>33947</v>
      </c>
      <c r="L74" s="648">
        <v>29518</v>
      </c>
      <c r="M74" s="648">
        <f t="shared" si="17"/>
        <v>63465</v>
      </c>
      <c r="N74" s="648">
        <v>1147</v>
      </c>
      <c r="O74" s="648">
        <v>1122</v>
      </c>
      <c r="P74" s="648">
        <f t="shared" si="18"/>
        <v>2269</v>
      </c>
      <c r="Q74" s="648">
        <v>92</v>
      </c>
      <c r="R74" s="648">
        <v>14</v>
      </c>
      <c r="S74" s="648">
        <f t="shared" si="19"/>
        <v>106</v>
      </c>
      <c r="T74" s="648">
        <v>56</v>
      </c>
      <c r="U74" s="648">
        <v>3</v>
      </c>
      <c r="V74" s="648">
        <v>47</v>
      </c>
      <c r="W74" s="648">
        <v>0</v>
      </c>
      <c r="X74" s="648">
        <f t="shared" si="20"/>
        <v>106</v>
      </c>
      <c r="Y74" s="404" t="s">
        <v>458</v>
      </c>
      <c r="Z74" s="1443"/>
    </row>
    <row r="75" spans="1:29" ht="15.75">
      <c r="A75" s="1116" t="s">
        <v>64</v>
      </c>
      <c r="B75" s="1116"/>
      <c r="C75" s="652"/>
      <c r="D75" s="375">
        <v>132</v>
      </c>
      <c r="E75" s="370">
        <v>124</v>
      </c>
      <c r="F75" s="370">
        <v>159</v>
      </c>
      <c r="G75" s="648">
        <f t="shared" si="15"/>
        <v>415</v>
      </c>
      <c r="H75" s="370">
        <v>15862</v>
      </c>
      <c r="I75" s="370">
        <v>15054</v>
      </c>
      <c r="J75" s="648">
        <f t="shared" si="16"/>
        <v>30916</v>
      </c>
      <c r="K75" s="370">
        <v>61847</v>
      </c>
      <c r="L75" s="370">
        <v>53744</v>
      </c>
      <c r="M75" s="648">
        <f t="shared" si="17"/>
        <v>115591</v>
      </c>
      <c r="N75" s="370">
        <v>2986</v>
      </c>
      <c r="O75" s="370">
        <v>2259</v>
      </c>
      <c r="P75" s="648">
        <f t="shared" si="18"/>
        <v>5245</v>
      </c>
      <c r="Q75" s="370">
        <v>285</v>
      </c>
      <c r="R75" s="370">
        <v>130</v>
      </c>
      <c r="S75" s="648">
        <f t="shared" si="19"/>
        <v>415</v>
      </c>
      <c r="T75" s="370">
        <v>219</v>
      </c>
      <c r="U75" s="370">
        <v>34</v>
      </c>
      <c r="V75" s="370">
        <v>161</v>
      </c>
      <c r="W75" s="648">
        <v>1</v>
      </c>
      <c r="X75" s="648">
        <f t="shared" si="20"/>
        <v>415</v>
      </c>
      <c r="Y75" s="1077" t="s">
        <v>367</v>
      </c>
      <c r="Z75" s="1077"/>
    </row>
    <row r="76" spans="1:29" ht="15.75">
      <c r="A76" s="1088" t="s">
        <v>65</v>
      </c>
      <c r="B76" s="1088"/>
      <c r="C76" s="648"/>
      <c r="D76" s="648">
        <v>130</v>
      </c>
      <c r="E76" s="648">
        <v>126</v>
      </c>
      <c r="F76" s="648">
        <v>318</v>
      </c>
      <c r="G76" s="648">
        <f t="shared" si="15"/>
        <v>574</v>
      </c>
      <c r="H76" s="648">
        <v>18243</v>
      </c>
      <c r="I76" s="648">
        <v>16822</v>
      </c>
      <c r="J76" s="648">
        <f t="shared" si="16"/>
        <v>35065</v>
      </c>
      <c r="K76" s="648">
        <v>111727</v>
      </c>
      <c r="L76" s="648">
        <v>94689</v>
      </c>
      <c r="M76" s="648">
        <f t="shared" si="17"/>
        <v>206416</v>
      </c>
      <c r="N76" s="648">
        <v>4511</v>
      </c>
      <c r="O76" s="648">
        <v>4885</v>
      </c>
      <c r="P76" s="648">
        <f t="shared" si="18"/>
        <v>9396</v>
      </c>
      <c r="Q76" s="648">
        <v>439</v>
      </c>
      <c r="R76" s="648">
        <v>135</v>
      </c>
      <c r="S76" s="648">
        <f t="shared" si="19"/>
        <v>574</v>
      </c>
      <c r="T76" s="648">
        <v>191</v>
      </c>
      <c r="U76" s="648">
        <v>7</v>
      </c>
      <c r="V76" s="648">
        <v>376</v>
      </c>
      <c r="W76" s="648">
        <v>0</v>
      </c>
      <c r="X76" s="648">
        <f t="shared" si="20"/>
        <v>574</v>
      </c>
      <c r="Y76" s="1077" t="s">
        <v>199</v>
      </c>
      <c r="Z76" s="1077"/>
    </row>
    <row r="77" spans="1:29" ht="15.75">
      <c r="A77" s="1088" t="s">
        <v>66</v>
      </c>
      <c r="B77" s="1088"/>
      <c r="C77" s="648"/>
      <c r="D77" s="648">
        <v>93</v>
      </c>
      <c r="E77" s="648">
        <v>69</v>
      </c>
      <c r="F77" s="648">
        <v>80</v>
      </c>
      <c r="G77" s="648">
        <f t="shared" si="15"/>
        <v>242</v>
      </c>
      <c r="H77" s="648">
        <v>8078</v>
      </c>
      <c r="I77" s="648">
        <v>7830</v>
      </c>
      <c r="J77" s="648">
        <f t="shared" si="16"/>
        <v>15908</v>
      </c>
      <c r="K77" s="648">
        <v>50744</v>
      </c>
      <c r="L77" s="648">
        <v>44361</v>
      </c>
      <c r="M77" s="648">
        <f t="shared" si="17"/>
        <v>95105</v>
      </c>
      <c r="N77" s="648">
        <v>2311</v>
      </c>
      <c r="O77" s="648">
        <v>2362</v>
      </c>
      <c r="P77" s="648">
        <f t="shared" si="18"/>
        <v>4673</v>
      </c>
      <c r="Q77" s="648">
        <v>149</v>
      </c>
      <c r="R77" s="648">
        <v>93</v>
      </c>
      <c r="S77" s="648">
        <f t="shared" si="19"/>
        <v>242</v>
      </c>
      <c r="T77" s="482">
        <v>44</v>
      </c>
      <c r="U77" s="482">
        <v>10</v>
      </c>
      <c r="V77" s="482">
        <v>188</v>
      </c>
      <c r="W77" s="482">
        <v>0</v>
      </c>
      <c r="X77" s="648">
        <f t="shared" si="20"/>
        <v>242</v>
      </c>
      <c r="Y77" s="1077" t="s">
        <v>200</v>
      </c>
      <c r="Z77" s="1077"/>
    </row>
    <row r="78" spans="1:29" ht="15.75">
      <c r="A78" s="1088" t="s">
        <v>67</v>
      </c>
      <c r="B78" s="1088"/>
      <c r="C78" s="648"/>
      <c r="D78" s="260">
        <v>64</v>
      </c>
      <c r="E78" s="648">
        <v>59</v>
      </c>
      <c r="F78" s="648">
        <v>129</v>
      </c>
      <c r="G78" s="648">
        <f t="shared" si="15"/>
        <v>252</v>
      </c>
      <c r="H78" s="648">
        <v>8010</v>
      </c>
      <c r="I78" s="648">
        <v>7695</v>
      </c>
      <c r="J78" s="648">
        <f t="shared" si="16"/>
        <v>15705</v>
      </c>
      <c r="K78" s="648">
        <v>49510</v>
      </c>
      <c r="L78" s="648">
        <v>41216</v>
      </c>
      <c r="M78" s="648">
        <f t="shared" si="17"/>
        <v>90726</v>
      </c>
      <c r="N78" s="648">
        <v>2398</v>
      </c>
      <c r="O78" s="648">
        <v>1744</v>
      </c>
      <c r="P78" s="648">
        <f t="shared" si="18"/>
        <v>4142</v>
      </c>
      <c r="Q78" s="648">
        <v>203</v>
      </c>
      <c r="R78" s="648">
        <v>49</v>
      </c>
      <c r="S78" s="648">
        <f t="shared" si="19"/>
        <v>252</v>
      </c>
      <c r="T78" s="482">
        <v>202</v>
      </c>
      <c r="U78" s="482">
        <v>49</v>
      </c>
      <c r="V78" s="482">
        <v>1</v>
      </c>
      <c r="W78" s="482">
        <v>0</v>
      </c>
      <c r="X78" s="648">
        <f t="shared" si="20"/>
        <v>252</v>
      </c>
      <c r="Y78" s="1077" t="s">
        <v>450</v>
      </c>
      <c r="Z78" s="1077"/>
    </row>
    <row r="79" spans="1:29" ht="15.75">
      <c r="A79" s="1088" t="s">
        <v>137</v>
      </c>
      <c r="B79" s="1088"/>
      <c r="C79" s="648"/>
      <c r="D79" s="648">
        <v>25</v>
      </c>
      <c r="E79" s="648">
        <v>24</v>
      </c>
      <c r="F79" s="648">
        <v>347</v>
      </c>
      <c r="G79" s="648">
        <f t="shared" si="15"/>
        <v>396</v>
      </c>
      <c r="H79" s="648">
        <v>9200</v>
      </c>
      <c r="I79" s="648">
        <v>8726</v>
      </c>
      <c r="J79" s="648">
        <f t="shared" si="16"/>
        <v>17926</v>
      </c>
      <c r="K79" s="648">
        <v>53615</v>
      </c>
      <c r="L79" s="648">
        <v>42873</v>
      </c>
      <c r="M79" s="648">
        <f t="shared" si="17"/>
        <v>96488</v>
      </c>
      <c r="N79" s="648">
        <v>3335</v>
      </c>
      <c r="O79" s="648">
        <v>1893</v>
      </c>
      <c r="P79" s="648">
        <f t="shared" si="18"/>
        <v>5228</v>
      </c>
      <c r="Q79" s="648">
        <v>351</v>
      </c>
      <c r="R79" s="648">
        <v>45</v>
      </c>
      <c r="S79" s="648">
        <f t="shared" si="19"/>
        <v>396</v>
      </c>
      <c r="T79" s="482">
        <v>284</v>
      </c>
      <c r="U79" s="482">
        <v>1</v>
      </c>
      <c r="V79" s="482">
        <v>111</v>
      </c>
      <c r="W79" s="482">
        <v>0</v>
      </c>
      <c r="X79" s="648">
        <f t="shared" si="20"/>
        <v>396</v>
      </c>
      <c r="Y79" s="1077" t="s">
        <v>451</v>
      </c>
      <c r="Z79" s="1077"/>
    </row>
    <row r="80" spans="1:29" ht="15.75">
      <c r="A80" s="1088" t="s">
        <v>69</v>
      </c>
      <c r="B80" s="1088"/>
      <c r="C80" s="648"/>
      <c r="D80" s="648">
        <v>20</v>
      </c>
      <c r="E80" s="648">
        <v>23</v>
      </c>
      <c r="F80" s="648">
        <v>283</v>
      </c>
      <c r="G80" s="648">
        <f t="shared" si="15"/>
        <v>326</v>
      </c>
      <c r="H80" s="648">
        <v>8016</v>
      </c>
      <c r="I80" s="648">
        <v>7418</v>
      </c>
      <c r="J80" s="648">
        <f t="shared" si="16"/>
        <v>15434</v>
      </c>
      <c r="K80" s="648">
        <v>49956</v>
      </c>
      <c r="L80" s="648">
        <v>44759</v>
      </c>
      <c r="M80" s="648">
        <f t="shared" si="17"/>
        <v>94715</v>
      </c>
      <c r="N80" s="648">
        <v>2267</v>
      </c>
      <c r="O80" s="648">
        <v>1946</v>
      </c>
      <c r="P80" s="648">
        <f t="shared" si="18"/>
        <v>4213</v>
      </c>
      <c r="Q80" s="648">
        <v>280</v>
      </c>
      <c r="R80" s="648">
        <v>46</v>
      </c>
      <c r="S80" s="648">
        <f t="shared" si="19"/>
        <v>326</v>
      </c>
      <c r="T80" s="482">
        <v>223</v>
      </c>
      <c r="U80" s="482">
        <v>5</v>
      </c>
      <c r="V80" s="482">
        <v>98</v>
      </c>
      <c r="W80" s="482">
        <v>0</v>
      </c>
      <c r="X80" s="648">
        <f t="shared" si="20"/>
        <v>326</v>
      </c>
      <c r="Y80" s="1077" t="s">
        <v>452</v>
      </c>
      <c r="Z80" s="1077"/>
    </row>
    <row r="81" spans="1:26" ht="15.75">
      <c r="A81" s="1088" t="s">
        <v>70</v>
      </c>
      <c r="B81" s="1088"/>
      <c r="C81" s="648"/>
      <c r="D81" s="648">
        <v>30</v>
      </c>
      <c r="E81" s="648">
        <v>33</v>
      </c>
      <c r="F81" s="648">
        <v>442</v>
      </c>
      <c r="G81" s="648">
        <f t="shared" si="15"/>
        <v>505</v>
      </c>
      <c r="H81" s="648">
        <v>10911</v>
      </c>
      <c r="I81" s="648">
        <v>10095</v>
      </c>
      <c r="J81" s="648">
        <f t="shared" si="16"/>
        <v>21006</v>
      </c>
      <c r="K81" s="648">
        <v>63396</v>
      </c>
      <c r="L81" s="648">
        <v>52431</v>
      </c>
      <c r="M81" s="648">
        <f t="shared" si="17"/>
        <v>115827</v>
      </c>
      <c r="N81" s="648">
        <v>3734</v>
      </c>
      <c r="O81" s="648">
        <v>2311</v>
      </c>
      <c r="P81" s="648">
        <f t="shared" si="18"/>
        <v>6045</v>
      </c>
      <c r="Q81" s="648">
        <v>459</v>
      </c>
      <c r="R81" s="648">
        <v>46</v>
      </c>
      <c r="S81" s="648">
        <f t="shared" si="19"/>
        <v>505</v>
      </c>
      <c r="T81" s="482">
        <v>385</v>
      </c>
      <c r="U81" s="482">
        <v>1</v>
      </c>
      <c r="V81" s="482">
        <v>119</v>
      </c>
      <c r="W81" s="482">
        <v>0</v>
      </c>
      <c r="X81" s="648">
        <f t="shared" si="20"/>
        <v>505</v>
      </c>
      <c r="Y81" s="1077" t="s">
        <v>204</v>
      </c>
      <c r="Z81" s="1077"/>
    </row>
    <row r="82" spans="1:26" ht="15.75">
      <c r="A82" s="1088" t="s">
        <v>71</v>
      </c>
      <c r="B82" s="1088"/>
      <c r="C82" s="648"/>
      <c r="D82" s="648">
        <v>95</v>
      </c>
      <c r="E82" s="648">
        <v>84</v>
      </c>
      <c r="F82" s="648">
        <v>574</v>
      </c>
      <c r="G82" s="648">
        <f t="shared" si="15"/>
        <v>753</v>
      </c>
      <c r="H82" s="648">
        <v>14901</v>
      </c>
      <c r="I82" s="648">
        <v>13071</v>
      </c>
      <c r="J82" s="648">
        <f t="shared" si="16"/>
        <v>27972</v>
      </c>
      <c r="K82" s="648">
        <v>88427</v>
      </c>
      <c r="L82" s="648">
        <v>73035</v>
      </c>
      <c r="M82" s="648">
        <f t="shared" si="17"/>
        <v>161462</v>
      </c>
      <c r="N82" s="648">
        <v>5964</v>
      </c>
      <c r="O82" s="648">
        <v>2519</v>
      </c>
      <c r="P82" s="648">
        <f t="shared" si="18"/>
        <v>8483</v>
      </c>
      <c r="Q82" s="648">
        <v>658</v>
      </c>
      <c r="R82" s="648">
        <v>95</v>
      </c>
      <c r="S82" s="648">
        <f t="shared" si="19"/>
        <v>753</v>
      </c>
      <c r="T82" s="482">
        <v>437</v>
      </c>
      <c r="U82" s="482">
        <v>24</v>
      </c>
      <c r="V82" s="482">
        <v>292</v>
      </c>
      <c r="W82" s="482">
        <v>0</v>
      </c>
      <c r="X82" s="648">
        <f t="shared" si="20"/>
        <v>753</v>
      </c>
      <c r="Y82" s="1077" t="s">
        <v>205</v>
      </c>
      <c r="Z82" s="1077"/>
    </row>
    <row r="83" spans="1:26" ht="15.75">
      <c r="A83" s="1088" t="s">
        <v>72</v>
      </c>
      <c r="B83" s="1088"/>
      <c r="C83" s="648"/>
      <c r="D83" s="648">
        <v>6</v>
      </c>
      <c r="E83" s="648">
        <v>6</v>
      </c>
      <c r="F83" s="648">
        <v>292</v>
      </c>
      <c r="G83" s="648">
        <f t="shared" si="15"/>
        <v>304</v>
      </c>
      <c r="H83" s="648">
        <v>9410</v>
      </c>
      <c r="I83" s="648">
        <v>7978</v>
      </c>
      <c r="J83" s="648">
        <f t="shared" si="16"/>
        <v>17388</v>
      </c>
      <c r="K83" s="648">
        <v>36782</v>
      </c>
      <c r="L83" s="648">
        <v>26210</v>
      </c>
      <c r="M83" s="648">
        <f t="shared" si="17"/>
        <v>62992</v>
      </c>
      <c r="N83" s="648">
        <v>1350</v>
      </c>
      <c r="O83" s="648">
        <v>2690</v>
      </c>
      <c r="P83" s="648">
        <f t="shared" si="18"/>
        <v>4040</v>
      </c>
      <c r="Q83" s="648">
        <v>299</v>
      </c>
      <c r="R83" s="648">
        <v>5</v>
      </c>
      <c r="S83" s="648">
        <f t="shared" si="19"/>
        <v>304</v>
      </c>
      <c r="T83" s="482">
        <v>296</v>
      </c>
      <c r="U83" s="482">
        <v>1</v>
      </c>
      <c r="V83" s="482">
        <v>7</v>
      </c>
      <c r="W83" s="482">
        <v>0</v>
      </c>
      <c r="X83" s="648">
        <f t="shared" si="20"/>
        <v>304</v>
      </c>
      <c r="Y83" s="1077" t="s">
        <v>206</v>
      </c>
      <c r="Z83" s="1077"/>
    </row>
    <row r="84" spans="1:26" ht="15.75">
      <c r="A84" s="1217" t="s">
        <v>73</v>
      </c>
      <c r="B84" s="1217"/>
      <c r="C84" s="687"/>
      <c r="D84" s="687">
        <v>92</v>
      </c>
      <c r="E84" s="687">
        <v>77</v>
      </c>
      <c r="F84" s="687">
        <v>162</v>
      </c>
      <c r="G84" s="687">
        <f t="shared" si="15"/>
        <v>331</v>
      </c>
      <c r="H84" s="687">
        <v>12223</v>
      </c>
      <c r="I84" s="687">
        <v>11825</v>
      </c>
      <c r="J84" s="687">
        <f t="shared" si="16"/>
        <v>24048</v>
      </c>
      <c r="K84" s="687">
        <v>72921</v>
      </c>
      <c r="L84" s="687">
        <v>65563</v>
      </c>
      <c r="M84" s="687">
        <f t="shared" si="17"/>
        <v>138484</v>
      </c>
      <c r="N84" s="687">
        <v>2250</v>
      </c>
      <c r="O84" s="687">
        <v>2083</v>
      </c>
      <c r="P84" s="687">
        <f t="shared" si="18"/>
        <v>4333</v>
      </c>
      <c r="Q84" s="687">
        <v>231</v>
      </c>
      <c r="R84" s="687">
        <v>100</v>
      </c>
      <c r="S84" s="687">
        <f t="shared" si="19"/>
        <v>331</v>
      </c>
      <c r="T84" s="739">
        <v>127</v>
      </c>
      <c r="U84" s="739">
        <v>10</v>
      </c>
      <c r="V84" s="739">
        <v>194</v>
      </c>
      <c r="W84" s="739">
        <v>0</v>
      </c>
      <c r="X84" s="687">
        <f t="shared" si="20"/>
        <v>331</v>
      </c>
      <c r="Y84" s="1089" t="s">
        <v>636</v>
      </c>
      <c r="Z84" s="1089"/>
    </row>
    <row r="85" spans="1:26" ht="15.75">
      <c r="A85" s="1073" t="s">
        <v>32</v>
      </c>
      <c r="B85" s="1073"/>
      <c r="C85" s="644"/>
      <c r="D85" s="702">
        <f t="shared" ref="D85:F85" si="21">SUM(D65:D84)</f>
        <v>998</v>
      </c>
      <c r="E85" s="702">
        <f t="shared" si="21"/>
        <v>903</v>
      </c>
      <c r="F85" s="702">
        <f t="shared" si="21"/>
        <v>4472</v>
      </c>
      <c r="G85" s="702">
        <f t="shared" si="15"/>
        <v>6373</v>
      </c>
      <c r="H85" s="702">
        <f t="shared" ref="H85:I85" si="22">SUM(H65:H84)</f>
        <v>179963</v>
      </c>
      <c r="I85" s="702">
        <f t="shared" si="22"/>
        <v>166919</v>
      </c>
      <c r="J85" s="702">
        <f t="shared" si="16"/>
        <v>346882</v>
      </c>
      <c r="K85" s="702">
        <f t="shared" ref="K85:L85" si="23">SUM(K65:K84)</f>
        <v>977855</v>
      </c>
      <c r="L85" s="702">
        <f t="shared" si="23"/>
        <v>827939</v>
      </c>
      <c r="M85" s="702">
        <f t="shared" si="17"/>
        <v>1805794</v>
      </c>
      <c r="N85" s="702">
        <f t="shared" ref="N85:O85" si="24">SUM(N65:N84)</f>
        <v>46113</v>
      </c>
      <c r="O85" s="702">
        <f t="shared" si="24"/>
        <v>38768</v>
      </c>
      <c r="P85" s="702">
        <f t="shared" si="18"/>
        <v>84881</v>
      </c>
      <c r="Q85" s="702">
        <f>SUM(Q65:Q84)</f>
        <v>5280</v>
      </c>
      <c r="R85" s="702">
        <f>SUM(R65:R84)</f>
        <v>1093</v>
      </c>
      <c r="S85" s="702">
        <f t="shared" si="19"/>
        <v>6373</v>
      </c>
      <c r="T85" s="702">
        <f>SUM(T65:T84)</f>
        <v>3779</v>
      </c>
      <c r="U85" s="702">
        <f>SUM(U65:U84)</f>
        <v>189</v>
      </c>
      <c r="V85" s="702">
        <f>SUM(V65:V84)</f>
        <v>2404</v>
      </c>
      <c r="W85" s="702">
        <f>SUM(W65:W84)</f>
        <v>1</v>
      </c>
      <c r="X85" s="702">
        <f t="shared" si="20"/>
        <v>6373</v>
      </c>
      <c r="Y85" s="650" t="s">
        <v>181</v>
      </c>
      <c r="Z85" s="736"/>
    </row>
    <row r="91" spans="1:26" ht="15">
      <c r="D91" s="740">
        <f t="shared" ref="D91:X91" si="25">SUM(D56,D85)</f>
        <v>3677</v>
      </c>
      <c r="E91" s="740">
        <f t="shared" si="25"/>
        <v>3138</v>
      </c>
      <c r="F91" s="740">
        <f t="shared" si="25"/>
        <v>6482</v>
      </c>
      <c r="G91" s="740">
        <f t="shared" si="25"/>
        <v>13297</v>
      </c>
      <c r="H91" s="740">
        <f t="shared" si="25"/>
        <v>505199</v>
      </c>
      <c r="I91" s="740">
        <f t="shared" si="25"/>
        <v>486101</v>
      </c>
      <c r="J91" s="740">
        <f t="shared" si="25"/>
        <v>991300</v>
      </c>
      <c r="K91" s="740">
        <f t="shared" si="25"/>
        <v>2808354</v>
      </c>
      <c r="L91" s="740">
        <f t="shared" si="25"/>
        <v>2510201</v>
      </c>
      <c r="M91" s="740">
        <f t="shared" si="25"/>
        <v>5318555</v>
      </c>
      <c r="N91" s="740">
        <f t="shared" si="25"/>
        <v>80240</v>
      </c>
      <c r="O91" s="740">
        <f t="shared" si="25"/>
        <v>169261</v>
      </c>
      <c r="P91" s="740">
        <f t="shared" si="25"/>
        <v>249501</v>
      </c>
      <c r="Q91" s="740">
        <f t="shared" si="25"/>
        <v>9358</v>
      </c>
      <c r="R91" s="740">
        <f t="shared" si="25"/>
        <v>3939</v>
      </c>
      <c r="S91" s="740">
        <f t="shared" si="25"/>
        <v>13297</v>
      </c>
      <c r="T91" s="740">
        <f t="shared" si="25"/>
        <v>5165</v>
      </c>
      <c r="U91" s="740">
        <f t="shared" si="25"/>
        <v>739</v>
      </c>
      <c r="V91" s="740">
        <f t="shared" si="25"/>
        <v>7373</v>
      </c>
      <c r="W91" s="740">
        <f t="shared" si="25"/>
        <v>20</v>
      </c>
      <c r="X91" s="740">
        <f t="shared" si="25"/>
        <v>13297</v>
      </c>
    </row>
    <row r="115" spans="4:16">
      <c r="D115" s="741"/>
      <c r="E115" s="741"/>
      <c r="F115" s="741"/>
      <c r="G115" s="741"/>
      <c r="H115" s="741"/>
      <c r="I115" s="741"/>
      <c r="J115" s="741"/>
      <c r="K115" s="741"/>
      <c r="L115" s="741"/>
      <c r="M115" s="741"/>
      <c r="N115" s="741"/>
      <c r="O115" s="741"/>
      <c r="P115" s="741"/>
    </row>
    <row r="116" spans="4:16">
      <c r="D116" s="741"/>
      <c r="E116" s="741"/>
      <c r="F116" s="741"/>
      <c r="G116" s="741"/>
      <c r="H116" s="741"/>
      <c r="I116" s="741"/>
      <c r="J116" s="741"/>
      <c r="K116" s="741"/>
      <c r="L116" s="741"/>
      <c r="M116" s="741"/>
      <c r="N116" s="741"/>
      <c r="O116" s="741"/>
      <c r="P116" s="741"/>
    </row>
    <row r="117" spans="4:16">
      <c r="D117" s="741"/>
      <c r="E117" s="741"/>
      <c r="F117" s="741"/>
      <c r="G117" s="741"/>
      <c r="H117" s="741"/>
      <c r="I117" s="741"/>
      <c r="J117" s="741"/>
      <c r="K117" s="741"/>
      <c r="L117" s="741"/>
      <c r="M117" s="741"/>
      <c r="N117" s="741"/>
      <c r="O117" s="741"/>
      <c r="P117" s="741"/>
    </row>
    <row r="118" spans="4:16">
      <c r="D118" s="741"/>
      <c r="E118" s="741"/>
      <c r="F118" s="741"/>
      <c r="G118" s="741"/>
      <c r="H118" s="741"/>
      <c r="I118" s="741"/>
      <c r="J118" s="741"/>
      <c r="K118" s="741"/>
      <c r="L118" s="741"/>
      <c r="M118" s="741"/>
      <c r="N118" s="741"/>
      <c r="O118" s="741"/>
      <c r="P118" s="741"/>
    </row>
  </sheetData>
  <mergeCells count="56">
    <mergeCell ref="Q63:S63"/>
    <mergeCell ref="T63:X63"/>
    <mergeCell ref="A69:A74"/>
    <mergeCell ref="W61:X61"/>
    <mergeCell ref="Z69:Z74"/>
    <mergeCell ref="A59:AA59"/>
    <mergeCell ref="A60:Z60"/>
    <mergeCell ref="A61:B61"/>
    <mergeCell ref="A62:C65"/>
    <mergeCell ref="D62:G62"/>
    <mergeCell ref="D63:G63"/>
    <mergeCell ref="H62:J62"/>
    <mergeCell ref="H63:J63"/>
    <mergeCell ref="K62:M62"/>
    <mergeCell ref="K63:M63"/>
    <mergeCell ref="N62:P62"/>
    <mergeCell ref="N63:P63"/>
    <mergeCell ref="Y62:Z65"/>
    <mergeCell ref="T62:X62"/>
    <mergeCell ref="Q62:S62"/>
    <mergeCell ref="A1:AA1"/>
    <mergeCell ref="A2:Z2"/>
    <mergeCell ref="A4:C7"/>
    <mergeCell ref="D4:G4"/>
    <mergeCell ref="D5:G5"/>
    <mergeCell ref="H4:J4"/>
    <mergeCell ref="H5:J5"/>
    <mergeCell ref="K5:M5"/>
    <mergeCell ref="K4:M4"/>
    <mergeCell ref="N5:P5"/>
    <mergeCell ref="Y4:Z7"/>
    <mergeCell ref="S5:X5"/>
    <mergeCell ref="S4:X4"/>
    <mergeCell ref="Q5:R5"/>
    <mergeCell ref="Q4:R4"/>
    <mergeCell ref="A11:A16"/>
    <mergeCell ref="Z11:Z16"/>
    <mergeCell ref="A30:AA30"/>
    <mergeCell ref="A31:AA31"/>
    <mergeCell ref="A32:B32"/>
    <mergeCell ref="Y33:Z36"/>
    <mergeCell ref="S33:X33"/>
    <mergeCell ref="S34:X34"/>
    <mergeCell ref="Z40:Z45"/>
    <mergeCell ref="A40:A45"/>
    <mergeCell ref="K33:L33"/>
    <mergeCell ref="K34:L34"/>
    <mergeCell ref="P33:R33"/>
    <mergeCell ref="M33:O33"/>
    <mergeCell ref="M34:O34"/>
    <mergeCell ref="P34:R34"/>
    <mergeCell ref="A33:C36"/>
    <mergeCell ref="D33:G33"/>
    <mergeCell ref="D34:G34"/>
    <mergeCell ref="H33:J33"/>
    <mergeCell ref="H34:J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C120"/>
  <sheetViews>
    <sheetView rightToLeft="1" topLeftCell="A5" workbookViewId="0">
      <selection sqref="A1:Q27"/>
    </sheetView>
  </sheetViews>
  <sheetFormatPr defaultRowHeight="12.75"/>
  <cols>
    <col min="15" max="15" width="16.5703125" customWidth="1"/>
  </cols>
  <sheetData>
    <row r="1" spans="1:29" ht="43.5" customHeight="1">
      <c r="A1" s="1426" t="s">
        <v>646</v>
      </c>
      <c r="B1" s="1426"/>
      <c r="C1" s="1426"/>
      <c r="D1" s="1426"/>
      <c r="E1" s="1426"/>
      <c r="F1" s="1426"/>
      <c r="G1" s="1426"/>
      <c r="H1" s="1426"/>
      <c r="I1" s="1426"/>
      <c r="J1" s="1426"/>
      <c r="K1" s="1426"/>
      <c r="L1" s="1426"/>
      <c r="M1" s="1426"/>
      <c r="N1" s="1426"/>
      <c r="O1" s="1426"/>
      <c r="P1" s="1426"/>
      <c r="Q1" s="1426"/>
    </row>
    <row r="2" spans="1:29" ht="39" customHeight="1">
      <c r="A2" s="1426" t="s">
        <v>647</v>
      </c>
      <c r="B2" s="1426"/>
      <c r="C2" s="1426"/>
      <c r="D2" s="1426"/>
      <c r="E2" s="1426"/>
      <c r="F2" s="1426"/>
      <c r="G2" s="1426"/>
      <c r="H2" s="1426"/>
      <c r="I2" s="1426"/>
      <c r="J2" s="1426"/>
      <c r="K2" s="1426"/>
      <c r="L2" s="1426"/>
      <c r="M2" s="1426"/>
      <c r="N2" s="1426"/>
      <c r="O2" s="1426"/>
      <c r="P2" s="1426"/>
      <c r="Q2" s="1426"/>
    </row>
    <row r="3" spans="1:29" ht="18.75" thickBot="1">
      <c r="A3" s="1467" t="s">
        <v>648</v>
      </c>
      <c r="B3" s="1467"/>
      <c r="C3" s="732"/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732"/>
      <c r="O3" s="1133" t="s">
        <v>649</v>
      </c>
      <c r="P3" s="1133"/>
    </row>
    <row r="4" spans="1:29" ht="39.75" customHeight="1" thickTop="1">
      <c r="A4" s="1430" t="s">
        <v>41</v>
      </c>
      <c r="B4" s="1430"/>
      <c r="C4" s="1440" t="s">
        <v>607</v>
      </c>
      <c r="D4" s="1440"/>
      <c r="E4" s="1440"/>
      <c r="F4" s="1440"/>
      <c r="G4" s="1473" t="s">
        <v>650</v>
      </c>
      <c r="H4" s="1473"/>
      <c r="I4" s="1473"/>
      <c r="J4" s="1473" t="s">
        <v>651</v>
      </c>
      <c r="K4" s="1473"/>
      <c r="L4" s="1473"/>
      <c r="M4" s="1440" t="s">
        <v>615</v>
      </c>
      <c r="N4" s="1440"/>
      <c r="O4" s="1430" t="s">
        <v>180</v>
      </c>
      <c r="P4" s="1430"/>
      <c r="Q4" s="256"/>
    </row>
    <row r="5" spans="1:29" ht="60" customHeight="1">
      <c r="A5" s="1431"/>
      <c r="B5" s="1431"/>
      <c r="C5" s="1435" t="s">
        <v>608</v>
      </c>
      <c r="D5" s="1435"/>
      <c r="E5" s="1435"/>
      <c r="F5" s="1435"/>
      <c r="G5" s="1431" t="s">
        <v>652</v>
      </c>
      <c r="H5" s="1431"/>
      <c r="I5" s="1431"/>
      <c r="J5" s="1435" t="s">
        <v>653</v>
      </c>
      <c r="K5" s="1435"/>
      <c r="L5" s="1435"/>
      <c r="M5" s="1435" t="s">
        <v>654</v>
      </c>
      <c r="N5" s="1435"/>
      <c r="O5" s="1431"/>
      <c r="P5" s="1431"/>
      <c r="Q5" s="256"/>
    </row>
    <row r="6" spans="1:29" ht="15.75">
      <c r="A6" s="1431"/>
      <c r="B6" s="1431"/>
      <c r="C6" s="640" t="s">
        <v>33</v>
      </c>
      <c r="D6" s="637" t="s">
        <v>34</v>
      </c>
      <c r="E6" s="637" t="s">
        <v>609</v>
      </c>
      <c r="F6" s="637" t="s">
        <v>35</v>
      </c>
      <c r="G6" s="640" t="s">
        <v>103</v>
      </c>
      <c r="H6" s="637" t="s">
        <v>104</v>
      </c>
      <c r="I6" s="637" t="s">
        <v>35</v>
      </c>
      <c r="J6" s="640" t="s">
        <v>33</v>
      </c>
      <c r="K6" s="637" t="s">
        <v>34</v>
      </c>
      <c r="L6" s="637" t="s">
        <v>35</v>
      </c>
      <c r="M6" s="640" t="s">
        <v>655</v>
      </c>
      <c r="N6" s="640" t="s">
        <v>656</v>
      </c>
      <c r="O6" s="1431"/>
      <c r="P6" s="1431"/>
      <c r="Q6" s="256"/>
    </row>
    <row r="7" spans="1:29" ht="32.25" thickBot="1">
      <c r="A7" s="1432"/>
      <c r="B7" s="1432"/>
      <c r="C7" s="664" t="s">
        <v>186</v>
      </c>
      <c r="D7" s="638" t="s">
        <v>185</v>
      </c>
      <c r="E7" s="638" t="s">
        <v>232</v>
      </c>
      <c r="F7" s="638" t="s">
        <v>181</v>
      </c>
      <c r="G7" s="664" t="s">
        <v>657</v>
      </c>
      <c r="H7" s="638" t="s">
        <v>658</v>
      </c>
      <c r="I7" s="638" t="s">
        <v>181</v>
      </c>
      <c r="J7" s="664" t="s">
        <v>186</v>
      </c>
      <c r="K7" s="638" t="s">
        <v>185</v>
      </c>
      <c r="L7" s="638" t="s">
        <v>181</v>
      </c>
      <c r="M7" s="664" t="s">
        <v>659</v>
      </c>
      <c r="N7" s="664" t="s">
        <v>630</v>
      </c>
      <c r="O7" s="1432"/>
      <c r="P7" s="1432"/>
      <c r="Q7" s="256"/>
    </row>
    <row r="8" spans="1:29" ht="16.5" thickTop="1">
      <c r="A8" s="1093" t="s">
        <v>54</v>
      </c>
      <c r="B8" s="1093"/>
      <c r="C8" s="689">
        <v>354</v>
      </c>
      <c r="D8" s="689">
        <v>336</v>
      </c>
      <c r="E8" s="689">
        <v>532</v>
      </c>
      <c r="F8" s="689">
        <f t="shared" ref="F8:F26" si="0">SUM(C8:E8)</f>
        <v>1222</v>
      </c>
      <c r="G8" s="689">
        <v>5819</v>
      </c>
      <c r="H8" s="689">
        <v>8751</v>
      </c>
      <c r="I8" s="689">
        <f t="shared" ref="I8:I26" si="1">SUM(G8:H8)</f>
        <v>14570</v>
      </c>
      <c r="J8" s="689">
        <v>38480</v>
      </c>
      <c r="K8" s="689">
        <v>36407</v>
      </c>
      <c r="L8" s="689">
        <f t="shared" ref="L8:L26" si="2">SUM(J8:K8)</f>
        <v>74887</v>
      </c>
      <c r="M8" s="742">
        <v>889</v>
      </c>
      <c r="N8" s="742">
        <v>333</v>
      </c>
      <c r="O8" s="1078" t="s">
        <v>449</v>
      </c>
      <c r="P8" s="1078"/>
      <c r="AC8" s="42" t="s">
        <v>610</v>
      </c>
    </row>
    <row r="9" spans="1:29" ht="15.75">
      <c r="A9" s="1088" t="s">
        <v>55</v>
      </c>
      <c r="B9" s="1088"/>
      <c r="C9" s="662">
        <v>63</v>
      </c>
      <c r="D9" s="662">
        <v>42</v>
      </c>
      <c r="E9" s="662">
        <v>559</v>
      </c>
      <c r="F9" s="662">
        <f t="shared" si="0"/>
        <v>664</v>
      </c>
      <c r="G9" s="662">
        <v>2884</v>
      </c>
      <c r="H9" s="662">
        <v>6623</v>
      </c>
      <c r="I9" s="662">
        <f t="shared" si="1"/>
        <v>9507</v>
      </c>
      <c r="J9" s="662">
        <v>18394</v>
      </c>
      <c r="K9" s="662">
        <v>17562</v>
      </c>
      <c r="L9" s="662">
        <f t="shared" si="2"/>
        <v>35956</v>
      </c>
      <c r="M9" s="259">
        <v>412</v>
      </c>
      <c r="N9" s="259">
        <v>252</v>
      </c>
      <c r="O9" s="1077" t="s">
        <v>191</v>
      </c>
      <c r="P9" s="1077"/>
    </row>
    <row r="10" spans="1:29" ht="15.75">
      <c r="A10" s="1088" t="s">
        <v>56</v>
      </c>
      <c r="B10" s="1088"/>
      <c r="C10" s="662">
        <v>135</v>
      </c>
      <c r="D10" s="662">
        <v>122</v>
      </c>
      <c r="E10" s="662">
        <v>660</v>
      </c>
      <c r="F10" s="662">
        <f t="shared" si="0"/>
        <v>917</v>
      </c>
      <c r="G10" s="662">
        <v>6425</v>
      </c>
      <c r="H10" s="662">
        <v>11729</v>
      </c>
      <c r="I10" s="662">
        <f t="shared" si="1"/>
        <v>18154</v>
      </c>
      <c r="J10" s="662">
        <v>26210</v>
      </c>
      <c r="K10" s="662">
        <v>25183</v>
      </c>
      <c r="L10" s="662">
        <f t="shared" si="2"/>
        <v>51393</v>
      </c>
      <c r="M10" s="259">
        <v>728</v>
      </c>
      <c r="N10" s="259">
        <v>189</v>
      </c>
      <c r="O10" s="1077" t="s">
        <v>192</v>
      </c>
      <c r="P10" s="1077"/>
    </row>
    <row r="11" spans="1:29" ht="24" customHeight="1">
      <c r="A11" s="1436" t="s">
        <v>364</v>
      </c>
      <c r="B11" s="205" t="s">
        <v>331</v>
      </c>
      <c r="C11" s="662">
        <v>73</v>
      </c>
      <c r="D11" s="662">
        <v>81</v>
      </c>
      <c r="E11" s="662">
        <v>236</v>
      </c>
      <c r="F11" s="662">
        <f t="shared" si="0"/>
        <v>390</v>
      </c>
      <c r="G11" s="662">
        <v>1960</v>
      </c>
      <c r="H11" s="662">
        <v>9733</v>
      </c>
      <c r="I11" s="662">
        <f t="shared" si="1"/>
        <v>11693</v>
      </c>
      <c r="J11" s="662">
        <v>21203</v>
      </c>
      <c r="K11" s="662">
        <v>21114</v>
      </c>
      <c r="L11" s="662">
        <f t="shared" si="2"/>
        <v>42317</v>
      </c>
      <c r="M11" s="259">
        <v>247</v>
      </c>
      <c r="N11" s="259">
        <v>143</v>
      </c>
      <c r="O11" s="404" t="s">
        <v>453</v>
      </c>
      <c r="P11" s="1441" t="s">
        <v>179</v>
      </c>
    </row>
    <row r="12" spans="1:29" ht="15.75">
      <c r="A12" s="1437"/>
      <c r="B12" s="205" t="s">
        <v>333</v>
      </c>
      <c r="C12" s="662">
        <v>129</v>
      </c>
      <c r="D12" s="662">
        <v>72</v>
      </c>
      <c r="E12" s="662">
        <v>349</v>
      </c>
      <c r="F12" s="662">
        <f t="shared" si="0"/>
        <v>550</v>
      </c>
      <c r="G12" s="662">
        <v>2744</v>
      </c>
      <c r="H12" s="662">
        <v>10136</v>
      </c>
      <c r="I12" s="662">
        <f t="shared" si="1"/>
        <v>12880</v>
      </c>
      <c r="J12" s="662">
        <v>41147</v>
      </c>
      <c r="K12" s="662">
        <v>39558</v>
      </c>
      <c r="L12" s="662">
        <f t="shared" si="2"/>
        <v>80705</v>
      </c>
      <c r="M12" s="259">
        <v>369</v>
      </c>
      <c r="N12" s="259">
        <v>181</v>
      </c>
      <c r="O12" s="404" t="s">
        <v>454</v>
      </c>
      <c r="P12" s="1442"/>
    </row>
    <row r="13" spans="1:29" ht="15.75">
      <c r="A13" s="1437"/>
      <c r="B13" s="205" t="s">
        <v>332</v>
      </c>
      <c r="C13" s="662">
        <v>155</v>
      </c>
      <c r="D13" s="662">
        <v>134</v>
      </c>
      <c r="E13" s="662">
        <v>62</v>
      </c>
      <c r="F13" s="662">
        <f t="shared" si="0"/>
        <v>351</v>
      </c>
      <c r="G13" s="662">
        <v>2311</v>
      </c>
      <c r="H13" s="662">
        <v>5507</v>
      </c>
      <c r="I13" s="662">
        <f t="shared" si="1"/>
        <v>7818</v>
      </c>
      <c r="J13" s="662">
        <v>18366</v>
      </c>
      <c r="K13" s="662">
        <v>18116</v>
      </c>
      <c r="L13" s="662">
        <f t="shared" si="2"/>
        <v>36482</v>
      </c>
      <c r="M13" s="259">
        <v>226</v>
      </c>
      <c r="N13" s="259">
        <v>125</v>
      </c>
      <c r="O13" s="404" t="s">
        <v>455</v>
      </c>
      <c r="P13" s="1442"/>
    </row>
    <row r="14" spans="1:29" ht="15.75">
      <c r="A14" s="1437"/>
      <c r="B14" s="205" t="s">
        <v>334</v>
      </c>
      <c r="C14" s="662">
        <v>35</v>
      </c>
      <c r="D14" s="662">
        <v>34</v>
      </c>
      <c r="E14" s="662">
        <v>226</v>
      </c>
      <c r="F14" s="662">
        <f t="shared" si="0"/>
        <v>295</v>
      </c>
      <c r="G14" s="662">
        <v>1982</v>
      </c>
      <c r="H14" s="662">
        <v>7892</v>
      </c>
      <c r="I14" s="662">
        <f t="shared" si="1"/>
        <v>9874</v>
      </c>
      <c r="J14" s="662">
        <v>14476</v>
      </c>
      <c r="K14" s="662">
        <v>14140</v>
      </c>
      <c r="L14" s="662">
        <f t="shared" si="2"/>
        <v>28616</v>
      </c>
      <c r="M14" s="259">
        <v>253</v>
      </c>
      <c r="N14" s="259">
        <v>42</v>
      </c>
      <c r="O14" s="404" t="s">
        <v>456</v>
      </c>
      <c r="P14" s="1442"/>
    </row>
    <row r="15" spans="1:29" ht="15.75">
      <c r="A15" s="1437"/>
      <c r="B15" s="205" t="s">
        <v>336</v>
      </c>
      <c r="C15" s="662">
        <v>60</v>
      </c>
      <c r="D15" s="662">
        <v>24</v>
      </c>
      <c r="E15" s="662">
        <v>446</v>
      </c>
      <c r="F15" s="662">
        <f t="shared" si="0"/>
        <v>530</v>
      </c>
      <c r="G15" s="662">
        <v>2617</v>
      </c>
      <c r="H15" s="662">
        <v>11204</v>
      </c>
      <c r="I15" s="662">
        <f t="shared" si="1"/>
        <v>13821</v>
      </c>
      <c r="J15" s="662">
        <v>25771</v>
      </c>
      <c r="K15" s="662">
        <v>24729</v>
      </c>
      <c r="L15" s="662">
        <f t="shared" si="2"/>
        <v>50500</v>
      </c>
      <c r="M15" s="259">
        <v>386</v>
      </c>
      <c r="N15" s="259">
        <v>144</v>
      </c>
      <c r="O15" s="404" t="s">
        <v>457</v>
      </c>
      <c r="P15" s="1442"/>
    </row>
    <row r="16" spans="1:29" ht="15.75">
      <c r="A16" s="1447"/>
      <c r="B16" s="743" t="s">
        <v>335</v>
      </c>
      <c r="C16" s="685">
        <v>56</v>
      </c>
      <c r="D16" s="685">
        <v>65</v>
      </c>
      <c r="E16" s="685">
        <v>176</v>
      </c>
      <c r="F16" s="685">
        <f t="shared" si="0"/>
        <v>297</v>
      </c>
      <c r="G16" s="685">
        <v>2362</v>
      </c>
      <c r="H16" s="685">
        <v>6540</v>
      </c>
      <c r="I16" s="685">
        <f t="shared" si="1"/>
        <v>8902</v>
      </c>
      <c r="J16" s="685">
        <v>18492</v>
      </c>
      <c r="K16" s="685">
        <v>18239</v>
      </c>
      <c r="L16" s="685">
        <f t="shared" si="2"/>
        <v>36731</v>
      </c>
      <c r="M16" s="744">
        <v>255</v>
      </c>
      <c r="N16" s="744">
        <v>42</v>
      </c>
      <c r="O16" s="404" t="s">
        <v>458</v>
      </c>
      <c r="P16" s="1443"/>
    </row>
    <row r="17" spans="1:19" ht="15.75">
      <c r="A17" s="1088" t="s">
        <v>64</v>
      </c>
      <c r="B17" s="1088"/>
      <c r="C17" s="662">
        <v>301</v>
      </c>
      <c r="D17" s="662">
        <v>283</v>
      </c>
      <c r="E17" s="662">
        <v>186</v>
      </c>
      <c r="F17" s="685">
        <f t="shared" si="0"/>
        <v>770</v>
      </c>
      <c r="G17" s="662">
        <v>4689</v>
      </c>
      <c r="H17" s="662">
        <v>7387</v>
      </c>
      <c r="I17" s="685">
        <f t="shared" si="1"/>
        <v>12076</v>
      </c>
      <c r="J17" s="662">
        <v>32923</v>
      </c>
      <c r="K17" s="662">
        <v>30911</v>
      </c>
      <c r="L17" s="685">
        <f t="shared" si="2"/>
        <v>63834</v>
      </c>
      <c r="M17" s="259">
        <v>484</v>
      </c>
      <c r="N17" s="259">
        <v>286</v>
      </c>
      <c r="O17" s="1077" t="s">
        <v>493</v>
      </c>
      <c r="P17" s="1077"/>
    </row>
    <row r="18" spans="1:19" ht="15.75">
      <c r="A18" s="1088" t="s">
        <v>65</v>
      </c>
      <c r="B18" s="1088"/>
      <c r="C18" s="662">
        <v>290</v>
      </c>
      <c r="D18" s="662">
        <v>270</v>
      </c>
      <c r="E18" s="662">
        <v>338</v>
      </c>
      <c r="F18" s="662">
        <f t="shared" si="0"/>
        <v>898</v>
      </c>
      <c r="G18" s="662">
        <v>5867</v>
      </c>
      <c r="H18" s="662">
        <v>11818</v>
      </c>
      <c r="I18" s="662">
        <f t="shared" si="1"/>
        <v>17685</v>
      </c>
      <c r="J18" s="662">
        <v>34657</v>
      </c>
      <c r="K18" s="662">
        <v>32229</v>
      </c>
      <c r="L18" s="662">
        <f t="shared" si="2"/>
        <v>66886</v>
      </c>
      <c r="M18" s="259">
        <v>627</v>
      </c>
      <c r="N18" s="259">
        <v>271</v>
      </c>
      <c r="O18" s="1077" t="s">
        <v>199</v>
      </c>
      <c r="P18" s="1077"/>
    </row>
    <row r="19" spans="1:19" ht="15.75">
      <c r="A19" s="1088" t="s">
        <v>66</v>
      </c>
      <c r="B19" s="1088"/>
      <c r="C19" s="662">
        <v>229</v>
      </c>
      <c r="D19" s="662">
        <v>164</v>
      </c>
      <c r="E19" s="662">
        <v>152</v>
      </c>
      <c r="F19" s="662">
        <f t="shared" si="0"/>
        <v>545</v>
      </c>
      <c r="G19" s="662">
        <v>3998</v>
      </c>
      <c r="H19" s="662">
        <v>8243</v>
      </c>
      <c r="I19" s="662">
        <f t="shared" si="1"/>
        <v>12241</v>
      </c>
      <c r="J19" s="662">
        <v>21043</v>
      </c>
      <c r="K19" s="662">
        <v>21162</v>
      </c>
      <c r="L19" s="662">
        <f t="shared" si="2"/>
        <v>42205</v>
      </c>
      <c r="M19" s="259">
        <v>308</v>
      </c>
      <c r="N19" s="259">
        <v>237</v>
      </c>
      <c r="O19" s="1077" t="s">
        <v>200</v>
      </c>
      <c r="P19" s="1077"/>
    </row>
    <row r="20" spans="1:19" ht="15.75">
      <c r="A20" s="1088" t="s">
        <v>67</v>
      </c>
      <c r="B20" s="1088"/>
      <c r="C20" s="662">
        <v>255</v>
      </c>
      <c r="D20" s="662">
        <v>243</v>
      </c>
      <c r="E20" s="662">
        <v>132</v>
      </c>
      <c r="F20" s="662">
        <f t="shared" si="0"/>
        <v>630</v>
      </c>
      <c r="G20" s="662">
        <v>4251</v>
      </c>
      <c r="H20" s="662">
        <v>8052</v>
      </c>
      <c r="I20" s="662">
        <f t="shared" si="1"/>
        <v>12303</v>
      </c>
      <c r="J20" s="662">
        <v>24344</v>
      </c>
      <c r="K20" s="662">
        <v>24890</v>
      </c>
      <c r="L20" s="662">
        <f t="shared" si="2"/>
        <v>49234</v>
      </c>
      <c r="M20" s="259">
        <v>414</v>
      </c>
      <c r="N20" s="259">
        <v>216</v>
      </c>
      <c r="O20" s="1077" t="s">
        <v>450</v>
      </c>
      <c r="P20" s="1077"/>
    </row>
    <row r="21" spans="1:19" ht="15.75">
      <c r="A21" s="1088" t="s">
        <v>137</v>
      </c>
      <c r="B21" s="1088"/>
      <c r="C21" s="662">
        <v>185</v>
      </c>
      <c r="D21" s="662">
        <v>133</v>
      </c>
      <c r="E21" s="662">
        <v>403</v>
      </c>
      <c r="F21" s="662">
        <f t="shared" si="0"/>
        <v>721</v>
      </c>
      <c r="G21" s="662">
        <v>4964</v>
      </c>
      <c r="H21" s="662">
        <v>8175</v>
      </c>
      <c r="I21" s="662">
        <f t="shared" si="1"/>
        <v>13139</v>
      </c>
      <c r="J21" s="662">
        <v>22158</v>
      </c>
      <c r="K21" s="662">
        <v>22811</v>
      </c>
      <c r="L21" s="662">
        <f t="shared" si="2"/>
        <v>44969</v>
      </c>
      <c r="M21" s="259">
        <v>537</v>
      </c>
      <c r="N21" s="259">
        <v>184</v>
      </c>
      <c r="O21" s="1077" t="s">
        <v>451</v>
      </c>
      <c r="P21" s="1077"/>
      <c r="R21" s="716"/>
      <c r="S21" s="716"/>
    </row>
    <row r="22" spans="1:19" ht="15.75">
      <c r="A22" s="1088" t="s">
        <v>69</v>
      </c>
      <c r="B22" s="1088"/>
      <c r="C22" s="662">
        <v>109</v>
      </c>
      <c r="D22" s="662">
        <v>98</v>
      </c>
      <c r="E22" s="662">
        <v>306</v>
      </c>
      <c r="F22" s="662">
        <f t="shared" si="0"/>
        <v>513</v>
      </c>
      <c r="G22" s="662">
        <v>2801</v>
      </c>
      <c r="H22" s="662">
        <v>4770</v>
      </c>
      <c r="I22" s="662">
        <f t="shared" si="1"/>
        <v>7571</v>
      </c>
      <c r="J22" s="662">
        <v>13465</v>
      </c>
      <c r="K22" s="662">
        <v>12607</v>
      </c>
      <c r="L22" s="662">
        <f t="shared" si="2"/>
        <v>26072</v>
      </c>
      <c r="M22" s="259">
        <v>403</v>
      </c>
      <c r="N22" s="259">
        <v>110</v>
      </c>
      <c r="O22" s="1077" t="s">
        <v>452</v>
      </c>
      <c r="P22" s="1077"/>
    </row>
    <row r="23" spans="1:19" ht="15.75">
      <c r="A23" s="1088" t="s">
        <v>70</v>
      </c>
      <c r="B23" s="1088"/>
      <c r="C23" s="662">
        <v>215</v>
      </c>
      <c r="D23" s="662">
        <v>188</v>
      </c>
      <c r="E23" s="662">
        <v>470</v>
      </c>
      <c r="F23" s="662">
        <f t="shared" si="0"/>
        <v>873</v>
      </c>
      <c r="G23" s="662">
        <v>5203</v>
      </c>
      <c r="H23" s="662">
        <v>8219</v>
      </c>
      <c r="I23" s="662">
        <f t="shared" si="1"/>
        <v>13422</v>
      </c>
      <c r="J23" s="662">
        <v>23944</v>
      </c>
      <c r="K23" s="662">
        <v>22275</v>
      </c>
      <c r="L23" s="662">
        <f t="shared" si="2"/>
        <v>46219</v>
      </c>
      <c r="M23" s="259">
        <v>672</v>
      </c>
      <c r="N23" s="259">
        <v>201</v>
      </c>
      <c r="O23" s="1077" t="s">
        <v>204</v>
      </c>
      <c r="P23" s="1077"/>
    </row>
    <row r="24" spans="1:19" ht="15.75">
      <c r="A24" s="1088" t="s">
        <v>71</v>
      </c>
      <c r="B24" s="1088"/>
      <c r="C24" s="662">
        <v>357</v>
      </c>
      <c r="D24" s="662">
        <v>321</v>
      </c>
      <c r="E24" s="662">
        <v>616</v>
      </c>
      <c r="F24" s="662">
        <f t="shared" si="0"/>
        <v>1294</v>
      </c>
      <c r="G24" s="662">
        <v>8811</v>
      </c>
      <c r="H24" s="662">
        <v>12087</v>
      </c>
      <c r="I24" s="662">
        <f t="shared" si="1"/>
        <v>20898</v>
      </c>
      <c r="J24" s="662">
        <v>34989</v>
      </c>
      <c r="K24" s="662">
        <v>33809</v>
      </c>
      <c r="L24" s="662">
        <f t="shared" si="2"/>
        <v>68798</v>
      </c>
      <c r="M24" s="259">
        <v>924</v>
      </c>
      <c r="N24" s="259">
        <v>370</v>
      </c>
      <c r="O24" s="1077" t="s">
        <v>205</v>
      </c>
      <c r="P24" s="1077"/>
    </row>
    <row r="25" spans="1:19" ht="15.75">
      <c r="A25" s="1088" t="s">
        <v>72</v>
      </c>
      <c r="B25" s="1088"/>
      <c r="C25" s="662">
        <v>191</v>
      </c>
      <c r="D25" s="662">
        <v>165</v>
      </c>
      <c r="E25" s="662">
        <v>317</v>
      </c>
      <c r="F25" s="662">
        <f t="shared" si="0"/>
        <v>673</v>
      </c>
      <c r="G25" s="662">
        <v>5209</v>
      </c>
      <c r="H25" s="662">
        <v>7397</v>
      </c>
      <c r="I25" s="662">
        <f t="shared" si="1"/>
        <v>12606</v>
      </c>
      <c r="J25" s="662">
        <v>28066</v>
      </c>
      <c r="K25" s="662">
        <v>22186</v>
      </c>
      <c r="L25" s="662">
        <f t="shared" si="2"/>
        <v>50252</v>
      </c>
      <c r="M25" s="259">
        <v>518</v>
      </c>
      <c r="N25" s="259">
        <v>155</v>
      </c>
      <c r="O25" s="1077" t="s">
        <v>206</v>
      </c>
      <c r="P25" s="1077"/>
    </row>
    <row r="26" spans="1:19" ht="15.75">
      <c r="A26" s="1217" t="s">
        <v>73</v>
      </c>
      <c r="B26" s="1217"/>
      <c r="C26" s="734">
        <v>471</v>
      </c>
      <c r="D26" s="734">
        <v>359</v>
      </c>
      <c r="E26" s="734">
        <v>314</v>
      </c>
      <c r="F26" s="734">
        <f t="shared" si="0"/>
        <v>1144</v>
      </c>
      <c r="G26" s="734">
        <v>5251</v>
      </c>
      <c r="H26" s="734">
        <v>14919</v>
      </c>
      <c r="I26" s="734">
        <f t="shared" si="1"/>
        <v>20170</v>
      </c>
      <c r="J26" s="734">
        <v>46914</v>
      </c>
      <c r="K26" s="734">
        <v>48010</v>
      </c>
      <c r="L26" s="734">
        <f t="shared" si="2"/>
        <v>94924</v>
      </c>
      <c r="M26" s="745">
        <v>705</v>
      </c>
      <c r="N26" s="745">
        <v>439</v>
      </c>
      <c r="O26" s="1089" t="s">
        <v>636</v>
      </c>
      <c r="P26" s="1089"/>
    </row>
    <row r="27" spans="1:19" ht="15.75">
      <c r="A27" s="1073" t="s">
        <v>32</v>
      </c>
      <c r="B27" s="1073"/>
      <c r="C27" s="79">
        <f t="shared" ref="C27:N27" si="3">SUM(C8:C26)</f>
        <v>3663</v>
      </c>
      <c r="D27" s="79">
        <f t="shared" si="3"/>
        <v>3134</v>
      </c>
      <c r="E27" s="79">
        <f t="shared" si="3"/>
        <v>6480</v>
      </c>
      <c r="F27" s="79">
        <f t="shared" si="3"/>
        <v>13277</v>
      </c>
      <c r="G27" s="79">
        <f t="shared" si="3"/>
        <v>80148</v>
      </c>
      <c r="H27" s="79">
        <f t="shared" si="3"/>
        <v>169182</v>
      </c>
      <c r="I27" s="79">
        <f t="shared" si="3"/>
        <v>249330</v>
      </c>
      <c r="J27" s="79">
        <f t="shared" si="3"/>
        <v>505042</v>
      </c>
      <c r="K27" s="79">
        <f t="shared" si="3"/>
        <v>485938</v>
      </c>
      <c r="L27" s="79">
        <f t="shared" si="3"/>
        <v>990980</v>
      </c>
      <c r="M27" s="79">
        <f t="shared" si="3"/>
        <v>9357</v>
      </c>
      <c r="N27" s="79">
        <f t="shared" si="3"/>
        <v>3920</v>
      </c>
      <c r="O27" s="1090" t="s">
        <v>181</v>
      </c>
      <c r="P27" s="1090"/>
    </row>
    <row r="117" spans="3:15">
      <c r="C117" s="718"/>
      <c r="D117" s="718"/>
      <c r="E117" s="718"/>
      <c r="F117" s="718"/>
      <c r="G117" s="256"/>
      <c r="H117" s="256"/>
      <c r="I117" s="256"/>
      <c r="J117" s="256"/>
      <c r="K117" s="256"/>
      <c r="L117" s="256"/>
      <c r="M117" s="256"/>
      <c r="N117" s="256"/>
      <c r="O117" s="256"/>
    </row>
    <row r="118" spans="3:15">
      <c r="C118" s="718"/>
      <c r="D118" s="718"/>
      <c r="E118" s="718"/>
      <c r="F118" s="718"/>
      <c r="G118" s="256"/>
      <c r="H118" s="256"/>
      <c r="I118" s="256"/>
      <c r="J118" s="256"/>
      <c r="K118" s="256"/>
      <c r="L118" s="256"/>
      <c r="M118" s="256"/>
      <c r="N118" s="256"/>
      <c r="O118" s="256"/>
    </row>
    <row r="119" spans="3:15">
      <c r="C119" s="718"/>
      <c r="D119" s="718"/>
      <c r="E119" s="718"/>
      <c r="F119" s="718"/>
      <c r="G119" s="256"/>
      <c r="H119" s="256"/>
      <c r="I119" s="256"/>
      <c r="J119" s="256"/>
      <c r="K119" s="256"/>
      <c r="L119" s="256"/>
      <c r="M119" s="256"/>
      <c r="N119" s="256"/>
      <c r="O119" s="256"/>
    </row>
    <row r="120" spans="3:15">
      <c r="C120" s="718"/>
      <c r="D120" s="718"/>
      <c r="E120" s="718"/>
      <c r="F120" s="718"/>
      <c r="G120" s="256"/>
      <c r="H120" s="256"/>
      <c r="I120" s="256"/>
      <c r="J120" s="256"/>
      <c r="K120" s="256"/>
      <c r="L120" s="256"/>
      <c r="M120" s="256"/>
      <c r="N120" s="256"/>
      <c r="O120" s="256"/>
    </row>
  </sheetData>
  <mergeCells count="15">
    <mergeCell ref="A1:Q1"/>
    <mergeCell ref="A2:Q2"/>
    <mergeCell ref="A3:B3"/>
    <mergeCell ref="P11:P16"/>
    <mergeCell ref="A11:A16"/>
    <mergeCell ref="A4:B7"/>
    <mergeCell ref="C4:F4"/>
    <mergeCell ref="G4:I4"/>
    <mergeCell ref="J4:L4"/>
    <mergeCell ref="M4:N4"/>
    <mergeCell ref="O4:P7"/>
    <mergeCell ref="M5:N5"/>
    <mergeCell ref="J5:L5"/>
    <mergeCell ref="G5:I5"/>
    <mergeCell ref="C5:F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C120"/>
  <sheetViews>
    <sheetView rightToLeft="1" workbookViewId="0">
      <selection sqref="A1:Q27"/>
    </sheetView>
  </sheetViews>
  <sheetFormatPr defaultRowHeight="12.75"/>
  <cols>
    <col min="13" max="13" width="11.85546875" customWidth="1"/>
  </cols>
  <sheetData>
    <row r="1" spans="1:29" ht="51.75" customHeight="1">
      <c r="A1" s="1426" t="s">
        <v>660</v>
      </c>
      <c r="B1" s="1426"/>
      <c r="C1" s="1426"/>
      <c r="D1" s="1426"/>
      <c r="E1" s="1426"/>
      <c r="F1" s="1426"/>
      <c r="G1" s="1426"/>
      <c r="H1" s="1426"/>
      <c r="I1" s="1426"/>
      <c r="J1" s="1426"/>
      <c r="K1" s="1426"/>
      <c r="L1" s="1426"/>
      <c r="M1" s="1426"/>
      <c r="N1" s="1426"/>
      <c r="O1" s="1426"/>
      <c r="P1" s="1426"/>
      <c r="Q1" s="1426"/>
    </row>
    <row r="2" spans="1:29" ht="33" customHeight="1">
      <c r="A2" s="1426" t="s">
        <v>661</v>
      </c>
      <c r="B2" s="1426"/>
      <c r="C2" s="1426"/>
      <c r="D2" s="1426"/>
      <c r="E2" s="1426"/>
      <c r="F2" s="1426"/>
      <c r="G2" s="1426"/>
      <c r="H2" s="1426"/>
      <c r="I2" s="1426"/>
      <c r="J2" s="1426"/>
      <c r="K2" s="1426"/>
      <c r="L2" s="1426"/>
      <c r="M2" s="1426"/>
      <c r="N2" s="1426"/>
      <c r="O2" s="1426"/>
      <c r="P2" s="1426"/>
      <c r="Q2" s="1426"/>
    </row>
    <row r="3" spans="1:29" ht="18.75" thickBot="1">
      <c r="A3" s="1467" t="s">
        <v>662</v>
      </c>
      <c r="B3" s="1467"/>
      <c r="C3" s="732"/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1467" t="s">
        <v>663</v>
      </c>
      <c r="O3" s="1467"/>
      <c r="P3" s="1133"/>
    </row>
    <row r="4" spans="1:29" ht="48" customHeight="1" thickTop="1">
      <c r="A4" s="1430" t="s">
        <v>41</v>
      </c>
      <c r="B4" s="1430"/>
      <c r="C4" s="1440" t="s">
        <v>504</v>
      </c>
      <c r="D4" s="1440"/>
      <c r="E4" s="1440"/>
      <c r="F4" s="1440"/>
      <c r="G4" s="1473" t="s">
        <v>664</v>
      </c>
      <c r="H4" s="1473"/>
      <c r="I4" s="1473"/>
      <c r="J4" s="1473" t="s">
        <v>665</v>
      </c>
      <c r="K4" s="1473"/>
      <c r="L4" s="1473"/>
      <c r="M4" s="1440" t="s">
        <v>615</v>
      </c>
      <c r="N4" s="1440"/>
      <c r="O4" s="1430" t="s">
        <v>180</v>
      </c>
      <c r="P4" s="1430"/>
      <c r="Q4" s="256"/>
    </row>
    <row r="5" spans="1:29" ht="48" customHeight="1">
      <c r="A5" s="1431"/>
      <c r="B5" s="1431"/>
      <c r="C5" s="1435" t="s">
        <v>608</v>
      </c>
      <c r="D5" s="1435"/>
      <c r="E5" s="1435"/>
      <c r="F5" s="1435"/>
      <c r="G5" s="1431" t="s">
        <v>652</v>
      </c>
      <c r="H5" s="1431"/>
      <c r="I5" s="1431"/>
      <c r="J5" s="1438" t="s">
        <v>617</v>
      </c>
      <c r="K5" s="1438"/>
      <c r="L5" s="1438"/>
      <c r="M5" s="1435" t="s">
        <v>654</v>
      </c>
      <c r="N5" s="1435"/>
      <c r="O5" s="1431"/>
      <c r="P5" s="1431"/>
      <c r="Q5" s="256"/>
    </row>
    <row r="6" spans="1:29" ht="15.75">
      <c r="A6" s="1431"/>
      <c r="B6" s="1431"/>
      <c r="C6" s="640" t="s">
        <v>131</v>
      </c>
      <c r="D6" s="637" t="s">
        <v>34</v>
      </c>
      <c r="E6" s="637" t="s">
        <v>609</v>
      </c>
      <c r="F6" s="637" t="s">
        <v>35</v>
      </c>
      <c r="G6" s="640" t="s">
        <v>666</v>
      </c>
      <c r="H6" s="637" t="s">
        <v>104</v>
      </c>
      <c r="I6" s="637" t="s">
        <v>35</v>
      </c>
      <c r="J6" s="640" t="s">
        <v>131</v>
      </c>
      <c r="K6" s="637" t="s">
        <v>34</v>
      </c>
      <c r="L6" s="637" t="s">
        <v>35</v>
      </c>
      <c r="M6" s="640" t="s">
        <v>655</v>
      </c>
      <c r="N6" s="640" t="s">
        <v>656</v>
      </c>
      <c r="O6" s="1431"/>
      <c r="P6" s="1431"/>
      <c r="Q6" s="256"/>
    </row>
    <row r="7" spans="1:29" ht="16.5" thickBot="1">
      <c r="A7" s="1477"/>
      <c r="B7" s="1477"/>
      <c r="C7" s="746" t="s">
        <v>186</v>
      </c>
      <c r="D7" s="704" t="s">
        <v>185</v>
      </c>
      <c r="E7" s="704" t="s">
        <v>232</v>
      </c>
      <c r="F7" s="704" t="s">
        <v>181</v>
      </c>
      <c r="G7" s="746" t="s">
        <v>657</v>
      </c>
      <c r="H7" s="704" t="s">
        <v>658</v>
      </c>
      <c r="I7" s="704" t="s">
        <v>181</v>
      </c>
      <c r="J7" s="746" t="s">
        <v>186</v>
      </c>
      <c r="K7" s="704" t="s">
        <v>185</v>
      </c>
      <c r="L7" s="704" t="s">
        <v>181</v>
      </c>
      <c r="M7" s="746" t="s">
        <v>659</v>
      </c>
      <c r="N7" s="746" t="s">
        <v>630</v>
      </c>
      <c r="O7" s="1477"/>
      <c r="P7" s="1477"/>
      <c r="Q7" s="256"/>
    </row>
    <row r="8" spans="1:29" ht="15.75">
      <c r="A8" s="1231" t="s">
        <v>54</v>
      </c>
      <c r="B8" s="1231"/>
      <c r="C8" s="747">
        <v>1</v>
      </c>
      <c r="D8" s="747">
        <v>0</v>
      </c>
      <c r="E8" s="747">
        <v>2</v>
      </c>
      <c r="F8" s="747">
        <f t="shared" ref="F8:F26" si="0">SUM(C8:E8)</f>
        <v>3</v>
      </c>
      <c r="G8" s="747">
        <v>9</v>
      </c>
      <c r="H8" s="747">
        <v>5</v>
      </c>
      <c r="I8" s="747">
        <f t="shared" ref="I8:I26" si="1">SUM(G8:H8)</f>
        <v>14</v>
      </c>
      <c r="J8" s="747">
        <v>40</v>
      </c>
      <c r="K8" s="747">
        <v>2</v>
      </c>
      <c r="L8" s="747">
        <f t="shared" ref="L8:L26" si="2">SUM(J8:K8)</f>
        <v>42</v>
      </c>
      <c r="M8" s="747">
        <v>0</v>
      </c>
      <c r="N8" s="747">
        <v>3</v>
      </c>
      <c r="O8" s="1078" t="s">
        <v>449</v>
      </c>
      <c r="P8" s="1078"/>
      <c r="AC8" s="42" t="s">
        <v>610</v>
      </c>
    </row>
    <row r="9" spans="1:29" ht="15.75">
      <c r="A9" s="1088" t="s">
        <v>55</v>
      </c>
      <c r="B9" s="1088"/>
      <c r="C9" s="259">
        <v>1</v>
      </c>
      <c r="D9" s="259">
        <v>2</v>
      </c>
      <c r="E9" s="259">
        <v>0</v>
      </c>
      <c r="F9" s="259">
        <f t="shared" si="0"/>
        <v>3</v>
      </c>
      <c r="G9" s="259">
        <v>4</v>
      </c>
      <c r="H9" s="259">
        <v>19</v>
      </c>
      <c r="I9" s="259">
        <f t="shared" si="1"/>
        <v>23</v>
      </c>
      <c r="J9" s="259">
        <v>0</v>
      </c>
      <c r="K9" s="259">
        <v>0</v>
      </c>
      <c r="L9" s="259">
        <f t="shared" si="2"/>
        <v>0</v>
      </c>
      <c r="M9" s="259">
        <v>0</v>
      </c>
      <c r="N9" s="259">
        <v>3</v>
      </c>
      <c r="O9" s="1077" t="s">
        <v>191</v>
      </c>
      <c r="P9" s="1077"/>
    </row>
    <row r="10" spans="1:29" ht="15.75">
      <c r="A10" s="1088" t="s">
        <v>56</v>
      </c>
      <c r="B10" s="1088"/>
      <c r="C10" s="259">
        <v>0</v>
      </c>
      <c r="D10" s="259">
        <v>0</v>
      </c>
      <c r="E10" s="259">
        <v>0</v>
      </c>
      <c r="F10" s="259">
        <f t="shared" si="0"/>
        <v>0</v>
      </c>
      <c r="G10" s="259">
        <v>0</v>
      </c>
      <c r="H10" s="259">
        <v>0</v>
      </c>
      <c r="I10" s="259">
        <f t="shared" si="1"/>
        <v>0</v>
      </c>
      <c r="J10" s="259">
        <v>0</v>
      </c>
      <c r="K10" s="259">
        <v>0</v>
      </c>
      <c r="L10" s="259">
        <f t="shared" si="2"/>
        <v>0</v>
      </c>
      <c r="M10" s="259">
        <v>0</v>
      </c>
      <c r="N10" s="259">
        <v>0</v>
      </c>
      <c r="O10" s="1077" t="s">
        <v>192</v>
      </c>
      <c r="P10" s="1077"/>
    </row>
    <row r="11" spans="1:29" ht="20.25" customHeight="1">
      <c r="A11" s="1436" t="s">
        <v>364</v>
      </c>
      <c r="B11" s="205" t="s">
        <v>331</v>
      </c>
      <c r="C11" s="259">
        <v>1</v>
      </c>
      <c r="D11" s="259">
        <v>0</v>
      </c>
      <c r="E11" s="259">
        <v>0</v>
      </c>
      <c r="F11" s="259">
        <f t="shared" si="0"/>
        <v>1</v>
      </c>
      <c r="G11" s="259">
        <v>8</v>
      </c>
      <c r="H11" s="259">
        <v>1</v>
      </c>
      <c r="I11" s="259">
        <f t="shared" si="1"/>
        <v>9</v>
      </c>
      <c r="J11" s="259">
        <v>0</v>
      </c>
      <c r="K11" s="259">
        <v>0</v>
      </c>
      <c r="L11" s="259">
        <f t="shared" si="2"/>
        <v>0</v>
      </c>
      <c r="M11" s="259">
        <v>0</v>
      </c>
      <c r="N11" s="259">
        <v>1</v>
      </c>
      <c r="O11" s="404" t="s">
        <v>453</v>
      </c>
      <c r="P11" s="1441" t="s">
        <v>179</v>
      </c>
    </row>
    <row r="12" spans="1:29" ht="15.75">
      <c r="A12" s="1437"/>
      <c r="B12" s="205" t="s">
        <v>333</v>
      </c>
      <c r="C12" s="748">
        <v>0</v>
      </c>
      <c r="D12" s="748">
        <v>0</v>
      </c>
      <c r="E12" s="748">
        <v>0</v>
      </c>
      <c r="F12" s="259">
        <f t="shared" si="0"/>
        <v>0</v>
      </c>
      <c r="G12" s="749">
        <v>0</v>
      </c>
      <c r="H12" s="748">
        <v>0</v>
      </c>
      <c r="I12" s="259">
        <f t="shared" si="1"/>
        <v>0</v>
      </c>
      <c r="J12" s="748">
        <v>0</v>
      </c>
      <c r="K12" s="748">
        <v>0</v>
      </c>
      <c r="L12" s="259">
        <f t="shared" si="2"/>
        <v>0</v>
      </c>
      <c r="M12" s="748">
        <v>0</v>
      </c>
      <c r="N12" s="748">
        <v>0</v>
      </c>
      <c r="O12" s="404" t="s">
        <v>454</v>
      </c>
      <c r="P12" s="1442"/>
    </row>
    <row r="13" spans="1:29" ht="15.75">
      <c r="A13" s="1437"/>
      <c r="B13" s="205" t="s">
        <v>332</v>
      </c>
      <c r="C13" s="259">
        <v>0</v>
      </c>
      <c r="D13" s="259">
        <v>0</v>
      </c>
      <c r="E13" s="259">
        <v>0</v>
      </c>
      <c r="F13" s="259">
        <f t="shared" si="0"/>
        <v>0</v>
      </c>
      <c r="G13" s="259">
        <v>0</v>
      </c>
      <c r="H13" s="259">
        <v>0</v>
      </c>
      <c r="I13" s="259">
        <f t="shared" si="1"/>
        <v>0</v>
      </c>
      <c r="J13" s="259">
        <v>0</v>
      </c>
      <c r="K13" s="259">
        <v>0</v>
      </c>
      <c r="L13" s="259">
        <f t="shared" si="2"/>
        <v>0</v>
      </c>
      <c r="M13" s="259">
        <v>0</v>
      </c>
      <c r="N13" s="259">
        <v>0</v>
      </c>
      <c r="O13" s="404" t="s">
        <v>455</v>
      </c>
      <c r="P13" s="1442"/>
    </row>
    <row r="14" spans="1:29" ht="15.75">
      <c r="A14" s="1437"/>
      <c r="B14" s="205" t="s">
        <v>334</v>
      </c>
      <c r="C14" s="259">
        <v>0</v>
      </c>
      <c r="D14" s="259">
        <v>0</v>
      </c>
      <c r="E14" s="259">
        <v>0</v>
      </c>
      <c r="F14" s="259">
        <f t="shared" si="0"/>
        <v>0</v>
      </c>
      <c r="G14" s="259">
        <v>0</v>
      </c>
      <c r="H14" s="259">
        <v>0</v>
      </c>
      <c r="I14" s="259">
        <f t="shared" si="1"/>
        <v>0</v>
      </c>
      <c r="J14" s="259">
        <v>0</v>
      </c>
      <c r="K14" s="259">
        <v>0</v>
      </c>
      <c r="L14" s="259">
        <f t="shared" si="2"/>
        <v>0</v>
      </c>
      <c r="M14" s="259">
        <v>0</v>
      </c>
      <c r="N14" s="259">
        <v>0</v>
      </c>
      <c r="O14" s="404" t="s">
        <v>456</v>
      </c>
      <c r="P14" s="1442"/>
    </row>
    <row r="15" spans="1:29" ht="15.75">
      <c r="A15" s="1437"/>
      <c r="B15" s="205" t="s">
        <v>336</v>
      </c>
      <c r="C15" s="259">
        <v>0</v>
      </c>
      <c r="D15" s="259">
        <v>0</v>
      </c>
      <c r="E15" s="259">
        <v>0</v>
      </c>
      <c r="F15" s="259">
        <f t="shared" si="0"/>
        <v>0</v>
      </c>
      <c r="G15" s="259">
        <v>0</v>
      </c>
      <c r="H15" s="259">
        <v>0</v>
      </c>
      <c r="I15" s="259">
        <f t="shared" si="1"/>
        <v>0</v>
      </c>
      <c r="J15" s="259">
        <v>0</v>
      </c>
      <c r="K15" s="259">
        <v>0</v>
      </c>
      <c r="L15" s="259">
        <f t="shared" si="2"/>
        <v>0</v>
      </c>
      <c r="M15" s="259">
        <v>0</v>
      </c>
      <c r="N15" s="259">
        <v>0</v>
      </c>
      <c r="O15" s="404" t="s">
        <v>457</v>
      </c>
      <c r="P15" s="1442"/>
    </row>
    <row r="16" spans="1:29" ht="15.75">
      <c r="A16" s="1447"/>
      <c r="B16" s="205" t="s">
        <v>335</v>
      </c>
      <c r="C16" s="259">
        <v>1</v>
      </c>
      <c r="D16" s="259">
        <v>1</v>
      </c>
      <c r="E16" s="259">
        <v>0</v>
      </c>
      <c r="F16" s="259">
        <f t="shared" si="0"/>
        <v>2</v>
      </c>
      <c r="G16" s="259">
        <v>5</v>
      </c>
      <c r="H16" s="259">
        <v>4</v>
      </c>
      <c r="I16" s="259">
        <f t="shared" si="1"/>
        <v>9</v>
      </c>
      <c r="J16" s="259">
        <v>0</v>
      </c>
      <c r="K16" s="259">
        <v>1</v>
      </c>
      <c r="L16" s="259">
        <f t="shared" si="2"/>
        <v>1</v>
      </c>
      <c r="M16" s="259">
        <v>0</v>
      </c>
      <c r="N16" s="259">
        <v>2</v>
      </c>
      <c r="O16" s="404" t="s">
        <v>458</v>
      </c>
      <c r="P16" s="1443"/>
    </row>
    <row r="17" spans="1:19" ht="15.75">
      <c r="A17" s="1088" t="s">
        <v>64</v>
      </c>
      <c r="B17" s="1088"/>
      <c r="C17" s="662">
        <v>3</v>
      </c>
      <c r="D17" s="662">
        <v>1</v>
      </c>
      <c r="E17" s="662">
        <v>0</v>
      </c>
      <c r="F17" s="259">
        <f t="shared" si="0"/>
        <v>4</v>
      </c>
      <c r="G17" s="662">
        <v>19</v>
      </c>
      <c r="H17" s="662">
        <v>50</v>
      </c>
      <c r="I17" s="259">
        <f t="shared" si="1"/>
        <v>69</v>
      </c>
      <c r="J17" s="662">
        <v>110</v>
      </c>
      <c r="K17" s="662">
        <v>160</v>
      </c>
      <c r="L17" s="259">
        <f t="shared" si="2"/>
        <v>270</v>
      </c>
      <c r="M17" s="259">
        <v>1</v>
      </c>
      <c r="N17" s="259">
        <v>3</v>
      </c>
      <c r="O17" s="1077" t="s">
        <v>493</v>
      </c>
      <c r="P17" s="1077"/>
    </row>
    <row r="18" spans="1:19" ht="15.75">
      <c r="A18" s="1088" t="s">
        <v>65</v>
      </c>
      <c r="B18" s="1088"/>
      <c r="C18" s="259">
        <v>0</v>
      </c>
      <c r="D18" s="259">
        <v>0</v>
      </c>
      <c r="E18" s="259">
        <v>0</v>
      </c>
      <c r="F18" s="259">
        <f t="shared" si="0"/>
        <v>0</v>
      </c>
      <c r="G18" s="259">
        <v>0</v>
      </c>
      <c r="H18" s="259">
        <v>0</v>
      </c>
      <c r="I18" s="259">
        <f t="shared" si="1"/>
        <v>0</v>
      </c>
      <c r="J18" s="259">
        <v>0</v>
      </c>
      <c r="K18" s="259">
        <v>0</v>
      </c>
      <c r="L18" s="259">
        <f t="shared" si="2"/>
        <v>0</v>
      </c>
      <c r="M18" s="259">
        <v>0</v>
      </c>
      <c r="N18" s="259">
        <v>0</v>
      </c>
      <c r="O18" s="1077" t="s">
        <v>199</v>
      </c>
      <c r="P18" s="1077"/>
    </row>
    <row r="19" spans="1:19" ht="15.75">
      <c r="A19" s="1088" t="s">
        <v>66</v>
      </c>
      <c r="B19" s="1088"/>
      <c r="C19" s="259">
        <v>1</v>
      </c>
      <c r="D19" s="259">
        <v>0</v>
      </c>
      <c r="E19" s="259">
        <v>0</v>
      </c>
      <c r="F19" s="259">
        <f t="shared" si="0"/>
        <v>1</v>
      </c>
      <c r="G19" s="259">
        <v>7</v>
      </c>
      <c r="H19" s="259">
        <v>0</v>
      </c>
      <c r="I19" s="259">
        <f t="shared" si="1"/>
        <v>7</v>
      </c>
      <c r="J19" s="259">
        <v>7</v>
      </c>
      <c r="K19" s="259">
        <v>0</v>
      </c>
      <c r="L19" s="259">
        <f t="shared" si="2"/>
        <v>7</v>
      </c>
      <c r="M19" s="748">
        <v>0</v>
      </c>
      <c r="N19" s="748">
        <v>1</v>
      </c>
      <c r="O19" s="1077" t="s">
        <v>200</v>
      </c>
      <c r="P19" s="1077"/>
    </row>
    <row r="20" spans="1:19" ht="15.75">
      <c r="A20" s="1088" t="s">
        <v>67</v>
      </c>
      <c r="B20" s="1088"/>
      <c r="C20" s="259">
        <v>0</v>
      </c>
      <c r="D20" s="259">
        <v>0</v>
      </c>
      <c r="E20" s="259">
        <v>0</v>
      </c>
      <c r="F20" s="259">
        <f t="shared" si="0"/>
        <v>0</v>
      </c>
      <c r="G20" s="259">
        <v>0</v>
      </c>
      <c r="H20" s="259">
        <v>0</v>
      </c>
      <c r="I20" s="259">
        <f t="shared" si="1"/>
        <v>0</v>
      </c>
      <c r="J20" s="259">
        <v>0</v>
      </c>
      <c r="K20" s="259">
        <v>0</v>
      </c>
      <c r="L20" s="259">
        <f t="shared" si="2"/>
        <v>0</v>
      </c>
      <c r="M20" s="259">
        <v>0</v>
      </c>
      <c r="N20" s="259">
        <v>0</v>
      </c>
      <c r="O20" s="1077" t="s">
        <v>450</v>
      </c>
      <c r="P20" s="1077"/>
    </row>
    <row r="21" spans="1:19" ht="15.75">
      <c r="A21" s="1088" t="s">
        <v>137</v>
      </c>
      <c r="B21" s="1088"/>
      <c r="C21" s="259">
        <v>0</v>
      </c>
      <c r="D21" s="259">
        <v>0</v>
      </c>
      <c r="E21" s="259">
        <v>0</v>
      </c>
      <c r="F21" s="259">
        <f t="shared" si="0"/>
        <v>0</v>
      </c>
      <c r="G21" s="259">
        <v>0</v>
      </c>
      <c r="H21" s="259">
        <v>0</v>
      </c>
      <c r="I21" s="259">
        <f t="shared" si="1"/>
        <v>0</v>
      </c>
      <c r="J21" s="259">
        <v>0</v>
      </c>
      <c r="K21" s="259">
        <v>0</v>
      </c>
      <c r="L21" s="259">
        <f t="shared" si="2"/>
        <v>0</v>
      </c>
      <c r="M21" s="259">
        <v>0</v>
      </c>
      <c r="N21" s="259">
        <v>0</v>
      </c>
      <c r="O21" s="1077" t="s">
        <v>451</v>
      </c>
      <c r="P21" s="1077"/>
      <c r="R21" s="716"/>
      <c r="S21" s="716"/>
    </row>
    <row r="22" spans="1:19" ht="15.75">
      <c r="A22" s="1088" t="s">
        <v>69</v>
      </c>
      <c r="B22" s="1088"/>
      <c r="C22" s="748">
        <v>0</v>
      </c>
      <c r="D22" s="748">
        <v>0</v>
      </c>
      <c r="E22" s="748">
        <v>0</v>
      </c>
      <c r="F22" s="259">
        <f t="shared" si="0"/>
        <v>0</v>
      </c>
      <c r="G22" s="748">
        <v>0</v>
      </c>
      <c r="H22" s="748">
        <v>0</v>
      </c>
      <c r="I22" s="259">
        <f t="shared" si="1"/>
        <v>0</v>
      </c>
      <c r="J22" s="748">
        <v>0</v>
      </c>
      <c r="K22" s="748">
        <v>0</v>
      </c>
      <c r="L22" s="259">
        <f t="shared" si="2"/>
        <v>0</v>
      </c>
      <c r="M22" s="259">
        <v>0</v>
      </c>
      <c r="N22" s="259">
        <v>0</v>
      </c>
      <c r="O22" s="1077" t="s">
        <v>452</v>
      </c>
      <c r="P22" s="1077"/>
    </row>
    <row r="23" spans="1:19" ht="15.75">
      <c r="A23" s="1088" t="s">
        <v>70</v>
      </c>
      <c r="B23" s="1088"/>
      <c r="C23" s="748">
        <v>0</v>
      </c>
      <c r="D23" s="748">
        <v>0</v>
      </c>
      <c r="E23" s="748">
        <v>0</v>
      </c>
      <c r="F23" s="259">
        <f t="shared" si="0"/>
        <v>0</v>
      </c>
      <c r="G23" s="748">
        <v>0</v>
      </c>
      <c r="H23" s="748">
        <v>0</v>
      </c>
      <c r="I23" s="259">
        <f t="shared" si="1"/>
        <v>0</v>
      </c>
      <c r="J23" s="748">
        <v>0</v>
      </c>
      <c r="K23" s="748">
        <v>0</v>
      </c>
      <c r="L23" s="259">
        <f t="shared" si="2"/>
        <v>0</v>
      </c>
      <c r="M23" s="259">
        <v>0</v>
      </c>
      <c r="N23" s="259">
        <v>0</v>
      </c>
      <c r="O23" s="1077" t="s">
        <v>204</v>
      </c>
      <c r="P23" s="1077"/>
    </row>
    <row r="24" spans="1:19" ht="15.75">
      <c r="A24" s="1088" t="s">
        <v>71</v>
      </c>
      <c r="B24" s="1088"/>
      <c r="C24" s="748">
        <v>4</v>
      </c>
      <c r="D24" s="748">
        <v>0</v>
      </c>
      <c r="E24" s="748">
        <v>0</v>
      </c>
      <c r="F24" s="259">
        <f t="shared" si="0"/>
        <v>4</v>
      </c>
      <c r="G24" s="748">
        <v>25</v>
      </c>
      <c r="H24" s="748">
        <v>0</v>
      </c>
      <c r="I24" s="259">
        <f t="shared" si="1"/>
        <v>25</v>
      </c>
      <c r="J24" s="748">
        <v>0</v>
      </c>
      <c r="K24" s="748">
        <v>0</v>
      </c>
      <c r="L24" s="259">
        <f t="shared" si="2"/>
        <v>0</v>
      </c>
      <c r="M24" s="259">
        <v>0</v>
      </c>
      <c r="N24" s="259">
        <v>4</v>
      </c>
      <c r="O24" s="1077" t="s">
        <v>205</v>
      </c>
      <c r="P24" s="1077"/>
    </row>
    <row r="25" spans="1:19" ht="15.75">
      <c r="A25" s="1088" t="s">
        <v>72</v>
      </c>
      <c r="B25" s="1088"/>
      <c r="C25" s="748">
        <v>2</v>
      </c>
      <c r="D25" s="748">
        <v>0</v>
      </c>
      <c r="E25" s="748">
        <v>0</v>
      </c>
      <c r="F25" s="259">
        <f t="shared" si="0"/>
        <v>2</v>
      </c>
      <c r="G25" s="748">
        <v>15</v>
      </c>
      <c r="H25" s="748">
        <v>0</v>
      </c>
      <c r="I25" s="259">
        <f t="shared" si="1"/>
        <v>15</v>
      </c>
      <c r="J25" s="748">
        <v>0</v>
      </c>
      <c r="K25" s="748">
        <v>0</v>
      </c>
      <c r="L25" s="259">
        <f t="shared" si="2"/>
        <v>0</v>
      </c>
      <c r="M25" s="259">
        <v>0</v>
      </c>
      <c r="N25" s="259">
        <v>2</v>
      </c>
      <c r="O25" s="1077" t="s">
        <v>206</v>
      </c>
      <c r="P25" s="1077"/>
    </row>
    <row r="26" spans="1:19" ht="15.75">
      <c r="A26" s="1217" t="s">
        <v>73</v>
      </c>
      <c r="B26" s="1217"/>
      <c r="C26" s="745">
        <v>0</v>
      </c>
      <c r="D26" s="745">
        <v>0</v>
      </c>
      <c r="E26" s="745">
        <v>0</v>
      </c>
      <c r="F26" s="745">
        <f t="shared" si="0"/>
        <v>0</v>
      </c>
      <c r="G26" s="745">
        <v>0</v>
      </c>
      <c r="H26" s="745">
        <v>0</v>
      </c>
      <c r="I26" s="745">
        <f t="shared" si="1"/>
        <v>0</v>
      </c>
      <c r="J26" s="745">
        <v>0</v>
      </c>
      <c r="K26" s="745">
        <v>0</v>
      </c>
      <c r="L26" s="745">
        <f t="shared" si="2"/>
        <v>0</v>
      </c>
      <c r="M26" s="750">
        <v>0</v>
      </c>
      <c r="N26" s="750">
        <v>0</v>
      </c>
      <c r="O26" s="1089" t="s">
        <v>636</v>
      </c>
      <c r="P26" s="1089"/>
    </row>
    <row r="27" spans="1:19" ht="15.75">
      <c r="A27" s="1073" t="s">
        <v>32</v>
      </c>
      <c r="B27" s="1073"/>
      <c r="C27" s="79">
        <f t="shared" ref="C27:N27" si="3">SUM(C8:C26)</f>
        <v>14</v>
      </c>
      <c r="D27" s="79">
        <f t="shared" si="3"/>
        <v>4</v>
      </c>
      <c r="E27" s="79">
        <f t="shared" si="3"/>
        <v>2</v>
      </c>
      <c r="F27" s="79">
        <f t="shared" si="3"/>
        <v>20</v>
      </c>
      <c r="G27" s="79">
        <f t="shared" si="3"/>
        <v>92</v>
      </c>
      <c r="H27" s="79">
        <f t="shared" si="3"/>
        <v>79</v>
      </c>
      <c r="I27" s="79">
        <f t="shared" si="3"/>
        <v>171</v>
      </c>
      <c r="J27" s="79">
        <f t="shared" si="3"/>
        <v>157</v>
      </c>
      <c r="K27" s="79">
        <f t="shared" si="3"/>
        <v>163</v>
      </c>
      <c r="L27" s="79">
        <f t="shared" si="3"/>
        <v>320</v>
      </c>
      <c r="M27" s="79">
        <f t="shared" si="3"/>
        <v>1</v>
      </c>
      <c r="N27" s="79">
        <f t="shared" si="3"/>
        <v>19</v>
      </c>
      <c r="O27" s="1090" t="s">
        <v>181</v>
      </c>
      <c r="P27" s="1090"/>
    </row>
    <row r="117" spans="3:15">
      <c r="C117" s="256"/>
      <c r="D117" s="256"/>
      <c r="E117" s="256"/>
      <c r="F117" s="256"/>
      <c r="G117" s="256"/>
      <c r="H117" s="256"/>
      <c r="I117" s="256"/>
      <c r="J117" s="256"/>
      <c r="K117" s="256"/>
      <c r="L117" s="256"/>
      <c r="M117" s="256"/>
      <c r="N117" s="256"/>
      <c r="O117" s="256"/>
    </row>
    <row r="118" spans="3:15">
      <c r="C118" s="256"/>
      <c r="D118" s="256"/>
      <c r="E118" s="256"/>
      <c r="F118" s="256"/>
      <c r="G118" s="256"/>
      <c r="H118" s="256"/>
      <c r="I118" s="256"/>
      <c r="J118" s="256"/>
      <c r="K118" s="256"/>
      <c r="L118" s="256"/>
      <c r="M118" s="256"/>
      <c r="N118" s="256"/>
      <c r="O118" s="256"/>
    </row>
    <row r="119" spans="3:15">
      <c r="C119" s="256"/>
      <c r="D119" s="256"/>
      <c r="E119" s="256"/>
      <c r="F119" s="256"/>
      <c r="G119" s="256"/>
      <c r="H119" s="256"/>
      <c r="I119" s="256"/>
      <c r="J119" s="256"/>
      <c r="K119" s="256"/>
      <c r="L119" s="256"/>
      <c r="M119" s="256"/>
      <c r="N119" s="256"/>
      <c r="O119" s="256"/>
    </row>
    <row r="120" spans="3:15">
      <c r="C120" s="256"/>
      <c r="D120" s="256"/>
      <c r="E120" s="256"/>
      <c r="F120" s="256"/>
      <c r="G120" s="256"/>
      <c r="H120" s="256"/>
      <c r="I120" s="256"/>
      <c r="J120" s="256"/>
      <c r="K120" s="256"/>
      <c r="L120" s="256"/>
      <c r="M120" s="256"/>
      <c r="N120" s="256"/>
      <c r="O120" s="256"/>
    </row>
  </sheetData>
  <mergeCells count="16">
    <mergeCell ref="A11:A16"/>
    <mergeCell ref="P11:P16"/>
    <mergeCell ref="A1:Q1"/>
    <mergeCell ref="A2:Q2"/>
    <mergeCell ref="A3:B3"/>
    <mergeCell ref="N3:O3"/>
    <mergeCell ref="A4:B7"/>
    <mergeCell ref="C4:F4"/>
    <mergeCell ref="G4:I4"/>
    <mergeCell ref="C5:F5"/>
    <mergeCell ref="G5:I5"/>
    <mergeCell ref="J4:L4"/>
    <mergeCell ref="J5:L5"/>
    <mergeCell ref="M5:N5"/>
    <mergeCell ref="O4:P7"/>
    <mergeCell ref="M4:N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C119"/>
  <sheetViews>
    <sheetView rightToLeft="1" topLeftCell="K1" workbookViewId="0">
      <selection activeCell="AB24" sqref="AB24"/>
    </sheetView>
  </sheetViews>
  <sheetFormatPr defaultRowHeight="12.75"/>
  <cols>
    <col min="19" max="19" width="15.42578125" customWidth="1"/>
  </cols>
  <sheetData>
    <row r="1" spans="1:29" ht="18">
      <c r="A1" s="1446" t="s">
        <v>667</v>
      </c>
      <c r="B1" s="1446"/>
      <c r="C1" s="1446"/>
      <c r="D1" s="1446"/>
      <c r="E1" s="1446"/>
      <c r="F1" s="1446"/>
      <c r="G1" s="1446"/>
      <c r="H1" s="1446"/>
      <c r="I1" s="1446"/>
      <c r="J1" s="1446"/>
      <c r="K1" s="1446"/>
      <c r="L1" s="1446"/>
      <c r="M1" s="1446"/>
      <c r="N1" s="1446"/>
      <c r="O1" s="1446"/>
      <c r="P1" s="1446"/>
      <c r="Q1" s="1446"/>
      <c r="R1" s="1446"/>
      <c r="S1" s="1446"/>
      <c r="T1" s="1446"/>
      <c r="U1" s="44"/>
      <c r="V1" s="44"/>
      <c r="W1" s="44"/>
      <c r="X1" s="44"/>
      <c r="Y1" s="44"/>
      <c r="Z1" s="44"/>
      <c r="AA1" s="44"/>
      <c r="AB1" s="44"/>
      <c r="AC1" s="44"/>
    </row>
    <row r="2" spans="1:29" ht="18">
      <c r="A2" s="1095"/>
      <c r="B2" s="1095"/>
      <c r="C2" s="1095"/>
      <c r="D2" s="1095"/>
      <c r="E2" s="1095"/>
      <c r="F2" s="1095"/>
      <c r="G2" s="1095"/>
      <c r="H2" s="1095"/>
      <c r="I2" s="1095"/>
      <c r="J2" s="1095"/>
      <c r="K2" s="1095"/>
      <c r="L2" s="1095"/>
      <c r="M2" s="1095"/>
      <c r="N2" s="1095"/>
      <c r="O2" s="1095"/>
      <c r="P2" s="1095"/>
      <c r="Q2" s="1095"/>
      <c r="R2" s="1095"/>
      <c r="S2" s="1095"/>
      <c r="T2" s="1095"/>
    </row>
    <row r="3" spans="1:29" ht="18">
      <c r="A3" s="1446" t="s">
        <v>668</v>
      </c>
      <c r="B3" s="1446"/>
      <c r="C3" s="1446"/>
      <c r="D3" s="1446"/>
      <c r="E3" s="1446"/>
      <c r="F3" s="1446"/>
      <c r="G3" s="1446"/>
      <c r="H3" s="1446"/>
      <c r="I3" s="1446"/>
      <c r="J3" s="1446"/>
      <c r="K3" s="1446"/>
      <c r="L3" s="1446"/>
      <c r="M3" s="1446"/>
      <c r="N3" s="1446"/>
      <c r="O3" s="1446"/>
      <c r="P3" s="1446"/>
      <c r="Q3" s="1446"/>
      <c r="R3" s="1446"/>
      <c r="S3" s="1446"/>
      <c r="T3" s="1446"/>
      <c r="U3" s="1446"/>
    </row>
    <row r="4" spans="1:29" ht="29.25" customHeight="1" thickBot="1">
      <c r="A4" s="1085" t="s">
        <v>669</v>
      </c>
      <c r="B4" s="1085"/>
      <c r="C4" s="1085"/>
      <c r="D4" s="1085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1133" t="s">
        <v>670</v>
      </c>
      <c r="T4" s="1133"/>
    </row>
    <row r="5" spans="1:29" ht="32.25" customHeight="1" thickTop="1">
      <c r="A5" s="1430" t="s">
        <v>41</v>
      </c>
      <c r="B5" s="1430"/>
      <c r="C5" s="1430"/>
      <c r="D5" s="1440" t="s">
        <v>42</v>
      </c>
      <c r="E5" s="1440"/>
      <c r="F5" s="1440" t="s">
        <v>43</v>
      </c>
      <c r="G5" s="1440"/>
      <c r="H5" s="1440" t="s">
        <v>44</v>
      </c>
      <c r="I5" s="1440"/>
      <c r="J5" s="1440" t="s">
        <v>74</v>
      </c>
      <c r="K5" s="1440"/>
      <c r="L5" s="1440" t="s">
        <v>45</v>
      </c>
      <c r="M5" s="1440"/>
      <c r="N5" s="1430" t="s">
        <v>75</v>
      </c>
      <c r="O5" s="1430"/>
      <c r="P5" s="1440" t="s">
        <v>1144</v>
      </c>
      <c r="Q5" s="1440"/>
      <c r="R5" s="1440"/>
      <c r="S5" s="1430" t="s">
        <v>180</v>
      </c>
      <c r="T5" s="1430"/>
    </row>
    <row r="6" spans="1:29" ht="31.5" customHeight="1">
      <c r="A6" s="1431"/>
      <c r="B6" s="1431"/>
      <c r="C6" s="1431"/>
      <c r="D6" s="1435" t="s">
        <v>221</v>
      </c>
      <c r="E6" s="1435"/>
      <c r="F6" s="1435" t="s">
        <v>223</v>
      </c>
      <c r="G6" s="1435"/>
      <c r="H6" s="1435" t="s">
        <v>233</v>
      </c>
      <c r="I6" s="1435"/>
      <c r="J6" s="1435" t="s">
        <v>225</v>
      </c>
      <c r="K6" s="1435"/>
      <c r="L6" s="1435" t="s">
        <v>226</v>
      </c>
      <c r="M6" s="1435"/>
      <c r="N6" s="1435" t="s">
        <v>227</v>
      </c>
      <c r="O6" s="1435"/>
      <c r="P6" s="1435" t="s">
        <v>181</v>
      </c>
      <c r="Q6" s="1435"/>
      <c r="R6" s="1435"/>
      <c r="S6" s="1431"/>
      <c r="T6" s="1431"/>
    </row>
    <row r="7" spans="1:29" ht="15.75">
      <c r="A7" s="1431"/>
      <c r="B7" s="1431"/>
      <c r="C7" s="1431"/>
      <c r="D7" s="637" t="s">
        <v>33</v>
      </c>
      <c r="E7" s="637" t="s">
        <v>34</v>
      </c>
      <c r="F7" s="637" t="s">
        <v>33</v>
      </c>
      <c r="G7" s="637" t="s">
        <v>34</v>
      </c>
      <c r="H7" s="637" t="s">
        <v>33</v>
      </c>
      <c r="I7" s="637" t="s">
        <v>34</v>
      </c>
      <c r="J7" s="637" t="s">
        <v>33</v>
      </c>
      <c r="K7" s="637" t="s">
        <v>34</v>
      </c>
      <c r="L7" s="637" t="s">
        <v>33</v>
      </c>
      <c r="M7" s="637" t="s">
        <v>34</v>
      </c>
      <c r="N7" s="637" t="s">
        <v>33</v>
      </c>
      <c r="O7" s="637" t="s">
        <v>34</v>
      </c>
      <c r="P7" s="637" t="s">
        <v>33</v>
      </c>
      <c r="Q7" s="637" t="s">
        <v>34</v>
      </c>
      <c r="R7" s="637" t="s">
        <v>32</v>
      </c>
      <c r="S7" s="1431"/>
      <c r="T7" s="1431"/>
    </row>
    <row r="8" spans="1:29" ht="16.5" thickBot="1">
      <c r="A8" s="1477"/>
      <c r="B8" s="1477"/>
      <c r="C8" s="1477"/>
      <c r="D8" s="746" t="s">
        <v>186</v>
      </c>
      <c r="E8" s="704" t="s">
        <v>185</v>
      </c>
      <c r="F8" s="746" t="s">
        <v>186</v>
      </c>
      <c r="G8" s="704" t="s">
        <v>185</v>
      </c>
      <c r="H8" s="746" t="s">
        <v>186</v>
      </c>
      <c r="I8" s="704" t="s">
        <v>185</v>
      </c>
      <c r="J8" s="746" t="s">
        <v>186</v>
      </c>
      <c r="K8" s="704" t="s">
        <v>185</v>
      </c>
      <c r="L8" s="746" t="s">
        <v>186</v>
      </c>
      <c r="M8" s="704" t="s">
        <v>185</v>
      </c>
      <c r="N8" s="746" t="s">
        <v>186</v>
      </c>
      <c r="O8" s="704" t="s">
        <v>185</v>
      </c>
      <c r="P8" s="746" t="s">
        <v>186</v>
      </c>
      <c r="Q8" s="704" t="s">
        <v>185</v>
      </c>
      <c r="R8" s="704" t="s">
        <v>181</v>
      </c>
      <c r="S8" s="1477"/>
      <c r="T8" s="1477"/>
      <c r="AC8" s="42" t="s">
        <v>610</v>
      </c>
    </row>
    <row r="9" spans="1:29" ht="15.75">
      <c r="A9" s="1231" t="s">
        <v>54</v>
      </c>
      <c r="B9" s="1231"/>
      <c r="C9" s="751"/>
      <c r="D9" s="752">
        <v>4617</v>
      </c>
      <c r="E9" s="752">
        <v>3775</v>
      </c>
      <c r="F9" s="752">
        <v>25428</v>
      </c>
      <c r="G9" s="752">
        <v>24213</v>
      </c>
      <c r="H9" s="752">
        <v>5389</v>
      </c>
      <c r="I9" s="752">
        <v>5285</v>
      </c>
      <c r="J9" s="752">
        <v>2200</v>
      </c>
      <c r="K9" s="752">
        <v>2158</v>
      </c>
      <c r="L9" s="752">
        <v>667</v>
      </c>
      <c r="M9" s="752">
        <v>772</v>
      </c>
      <c r="N9" s="752">
        <v>219</v>
      </c>
      <c r="O9" s="752">
        <v>206</v>
      </c>
      <c r="P9" s="751">
        <f t="shared" ref="P9:Q27" si="0">SUM(N9,L9,J9,H9,F9,D9)</f>
        <v>38520</v>
      </c>
      <c r="Q9" s="751">
        <f t="shared" si="0"/>
        <v>36409</v>
      </c>
      <c r="R9" s="751">
        <f t="shared" ref="R9:R27" si="1">SUM(P9:Q9)</f>
        <v>74929</v>
      </c>
      <c r="S9" s="1078" t="s">
        <v>449</v>
      </c>
      <c r="T9" s="1078"/>
    </row>
    <row r="10" spans="1:29" ht="15.75">
      <c r="A10" s="1088" t="s">
        <v>55</v>
      </c>
      <c r="B10" s="1088"/>
      <c r="C10" s="648"/>
      <c r="D10" s="753">
        <v>1416</v>
      </c>
      <c r="E10" s="753">
        <v>1351</v>
      </c>
      <c r="F10" s="753">
        <v>14487</v>
      </c>
      <c r="G10" s="753">
        <v>13968</v>
      </c>
      <c r="H10" s="753">
        <v>1982</v>
      </c>
      <c r="I10" s="753">
        <v>1780</v>
      </c>
      <c r="J10" s="753">
        <v>393</v>
      </c>
      <c r="K10" s="753">
        <v>375</v>
      </c>
      <c r="L10" s="753">
        <v>92</v>
      </c>
      <c r="M10" s="753">
        <v>58</v>
      </c>
      <c r="N10" s="753">
        <v>24</v>
      </c>
      <c r="O10" s="753">
        <v>30</v>
      </c>
      <c r="P10" s="648">
        <f t="shared" si="0"/>
        <v>18394</v>
      </c>
      <c r="Q10" s="648">
        <f t="shared" si="0"/>
        <v>17562</v>
      </c>
      <c r="R10" s="648">
        <f t="shared" si="1"/>
        <v>35956</v>
      </c>
      <c r="S10" s="1077" t="s">
        <v>191</v>
      </c>
      <c r="T10" s="1077"/>
    </row>
    <row r="11" spans="1:29" ht="15.75">
      <c r="A11" s="1088" t="s">
        <v>56</v>
      </c>
      <c r="B11" s="1088"/>
      <c r="C11" s="648"/>
      <c r="D11" s="753">
        <v>2494</v>
      </c>
      <c r="E11" s="753">
        <v>2418</v>
      </c>
      <c r="F11" s="753">
        <v>21823</v>
      </c>
      <c r="G11" s="753">
        <v>21155</v>
      </c>
      <c r="H11" s="753">
        <v>1518</v>
      </c>
      <c r="I11" s="753">
        <v>1267</v>
      </c>
      <c r="J11" s="753">
        <v>303</v>
      </c>
      <c r="K11" s="753">
        <v>272</v>
      </c>
      <c r="L11" s="753">
        <v>54</v>
      </c>
      <c r="M11" s="753">
        <v>62</v>
      </c>
      <c r="N11" s="753">
        <v>18</v>
      </c>
      <c r="O11" s="753">
        <v>9</v>
      </c>
      <c r="P11" s="648">
        <f t="shared" si="0"/>
        <v>26210</v>
      </c>
      <c r="Q11" s="648">
        <f t="shared" si="0"/>
        <v>25183</v>
      </c>
      <c r="R11" s="648">
        <f t="shared" si="1"/>
        <v>51393</v>
      </c>
      <c r="S11" s="1077" t="s">
        <v>192</v>
      </c>
      <c r="T11" s="1077"/>
    </row>
    <row r="12" spans="1:29" ht="28.5" customHeight="1">
      <c r="A12" s="1436" t="s">
        <v>364</v>
      </c>
      <c r="B12" s="205" t="s">
        <v>331</v>
      </c>
      <c r="C12" s="651"/>
      <c r="D12" s="753">
        <v>1608</v>
      </c>
      <c r="E12" s="753">
        <v>1555</v>
      </c>
      <c r="F12" s="753">
        <v>17958</v>
      </c>
      <c r="G12" s="753">
        <v>18121</v>
      </c>
      <c r="H12" s="753">
        <v>1265</v>
      </c>
      <c r="I12" s="753">
        <v>1200</v>
      </c>
      <c r="J12" s="753">
        <v>304</v>
      </c>
      <c r="K12" s="753">
        <v>200</v>
      </c>
      <c r="L12" s="753">
        <v>57</v>
      </c>
      <c r="M12" s="753">
        <v>33</v>
      </c>
      <c r="N12" s="753">
        <v>11</v>
      </c>
      <c r="O12" s="753">
        <v>5</v>
      </c>
      <c r="P12" s="753">
        <f t="shared" si="0"/>
        <v>21203</v>
      </c>
      <c r="Q12" s="753">
        <f t="shared" si="0"/>
        <v>21114</v>
      </c>
      <c r="R12" s="753">
        <f t="shared" si="1"/>
        <v>42317</v>
      </c>
      <c r="S12" s="404" t="s">
        <v>453</v>
      </c>
      <c r="T12" s="1091" t="s">
        <v>179</v>
      </c>
    </row>
    <row r="13" spans="1:29" ht="15.75">
      <c r="A13" s="1437"/>
      <c r="B13" s="205" t="s">
        <v>333</v>
      </c>
      <c r="C13" s="651"/>
      <c r="D13" s="753">
        <v>2505</v>
      </c>
      <c r="E13" s="753">
        <v>2582</v>
      </c>
      <c r="F13" s="753">
        <v>33638</v>
      </c>
      <c r="G13" s="753">
        <v>32397</v>
      </c>
      <c r="H13" s="753">
        <v>3561</v>
      </c>
      <c r="I13" s="753">
        <v>3383</v>
      </c>
      <c r="J13" s="753">
        <v>1005</v>
      </c>
      <c r="K13" s="753">
        <v>926</v>
      </c>
      <c r="L13" s="753">
        <v>330</v>
      </c>
      <c r="M13" s="753">
        <v>208</v>
      </c>
      <c r="N13" s="753">
        <v>108</v>
      </c>
      <c r="O13" s="753">
        <v>62</v>
      </c>
      <c r="P13" s="753">
        <f t="shared" si="0"/>
        <v>41147</v>
      </c>
      <c r="Q13" s="753">
        <f t="shared" si="0"/>
        <v>39558</v>
      </c>
      <c r="R13" s="753">
        <f t="shared" si="1"/>
        <v>80705</v>
      </c>
      <c r="S13" s="404" t="s">
        <v>454</v>
      </c>
      <c r="T13" s="1092"/>
    </row>
    <row r="14" spans="1:29" ht="15.75">
      <c r="A14" s="1437"/>
      <c r="B14" s="205" t="s">
        <v>332</v>
      </c>
      <c r="C14" s="651"/>
      <c r="D14" s="753">
        <v>1330</v>
      </c>
      <c r="E14" s="753">
        <v>1524</v>
      </c>
      <c r="F14" s="753">
        <v>15350</v>
      </c>
      <c r="G14" s="753">
        <v>14902</v>
      </c>
      <c r="H14" s="753">
        <v>1423</v>
      </c>
      <c r="I14" s="753">
        <v>1425</v>
      </c>
      <c r="J14" s="753">
        <v>199</v>
      </c>
      <c r="K14" s="753">
        <v>225</v>
      </c>
      <c r="L14" s="753">
        <v>49</v>
      </c>
      <c r="M14" s="753">
        <v>34</v>
      </c>
      <c r="N14" s="753">
        <v>15</v>
      </c>
      <c r="O14" s="753">
        <v>6</v>
      </c>
      <c r="P14" s="753">
        <f t="shared" si="0"/>
        <v>18366</v>
      </c>
      <c r="Q14" s="753">
        <f t="shared" si="0"/>
        <v>18116</v>
      </c>
      <c r="R14" s="753">
        <f t="shared" si="1"/>
        <v>36482</v>
      </c>
      <c r="S14" s="404" t="s">
        <v>455</v>
      </c>
      <c r="T14" s="1092"/>
    </row>
    <row r="15" spans="1:29" ht="15.75">
      <c r="A15" s="1437"/>
      <c r="B15" s="205" t="s">
        <v>334</v>
      </c>
      <c r="C15" s="651"/>
      <c r="D15" s="753">
        <v>1019</v>
      </c>
      <c r="E15" s="753">
        <v>1023</v>
      </c>
      <c r="F15" s="753">
        <v>11748</v>
      </c>
      <c r="G15" s="753">
        <v>11497</v>
      </c>
      <c r="H15" s="753">
        <v>1328</v>
      </c>
      <c r="I15" s="753">
        <v>1177</v>
      </c>
      <c r="J15" s="753">
        <v>282</v>
      </c>
      <c r="K15" s="753">
        <v>300</v>
      </c>
      <c r="L15" s="753">
        <v>76</v>
      </c>
      <c r="M15" s="753">
        <v>112</v>
      </c>
      <c r="N15" s="753">
        <v>23</v>
      </c>
      <c r="O15" s="753">
        <v>31</v>
      </c>
      <c r="P15" s="753">
        <f t="shared" si="0"/>
        <v>14476</v>
      </c>
      <c r="Q15" s="753">
        <f t="shared" si="0"/>
        <v>14140</v>
      </c>
      <c r="R15" s="753">
        <f t="shared" si="1"/>
        <v>28616</v>
      </c>
      <c r="S15" s="404" t="s">
        <v>456</v>
      </c>
      <c r="T15" s="1092"/>
    </row>
    <row r="16" spans="1:29" ht="15.75">
      <c r="A16" s="1437"/>
      <c r="B16" s="205" t="s">
        <v>336</v>
      </c>
      <c r="C16" s="651"/>
      <c r="D16" s="753">
        <v>1762</v>
      </c>
      <c r="E16" s="753">
        <v>1754</v>
      </c>
      <c r="F16" s="753">
        <v>21913</v>
      </c>
      <c r="G16" s="753">
        <v>21208</v>
      </c>
      <c r="H16" s="753">
        <v>1598</v>
      </c>
      <c r="I16" s="753">
        <v>1391</v>
      </c>
      <c r="J16" s="753">
        <v>371</v>
      </c>
      <c r="K16" s="753">
        <v>286</v>
      </c>
      <c r="L16" s="753">
        <v>100</v>
      </c>
      <c r="M16" s="753">
        <v>70</v>
      </c>
      <c r="N16" s="753">
        <v>27</v>
      </c>
      <c r="O16" s="753">
        <v>20</v>
      </c>
      <c r="P16" s="753">
        <f t="shared" si="0"/>
        <v>25771</v>
      </c>
      <c r="Q16" s="753">
        <f t="shared" si="0"/>
        <v>24729</v>
      </c>
      <c r="R16" s="753">
        <f t="shared" si="1"/>
        <v>50500</v>
      </c>
      <c r="S16" s="404" t="s">
        <v>457</v>
      </c>
      <c r="T16" s="1092"/>
    </row>
    <row r="17" spans="1:20" ht="15.75">
      <c r="A17" s="1447"/>
      <c r="B17" s="205" t="s">
        <v>335</v>
      </c>
      <c r="C17" s="651"/>
      <c r="D17" s="753">
        <v>1305</v>
      </c>
      <c r="E17" s="753">
        <v>1144</v>
      </c>
      <c r="F17" s="753">
        <v>15157</v>
      </c>
      <c r="G17" s="753">
        <v>15009</v>
      </c>
      <c r="H17" s="753">
        <v>1534</v>
      </c>
      <c r="I17" s="753">
        <v>1652</v>
      </c>
      <c r="J17" s="753">
        <v>383</v>
      </c>
      <c r="K17" s="753">
        <v>340</v>
      </c>
      <c r="L17" s="753">
        <v>102</v>
      </c>
      <c r="M17" s="753">
        <v>86</v>
      </c>
      <c r="N17" s="753">
        <v>11</v>
      </c>
      <c r="O17" s="753">
        <v>9</v>
      </c>
      <c r="P17" s="753">
        <f t="shared" si="0"/>
        <v>18492</v>
      </c>
      <c r="Q17" s="753">
        <f t="shared" si="0"/>
        <v>18240</v>
      </c>
      <c r="R17" s="753">
        <f t="shared" si="1"/>
        <v>36732</v>
      </c>
      <c r="S17" s="404" t="s">
        <v>458</v>
      </c>
      <c r="T17" s="1092"/>
    </row>
    <row r="18" spans="1:20" ht="15.75">
      <c r="A18" s="1088" t="s">
        <v>64</v>
      </c>
      <c r="B18" s="1088"/>
      <c r="C18" s="648"/>
      <c r="D18" s="648">
        <v>2402</v>
      </c>
      <c r="E18" s="648">
        <v>1986</v>
      </c>
      <c r="F18" s="648">
        <v>19311</v>
      </c>
      <c r="G18" s="260">
        <v>17509</v>
      </c>
      <c r="H18" s="648">
        <v>7134</v>
      </c>
      <c r="I18" s="648">
        <v>7005</v>
      </c>
      <c r="J18" s="260">
        <v>3186</v>
      </c>
      <c r="K18" s="648">
        <v>3300</v>
      </c>
      <c r="L18" s="648">
        <v>840</v>
      </c>
      <c r="M18" s="260">
        <v>939</v>
      </c>
      <c r="N18" s="260">
        <v>160</v>
      </c>
      <c r="O18" s="260">
        <v>332</v>
      </c>
      <c r="P18" s="648">
        <f t="shared" si="0"/>
        <v>33033</v>
      </c>
      <c r="Q18" s="648">
        <f t="shared" si="0"/>
        <v>31071</v>
      </c>
      <c r="R18" s="648">
        <f t="shared" si="1"/>
        <v>64104</v>
      </c>
      <c r="S18" s="1077" t="s">
        <v>493</v>
      </c>
      <c r="T18" s="1077"/>
    </row>
    <row r="19" spans="1:20" ht="15.75">
      <c r="A19" s="1088" t="s">
        <v>65</v>
      </c>
      <c r="B19" s="1088"/>
      <c r="C19" s="648"/>
      <c r="D19" s="753">
        <v>2325</v>
      </c>
      <c r="E19" s="753">
        <v>2444</v>
      </c>
      <c r="F19" s="753">
        <v>27000</v>
      </c>
      <c r="G19" s="753">
        <v>24945</v>
      </c>
      <c r="H19" s="753">
        <v>3975</v>
      </c>
      <c r="I19" s="753">
        <v>3701</v>
      </c>
      <c r="J19" s="753">
        <v>932</v>
      </c>
      <c r="K19" s="753">
        <v>841</v>
      </c>
      <c r="L19" s="753">
        <v>285</v>
      </c>
      <c r="M19" s="753">
        <v>239</v>
      </c>
      <c r="N19" s="753">
        <v>140</v>
      </c>
      <c r="O19" s="753">
        <v>59</v>
      </c>
      <c r="P19" s="648">
        <f t="shared" si="0"/>
        <v>34657</v>
      </c>
      <c r="Q19" s="648">
        <f t="shared" si="0"/>
        <v>32229</v>
      </c>
      <c r="R19" s="648">
        <f t="shared" si="1"/>
        <v>66886</v>
      </c>
      <c r="S19" s="1077" t="s">
        <v>199</v>
      </c>
      <c r="T19" s="1077"/>
    </row>
    <row r="20" spans="1:20" ht="15.75">
      <c r="A20" s="1088" t="s">
        <v>66</v>
      </c>
      <c r="B20" s="1088"/>
      <c r="C20" s="648"/>
      <c r="D20" s="753">
        <v>1306</v>
      </c>
      <c r="E20" s="753">
        <v>1451</v>
      </c>
      <c r="F20" s="753">
        <v>16805</v>
      </c>
      <c r="G20" s="753">
        <v>17121</v>
      </c>
      <c r="H20" s="753">
        <v>2170</v>
      </c>
      <c r="I20" s="753">
        <v>1928</v>
      </c>
      <c r="J20" s="753">
        <v>554</v>
      </c>
      <c r="K20" s="753">
        <v>502</v>
      </c>
      <c r="L20" s="753">
        <v>178</v>
      </c>
      <c r="M20" s="753">
        <v>136</v>
      </c>
      <c r="N20" s="753">
        <v>37</v>
      </c>
      <c r="O20" s="753">
        <v>24</v>
      </c>
      <c r="P20" s="648">
        <f t="shared" si="0"/>
        <v>21050</v>
      </c>
      <c r="Q20" s="648">
        <f t="shared" si="0"/>
        <v>21162</v>
      </c>
      <c r="R20" s="648">
        <f t="shared" si="1"/>
        <v>42212</v>
      </c>
      <c r="S20" s="1077" t="s">
        <v>200</v>
      </c>
      <c r="T20" s="1077"/>
    </row>
    <row r="21" spans="1:20" ht="15.75">
      <c r="A21" s="1088" t="s">
        <v>67</v>
      </c>
      <c r="B21" s="1088"/>
      <c r="C21" s="648"/>
      <c r="D21" s="753">
        <v>1276</v>
      </c>
      <c r="E21" s="753">
        <v>1473</v>
      </c>
      <c r="F21" s="753">
        <v>19019</v>
      </c>
      <c r="G21" s="753">
        <v>19261</v>
      </c>
      <c r="H21" s="753">
        <v>3050</v>
      </c>
      <c r="I21" s="753">
        <v>3187</v>
      </c>
      <c r="J21" s="753">
        <v>766</v>
      </c>
      <c r="K21" s="753">
        <v>719</v>
      </c>
      <c r="L21" s="753">
        <v>195</v>
      </c>
      <c r="M21" s="753">
        <v>204</v>
      </c>
      <c r="N21" s="753">
        <v>38</v>
      </c>
      <c r="O21" s="753">
        <v>46</v>
      </c>
      <c r="P21" s="648">
        <f t="shared" si="0"/>
        <v>24344</v>
      </c>
      <c r="Q21" s="648">
        <f t="shared" si="0"/>
        <v>24890</v>
      </c>
      <c r="R21" s="648">
        <f t="shared" si="1"/>
        <v>49234</v>
      </c>
      <c r="S21" s="1077" t="s">
        <v>450</v>
      </c>
      <c r="T21" s="1077"/>
    </row>
    <row r="22" spans="1:20" ht="15.75">
      <c r="A22" s="1088" t="s">
        <v>137</v>
      </c>
      <c r="B22" s="1088"/>
      <c r="C22" s="648"/>
      <c r="D22" s="753">
        <v>1210</v>
      </c>
      <c r="E22" s="753">
        <v>1211</v>
      </c>
      <c r="F22" s="753">
        <v>18047</v>
      </c>
      <c r="G22" s="753">
        <v>17294</v>
      </c>
      <c r="H22" s="753">
        <v>2281</v>
      </c>
      <c r="I22" s="753">
        <v>3285</v>
      </c>
      <c r="J22" s="753">
        <v>482</v>
      </c>
      <c r="K22" s="753">
        <v>829</v>
      </c>
      <c r="L22" s="753">
        <v>115</v>
      </c>
      <c r="M22" s="753">
        <v>177</v>
      </c>
      <c r="N22" s="753">
        <v>23</v>
      </c>
      <c r="O22" s="753">
        <v>15</v>
      </c>
      <c r="P22" s="648">
        <f t="shared" si="0"/>
        <v>22158</v>
      </c>
      <c r="Q22" s="648">
        <f t="shared" si="0"/>
        <v>22811</v>
      </c>
      <c r="R22" s="648">
        <f t="shared" si="1"/>
        <v>44969</v>
      </c>
      <c r="S22" s="1077" t="s">
        <v>451</v>
      </c>
      <c r="T22" s="1077"/>
    </row>
    <row r="23" spans="1:20" ht="15.75">
      <c r="A23" s="1088" t="s">
        <v>69</v>
      </c>
      <c r="B23" s="1088"/>
      <c r="C23" s="648"/>
      <c r="D23" s="753">
        <v>754</v>
      </c>
      <c r="E23" s="753">
        <v>703</v>
      </c>
      <c r="F23" s="753">
        <v>10333</v>
      </c>
      <c r="G23" s="753">
        <v>9444</v>
      </c>
      <c r="H23" s="753">
        <v>1901</v>
      </c>
      <c r="I23" s="753">
        <v>1944</v>
      </c>
      <c r="J23" s="753">
        <v>393</v>
      </c>
      <c r="K23" s="753">
        <v>422</v>
      </c>
      <c r="L23" s="753">
        <v>72</v>
      </c>
      <c r="M23" s="753">
        <v>77</v>
      </c>
      <c r="N23" s="753">
        <v>12</v>
      </c>
      <c r="O23" s="753">
        <v>17</v>
      </c>
      <c r="P23" s="648">
        <f t="shared" si="0"/>
        <v>13465</v>
      </c>
      <c r="Q23" s="648">
        <f t="shared" si="0"/>
        <v>12607</v>
      </c>
      <c r="R23" s="648">
        <f t="shared" si="1"/>
        <v>26072</v>
      </c>
      <c r="S23" s="1077" t="s">
        <v>452</v>
      </c>
      <c r="T23" s="1077"/>
    </row>
    <row r="24" spans="1:20" ht="15.75">
      <c r="A24" s="1088" t="s">
        <v>70</v>
      </c>
      <c r="B24" s="1088"/>
      <c r="C24" s="648"/>
      <c r="D24" s="753">
        <v>1475</v>
      </c>
      <c r="E24" s="753">
        <v>1319</v>
      </c>
      <c r="F24" s="753">
        <v>18011</v>
      </c>
      <c r="G24" s="753">
        <v>16926</v>
      </c>
      <c r="H24" s="753">
        <v>3414</v>
      </c>
      <c r="I24" s="753">
        <v>3114</v>
      </c>
      <c r="J24" s="753">
        <v>821</v>
      </c>
      <c r="K24" s="753">
        <v>706</v>
      </c>
      <c r="L24" s="753">
        <v>182</v>
      </c>
      <c r="M24" s="753">
        <v>164</v>
      </c>
      <c r="N24" s="753">
        <v>41</v>
      </c>
      <c r="O24" s="753">
        <v>46</v>
      </c>
      <c r="P24" s="648">
        <f t="shared" si="0"/>
        <v>23944</v>
      </c>
      <c r="Q24" s="648">
        <f t="shared" si="0"/>
        <v>22275</v>
      </c>
      <c r="R24" s="648">
        <f t="shared" si="1"/>
        <v>46219</v>
      </c>
      <c r="S24" s="1077" t="s">
        <v>204</v>
      </c>
      <c r="T24" s="1077"/>
    </row>
    <row r="25" spans="1:20" ht="15.75">
      <c r="A25" s="1088" t="s">
        <v>71</v>
      </c>
      <c r="B25" s="1088"/>
      <c r="C25" s="648"/>
      <c r="D25" s="753">
        <v>2213</v>
      </c>
      <c r="E25" s="753">
        <v>2149</v>
      </c>
      <c r="F25" s="753">
        <v>26803</v>
      </c>
      <c r="G25" s="753">
        <v>25194</v>
      </c>
      <c r="H25" s="753">
        <v>4486</v>
      </c>
      <c r="I25" s="753">
        <v>4878</v>
      </c>
      <c r="J25" s="753">
        <v>1133</v>
      </c>
      <c r="K25" s="753">
        <v>1160</v>
      </c>
      <c r="L25" s="753">
        <v>199</v>
      </c>
      <c r="M25" s="753">
        <v>309</v>
      </c>
      <c r="N25" s="753">
        <v>155</v>
      </c>
      <c r="O25" s="753">
        <v>119</v>
      </c>
      <c r="P25" s="648">
        <f t="shared" si="0"/>
        <v>34989</v>
      </c>
      <c r="Q25" s="648">
        <f t="shared" si="0"/>
        <v>33809</v>
      </c>
      <c r="R25" s="648">
        <f t="shared" si="1"/>
        <v>68798</v>
      </c>
      <c r="S25" s="1077" t="s">
        <v>205</v>
      </c>
      <c r="T25" s="1077"/>
    </row>
    <row r="26" spans="1:20" ht="15.75">
      <c r="A26" s="1088" t="s">
        <v>72</v>
      </c>
      <c r="B26" s="1088"/>
      <c r="C26" s="648"/>
      <c r="D26" s="753">
        <v>1175</v>
      </c>
      <c r="E26" s="753">
        <v>1121</v>
      </c>
      <c r="F26" s="753">
        <v>17280</v>
      </c>
      <c r="G26" s="753">
        <v>14025</v>
      </c>
      <c r="H26" s="753">
        <v>5602</v>
      </c>
      <c r="I26" s="753">
        <v>3207</v>
      </c>
      <c r="J26" s="753">
        <v>2276</v>
      </c>
      <c r="K26" s="753">
        <v>2145</v>
      </c>
      <c r="L26" s="753">
        <v>918</v>
      </c>
      <c r="M26" s="753">
        <v>889</v>
      </c>
      <c r="N26" s="753">
        <v>815</v>
      </c>
      <c r="O26" s="753">
        <v>799</v>
      </c>
      <c r="P26" s="648">
        <f t="shared" si="0"/>
        <v>28066</v>
      </c>
      <c r="Q26" s="648">
        <f t="shared" si="0"/>
        <v>22186</v>
      </c>
      <c r="R26" s="648">
        <f t="shared" si="1"/>
        <v>50252</v>
      </c>
      <c r="S26" s="1077" t="s">
        <v>206</v>
      </c>
      <c r="T26" s="1077"/>
    </row>
    <row r="27" spans="1:20" ht="15.75">
      <c r="A27" s="1124" t="s">
        <v>73</v>
      </c>
      <c r="B27" s="1124"/>
      <c r="C27" s="663"/>
      <c r="D27" s="754">
        <v>2501</v>
      </c>
      <c r="E27" s="754">
        <v>2963</v>
      </c>
      <c r="F27" s="754">
        <v>38085</v>
      </c>
      <c r="G27" s="754">
        <v>38381</v>
      </c>
      <c r="H27" s="754">
        <v>4947</v>
      </c>
      <c r="I27" s="754">
        <v>5226</v>
      </c>
      <c r="J27" s="754">
        <v>1072</v>
      </c>
      <c r="K27" s="754">
        <v>1134</v>
      </c>
      <c r="L27" s="754">
        <v>267</v>
      </c>
      <c r="M27" s="754">
        <v>255</v>
      </c>
      <c r="N27" s="754">
        <v>42</v>
      </c>
      <c r="O27" s="754">
        <v>51</v>
      </c>
      <c r="P27" s="663">
        <f t="shared" si="0"/>
        <v>46914</v>
      </c>
      <c r="Q27" s="663">
        <f t="shared" si="0"/>
        <v>48010</v>
      </c>
      <c r="R27" s="663">
        <f t="shared" si="1"/>
        <v>94924</v>
      </c>
      <c r="S27" s="1089" t="s">
        <v>636</v>
      </c>
      <c r="T27" s="1089"/>
    </row>
    <row r="28" spans="1:20" ht="15.75">
      <c r="A28" s="1073" t="s">
        <v>32</v>
      </c>
      <c r="B28" s="1073"/>
      <c r="C28" s="644"/>
      <c r="D28" s="755">
        <f>SUM(D9:D27)</f>
        <v>34693</v>
      </c>
      <c r="E28" s="755">
        <f t="shared" ref="E28:R28" si="2">SUM(E9:E27)</f>
        <v>33946</v>
      </c>
      <c r="F28" s="755">
        <f t="shared" si="2"/>
        <v>388196</v>
      </c>
      <c r="G28" s="755">
        <f t="shared" si="2"/>
        <v>372570</v>
      </c>
      <c r="H28" s="755">
        <f t="shared" si="2"/>
        <v>58558</v>
      </c>
      <c r="I28" s="755">
        <f t="shared" si="2"/>
        <v>56035</v>
      </c>
      <c r="J28" s="755">
        <f t="shared" si="2"/>
        <v>17055</v>
      </c>
      <c r="K28" s="755">
        <f t="shared" si="2"/>
        <v>16840</v>
      </c>
      <c r="L28" s="755">
        <f t="shared" si="2"/>
        <v>4778</v>
      </c>
      <c r="M28" s="755">
        <f t="shared" si="2"/>
        <v>4824</v>
      </c>
      <c r="N28" s="755">
        <f t="shared" si="2"/>
        <v>1919</v>
      </c>
      <c r="O28" s="755">
        <f t="shared" si="2"/>
        <v>1886</v>
      </c>
      <c r="P28" s="755">
        <f t="shared" si="2"/>
        <v>505199</v>
      </c>
      <c r="Q28" s="755">
        <f t="shared" si="2"/>
        <v>486101</v>
      </c>
      <c r="R28" s="755">
        <f t="shared" si="2"/>
        <v>991300</v>
      </c>
      <c r="S28" s="1090" t="s">
        <v>181</v>
      </c>
      <c r="T28" s="1090"/>
    </row>
    <row r="29" spans="1:20" ht="15.75">
      <c r="A29" s="996"/>
      <c r="B29" s="996"/>
      <c r="C29" s="996"/>
      <c r="D29" s="999"/>
      <c r="E29" s="999"/>
      <c r="F29" s="999"/>
      <c r="G29" s="999"/>
      <c r="H29" s="999"/>
      <c r="I29" s="999"/>
      <c r="J29" s="999"/>
      <c r="K29" s="999"/>
      <c r="L29" s="999"/>
      <c r="M29" s="999"/>
      <c r="N29" s="999"/>
      <c r="O29" s="999"/>
      <c r="P29" s="999"/>
      <c r="Q29" s="999"/>
      <c r="R29" s="999"/>
      <c r="S29" s="998"/>
      <c r="T29" s="998"/>
    </row>
    <row r="116" spans="4:16">
      <c r="D116" s="256"/>
      <c r="E116" s="256"/>
      <c r="F116" s="256"/>
      <c r="G116" s="256"/>
      <c r="H116" s="256"/>
      <c r="I116" s="256"/>
      <c r="J116" s="256"/>
      <c r="K116" s="256"/>
      <c r="L116" s="256"/>
      <c r="M116" s="256"/>
      <c r="N116" s="256"/>
      <c r="O116" s="256"/>
      <c r="P116" s="256"/>
    </row>
    <row r="117" spans="4:16">
      <c r="D117" s="256"/>
      <c r="E117" s="256"/>
      <c r="F117" s="256"/>
      <c r="G117" s="256"/>
      <c r="H117" s="256"/>
      <c r="I117" s="256"/>
      <c r="J117" s="256"/>
      <c r="K117" s="256"/>
      <c r="L117" s="256"/>
      <c r="M117" s="256"/>
      <c r="N117" s="256"/>
      <c r="O117" s="256"/>
      <c r="P117" s="256"/>
    </row>
    <row r="118" spans="4:16">
      <c r="D118" s="256"/>
      <c r="E118" s="256"/>
      <c r="F118" s="256"/>
      <c r="G118" s="256"/>
      <c r="H118" s="256"/>
      <c r="I118" s="256"/>
      <c r="J118" s="256"/>
      <c r="K118" s="256"/>
      <c r="L118" s="256"/>
      <c r="M118" s="256"/>
      <c r="N118" s="256"/>
      <c r="O118" s="256"/>
      <c r="P118" s="256"/>
    </row>
    <row r="119" spans="4:16">
      <c r="D119" s="256"/>
      <c r="E119" s="256"/>
      <c r="F119" s="256"/>
      <c r="G119" s="256"/>
      <c r="H119" s="256"/>
      <c r="I119" s="256"/>
      <c r="J119" s="256"/>
      <c r="K119" s="256"/>
      <c r="L119" s="256"/>
      <c r="M119" s="256"/>
      <c r="N119" s="256"/>
      <c r="O119" s="256"/>
      <c r="P119" s="256"/>
    </row>
  </sheetData>
  <mergeCells count="19">
    <mergeCell ref="A12:A17"/>
    <mergeCell ref="D5:E5"/>
    <mergeCell ref="F5:G5"/>
    <mergeCell ref="H5:I5"/>
    <mergeCell ref="J5:K5"/>
    <mergeCell ref="H6:I6"/>
    <mergeCell ref="F6:G6"/>
    <mergeCell ref="D6:E6"/>
    <mergeCell ref="P6:R6"/>
    <mergeCell ref="L6:M6"/>
    <mergeCell ref="J6:K6"/>
    <mergeCell ref="A1:T1"/>
    <mergeCell ref="A3:U3"/>
    <mergeCell ref="A5:C8"/>
    <mergeCell ref="L5:M5"/>
    <mergeCell ref="S5:T8"/>
    <mergeCell ref="N5:O5"/>
    <mergeCell ref="N6:O6"/>
    <mergeCell ref="P5:R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Z120"/>
  <sheetViews>
    <sheetView rightToLeft="1" topLeftCell="I3" workbookViewId="0">
      <selection sqref="A1:V27"/>
    </sheetView>
  </sheetViews>
  <sheetFormatPr defaultRowHeight="12.75"/>
  <cols>
    <col min="4" max="4" width="11.42578125" customWidth="1"/>
    <col min="5" max="5" width="11.7109375" customWidth="1"/>
    <col min="6" max="6" width="12" customWidth="1"/>
    <col min="7" max="7" width="11" customWidth="1"/>
    <col min="8" max="8" width="12" customWidth="1"/>
    <col min="9" max="9" width="11.85546875" customWidth="1"/>
    <col min="10" max="10" width="10.85546875" customWidth="1"/>
    <col min="11" max="11" width="11.42578125" customWidth="1"/>
    <col min="12" max="12" width="11.28515625" customWidth="1"/>
    <col min="13" max="13" width="10.42578125" customWidth="1"/>
    <col min="14" max="14" width="10.7109375" customWidth="1"/>
    <col min="15" max="15" width="11.140625" customWidth="1"/>
    <col min="16" max="16" width="12.85546875" customWidth="1"/>
    <col min="17" max="17" width="13" customWidth="1"/>
    <col min="18" max="19" width="12.42578125" customWidth="1"/>
  </cols>
  <sheetData>
    <row r="1" spans="1:26" ht="33.75" customHeight="1">
      <c r="A1" s="1426" t="s">
        <v>671</v>
      </c>
      <c r="B1" s="1426"/>
      <c r="C1" s="1426"/>
      <c r="D1" s="1426"/>
      <c r="E1" s="1426"/>
      <c r="F1" s="1426"/>
      <c r="G1" s="1426"/>
      <c r="H1" s="1426"/>
      <c r="I1" s="1426"/>
      <c r="J1" s="1426"/>
      <c r="K1" s="1426"/>
      <c r="L1" s="1426"/>
      <c r="M1" s="1426"/>
      <c r="N1" s="1426"/>
      <c r="O1" s="1426"/>
      <c r="P1" s="1426"/>
      <c r="Q1" s="1426"/>
      <c r="R1" s="1426"/>
      <c r="S1" s="1426"/>
      <c r="T1" s="1426"/>
      <c r="U1" s="1426"/>
      <c r="V1" s="115"/>
    </row>
    <row r="2" spans="1:26" ht="42.75" customHeight="1">
      <c r="A2" s="1426" t="s">
        <v>672</v>
      </c>
      <c r="B2" s="1426"/>
      <c r="C2" s="1426"/>
      <c r="D2" s="1426"/>
      <c r="E2" s="1426"/>
      <c r="F2" s="1426"/>
      <c r="G2" s="1426"/>
      <c r="H2" s="1426"/>
      <c r="I2" s="1426"/>
      <c r="J2" s="1426"/>
      <c r="K2" s="1426"/>
      <c r="L2" s="1426"/>
      <c r="M2" s="1426"/>
      <c r="N2" s="1426"/>
      <c r="O2" s="1426"/>
      <c r="P2" s="1426"/>
      <c r="Q2" s="1426"/>
      <c r="R2" s="1426"/>
      <c r="S2" s="1426"/>
      <c r="T2" s="1426"/>
      <c r="U2" s="1426"/>
      <c r="V2" s="1426"/>
    </row>
    <row r="3" spans="1:26" ht="18.75" thickBot="1">
      <c r="A3" s="1467" t="s">
        <v>673</v>
      </c>
      <c r="B3" s="1467"/>
      <c r="C3" s="666"/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732"/>
      <c r="O3" s="732"/>
      <c r="P3" s="732"/>
      <c r="Q3" s="732"/>
      <c r="R3" s="1467" t="s">
        <v>674</v>
      </c>
      <c r="S3" s="1467"/>
      <c r="T3" s="1133"/>
      <c r="U3" s="1133"/>
      <c r="V3" s="1133"/>
    </row>
    <row r="4" spans="1:26" ht="54.75" customHeight="1" thickTop="1">
      <c r="A4" s="1455" t="s">
        <v>41</v>
      </c>
      <c r="B4" s="1455"/>
      <c r="C4" s="1455"/>
      <c r="D4" s="1458" t="s">
        <v>94</v>
      </c>
      <c r="E4" s="1458"/>
      <c r="F4" s="1458" t="s">
        <v>99</v>
      </c>
      <c r="G4" s="1458"/>
      <c r="H4" s="1458" t="s">
        <v>96</v>
      </c>
      <c r="I4" s="1458"/>
      <c r="J4" s="1458" t="s">
        <v>97</v>
      </c>
      <c r="K4" s="1458"/>
      <c r="L4" s="1458" t="s">
        <v>98</v>
      </c>
      <c r="M4" s="1458"/>
      <c r="N4" s="1458" t="s">
        <v>31</v>
      </c>
      <c r="O4" s="1458"/>
      <c r="P4" s="1479" t="s">
        <v>32</v>
      </c>
      <c r="Q4" s="1479"/>
      <c r="R4" s="1479"/>
      <c r="S4" s="1458" t="s">
        <v>116</v>
      </c>
      <c r="T4" s="1455" t="s">
        <v>180</v>
      </c>
      <c r="U4" s="1455"/>
      <c r="V4" s="1455"/>
    </row>
    <row r="5" spans="1:26" ht="18">
      <c r="A5" s="1456"/>
      <c r="B5" s="1456"/>
      <c r="C5" s="1456"/>
      <c r="D5" s="1101" t="s">
        <v>269</v>
      </c>
      <c r="E5" s="1101"/>
      <c r="F5" s="1101" t="s">
        <v>263</v>
      </c>
      <c r="G5" s="1101"/>
      <c r="H5" s="1101" t="s">
        <v>270</v>
      </c>
      <c r="I5" s="1101"/>
      <c r="J5" s="1101" t="s">
        <v>265</v>
      </c>
      <c r="K5" s="1101"/>
      <c r="L5" s="1101" t="s">
        <v>271</v>
      </c>
      <c r="M5" s="1101"/>
      <c r="N5" s="1101" t="s">
        <v>268</v>
      </c>
      <c r="O5" s="1101"/>
      <c r="P5" s="1478" t="s">
        <v>181</v>
      </c>
      <c r="Q5" s="1478"/>
      <c r="R5" s="1478"/>
      <c r="S5" s="1454"/>
      <c r="T5" s="1456"/>
      <c r="U5" s="1456"/>
      <c r="V5" s="1456"/>
    </row>
    <row r="6" spans="1:26" ht="18">
      <c r="A6" s="1456"/>
      <c r="B6" s="1456"/>
      <c r="C6" s="1456"/>
      <c r="D6" s="654" t="s">
        <v>33</v>
      </c>
      <c r="E6" s="654" t="s">
        <v>34</v>
      </c>
      <c r="F6" s="654" t="s">
        <v>33</v>
      </c>
      <c r="G6" s="654" t="s">
        <v>34</v>
      </c>
      <c r="H6" s="654" t="s">
        <v>33</v>
      </c>
      <c r="I6" s="654" t="s">
        <v>34</v>
      </c>
      <c r="J6" s="654" t="s">
        <v>33</v>
      </c>
      <c r="K6" s="654" t="s">
        <v>34</v>
      </c>
      <c r="L6" s="654" t="s">
        <v>33</v>
      </c>
      <c r="M6" s="654" t="s">
        <v>34</v>
      </c>
      <c r="N6" s="654" t="s">
        <v>33</v>
      </c>
      <c r="O6" s="654" t="s">
        <v>34</v>
      </c>
      <c r="P6" s="654" t="s">
        <v>33</v>
      </c>
      <c r="Q6" s="654" t="s">
        <v>34</v>
      </c>
      <c r="R6" s="654" t="s">
        <v>35</v>
      </c>
      <c r="S6" s="1454"/>
      <c r="T6" s="1456"/>
      <c r="U6" s="1456"/>
      <c r="V6" s="1456"/>
    </row>
    <row r="7" spans="1:26" ht="57" customHeight="1" thickBot="1">
      <c r="A7" s="1457"/>
      <c r="B7" s="1457"/>
      <c r="C7" s="1457"/>
      <c r="D7" s="655" t="s">
        <v>186</v>
      </c>
      <c r="E7" s="655" t="s">
        <v>185</v>
      </c>
      <c r="F7" s="655" t="s">
        <v>186</v>
      </c>
      <c r="G7" s="655" t="s">
        <v>185</v>
      </c>
      <c r="H7" s="655" t="s">
        <v>186</v>
      </c>
      <c r="I7" s="655" t="s">
        <v>185</v>
      </c>
      <c r="J7" s="655" t="s">
        <v>186</v>
      </c>
      <c r="K7" s="655" t="s">
        <v>185</v>
      </c>
      <c r="L7" s="655" t="s">
        <v>186</v>
      </c>
      <c r="M7" s="655" t="s">
        <v>185</v>
      </c>
      <c r="N7" s="655" t="s">
        <v>186</v>
      </c>
      <c r="O7" s="655" t="s">
        <v>185</v>
      </c>
      <c r="P7" s="655" t="s">
        <v>186</v>
      </c>
      <c r="Q7" s="655" t="s">
        <v>185</v>
      </c>
      <c r="R7" s="655" t="s">
        <v>181</v>
      </c>
      <c r="S7" s="715" t="s">
        <v>675</v>
      </c>
      <c r="T7" s="1457"/>
      <c r="U7" s="1457"/>
      <c r="V7" s="1457"/>
    </row>
    <row r="8" spans="1:26" ht="18.75" thickTop="1">
      <c r="A8" s="1232" t="s">
        <v>54</v>
      </c>
      <c r="B8" s="1232"/>
      <c r="C8" s="756"/>
      <c r="D8" s="757">
        <f>'25'!C8+'26مسائي'!C8</f>
        <v>40478</v>
      </c>
      <c r="E8" s="757">
        <f>'25'!D8+'26مسائي'!D8</f>
        <v>37956</v>
      </c>
      <c r="F8" s="757">
        <f>'25'!E8+'26مسائي'!E8</f>
        <v>32981</v>
      </c>
      <c r="G8" s="757">
        <f>'25'!F8+'26مسائي'!F8</f>
        <v>31158</v>
      </c>
      <c r="H8" s="757">
        <f>'25'!G8+'26مسائي'!G8</f>
        <v>26467</v>
      </c>
      <c r="I8" s="757">
        <f>'25'!H8+'26مسائي'!H8</f>
        <v>23624</v>
      </c>
      <c r="J8" s="757">
        <f>'25'!I8+'26مسائي'!I8</f>
        <v>26615</v>
      </c>
      <c r="K8" s="757">
        <f>'25'!J8+'26مسائي'!J8</f>
        <v>23106</v>
      </c>
      <c r="L8" s="757">
        <f>'25'!K8+'26مسائي'!K8</f>
        <v>27397</v>
      </c>
      <c r="M8" s="757">
        <f>'25'!L8+'26مسائي'!L8</f>
        <v>22130</v>
      </c>
      <c r="N8" s="757">
        <f>'25'!M8+'26مسائي'!M8</f>
        <v>23386</v>
      </c>
      <c r="O8" s="757">
        <f>'25'!N8+'26مسائي'!N8</f>
        <v>18061</v>
      </c>
      <c r="P8" s="757">
        <f>SUM(N8,L8,J8,H8,F8,D8)</f>
        <v>177324</v>
      </c>
      <c r="Q8" s="757">
        <f>SUM(O8,M8,K8,I8,G8,E8)</f>
        <v>156035</v>
      </c>
      <c r="R8" s="757">
        <f>SUM(P8:Q8)</f>
        <v>333359</v>
      </c>
      <c r="S8" s="757">
        <f>'25'!R8+'26مسائي'!R8</f>
        <v>10205</v>
      </c>
      <c r="T8" s="757"/>
      <c r="U8" s="1078" t="s">
        <v>449</v>
      </c>
      <c r="V8" s="1078"/>
      <c r="W8" s="758"/>
      <c r="X8" s="262"/>
      <c r="Y8" s="759"/>
      <c r="Z8" s="407"/>
    </row>
    <row r="9" spans="1:26" ht="18">
      <c r="A9" s="1176" t="s">
        <v>55</v>
      </c>
      <c r="B9" s="1176"/>
      <c r="C9" s="756"/>
      <c r="D9" s="757">
        <f>'25'!C9+'26مسائي'!C9</f>
        <v>18985</v>
      </c>
      <c r="E9" s="757">
        <f>'25'!D9+'26مسائي'!D9</f>
        <v>18021</v>
      </c>
      <c r="F9" s="757">
        <f>'25'!E9+'26مسائي'!E9</f>
        <v>17804</v>
      </c>
      <c r="G9" s="757">
        <f>'25'!F9+'26مسائي'!F9</f>
        <v>17057</v>
      </c>
      <c r="H9" s="757">
        <f>'25'!G9+'26مسائي'!G9</f>
        <v>16493</v>
      </c>
      <c r="I9" s="757">
        <f>'25'!H9+'26مسائي'!H9</f>
        <v>15398</v>
      </c>
      <c r="J9" s="757">
        <f>'25'!I9+'26مسائي'!I9</f>
        <v>16266</v>
      </c>
      <c r="K9" s="757">
        <f>'25'!J9+'26مسائي'!J9</f>
        <v>14402</v>
      </c>
      <c r="L9" s="757">
        <f>'25'!K9+'26مسائي'!K9</f>
        <v>16972</v>
      </c>
      <c r="M9" s="757">
        <f>'25'!L9+'26مسائي'!L9</f>
        <v>14346</v>
      </c>
      <c r="N9" s="757">
        <f>'25'!M9+'26مسائي'!M9</f>
        <v>13626</v>
      </c>
      <c r="O9" s="757">
        <f>'25'!N9+'26مسائي'!N9</f>
        <v>11798</v>
      </c>
      <c r="P9" s="757">
        <f t="shared" ref="P9:Q27" si="0">SUM(N9,L9,J9,H9,F9,D9)</f>
        <v>100146</v>
      </c>
      <c r="Q9" s="757">
        <f t="shared" si="0"/>
        <v>91022</v>
      </c>
      <c r="R9" s="757">
        <f t="shared" ref="R9:R27" si="1">SUM(P9:Q9)</f>
        <v>191168</v>
      </c>
      <c r="S9" s="757">
        <f>'25'!R9+'26مسائي'!R9</f>
        <v>6324</v>
      </c>
      <c r="T9" s="757"/>
      <c r="U9" s="1077" t="s">
        <v>191</v>
      </c>
      <c r="V9" s="1077"/>
      <c r="W9" s="758"/>
      <c r="X9" s="260"/>
      <c r="Y9" s="759"/>
      <c r="Z9" s="407"/>
    </row>
    <row r="10" spans="1:26" ht="18">
      <c r="A10" s="1233" t="s">
        <v>56</v>
      </c>
      <c r="B10" s="1234"/>
      <c r="C10" s="387"/>
      <c r="D10" s="760">
        <f>'25'!C10+'26مسائي'!C10</f>
        <v>29092</v>
      </c>
      <c r="E10" s="760">
        <f>'25'!D10+'26مسائي'!D10</f>
        <v>27478</v>
      </c>
      <c r="F10" s="760">
        <f>'25'!E10+'26مسائي'!E10</f>
        <v>26754</v>
      </c>
      <c r="G10" s="760">
        <f>'25'!F10+'26مسائي'!F10</f>
        <v>25087</v>
      </c>
      <c r="H10" s="760">
        <f>'25'!G10+'26مسائي'!G10</f>
        <v>23564</v>
      </c>
      <c r="I10" s="760">
        <f>'25'!H10+'26مسائي'!H10</f>
        <v>21746</v>
      </c>
      <c r="J10" s="760">
        <f>'25'!I10+'26مسائي'!I10</f>
        <v>22200</v>
      </c>
      <c r="K10" s="760">
        <f>'25'!J10+'26مسائي'!J10</f>
        <v>19612</v>
      </c>
      <c r="L10" s="760">
        <f>'25'!K10+'26مسائي'!K10</f>
        <v>26846</v>
      </c>
      <c r="M10" s="760">
        <f>'25'!L10+'26مسائي'!L10</f>
        <v>21295</v>
      </c>
      <c r="N10" s="760">
        <f>'25'!M10+'26مسائي'!M10</f>
        <v>20524</v>
      </c>
      <c r="O10" s="760">
        <f>'25'!N10+'26مسائي'!N10</f>
        <v>17148</v>
      </c>
      <c r="P10" s="760">
        <f t="shared" si="0"/>
        <v>148980</v>
      </c>
      <c r="Q10" s="760">
        <f t="shared" si="0"/>
        <v>132366</v>
      </c>
      <c r="R10" s="760">
        <f t="shared" si="1"/>
        <v>281346</v>
      </c>
      <c r="S10" s="760">
        <f>'25'!R10+'26مسائي'!R10</f>
        <v>8701</v>
      </c>
      <c r="T10" s="760"/>
      <c r="U10" s="1077" t="s">
        <v>192</v>
      </c>
      <c r="V10" s="1077"/>
      <c r="W10" s="758"/>
      <c r="X10" s="260"/>
      <c r="Y10" s="759"/>
      <c r="Z10" s="407"/>
    </row>
    <row r="11" spans="1:26" ht="29.25" customHeight="1">
      <c r="A11" s="1436" t="s">
        <v>364</v>
      </c>
      <c r="B11" s="205" t="s">
        <v>331</v>
      </c>
      <c r="C11" s="651"/>
      <c r="D11" s="761">
        <f>'25'!C11+'26مسائي'!C11</f>
        <v>22878</v>
      </c>
      <c r="E11" s="761">
        <f>'25'!D11+'26مسائي'!D11</f>
        <v>22647</v>
      </c>
      <c r="F11" s="761">
        <f>'25'!E11+'26مسائي'!E11</f>
        <v>20814</v>
      </c>
      <c r="G11" s="761">
        <f>'25'!F11+'26مسائي'!F11</f>
        <v>20432</v>
      </c>
      <c r="H11" s="761">
        <f>'25'!G11+'26مسائي'!G11</f>
        <v>19722</v>
      </c>
      <c r="I11" s="761">
        <f>'25'!H11+'26مسائي'!H11</f>
        <v>18855</v>
      </c>
      <c r="J11" s="761">
        <f>'25'!I11+'26مسائي'!I11</f>
        <v>18612</v>
      </c>
      <c r="K11" s="761">
        <f>'25'!J11+'26مسائي'!J11</f>
        <v>17398</v>
      </c>
      <c r="L11" s="761">
        <f>'25'!K11+'26مسائي'!K11</f>
        <v>20186</v>
      </c>
      <c r="M11" s="761">
        <f>'25'!L11+'26مسائي'!L11</f>
        <v>18518</v>
      </c>
      <c r="N11" s="761">
        <f>'25'!M11+'26مسائي'!M11</f>
        <v>15408</v>
      </c>
      <c r="O11" s="761">
        <f>'25'!N11+'26مسائي'!N11</f>
        <v>14917</v>
      </c>
      <c r="P11" s="761">
        <f t="shared" si="0"/>
        <v>117620</v>
      </c>
      <c r="Q11" s="761">
        <f t="shared" si="0"/>
        <v>112767</v>
      </c>
      <c r="R11" s="761">
        <f t="shared" si="1"/>
        <v>230387</v>
      </c>
      <c r="S11" s="761">
        <f>'25'!R11+'26مسائي'!R11</f>
        <v>5468</v>
      </c>
      <c r="T11" s="761"/>
      <c r="U11" s="404" t="s">
        <v>453</v>
      </c>
      <c r="V11" s="1441" t="s">
        <v>179</v>
      </c>
      <c r="W11" s="758"/>
      <c r="X11" s="262"/>
      <c r="Y11" s="759"/>
      <c r="Z11" s="407"/>
    </row>
    <row r="12" spans="1:26" ht="18">
      <c r="A12" s="1437"/>
      <c r="B12" s="205" t="s">
        <v>333</v>
      </c>
      <c r="C12" s="651"/>
      <c r="D12" s="761">
        <f>'25'!C12+'26مسائي'!C12</f>
        <v>44964</v>
      </c>
      <c r="E12" s="761">
        <f>'25'!D12+'26مسائي'!D12</f>
        <v>42855</v>
      </c>
      <c r="F12" s="761">
        <f>'25'!E12+'26مسائي'!E12</f>
        <v>40927</v>
      </c>
      <c r="G12" s="761">
        <f>'25'!F12+'26مسائي'!F12</f>
        <v>38924</v>
      </c>
      <c r="H12" s="761">
        <f>'25'!G12+'26مسائي'!G12</f>
        <v>38229</v>
      </c>
      <c r="I12" s="761">
        <f>'25'!H12+'26مسائي'!H12</f>
        <v>34772</v>
      </c>
      <c r="J12" s="761">
        <f>'25'!I12+'26مسائي'!I12</f>
        <v>37283</v>
      </c>
      <c r="K12" s="761">
        <f>'25'!J12+'26مسائي'!J12</f>
        <v>33052</v>
      </c>
      <c r="L12" s="761">
        <f>'25'!K12+'26مسائي'!K12</f>
        <v>40046</v>
      </c>
      <c r="M12" s="761">
        <f>'25'!L12+'26مسائي'!L12</f>
        <v>34296</v>
      </c>
      <c r="N12" s="761">
        <f>'25'!M12+'26مسائي'!M12</f>
        <v>28059</v>
      </c>
      <c r="O12" s="761">
        <f>'25'!N12+'26مسائي'!N12</f>
        <v>24884</v>
      </c>
      <c r="P12" s="761">
        <f t="shared" si="0"/>
        <v>229508</v>
      </c>
      <c r="Q12" s="761">
        <f t="shared" si="0"/>
        <v>208783</v>
      </c>
      <c r="R12" s="761">
        <f t="shared" si="1"/>
        <v>438291</v>
      </c>
      <c r="S12" s="761">
        <f>'25'!R12+'26مسائي'!R12</f>
        <v>8571</v>
      </c>
      <c r="T12" s="761"/>
      <c r="U12" s="404" t="s">
        <v>454</v>
      </c>
      <c r="V12" s="1442"/>
      <c r="W12" s="758"/>
      <c r="X12" s="260"/>
      <c r="Y12" s="759"/>
      <c r="Z12" s="407"/>
    </row>
    <row r="13" spans="1:26" ht="18">
      <c r="A13" s="1437"/>
      <c r="B13" s="205" t="s">
        <v>332</v>
      </c>
      <c r="C13" s="651"/>
      <c r="D13" s="761">
        <f>'25'!C13+'26مسائي'!C13</f>
        <v>20643</v>
      </c>
      <c r="E13" s="761">
        <f>'25'!D13+'26مسائي'!D13</f>
        <v>19900</v>
      </c>
      <c r="F13" s="761">
        <f>'25'!E13+'26مسائي'!E13</f>
        <v>18380</v>
      </c>
      <c r="G13" s="761">
        <f>'25'!F13+'26مسائي'!F13</f>
        <v>17655</v>
      </c>
      <c r="H13" s="761">
        <f>'25'!G13+'26مسائي'!G13</f>
        <v>18180</v>
      </c>
      <c r="I13" s="761">
        <f>'25'!H13+'26مسائي'!H13</f>
        <v>16183</v>
      </c>
      <c r="J13" s="761">
        <f>'25'!I13+'26مسائي'!I13</f>
        <v>17328</v>
      </c>
      <c r="K13" s="761">
        <f>'25'!J13+'26مسائي'!J13</f>
        <v>15301</v>
      </c>
      <c r="L13" s="761">
        <f>'25'!K13+'26مسائي'!K13</f>
        <v>19062</v>
      </c>
      <c r="M13" s="761">
        <f>'25'!L13+'26مسائي'!L13</f>
        <v>16190</v>
      </c>
      <c r="N13" s="761">
        <f>'25'!M13+'26مسائي'!M13</f>
        <v>11493</v>
      </c>
      <c r="O13" s="761">
        <f>'25'!N13+'26مسائي'!N13</f>
        <v>10572</v>
      </c>
      <c r="P13" s="761">
        <f t="shared" si="0"/>
        <v>105086</v>
      </c>
      <c r="Q13" s="761">
        <f t="shared" si="0"/>
        <v>95801</v>
      </c>
      <c r="R13" s="761">
        <f t="shared" si="1"/>
        <v>200887</v>
      </c>
      <c r="S13" s="761">
        <f>'25'!R13+'26مسائي'!R13</f>
        <v>4966</v>
      </c>
      <c r="T13" s="761"/>
      <c r="U13" s="404" t="s">
        <v>455</v>
      </c>
      <c r="V13" s="1442"/>
      <c r="W13" s="758"/>
      <c r="X13" s="260"/>
      <c r="Y13" s="759"/>
      <c r="Z13" s="407"/>
    </row>
    <row r="14" spans="1:26" ht="18">
      <c r="A14" s="1437"/>
      <c r="B14" s="205" t="s">
        <v>334</v>
      </c>
      <c r="C14" s="651"/>
      <c r="D14" s="761">
        <f>'25'!C14+'26مسائي'!C14</f>
        <v>15257</v>
      </c>
      <c r="E14" s="761">
        <f>'25'!D14+'26مسائي'!D14</f>
        <v>14678</v>
      </c>
      <c r="F14" s="761">
        <f>'25'!E14+'26مسائي'!E14</f>
        <v>14249</v>
      </c>
      <c r="G14" s="761">
        <f>'25'!F14+'26مسائي'!F14</f>
        <v>13537</v>
      </c>
      <c r="H14" s="761">
        <f>'25'!G14+'26مسائي'!G14</f>
        <v>12929</v>
      </c>
      <c r="I14" s="761">
        <f>'25'!H14+'26مسائي'!H14</f>
        <v>11823</v>
      </c>
      <c r="J14" s="761">
        <f>'25'!I14+'26مسائي'!I14</f>
        <v>11782</v>
      </c>
      <c r="K14" s="761">
        <f>'25'!J14+'26مسائي'!J14</f>
        <v>10643</v>
      </c>
      <c r="L14" s="761">
        <f>'25'!K14+'26مسائي'!K14</f>
        <v>13106</v>
      </c>
      <c r="M14" s="761">
        <f>'25'!L14+'26مسائي'!L14</f>
        <v>11226</v>
      </c>
      <c r="N14" s="761">
        <f>'25'!M14+'26مسائي'!M14</f>
        <v>10234</v>
      </c>
      <c r="O14" s="761">
        <f>'25'!N14+'26مسائي'!N14</f>
        <v>9052</v>
      </c>
      <c r="P14" s="761">
        <f t="shared" si="0"/>
        <v>77557</v>
      </c>
      <c r="Q14" s="761">
        <f t="shared" si="0"/>
        <v>70959</v>
      </c>
      <c r="R14" s="761">
        <f t="shared" si="1"/>
        <v>148516</v>
      </c>
      <c r="S14" s="761">
        <f>'25'!R14+'26مسائي'!R14</f>
        <v>3670</v>
      </c>
      <c r="T14" s="761"/>
      <c r="U14" s="404" t="s">
        <v>456</v>
      </c>
      <c r="V14" s="1442"/>
      <c r="W14" s="758"/>
      <c r="X14" s="260"/>
      <c r="Y14" s="759"/>
      <c r="Z14" s="407"/>
    </row>
    <row r="15" spans="1:26" ht="18">
      <c r="A15" s="1437"/>
      <c r="B15" s="205" t="s">
        <v>336</v>
      </c>
      <c r="C15" s="651"/>
      <c r="D15" s="761">
        <f>'25'!C15+'26مسائي'!C15</f>
        <v>27525</v>
      </c>
      <c r="E15" s="761">
        <f>'25'!D15+'26مسائي'!D15</f>
        <v>26053</v>
      </c>
      <c r="F15" s="761">
        <f>'25'!E15+'26مسائي'!E15</f>
        <v>25566</v>
      </c>
      <c r="G15" s="761">
        <f>'25'!F15+'26مسائي'!F15</f>
        <v>24186</v>
      </c>
      <c r="H15" s="761">
        <f>'25'!G15+'26مسائي'!G15</f>
        <v>22833</v>
      </c>
      <c r="I15" s="761">
        <f>'25'!H15+'26مسائي'!H15</f>
        <v>21823</v>
      </c>
      <c r="J15" s="761">
        <f>'25'!I15+'26مسائي'!I15</f>
        <v>21481</v>
      </c>
      <c r="K15" s="761">
        <f>'25'!J15+'26مسائي'!J15</f>
        <v>20145</v>
      </c>
      <c r="L15" s="761">
        <f>'25'!K15+'26مسائي'!K15</f>
        <v>25153</v>
      </c>
      <c r="M15" s="761">
        <f>'25'!L15+'26مسائي'!L15</f>
        <v>21350</v>
      </c>
      <c r="N15" s="761">
        <f>'25'!M15+'26مسائي'!M15</f>
        <v>20070</v>
      </c>
      <c r="O15" s="761">
        <f>'25'!N15+'26مسائي'!N15</f>
        <v>17712</v>
      </c>
      <c r="P15" s="761">
        <f t="shared" si="0"/>
        <v>142628</v>
      </c>
      <c r="Q15" s="761">
        <f t="shared" si="0"/>
        <v>131269</v>
      </c>
      <c r="R15" s="761">
        <f t="shared" si="1"/>
        <v>273897</v>
      </c>
      <c r="S15" s="761">
        <f>'25'!R15+'26مسائي'!R15</f>
        <v>6924</v>
      </c>
      <c r="T15" s="761"/>
      <c r="U15" s="404" t="s">
        <v>457</v>
      </c>
      <c r="V15" s="1442"/>
      <c r="W15" s="758"/>
      <c r="X15" s="260"/>
      <c r="Y15" s="759"/>
      <c r="Z15" s="407"/>
    </row>
    <row r="16" spans="1:26" ht="18">
      <c r="A16" s="1447"/>
      <c r="B16" s="205" t="s">
        <v>335</v>
      </c>
      <c r="C16" s="651"/>
      <c r="D16" s="761">
        <f>'25'!C16+'26مسائي'!C16</f>
        <v>20226</v>
      </c>
      <c r="E16" s="761">
        <f>'25'!D16+'26مسائي'!D16</f>
        <v>19444</v>
      </c>
      <c r="F16" s="761">
        <f>'25'!E16+'26مسائي'!E16</f>
        <v>18681</v>
      </c>
      <c r="G16" s="761">
        <f>'25'!F16+'26مسائي'!F16</f>
        <v>18098</v>
      </c>
      <c r="H16" s="761">
        <f>'25'!G16+'26مسائي'!G16</f>
        <v>16886</v>
      </c>
      <c r="I16" s="761">
        <f>'25'!H16+'26مسائي'!H16</f>
        <v>16202</v>
      </c>
      <c r="J16" s="761">
        <f>'25'!I16+'26مسائي'!I16</f>
        <v>16622</v>
      </c>
      <c r="K16" s="761">
        <f>'25'!J16+'26مسائي'!J16</f>
        <v>14539</v>
      </c>
      <c r="L16" s="761">
        <f>'25'!K16+'26مسائي'!K16</f>
        <v>18024</v>
      </c>
      <c r="M16" s="761">
        <f>'25'!L16+'26مسائي'!L16</f>
        <v>15619</v>
      </c>
      <c r="N16" s="761">
        <f>'25'!M16+'26مسائي'!M16</f>
        <v>14208</v>
      </c>
      <c r="O16" s="761">
        <f>'25'!N16+'26مسائي'!N16</f>
        <v>12618</v>
      </c>
      <c r="P16" s="761">
        <f t="shared" si="0"/>
        <v>104647</v>
      </c>
      <c r="Q16" s="761">
        <f t="shared" si="0"/>
        <v>96520</v>
      </c>
      <c r="R16" s="761">
        <f t="shared" si="1"/>
        <v>201167</v>
      </c>
      <c r="S16" s="761">
        <f>'25'!R16+'26مسائي'!R16</f>
        <v>4747</v>
      </c>
      <c r="T16" s="761"/>
      <c r="U16" s="404" t="s">
        <v>458</v>
      </c>
      <c r="V16" s="1443"/>
      <c r="W16" s="758"/>
      <c r="X16" s="260"/>
      <c r="Y16" s="759"/>
      <c r="Z16" s="407"/>
    </row>
    <row r="17" spans="1:26" ht="18">
      <c r="A17" s="1088" t="s">
        <v>64</v>
      </c>
      <c r="B17" s="1138"/>
      <c r="C17" s="667"/>
      <c r="D17" s="757">
        <f>'25'!C17+'26مسائي'!C17</f>
        <v>34365</v>
      </c>
      <c r="E17" s="757">
        <f>'25'!D17+'26مسائي'!D17</f>
        <v>31580</v>
      </c>
      <c r="F17" s="757">
        <f>'25'!E17+'26مسائي'!E17</f>
        <v>21899</v>
      </c>
      <c r="G17" s="757">
        <f>'25'!F17+'26مسائي'!F17</f>
        <v>20176</v>
      </c>
      <c r="H17" s="757">
        <f>'25'!G17+'26مسائي'!G17</f>
        <v>18984</v>
      </c>
      <c r="I17" s="757">
        <f>'25'!H17+'26مسائي'!H17</f>
        <v>16765</v>
      </c>
      <c r="J17" s="757">
        <f>'25'!I17+'26مسائي'!I17</f>
        <v>17752</v>
      </c>
      <c r="K17" s="757">
        <f>'25'!J17+'26مسائي'!J17</f>
        <v>15493</v>
      </c>
      <c r="L17" s="757">
        <f>'25'!K17+'26مسائي'!K17</f>
        <v>18169</v>
      </c>
      <c r="M17" s="757">
        <f>'25'!L17+'26مسائي'!L17</f>
        <v>15194</v>
      </c>
      <c r="N17" s="757">
        <f>'25'!M17+'26مسائي'!M17</f>
        <v>16599</v>
      </c>
      <c r="O17" s="757">
        <f>'25'!N17+'26مسائي'!N17</f>
        <v>13195</v>
      </c>
      <c r="P17" s="757">
        <f t="shared" si="0"/>
        <v>127768</v>
      </c>
      <c r="Q17" s="757">
        <f t="shared" si="0"/>
        <v>112403</v>
      </c>
      <c r="R17" s="757">
        <f t="shared" si="1"/>
        <v>240171</v>
      </c>
      <c r="S17" s="757">
        <f>'25'!R17+'26مسائي'!R17</f>
        <v>6186</v>
      </c>
      <c r="T17" s="757"/>
      <c r="U17" s="1077" t="s">
        <v>493</v>
      </c>
      <c r="V17" s="1077"/>
      <c r="W17" s="758"/>
      <c r="X17" s="260"/>
      <c r="Y17" s="759"/>
      <c r="Z17" s="407"/>
    </row>
    <row r="18" spans="1:26" ht="18">
      <c r="A18" s="1176" t="s">
        <v>65</v>
      </c>
      <c r="B18" s="1176"/>
      <c r="C18" s="756"/>
      <c r="D18" s="757">
        <f>'25'!C18+'26مسائي'!C18</f>
        <v>40361</v>
      </c>
      <c r="E18" s="757">
        <f>'25'!D18+'26مسائي'!D18</f>
        <v>36667</v>
      </c>
      <c r="F18" s="757">
        <f>'25'!E18+'26مسائي'!E18</f>
        <v>36721</v>
      </c>
      <c r="G18" s="757">
        <f>'25'!F18+'26مسائي'!F18</f>
        <v>34005</v>
      </c>
      <c r="H18" s="757">
        <f>'25'!G18+'26مسائي'!G18</f>
        <v>35114</v>
      </c>
      <c r="I18" s="757">
        <f>'25'!H18+'26مسائي'!H18</f>
        <v>31281</v>
      </c>
      <c r="J18" s="757">
        <f>'25'!I18+'26مسائي'!I18</f>
        <v>34729</v>
      </c>
      <c r="K18" s="757">
        <f>'25'!J18+'26مسائي'!J18</f>
        <v>30469</v>
      </c>
      <c r="L18" s="757">
        <f>'25'!K18+'26مسائي'!K18</f>
        <v>37675</v>
      </c>
      <c r="M18" s="757">
        <f>'25'!L18+'26مسائي'!L18</f>
        <v>30977</v>
      </c>
      <c r="N18" s="757">
        <f>'25'!M18+'26مسائي'!M18</f>
        <v>24325</v>
      </c>
      <c r="O18" s="757">
        <f>'25'!N18+'26مسائي'!N18</f>
        <v>20921</v>
      </c>
      <c r="P18" s="757">
        <f t="shared" si="0"/>
        <v>208925</v>
      </c>
      <c r="Q18" s="757">
        <f t="shared" si="0"/>
        <v>184320</v>
      </c>
      <c r="R18" s="757">
        <f t="shared" si="1"/>
        <v>393245</v>
      </c>
      <c r="S18" s="757">
        <f>'25'!R18+'26مسائي'!R18</f>
        <v>9691</v>
      </c>
      <c r="T18" s="757"/>
      <c r="U18" s="1077" t="s">
        <v>199</v>
      </c>
      <c r="V18" s="1077"/>
      <c r="W18" s="758"/>
      <c r="X18" s="262"/>
      <c r="Y18" s="759"/>
      <c r="Z18" s="407"/>
    </row>
    <row r="19" spans="1:26" ht="18">
      <c r="A19" s="1176" t="s">
        <v>66</v>
      </c>
      <c r="B19" s="1176"/>
      <c r="C19" s="756"/>
      <c r="D19" s="757">
        <f>'25'!C19+'26مسائي'!C19</f>
        <v>24675</v>
      </c>
      <c r="E19" s="757">
        <f>'25'!D19+'26مسائي'!D19</f>
        <v>24373</v>
      </c>
      <c r="F19" s="757">
        <f>'25'!E19+'26مسائي'!E19</f>
        <v>22738</v>
      </c>
      <c r="G19" s="757">
        <f>'25'!F19+'26مسائي'!F19</f>
        <v>21746</v>
      </c>
      <c r="H19" s="757">
        <f>'25'!G19+'26مسائي'!G19</f>
        <v>21075</v>
      </c>
      <c r="I19" s="757">
        <f>'25'!H19+'26مسائي'!H19</f>
        <v>19725</v>
      </c>
      <c r="J19" s="757">
        <f>'25'!I19+'26مسائي'!I19</f>
        <v>22660</v>
      </c>
      <c r="K19" s="757">
        <f>'25'!J19+'26مسائي'!J19</f>
        <v>19380</v>
      </c>
      <c r="L19" s="757">
        <f>'25'!K19+'26مسائي'!K19</f>
        <v>24714</v>
      </c>
      <c r="M19" s="757">
        <f>'25'!L19+'26مسائي'!L19</f>
        <v>21451</v>
      </c>
      <c r="N19" s="757">
        <f>'25'!M19+'26مسائي'!M19</f>
        <v>17822</v>
      </c>
      <c r="O19" s="757">
        <f>'25'!N19+'26مسائي'!N19</f>
        <v>14827</v>
      </c>
      <c r="P19" s="757">
        <f t="shared" si="0"/>
        <v>133684</v>
      </c>
      <c r="Q19" s="757">
        <f t="shared" si="0"/>
        <v>121502</v>
      </c>
      <c r="R19" s="757">
        <f t="shared" si="1"/>
        <v>255186</v>
      </c>
      <c r="S19" s="757">
        <f>'25'!R19+'26مسائي'!R19</f>
        <v>6506</v>
      </c>
      <c r="T19" s="757"/>
      <c r="U19" s="1077" t="s">
        <v>200</v>
      </c>
      <c r="V19" s="1077"/>
      <c r="W19" s="758"/>
      <c r="X19" s="260"/>
      <c r="Y19" s="759"/>
      <c r="Z19" s="407"/>
    </row>
    <row r="20" spans="1:26" ht="18">
      <c r="A20" s="1176" t="s">
        <v>67</v>
      </c>
      <c r="B20" s="1176"/>
      <c r="C20" s="756"/>
      <c r="D20" s="757">
        <f>'25'!C20+'26مسائي'!C20</f>
        <v>28237</v>
      </c>
      <c r="E20" s="757">
        <f>'25'!D20+'26مسائي'!D20</f>
        <v>27846</v>
      </c>
      <c r="F20" s="757">
        <f>'25'!E20+'26مسائي'!E20</f>
        <v>26362</v>
      </c>
      <c r="G20" s="757">
        <f>'25'!F20+'26مسائي'!F20</f>
        <v>24984</v>
      </c>
      <c r="H20" s="757">
        <f>'25'!G20+'26مسائي'!G20</f>
        <v>25002</v>
      </c>
      <c r="I20" s="757">
        <f>'25'!H20+'26مسائي'!H20</f>
        <v>23519</v>
      </c>
      <c r="J20" s="757">
        <f>'25'!I20+'26مسائي'!I20</f>
        <v>25430</v>
      </c>
      <c r="K20" s="757">
        <f>'25'!J20+'26مسائي'!J20</f>
        <v>22374</v>
      </c>
      <c r="L20" s="757">
        <f>'25'!K20+'26مسائي'!K20</f>
        <v>26719</v>
      </c>
      <c r="M20" s="757">
        <f>'25'!L20+'26مسائي'!L20</f>
        <v>22638</v>
      </c>
      <c r="N20" s="757">
        <f>'25'!M20+'26مسائي'!M20</f>
        <v>19698</v>
      </c>
      <c r="O20" s="757">
        <f>'25'!N20+'26مسائي'!N20</f>
        <v>16743</v>
      </c>
      <c r="P20" s="757">
        <f t="shared" si="0"/>
        <v>151448</v>
      </c>
      <c r="Q20" s="757">
        <f t="shared" si="0"/>
        <v>138104</v>
      </c>
      <c r="R20" s="757">
        <f t="shared" si="1"/>
        <v>289552</v>
      </c>
      <c r="S20" s="757">
        <f>'25'!R20+'26مسائي'!R20</f>
        <v>7604</v>
      </c>
      <c r="T20" s="757"/>
      <c r="U20" s="1077" t="s">
        <v>450</v>
      </c>
      <c r="V20" s="1077"/>
      <c r="W20" s="758"/>
      <c r="X20" s="260"/>
      <c r="Y20" s="759"/>
      <c r="Z20" s="407"/>
    </row>
    <row r="21" spans="1:26" ht="18">
      <c r="A21" s="1176" t="s">
        <v>137</v>
      </c>
      <c r="B21" s="1176"/>
      <c r="C21" s="756"/>
      <c r="D21" s="757">
        <f>'25'!C21+'26مسائي'!C21</f>
        <v>24569</v>
      </c>
      <c r="E21" s="757">
        <f>'25'!D21+'26مسائي'!D21</f>
        <v>22876</v>
      </c>
      <c r="F21" s="757">
        <f>'25'!E21+'26مسائي'!E21</f>
        <v>23017</v>
      </c>
      <c r="G21" s="757">
        <f>'25'!F21+'26مسائي'!F21</f>
        <v>20426</v>
      </c>
      <c r="H21" s="757">
        <f>'25'!G21+'26مسائي'!G21</f>
        <v>21881</v>
      </c>
      <c r="I21" s="757">
        <f>'25'!H21+'26مسائي'!H21</f>
        <v>19490</v>
      </c>
      <c r="J21" s="757">
        <f>'25'!I21+'26مسائي'!I21</f>
        <v>22204</v>
      </c>
      <c r="K21" s="757">
        <f>'25'!J21+'26مسائي'!J21</f>
        <v>19231</v>
      </c>
      <c r="L21" s="757">
        <f>'25'!K21+'26مسائي'!K21</f>
        <v>23517</v>
      </c>
      <c r="M21" s="757">
        <f>'25'!L21+'26مسائي'!L21</f>
        <v>18968</v>
      </c>
      <c r="N21" s="757">
        <f>'25'!M21+'26مسائي'!M21</f>
        <v>15272</v>
      </c>
      <c r="O21" s="757">
        <f>'25'!N21+'26مسائي'!N21</f>
        <v>13482</v>
      </c>
      <c r="P21" s="757">
        <f t="shared" si="0"/>
        <v>130460</v>
      </c>
      <c r="Q21" s="757">
        <f t="shared" si="0"/>
        <v>114473</v>
      </c>
      <c r="R21" s="757">
        <f t="shared" si="1"/>
        <v>244933</v>
      </c>
      <c r="S21" s="757">
        <f>'25'!R21+'26مسائي'!R21</f>
        <v>6752</v>
      </c>
      <c r="T21" s="757"/>
      <c r="U21" s="1077" t="s">
        <v>451</v>
      </c>
      <c r="V21" s="1077"/>
      <c r="W21" s="758"/>
      <c r="X21" s="260"/>
      <c r="Y21" s="759"/>
      <c r="Z21" s="407"/>
    </row>
    <row r="22" spans="1:26" ht="18">
      <c r="A22" s="1176" t="s">
        <v>69</v>
      </c>
      <c r="B22" s="1176"/>
      <c r="C22" s="756"/>
      <c r="D22" s="757">
        <f>'25'!C22+'26مسائي'!C22</f>
        <v>15478</v>
      </c>
      <c r="E22" s="757">
        <f>'25'!D22+'26مسائي'!D22</f>
        <v>14100</v>
      </c>
      <c r="F22" s="757">
        <f>'25'!E22+'26مسائي'!E22</f>
        <v>14867</v>
      </c>
      <c r="G22" s="757">
        <f>'25'!F22+'26مسائي'!F22</f>
        <v>13091</v>
      </c>
      <c r="H22" s="757">
        <f>'25'!G22+'26مسائي'!G22</f>
        <v>14182</v>
      </c>
      <c r="I22" s="757">
        <f>'25'!H22+'26مسائي'!H22</f>
        <v>15463</v>
      </c>
      <c r="J22" s="757">
        <f>'25'!I22+'26مسائي'!I22</f>
        <v>14634</v>
      </c>
      <c r="K22" s="757">
        <f>'25'!J22+'26مسائي'!J22</f>
        <v>12282</v>
      </c>
      <c r="L22" s="757">
        <f>'25'!K22+'26مسائي'!K22</f>
        <v>15591</v>
      </c>
      <c r="M22" s="757">
        <f>'25'!L22+'26مسائي'!L22</f>
        <v>12499</v>
      </c>
      <c r="N22" s="757">
        <f>'25'!M22+'26مسائي'!M22</f>
        <v>9872</v>
      </c>
      <c r="O22" s="757">
        <f>'25'!N22+'26مسائي'!N22</f>
        <v>7895</v>
      </c>
      <c r="P22" s="757">
        <f t="shared" si="0"/>
        <v>84624</v>
      </c>
      <c r="Q22" s="757">
        <f t="shared" si="0"/>
        <v>75330</v>
      </c>
      <c r="R22" s="757">
        <f t="shared" si="1"/>
        <v>159954</v>
      </c>
      <c r="S22" s="757">
        <f>'25'!R22+'26مسائي'!R22</f>
        <v>4713</v>
      </c>
      <c r="T22" s="757"/>
      <c r="U22" s="1077" t="s">
        <v>452</v>
      </c>
      <c r="V22" s="1077"/>
      <c r="W22" s="758"/>
      <c r="X22" s="260"/>
      <c r="Y22" s="759"/>
      <c r="Z22" s="407"/>
    </row>
    <row r="23" spans="1:26" ht="18">
      <c r="A23" s="1176" t="s">
        <v>70</v>
      </c>
      <c r="B23" s="1176"/>
      <c r="C23" s="756"/>
      <c r="D23" s="757">
        <f>'25'!C23+'26مسائي'!C23</f>
        <v>27629</v>
      </c>
      <c r="E23" s="757">
        <f>'25'!D23+'26مسائي'!D23</f>
        <v>25102</v>
      </c>
      <c r="F23" s="757">
        <f>'25'!E23+'26مسائي'!E23</f>
        <v>24587</v>
      </c>
      <c r="G23" s="757">
        <f>'25'!F23+'26مسائي'!F23</f>
        <v>21753</v>
      </c>
      <c r="H23" s="757">
        <f>'25'!G23+'26مسائي'!G23</f>
        <v>22498</v>
      </c>
      <c r="I23" s="757">
        <f>'25'!H23+'26مسائي'!H23</f>
        <v>20187</v>
      </c>
      <c r="J23" s="757">
        <f>'25'!I23+'26مسائي'!I23</f>
        <v>22697</v>
      </c>
      <c r="K23" s="757">
        <f>'25'!J23+'26مسائي'!J23</f>
        <v>19216</v>
      </c>
      <c r="L23" s="757">
        <f>'25'!K23+'26مسائي'!K23</f>
        <v>27242</v>
      </c>
      <c r="M23" s="757">
        <f>'25'!L23+'26مسائي'!L23</f>
        <v>20156</v>
      </c>
      <c r="N23" s="757">
        <f>'25'!M23+'26مسائي'!M23</f>
        <v>16211</v>
      </c>
      <c r="O23" s="757">
        <f>'25'!N23+'26مسائي'!N23</f>
        <v>12274</v>
      </c>
      <c r="P23" s="757">
        <f t="shared" si="0"/>
        <v>140864</v>
      </c>
      <c r="Q23" s="757">
        <f t="shared" si="0"/>
        <v>118688</v>
      </c>
      <c r="R23" s="757">
        <f t="shared" si="1"/>
        <v>259552</v>
      </c>
      <c r="S23" s="757">
        <f>'25'!R23+'26مسائي'!R23</f>
        <v>8132</v>
      </c>
      <c r="T23" s="757"/>
      <c r="U23" s="1077" t="s">
        <v>204</v>
      </c>
      <c r="V23" s="1077"/>
      <c r="W23" s="758"/>
      <c r="X23" s="260"/>
      <c r="Y23" s="759"/>
      <c r="Z23" s="407"/>
    </row>
    <row r="24" spans="1:26" ht="18">
      <c r="A24" s="1176" t="s">
        <v>71</v>
      </c>
      <c r="B24" s="1176"/>
      <c r="C24" s="756"/>
      <c r="D24" s="757">
        <f>'25'!C24+'26مسائي'!C24</f>
        <v>40870</v>
      </c>
      <c r="E24" s="757">
        <f>'25'!D24+'26مسائي'!D24</f>
        <v>38728</v>
      </c>
      <c r="F24" s="757">
        <f>'25'!E24+'26مسائي'!E24</f>
        <v>36815</v>
      </c>
      <c r="G24" s="757">
        <f>'25'!F24+'26مسائي'!F24</f>
        <v>33535</v>
      </c>
      <c r="H24" s="757">
        <f>'25'!G24+'26مسائي'!G24</f>
        <v>34813</v>
      </c>
      <c r="I24" s="757">
        <f>'25'!H24+'26مسائي'!H24</f>
        <v>30554</v>
      </c>
      <c r="J24" s="757">
        <f>'25'!I24+'26مسائي'!I24</f>
        <v>35348</v>
      </c>
      <c r="K24" s="757">
        <f>'25'!J24+'26مسائي'!J24</f>
        <v>30136</v>
      </c>
      <c r="L24" s="757">
        <f>'25'!K24+'26مسائي'!K24</f>
        <v>40326</v>
      </c>
      <c r="M24" s="757">
        <f>'25'!L24+'26مسائي'!L24</f>
        <v>31622</v>
      </c>
      <c r="N24" s="757">
        <f>'25'!M24+'26مسائي'!M24</f>
        <v>26644</v>
      </c>
      <c r="O24" s="757">
        <f>'25'!N24+'26مسائي'!N24</f>
        <v>21614</v>
      </c>
      <c r="P24" s="757">
        <f t="shared" si="0"/>
        <v>214816</v>
      </c>
      <c r="Q24" s="757">
        <f t="shared" si="0"/>
        <v>186189</v>
      </c>
      <c r="R24" s="757">
        <f t="shared" si="1"/>
        <v>401005</v>
      </c>
      <c r="S24" s="757">
        <f>'25'!R24+'26مسائي'!R24</f>
        <v>13259</v>
      </c>
      <c r="T24" s="757"/>
      <c r="U24" s="1077" t="s">
        <v>205</v>
      </c>
      <c r="V24" s="1077"/>
      <c r="W24" s="758"/>
      <c r="X24" s="260"/>
      <c r="Y24" s="759"/>
      <c r="Z24" s="407"/>
    </row>
    <row r="25" spans="1:26" ht="18">
      <c r="A25" s="1176" t="s">
        <v>72</v>
      </c>
      <c r="B25" s="1176"/>
      <c r="C25" s="756"/>
      <c r="D25" s="757">
        <f>'25'!C25+'26مسائي'!C25</f>
        <v>29010</v>
      </c>
      <c r="E25" s="757">
        <f>'25'!D25+'26مسائي'!D25</f>
        <v>23758</v>
      </c>
      <c r="F25" s="757">
        <f>'25'!E25+'26مسائي'!E25</f>
        <v>28358</v>
      </c>
      <c r="G25" s="757">
        <f>'25'!F25+'26مسائي'!F25</f>
        <v>19005</v>
      </c>
      <c r="H25" s="757">
        <f>'25'!G25+'26مسائي'!G25</f>
        <v>21173</v>
      </c>
      <c r="I25" s="757">
        <f>'25'!H25+'26مسائي'!H25</f>
        <v>15620</v>
      </c>
      <c r="J25" s="757">
        <f>'25'!I25+'26مسائي'!I25</f>
        <v>19152</v>
      </c>
      <c r="K25" s="757">
        <f>'25'!J25+'26مسائي'!J25</f>
        <v>14675</v>
      </c>
      <c r="L25" s="757">
        <f>'25'!K25+'26مسائي'!K25</f>
        <v>18674</v>
      </c>
      <c r="M25" s="757">
        <f>'25'!L25+'26مسائي'!L25</f>
        <v>13649</v>
      </c>
      <c r="N25" s="757">
        <f>'25'!M25+'26مسائي'!M25</f>
        <v>15246</v>
      </c>
      <c r="O25" s="757">
        <f>'25'!N25+'26مسائي'!N25</f>
        <v>10466</v>
      </c>
      <c r="P25" s="757">
        <f t="shared" si="0"/>
        <v>131613</v>
      </c>
      <c r="Q25" s="757">
        <f t="shared" si="0"/>
        <v>97173</v>
      </c>
      <c r="R25" s="757">
        <f t="shared" si="1"/>
        <v>228786</v>
      </c>
      <c r="S25" s="757">
        <f>'25'!R25+'26مسائي'!R25</f>
        <v>6840</v>
      </c>
      <c r="T25" s="757"/>
      <c r="U25" s="1077" t="s">
        <v>206</v>
      </c>
      <c r="V25" s="1077"/>
      <c r="W25" s="758"/>
      <c r="X25" s="260"/>
      <c r="Y25" s="759"/>
      <c r="Z25" s="407"/>
    </row>
    <row r="26" spans="1:26" ht="18">
      <c r="A26" s="1234" t="s">
        <v>73</v>
      </c>
      <c r="B26" s="1234"/>
      <c r="C26" s="387"/>
      <c r="D26" s="757">
        <f>'25'!C26+'26مسائي'!C26</f>
        <v>51076</v>
      </c>
      <c r="E26" s="757">
        <f>'25'!D26+'26مسائي'!D26</f>
        <v>51723</v>
      </c>
      <c r="F26" s="757">
        <f>'25'!E26+'26مسائي'!E26</f>
        <v>48293</v>
      </c>
      <c r="G26" s="757">
        <f>'25'!F26+'26مسائي'!F26</f>
        <v>47965</v>
      </c>
      <c r="H26" s="757">
        <f>'25'!G26+'26مسائي'!G26</f>
        <v>46761</v>
      </c>
      <c r="I26" s="757">
        <f>'25'!H26+'26مسائي'!H26</f>
        <v>45669</v>
      </c>
      <c r="J26" s="757">
        <f>'25'!I26+'26مسائي'!I26</f>
        <v>46769</v>
      </c>
      <c r="K26" s="757">
        <f>'25'!J26+'26مسائي'!J26</f>
        <v>44338</v>
      </c>
      <c r="L26" s="757">
        <f>'25'!K26+'26مسائي'!K26</f>
        <v>52198</v>
      </c>
      <c r="M26" s="757">
        <f>'25'!L26+'26مسائي'!L26</f>
        <v>45111</v>
      </c>
      <c r="N26" s="757">
        <f>'25'!M26+'26مسائي'!M26</f>
        <v>35559</v>
      </c>
      <c r="O26" s="757">
        <f>'25'!N26+'26مسائي'!N26</f>
        <v>31691</v>
      </c>
      <c r="P26" s="757">
        <f t="shared" si="0"/>
        <v>280656</v>
      </c>
      <c r="Q26" s="757">
        <f t="shared" si="0"/>
        <v>266497</v>
      </c>
      <c r="R26" s="757">
        <f t="shared" si="1"/>
        <v>547153</v>
      </c>
      <c r="S26" s="757">
        <f>'25'!R26+'26مسائي'!R26</f>
        <v>12759</v>
      </c>
      <c r="T26" s="760"/>
      <c r="U26" s="1089" t="s">
        <v>636</v>
      </c>
      <c r="V26" s="1089"/>
      <c r="W26" s="758"/>
      <c r="X26" s="762"/>
      <c r="Y26" s="759"/>
      <c r="Z26" s="407"/>
    </row>
    <row r="27" spans="1:26" ht="18">
      <c r="A27" s="1190" t="s">
        <v>32</v>
      </c>
      <c r="B27" s="1190"/>
      <c r="C27" s="691"/>
      <c r="D27" s="717">
        <f t="shared" ref="D27:O27" si="2">SUM(D8:D26)</f>
        <v>556318</v>
      </c>
      <c r="E27" s="717">
        <f t="shared" si="2"/>
        <v>525785</v>
      </c>
      <c r="F27" s="717">
        <f t="shared" si="2"/>
        <v>499813</v>
      </c>
      <c r="G27" s="717">
        <f t="shared" si="2"/>
        <v>462820</v>
      </c>
      <c r="H27" s="717">
        <f t="shared" si="2"/>
        <v>456786</v>
      </c>
      <c r="I27" s="717">
        <f t="shared" si="2"/>
        <v>418699</v>
      </c>
      <c r="J27" s="717">
        <f t="shared" si="2"/>
        <v>449564</v>
      </c>
      <c r="K27" s="717">
        <f t="shared" si="2"/>
        <v>395792</v>
      </c>
      <c r="L27" s="717">
        <f t="shared" si="2"/>
        <v>491617</v>
      </c>
      <c r="M27" s="717">
        <f t="shared" si="2"/>
        <v>407235</v>
      </c>
      <c r="N27" s="717">
        <f t="shared" si="2"/>
        <v>354256</v>
      </c>
      <c r="O27" s="717">
        <f t="shared" si="2"/>
        <v>299870</v>
      </c>
      <c r="P27" s="717">
        <f t="shared" si="0"/>
        <v>2808354</v>
      </c>
      <c r="Q27" s="717">
        <f t="shared" si="0"/>
        <v>2510201</v>
      </c>
      <c r="R27" s="717">
        <f t="shared" si="1"/>
        <v>5318555</v>
      </c>
      <c r="S27" s="717">
        <f>'25'!R27+'26مسائي'!R27</f>
        <v>142018</v>
      </c>
      <c r="T27" s="717"/>
      <c r="U27" s="1181" t="s">
        <v>181</v>
      </c>
      <c r="V27" s="1181"/>
      <c r="Y27" s="759"/>
      <c r="Z27" s="407"/>
    </row>
    <row r="28" spans="1:26" ht="15">
      <c r="Z28" s="407"/>
    </row>
    <row r="29" spans="1:26" ht="15">
      <c r="Z29" s="407"/>
    </row>
    <row r="31" spans="1:26">
      <c r="H31" s="42" t="s">
        <v>610</v>
      </c>
    </row>
    <row r="34" spans="24:24" ht="15">
      <c r="X34" s="407"/>
    </row>
    <row r="117" spans="4:16">
      <c r="D117" s="256"/>
      <c r="E117" s="256"/>
      <c r="F117" s="256"/>
      <c r="G117" s="256"/>
      <c r="H117" s="256"/>
      <c r="I117" s="256"/>
      <c r="J117" s="256"/>
      <c r="K117" s="256"/>
      <c r="L117" s="256"/>
      <c r="M117" s="256"/>
      <c r="N117" s="256"/>
      <c r="O117" s="256"/>
      <c r="P117" s="256"/>
    </row>
    <row r="118" spans="4:16">
      <c r="D118" s="256"/>
      <c r="E118" s="256"/>
      <c r="F118" s="256"/>
      <c r="G118" s="256"/>
      <c r="H118" s="256"/>
      <c r="I118" s="256"/>
      <c r="J118" s="256"/>
      <c r="K118" s="256"/>
      <c r="L118" s="256"/>
      <c r="M118" s="256"/>
      <c r="N118" s="256"/>
      <c r="O118" s="256"/>
      <c r="P118" s="256"/>
    </row>
    <row r="119" spans="4:16">
      <c r="D119" s="256"/>
      <c r="E119" s="256"/>
      <c r="F119" s="256"/>
      <c r="G119" s="256"/>
      <c r="H119" s="256"/>
      <c r="I119" s="256"/>
      <c r="J119" s="256"/>
      <c r="K119" s="256"/>
      <c r="L119" s="256"/>
      <c r="M119" s="256"/>
      <c r="N119" s="256"/>
      <c r="O119" s="256"/>
      <c r="P119" s="256"/>
    </row>
    <row r="120" spans="4:16">
      <c r="D120" s="256"/>
      <c r="E120" s="256"/>
      <c r="F120" s="256"/>
      <c r="G120" s="256"/>
      <c r="H120" s="256"/>
      <c r="I120" s="256"/>
      <c r="J120" s="256"/>
      <c r="K120" s="256"/>
      <c r="L120" s="256"/>
      <c r="M120" s="256"/>
      <c r="N120" s="256"/>
      <c r="O120" s="256"/>
      <c r="P120" s="256"/>
    </row>
  </sheetData>
  <mergeCells count="17">
    <mergeCell ref="A1:U1"/>
    <mergeCell ref="A2:V2"/>
    <mergeCell ref="A3:B3"/>
    <mergeCell ref="A4:C7"/>
    <mergeCell ref="D4:E4"/>
    <mergeCell ref="F4:G4"/>
    <mergeCell ref="H4:I4"/>
    <mergeCell ref="J4:K4"/>
    <mergeCell ref="L4:M4"/>
    <mergeCell ref="N4:O4"/>
    <mergeCell ref="P4:R4"/>
    <mergeCell ref="A11:A16"/>
    <mergeCell ref="R3:S3"/>
    <mergeCell ref="T4:V7"/>
    <mergeCell ref="P5:R5"/>
    <mergeCell ref="S4:S6"/>
    <mergeCell ref="V11:V1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U119"/>
  <sheetViews>
    <sheetView rightToLeft="1" workbookViewId="0">
      <selection activeCell="A11" sqref="A11:A16"/>
    </sheetView>
  </sheetViews>
  <sheetFormatPr defaultRowHeight="12.75"/>
  <cols>
    <col min="18" max="18" width="12.5703125" customWidth="1"/>
    <col min="19" max="19" width="16" customWidth="1"/>
  </cols>
  <sheetData>
    <row r="1" spans="1:21" ht="40.5" customHeight="1">
      <c r="A1" s="1426" t="s">
        <v>676</v>
      </c>
      <c r="B1" s="1426"/>
      <c r="C1" s="1426"/>
      <c r="D1" s="1426"/>
      <c r="E1" s="1426"/>
      <c r="F1" s="1426"/>
      <c r="G1" s="1426"/>
      <c r="H1" s="1426"/>
      <c r="I1" s="1426"/>
      <c r="J1" s="1426"/>
      <c r="K1" s="1426"/>
      <c r="L1" s="1426"/>
      <c r="M1" s="1426"/>
      <c r="N1" s="1426"/>
      <c r="O1" s="1426"/>
      <c r="P1" s="1426"/>
      <c r="Q1" s="1426"/>
      <c r="R1" s="1426"/>
      <c r="S1" s="1426"/>
    </row>
    <row r="2" spans="1:21" ht="41.25" customHeight="1">
      <c r="A2" s="1426" t="s">
        <v>677</v>
      </c>
      <c r="B2" s="1426"/>
      <c r="C2" s="1426"/>
      <c r="D2" s="1426"/>
      <c r="E2" s="1426"/>
      <c r="F2" s="1426"/>
      <c r="G2" s="1426"/>
      <c r="H2" s="1426"/>
      <c r="I2" s="1426"/>
      <c r="J2" s="1426"/>
      <c r="K2" s="1426"/>
      <c r="L2" s="1426"/>
      <c r="M2" s="1426"/>
      <c r="N2" s="1426"/>
      <c r="O2" s="1426"/>
      <c r="P2" s="1426"/>
      <c r="Q2" s="1426"/>
      <c r="R2" s="1426"/>
      <c r="S2" s="1426"/>
      <c r="T2" s="1426"/>
    </row>
    <row r="3" spans="1:21" ht="18.75" thickBot="1">
      <c r="A3" s="1467" t="s">
        <v>678</v>
      </c>
      <c r="B3" s="1467"/>
      <c r="C3" s="732"/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732"/>
      <c r="O3" s="732"/>
      <c r="P3" s="732"/>
      <c r="Q3" s="732"/>
      <c r="R3" s="1467" t="s">
        <v>679</v>
      </c>
      <c r="S3" s="1467"/>
      <c r="T3" s="1235"/>
    </row>
    <row r="4" spans="1:21" ht="32.25" customHeight="1" thickTop="1">
      <c r="A4" s="1430" t="s">
        <v>41</v>
      </c>
      <c r="B4" s="1430"/>
      <c r="C4" s="1430" t="s">
        <v>94</v>
      </c>
      <c r="D4" s="1430"/>
      <c r="E4" s="1070" t="s">
        <v>95</v>
      </c>
      <c r="F4" s="1070"/>
      <c r="G4" s="1430" t="s">
        <v>96</v>
      </c>
      <c r="H4" s="1430"/>
      <c r="I4" s="1430" t="s">
        <v>97</v>
      </c>
      <c r="J4" s="1430"/>
      <c r="K4" s="1430" t="s">
        <v>98</v>
      </c>
      <c r="L4" s="1430"/>
      <c r="M4" s="1430" t="s">
        <v>31</v>
      </c>
      <c r="N4" s="1430"/>
      <c r="O4" s="1480" t="s">
        <v>32</v>
      </c>
      <c r="P4" s="1480"/>
      <c r="Q4" s="1480"/>
      <c r="R4" s="1440" t="s">
        <v>116</v>
      </c>
      <c r="S4" s="1070" t="s">
        <v>180</v>
      </c>
      <c r="T4" s="1070"/>
    </row>
    <row r="5" spans="1:21" ht="15.75">
      <c r="A5" s="1431"/>
      <c r="B5" s="1431"/>
      <c r="C5" s="1431" t="s">
        <v>269</v>
      </c>
      <c r="D5" s="1431"/>
      <c r="E5" s="1431" t="s">
        <v>263</v>
      </c>
      <c r="F5" s="1431"/>
      <c r="G5" s="1431" t="s">
        <v>270</v>
      </c>
      <c r="H5" s="1431"/>
      <c r="I5" s="1431" t="s">
        <v>265</v>
      </c>
      <c r="J5" s="1431"/>
      <c r="K5" s="1431" t="s">
        <v>271</v>
      </c>
      <c r="L5" s="1431"/>
      <c r="M5" s="1431" t="s">
        <v>268</v>
      </c>
      <c r="N5" s="1431"/>
      <c r="O5" s="1439" t="s">
        <v>181</v>
      </c>
      <c r="P5" s="1439"/>
      <c r="Q5" s="1439"/>
      <c r="R5" s="1435"/>
      <c r="S5" s="1082"/>
      <c r="T5" s="1082"/>
    </row>
    <row r="6" spans="1:21" ht="15.75">
      <c r="A6" s="1431"/>
      <c r="B6" s="1431"/>
      <c r="C6" s="637" t="s">
        <v>33</v>
      </c>
      <c r="D6" s="637" t="s">
        <v>34</v>
      </c>
      <c r="E6" s="637" t="s">
        <v>33</v>
      </c>
      <c r="F6" s="637" t="s">
        <v>34</v>
      </c>
      <c r="G6" s="637" t="s">
        <v>33</v>
      </c>
      <c r="H6" s="637" t="s">
        <v>34</v>
      </c>
      <c r="I6" s="637" t="s">
        <v>33</v>
      </c>
      <c r="J6" s="637" t="s">
        <v>34</v>
      </c>
      <c r="K6" s="637" t="s">
        <v>33</v>
      </c>
      <c r="L6" s="637" t="s">
        <v>34</v>
      </c>
      <c r="M6" s="637" t="s">
        <v>33</v>
      </c>
      <c r="N6" s="637" t="s">
        <v>34</v>
      </c>
      <c r="O6" s="637" t="s">
        <v>33</v>
      </c>
      <c r="P6" s="637" t="s">
        <v>34</v>
      </c>
      <c r="Q6" s="637" t="s">
        <v>35</v>
      </c>
      <c r="R6" s="1435"/>
      <c r="S6" s="1082"/>
      <c r="T6" s="1082"/>
    </row>
    <row r="7" spans="1:21" ht="32.25" thickBot="1">
      <c r="A7" s="1432"/>
      <c r="B7" s="1432"/>
      <c r="C7" s="638" t="s">
        <v>186</v>
      </c>
      <c r="D7" s="638" t="s">
        <v>185</v>
      </c>
      <c r="E7" s="638" t="s">
        <v>186</v>
      </c>
      <c r="F7" s="638" t="s">
        <v>185</v>
      </c>
      <c r="G7" s="638" t="s">
        <v>186</v>
      </c>
      <c r="H7" s="638" t="s">
        <v>185</v>
      </c>
      <c r="I7" s="638" t="s">
        <v>186</v>
      </c>
      <c r="J7" s="638" t="s">
        <v>185</v>
      </c>
      <c r="K7" s="638" t="s">
        <v>186</v>
      </c>
      <c r="L7" s="638" t="s">
        <v>185</v>
      </c>
      <c r="M7" s="638" t="s">
        <v>186</v>
      </c>
      <c r="N7" s="638" t="s">
        <v>185</v>
      </c>
      <c r="O7" s="638" t="s">
        <v>186</v>
      </c>
      <c r="P7" s="638" t="s">
        <v>185</v>
      </c>
      <c r="Q7" s="638" t="s">
        <v>181</v>
      </c>
      <c r="R7" s="664" t="s">
        <v>675</v>
      </c>
      <c r="S7" s="1071"/>
      <c r="T7" s="1071"/>
    </row>
    <row r="8" spans="1:21" ht="16.5" thickTop="1">
      <c r="A8" s="1236" t="s">
        <v>54</v>
      </c>
      <c r="B8" s="1236"/>
      <c r="C8" s="763">
        <v>40438</v>
      </c>
      <c r="D8" s="763">
        <v>37954</v>
      </c>
      <c r="E8" s="763">
        <v>32979</v>
      </c>
      <c r="F8" s="763">
        <v>31158</v>
      </c>
      <c r="G8" s="763">
        <v>26462</v>
      </c>
      <c r="H8" s="763">
        <v>23607</v>
      </c>
      <c r="I8" s="763">
        <v>26593</v>
      </c>
      <c r="J8" s="763">
        <v>23099</v>
      </c>
      <c r="K8" s="763">
        <v>27323</v>
      </c>
      <c r="L8" s="763">
        <v>22114</v>
      </c>
      <c r="M8" s="763">
        <v>23298</v>
      </c>
      <c r="N8" s="763">
        <v>18023</v>
      </c>
      <c r="O8" s="763">
        <f>SUM(M8,K8,I8,G8,E8,C8)</f>
        <v>177093</v>
      </c>
      <c r="P8" s="763">
        <f t="shared" ref="P8:P26" si="0">SUM(N8,L8,J8,H8,F8,D8)</f>
        <v>155955</v>
      </c>
      <c r="Q8" s="763">
        <f>SUM(O8:P8)</f>
        <v>333048</v>
      </c>
      <c r="R8" s="763">
        <v>10192</v>
      </c>
      <c r="S8" s="1078" t="s">
        <v>449</v>
      </c>
      <c r="T8" s="1078"/>
    </row>
    <row r="9" spans="1:21" ht="15.75">
      <c r="A9" s="1088" t="s">
        <v>55</v>
      </c>
      <c r="B9" s="1088"/>
      <c r="C9" s="764">
        <v>18985</v>
      </c>
      <c r="D9" s="764">
        <v>18019</v>
      </c>
      <c r="E9" s="764">
        <v>17804</v>
      </c>
      <c r="F9" s="764">
        <v>17057</v>
      </c>
      <c r="G9" s="764">
        <v>16493</v>
      </c>
      <c r="H9" s="764">
        <v>15394</v>
      </c>
      <c r="I9" s="764">
        <v>16266</v>
      </c>
      <c r="J9" s="764">
        <v>14389</v>
      </c>
      <c r="K9" s="764">
        <v>16952</v>
      </c>
      <c r="L9" s="764">
        <v>14323</v>
      </c>
      <c r="M9" s="764">
        <v>13596</v>
      </c>
      <c r="N9" s="764">
        <v>11783</v>
      </c>
      <c r="O9" s="763">
        <f t="shared" ref="O9:O26" si="1">SUM(M9,K9,I9,G9,E9,C9)</f>
        <v>100096</v>
      </c>
      <c r="P9" s="763">
        <f t="shared" si="0"/>
        <v>90965</v>
      </c>
      <c r="Q9" s="763">
        <f t="shared" ref="Q9:Q26" si="2">SUM(O9:P9)</f>
        <v>191061</v>
      </c>
      <c r="R9" s="764">
        <v>6314</v>
      </c>
      <c r="S9" s="1077" t="s">
        <v>191</v>
      </c>
      <c r="T9" s="1077"/>
      <c r="U9" s="765"/>
    </row>
    <row r="10" spans="1:21" ht="15.75">
      <c r="A10" s="1230" t="s">
        <v>56</v>
      </c>
      <c r="B10" s="1230"/>
      <c r="C10" s="766">
        <v>29092</v>
      </c>
      <c r="D10" s="766">
        <v>27478</v>
      </c>
      <c r="E10" s="766">
        <v>26754</v>
      </c>
      <c r="F10" s="766">
        <v>25087</v>
      </c>
      <c r="G10" s="766">
        <v>23564</v>
      </c>
      <c r="H10" s="766">
        <v>21746</v>
      </c>
      <c r="I10" s="766">
        <v>22200</v>
      </c>
      <c r="J10" s="766">
        <v>19612</v>
      </c>
      <c r="K10" s="766">
        <v>26846</v>
      </c>
      <c r="L10" s="766">
        <v>21295</v>
      </c>
      <c r="M10" s="766">
        <v>20524</v>
      </c>
      <c r="N10" s="766">
        <v>17148</v>
      </c>
      <c r="O10" s="763">
        <f t="shared" si="1"/>
        <v>148980</v>
      </c>
      <c r="P10" s="763">
        <f t="shared" si="0"/>
        <v>132366</v>
      </c>
      <c r="Q10" s="763">
        <f t="shared" si="2"/>
        <v>281346</v>
      </c>
      <c r="R10" s="766">
        <v>8701</v>
      </c>
      <c r="S10" s="1077" t="s">
        <v>192</v>
      </c>
      <c r="T10" s="1077"/>
    </row>
    <row r="11" spans="1:21" ht="26.25" customHeight="1">
      <c r="A11" s="1436" t="s">
        <v>364</v>
      </c>
      <c r="B11" s="205" t="s">
        <v>331</v>
      </c>
      <c r="C11" s="764">
        <v>22878</v>
      </c>
      <c r="D11" s="764">
        <v>22647</v>
      </c>
      <c r="E11" s="764">
        <v>20814</v>
      </c>
      <c r="F11" s="764">
        <v>20432</v>
      </c>
      <c r="G11" s="764">
        <v>19722</v>
      </c>
      <c r="H11" s="764">
        <v>18855</v>
      </c>
      <c r="I11" s="764">
        <v>18610</v>
      </c>
      <c r="J11" s="764">
        <v>17398</v>
      </c>
      <c r="K11" s="764">
        <v>20157</v>
      </c>
      <c r="L11" s="764">
        <v>18518</v>
      </c>
      <c r="M11" s="764">
        <v>15366</v>
      </c>
      <c r="N11" s="764">
        <v>14917</v>
      </c>
      <c r="O11" s="763">
        <v>117547</v>
      </c>
      <c r="P11" s="764">
        <v>112767</v>
      </c>
      <c r="Q11" s="764">
        <f t="shared" si="2"/>
        <v>230314</v>
      </c>
      <c r="R11" s="764">
        <v>5464</v>
      </c>
      <c r="S11" s="204" t="s">
        <v>453</v>
      </c>
      <c r="T11" s="1441" t="s">
        <v>179</v>
      </c>
    </row>
    <row r="12" spans="1:21" ht="15.75">
      <c r="A12" s="1437"/>
      <c r="B12" s="205" t="s">
        <v>333</v>
      </c>
      <c r="C12" s="767">
        <v>44964</v>
      </c>
      <c r="D12" s="767">
        <v>42855</v>
      </c>
      <c r="E12" s="767">
        <v>40927</v>
      </c>
      <c r="F12" s="767">
        <v>38924</v>
      </c>
      <c r="G12" s="767">
        <v>38229</v>
      </c>
      <c r="H12" s="767">
        <v>34772</v>
      </c>
      <c r="I12" s="767">
        <v>37283</v>
      </c>
      <c r="J12" s="767">
        <v>33052</v>
      </c>
      <c r="K12" s="767">
        <v>40046</v>
      </c>
      <c r="L12" s="767">
        <v>34296</v>
      </c>
      <c r="M12" s="767">
        <v>28059</v>
      </c>
      <c r="N12" s="767">
        <v>24884</v>
      </c>
      <c r="O12" s="763">
        <f t="shared" si="1"/>
        <v>229508</v>
      </c>
      <c r="P12" s="764">
        <f t="shared" si="0"/>
        <v>208783</v>
      </c>
      <c r="Q12" s="764">
        <f t="shared" si="2"/>
        <v>438291</v>
      </c>
      <c r="R12" s="767">
        <v>8571</v>
      </c>
      <c r="S12" s="204" t="s">
        <v>454</v>
      </c>
      <c r="T12" s="1442"/>
    </row>
    <row r="13" spans="1:21" ht="15.75">
      <c r="A13" s="1437"/>
      <c r="B13" s="205" t="s">
        <v>332</v>
      </c>
      <c r="C13" s="764">
        <v>20643</v>
      </c>
      <c r="D13" s="764">
        <v>19900</v>
      </c>
      <c r="E13" s="764">
        <v>18380</v>
      </c>
      <c r="F13" s="764">
        <v>17655</v>
      </c>
      <c r="G13" s="764">
        <v>18180</v>
      </c>
      <c r="H13" s="764">
        <v>16183</v>
      </c>
      <c r="I13" s="764">
        <v>17328</v>
      </c>
      <c r="J13" s="764">
        <v>15301</v>
      </c>
      <c r="K13" s="764">
        <v>19062</v>
      </c>
      <c r="L13" s="764">
        <v>16190</v>
      </c>
      <c r="M13" s="764">
        <v>11493</v>
      </c>
      <c r="N13" s="764">
        <v>10572</v>
      </c>
      <c r="O13" s="763">
        <f t="shared" si="1"/>
        <v>105086</v>
      </c>
      <c r="P13" s="764">
        <f t="shared" si="0"/>
        <v>95801</v>
      </c>
      <c r="Q13" s="764">
        <f t="shared" si="2"/>
        <v>200887</v>
      </c>
      <c r="R13" s="764">
        <v>4966</v>
      </c>
      <c r="S13" s="204" t="s">
        <v>455</v>
      </c>
      <c r="T13" s="1442"/>
    </row>
    <row r="14" spans="1:21" ht="15.75">
      <c r="A14" s="1437"/>
      <c r="B14" s="205" t="s">
        <v>334</v>
      </c>
      <c r="C14" s="764">
        <v>15257</v>
      </c>
      <c r="D14" s="764">
        <v>14678</v>
      </c>
      <c r="E14" s="764">
        <v>14249</v>
      </c>
      <c r="F14" s="764">
        <v>13537</v>
      </c>
      <c r="G14" s="764">
        <v>12929</v>
      </c>
      <c r="H14" s="764">
        <v>11823</v>
      </c>
      <c r="I14" s="764">
        <v>11782</v>
      </c>
      <c r="J14" s="764">
        <v>10643</v>
      </c>
      <c r="K14" s="764">
        <v>13106</v>
      </c>
      <c r="L14" s="764">
        <v>11226</v>
      </c>
      <c r="M14" s="764">
        <v>10234</v>
      </c>
      <c r="N14" s="764">
        <v>9052</v>
      </c>
      <c r="O14" s="763">
        <f t="shared" si="1"/>
        <v>77557</v>
      </c>
      <c r="P14" s="764">
        <f t="shared" si="0"/>
        <v>70959</v>
      </c>
      <c r="Q14" s="764">
        <f t="shared" si="2"/>
        <v>148516</v>
      </c>
      <c r="R14" s="764">
        <v>3670</v>
      </c>
      <c r="S14" s="204" t="s">
        <v>456</v>
      </c>
      <c r="T14" s="1442"/>
    </row>
    <row r="15" spans="1:21" ht="15.75">
      <c r="A15" s="1437"/>
      <c r="B15" s="205" t="s">
        <v>336</v>
      </c>
      <c r="C15" s="764">
        <v>27525</v>
      </c>
      <c r="D15" s="764">
        <v>26053</v>
      </c>
      <c r="E15" s="764">
        <v>25566</v>
      </c>
      <c r="F15" s="764">
        <v>24186</v>
      </c>
      <c r="G15" s="764">
        <v>22833</v>
      </c>
      <c r="H15" s="764">
        <v>21823</v>
      </c>
      <c r="I15" s="764">
        <v>21481</v>
      </c>
      <c r="J15" s="764">
        <v>20145</v>
      </c>
      <c r="K15" s="764">
        <v>25153</v>
      </c>
      <c r="L15" s="764">
        <v>21350</v>
      </c>
      <c r="M15" s="764">
        <v>20070</v>
      </c>
      <c r="N15" s="764">
        <v>17712</v>
      </c>
      <c r="O15" s="763">
        <f t="shared" si="1"/>
        <v>142628</v>
      </c>
      <c r="P15" s="764">
        <f t="shared" si="0"/>
        <v>131269</v>
      </c>
      <c r="Q15" s="764">
        <f t="shared" si="2"/>
        <v>273897</v>
      </c>
      <c r="R15" s="764">
        <v>6924</v>
      </c>
      <c r="S15" s="204" t="s">
        <v>457</v>
      </c>
      <c r="T15" s="1442"/>
    </row>
    <row r="16" spans="1:21" ht="15.75">
      <c r="A16" s="1447"/>
      <c r="B16" s="205" t="s">
        <v>335</v>
      </c>
      <c r="C16" s="764">
        <v>20226</v>
      </c>
      <c r="D16" s="764">
        <v>19443</v>
      </c>
      <c r="E16" s="764">
        <v>18681</v>
      </c>
      <c r="F16" s="764">
        <v>18098</v>
      </c>
      <c r="G16" s="764">
        <v>16886</v>
      </c>
      <c r="H16" s="764">
        <v>16201</v>
      </c>
      <c r="I16" s="764">
        <v>16622</v>
      </c>
      <c r="J16" s="764">
        <v>14536</v>
      </c>
      <c r="K16" s="764">
        <v>18009</v>
      </c>
      <c r="L16" s="764">
        <v>15615</v>
      </c>
      <c r="M16" s="764">
        <v>14193</v>
      </c>
      <c r="N16" s="764">
        <v>12613</v>
      </c>
      <c r="O16" s="763">
        <f t="shared" si="1"/>
        <v>104617</v>
      </c>
      <c r="P16" s="764">
        <f t="shared" si="0"/>
        <v>96506</v>
      </c>
      <c r="Q16" s="764">
        <f t="shared" si="2"/>
        <v>201123</v>
      </c>
      <c r="R16" s="764">
        <v>4740</v>
      </c>
      <c r="S16" s="204" t="s">
        <v>458</v>
      </c>
      <c r="T16" s="1443"/>
    </row>
    <row r="17" spans="1:20" ht="15.75">
      <c r="A17" s="1088" t="s">
        <v>64</v>
      </c>
      <c r="B17" s="1088"/>
      <c r="C17" s="662">
        <v>34255</v>
      </c>
      <c r="D17" s="662">
        <v>31420</v>
      </c>
      <c r="E17" s="662">
        <v>21829</v>
      </c>
      <c r="F17" s="662">
        <v>20026</v>
      </c>
      <c r="G17" s="259">
        <v>18935</v>
      </c>
      <c r="H17" s="662">
        <v>16680</v>
      </c>
      <c r="I17" s="662">
        <v>17701</v>
      </c>
      <c r="J17" s="259">
        <v>15403</v>
      </c>
      <c r="K17" s="662">
        <v>18098</v>
      </c>
      <c r="L17" s="662">
        <v>15104</v>
      </c>
      <c r="M17" s="259">
        <v>16490</v>
      </c>
      <c r="N17" s="259">
        <v>13115</v>
      </c>
      <c r="O17" s="763">
        <f t="shared" si="1"/>
        <v>127308</v>
      </c>
      <c r="P17" s="763">
        <f t="shared" si="0"/>
        <v>111748</v>
      </c>
      <c r="Q17" s="763">
        <f t="shared" si="2"/>
        <v>239056</v>
      </c>
      <c r="R17" s="662">
        <v>6155</v>
      </c>
      <c r="S17" s="1077" t="s">
        <v>493</v>
      </c>
      <c r="T17" s="1077"/>
    </row>
    <row r="18" spans="1:20" ht="15.75">
      <c r="A18" s="1138" t="s">
        <v>65</v>
      </c>
      <c r="B18" s="1138"/>
      <c r="C18" s="768">
        <v>40361</v>
      </c>
      <c r="D18" s="768">
        <v>36667</v>
      </c>
      <c r="E18" s="768">
        <v>36721</v>
      </c>
      <c r="F18" s="768">
        <v>34005</v>
      </c>
      <c r="G18" s="768">
        <v>35114</v>
      </c>
      <c r="H18" s="768">
        <v>31281</v>
      </c>
      <c r="I18" s="768">
        <v>34729</v>
      </c>
      <c r="J18" s="768">
        <v>30469</v>
      </c>
      <c r="K18" s="768">
        <v>37675</v>
      </c>
      <c r="L18" s="768">
        <v>30977</v>
      </c>
      <c r="M18" s="768">
        <v>24325</v>
      </c>
      <c r="N18" s="768">
        <v>20921</v>
      </c>
      <c r="O18" s="763">
        <f t="shared" si="1"/>
        <v>208925</v>
      </c>
      <c r="P18" s="763">
        <f t="shared" si="0"/>
        <v>184320</v>
      </c>
      <c r="Q18" s="763">
        <f t="shared" si="2"/>
        <v>393245</v>
      </c>
      <c r="R18" s="768">
        <v>9691</v>
      </c>
      <c r="S18" s="1077" t="s">
        <v>199</v>
      </c>
      <c r="T18" s="1077"/>
    </row>
    <row r="19" spans="1:20" ht="15.75">
      <c r="A19" s="1088" t="s">
        <v>66</v>
      </c>
      <c r="B19" s="1088"/>
      <c r="C19" s="764">
        <v>24668</v>
      </c>
      <c r="D19" s="764">
        <v>24373</v>
      </c>
      <c r="E19" s="764">
        <v>22733</v>
      </c>
      <c r="F19" s="764">
        <v>21746</v>
      </c>
      <c r="G19" s="764">
        <v>21069</v>
      </c>
      <c r="H19" s="764">
        <v>19725</v>
      </c>
      <c r="I19" s="764">
        <v>22657</v>
      </c>
      <c r="J19" s="764">
        <v>19380</v>
      </c>
      <c r="K19" s="764">
        <v>24681</v>
      </c>
      <c r="L19" s="764">
        <v>21451</v>
      </c>
      <c r="M19" s="764">
        <v>17770</v>
      </c>
      <c r="N19" s="764">
        <v>14827</v>
      </c>
      <c r="O19" s="763">
        <f t="shared" si="1"/>
        <v>133578</v>
      </c>
      <c r="P19" s="763">
        <f t="shared" si="0"/>
        <v>121502</v>
      </c>
      <c r="Q19" s="763">
        <f t="shared" si="2"/>
        <v>255080</v>
      </c>
      <c r="R19" s="764">
        <v>6500</v>
      </c>
      <c r="S19" s="1077" t="s">
        <v>200</v>
      </c>
      <c r="T19" s="1077"/>
    </row>
    <row r="20" spans="1:20" ht="15.75">
      <c r="A20" s="1088" t="s">
        <v>67</v>
      </c>
      <c r="B20" s="1088"/>
      <c r="C20" s="764">
        <v>28237</v>
      </c>
      <c r="D20" s="764">
        <v>27846</v>
      </c>
      <c r="E20" s="764">
        <v>26362</v>
      </c>
      <c r="F20" s="764">
        <v>24984</v>
      </c>
      <c r="G20" s="764">
        <v>25002</v>
      </c>
      <c r="H20" s="764">
        <v>23519</v>
      </c>
      <c r="I20" s="764">
        <v>25430</v>
      </c>
      <c r="J20" s="764">
        <v>22374</v>
      </c>
      <c r="K20" s="764">
        <v>26719</v>
      </c>
      <c r="L20" s="764">
        <v>22638</v>
      </c>
      <c r="M20" s="764">
        <v>19698</v>
      </c>
      <c r="N20" s="764">
        <v>16743</v>
      </c>
      <c r="O20" s="763">
        <f t="shared" si="1"/>
        <v>151448</v>
      </c>
      <c r="P20" s="763">
        <f t="shared" si="0"/>
        <v>138104</v>
      </c>
      <c r="Q20" s="763">
        <f t="shared" si="2"/>
        <v>289552</v>
      </c>
      <c r="R20" s="764">
        <v>7604</v>
      </c>
      <c r="S20" s="1077" t="s">
        <v>450</v>
      </c>
      <c r="T20" s="1077"/>
    </row>
    <row r="21" spans="1:20" ht="15.75">
      <c r="A21" s="1088" t="s">
        <v>137</v>
      </c>
      <c r="B21" s="1088"/>
      <c r="C21" s="764">
        <v>24569</v>
      </c>
      <c r="D21" s="764">
        <v>22876</v>
      </c>
      <c r="E21" s="764">
        <v>23017</v>
      </c>
      <c r="F21" s="764">
        <v>20426</v>
      </c>
      <c r="G21" s="764">
        <v>21881</v>
      </c>
      <c r="H21" s="764">
        <v>19490</v>
      </c>
      <c r="I21" s="764">
        <v>22204</v>
      </c>
      <c r="J21" s="764">
        <v>19231</v>
      </c>
      <c r="K21" s="764">
        <v>23517</v>
      </c>
      <c r="L21" s="764">
        <v>18968</v>
      </c>
      <c r="M21" s="764">
        <v>15272</v>
      </c>
      <c r="N21" s="764">
        <v>13482</v>
      </c>
      <c r="O21" s="763">
        <f t="shared" si="1"/>
        <v>130460</v>
      </c>
      <c r="P21" s="763">
        <f t="shared" si="0"/>
        <v>114473</v>
      </c>
      <c r="Q21" s="763">
        <f t="shared" si="2"/>
        <v>244933</v>
      </c>
      <c r="R21" s="764">
        <v>6752</v>
      </c>
      <c r="S21" s="1077" t="s">
        <v>451</v>
      </c>
      <c r="T21" s="1077"/>
    </row>
    <row r="22" spans="1:20" ht="15.75">
      <c r="A22" s="1088" t="s">
        <v>69</v>
      </c>
      <c r="B22" s="1088"/>
      <c r="C22" s="764">
        <v>15478</v>
      </c>
      <c r="D22" s="764">
        <v>14100</v>
      </c>
      <c r="E22" s="764">
        <v>14867</v>
      </c>
      <c r="F22" s="764">
        <v>13091</v>
      </c>
      <c r="G22" s="764">
        <v>14182</v>
      </c>
      <c r="H22" s="764">
        <v>15463</v>
      </c>
      <c r="I22" s="764">
        <v>14634</v>
      </c>
      <c r="J22" s="764">
        <v>12282</v>
      </c>
      <c r="K22" s="764">
        <v>15591</v>
      </c>
      <c r="L22" s="764">
        <v>12499</v>
      </c>
      <c r="M22" s="764">
        <v>9872</v>
      </c>
      <c r="N22" s="764">
        <v>7895</v>
      </c>
      <c r="O22" s="763">
        <f t="shared" si="1"/>
        <v>84624</v>
      </c>
      <c r="P22" s="763">
        <f t="shared" si="0"/>
        <v>75330</v>
      </c>
      <c r="Q22" s="763">
        <f t="shared" si="2"/>
        <v>159954</v>
      </c>
      <c r="R22" s="764">
        <v>4713</v>
      </c>
      <c r="S22" s="1077" t="s">
        <v>452</v>
      </c>
      <c r="T22" s="1077"/>
    </row>
    <row r="23" spans="1:20" ht="15.75">
      <c r="A23" s="1088" t="s">
        <v>70</v>
      </c>
      <c r="B23" s="1088"/>
      <c r="C23" s="764">
        <v>27629</v>
      </c>
      <c r="D23" s="764">
        <v>25102</v>
      </c>
      <c r="E23" s="764">
        <v>24587</v>
      </c>
      <c r="F23" s="764">
        <v>21753</v>
      </c>
      <c r="G23" s="764">
        <v>22498</v>
      </c>
      <c r="H23" s="764">
        <v>20187</v>
      </c>
      <c r="I23" s="764">
        <v>22697</v>
      </c>
      <c r="J23" s="764">
        <v>19216</v>
      </c>
      <c r="K23" s="764">
        <v>27242</v>
      </c>
      <c r="L23" s="764">
        <v>20156</v>
      </c>
      <c r="M23" s="764">
        <v>16211</v>
      </c>
      <c r="N23" s="764">
        <v>12274</v>
      </c>
      <c r="O23" s="763">
        <f t="shared" si="1"/>
        <v>140864</v>
      </c>
      <c r="P23" s="763">
        <f t="shared" si="0"/>
        <v>118688</v>
      </c>
      <c r="Q23" s="763">
        <f t="shared" si="2"/>
        <v>259552</v>
      </c>
      <c r="R23" s="764">
        <v>8132</v>
      </c>
      <c r="S23" s="1077" t="s">
        <v>204</v>
      </c>
      <c r="T23" s="1077"/>
    </row>
    <row r="24" spans="1:20" ht="15.75">
      <c r="A24" s="1088" t="s">
        <v>71</v>
      </c>
      <c r="B24" s="1088"/>
      <c r="C24" s="764">
        <v>40870</v>
      </c>
      <c r="D24" s="764">
        <v>38728</v>
      </c>
      <c r="E24" s="764">
        <v>36815</v>
      </c>
      <c r="F24" s="764">
        <v>33535</v>
      </c>
      <c r="G24" s="764">
        <v>34813</v>
      </c>
      <c r="H24" s="764">
        <v>30554</v>
      </c>
      <c r="I24" s="764">
        <v>35348</v>
      </c>
      <c r="J24" s="764">
        <v>30136</v>
      </c>
      <c r="K24" s="764">
        <v>40242</v>
      </c>
      <c r="L24" s="764">
        <v>31622</v>
      </c>
      <c r="M24" s="764">
        <v>26479</v>
      </c>
      <c r="N24" s="764">
        <v>21614</v>
      </c>
      <c r="O24" s="763">
        <f t="shared" si="1"/>
        <v>214567</v>
      </c>
      <c r="P24" s="763">
        <f t="shared" si="0"/>
        <v>186189</v>
      </c>
      <c r="Q24" s="763">
        <f t="shared" si="2"/>
        <v>400756</v>
      </c>
      <c r="R24" s="764">
        <v>13249</v>
      </c>
      <c r="S24" s="1077" t="s">
        <v>205</v>
      </c>
      <c r="T24" s="1077"/>
    </row>
    <row r="25" spans="1:20" ht="15.75">
      <c r="A25" s="1088" t="s">
        <v>72</v>
      </c>
      <c r="B25" s="1088"/>
      <c r="C25" s="764">
        <v>29010</v>
      </c>
      <c r="D25" s="764">
        <v>23758</v>
      </c>
      <c r="E25" s="764">
        <v>28358</v>
      </c>
      <c r="F25" s="764">
        <v>19005</v>
      </c>
      <c r="G25" s="764">
        <v>21173</v>
      </c>
      <c r="H25" s="764">
        <v>15620</v>
      </c>
      <c r="I25" s="764">
        <v>19113</v>
      </c>
      <c r="J25" s="764">
        <v>14675</v>
      </c>
      <c r="K25" s="764">
        <v>18607</v>
      </c>
      <c r="L25" s="764">
        <v>13649</v>
      </c>
      <c r="M25" s="764">
        <v>15142</v>
      </c>
      <c r="N25" s="764">
        <v>10466</v>
      </c>
      <c r="O25" s="763">
        <f t="shared" si="1"/>
        <v>131403</v>
      </c>
      <c r="P25" s="763">
        <f t="shared" si="0"/>
        <v>97173</v>
      </c>
      <c r="Q25" s="763">
        <f t="shared" si="2"/>
        <v>228576</v>
      </c>
      <c r="R25" s="764">
        <v>6830</v>
      </c>
      <c r="S25" s="1077" t="s">
        <v>206</v>
      </c>
      <c r="T25" s="1077"/>
    </row>
    <row r="26" spans="1:20" ht="15.75">
      <c r="A26" s="1230" t="s">
        <v>73</v>
      </c>
      <c r="B26" s="1230"/>
      <c r="C26" s="766">
        <v>51076</v>
      </c>
      <c r="D26" s="766">
        <v>51723</v>
      </c>
      <c r="E26" s="766">
        <v>48293</v>
      </c>
      <c r="F26" s="766">
        <v>47965</v>
      </c>
      <c r="G26" s="766">
        <v>46761</v>
      </c>
      <c r="H26" s="766">
        <v>45669</v>
      </c>
      <c r="I26" s="766">
        <v>46769</v>
      </c>
      <c r="J26" s="766">
        <v>44338</v>
      </c>
      <c r="K26" s="766">
        <v>52198</v>
      </c>
      <c r="L26" s="766">
        <v>45111</v>
      </c>
      <c r="M26" s="766">
        <v>35559</v>
      </c>
      <c r="N26" s="766">
        <v>31691</v>
      </c>
      <c r="O26" s="769">
        <f t="shared" si="1"/>
        <v>280656</v>
      </c>
      <c r="P26" s="769">
        <f t="shared" si="0"/>
        <v>266497</v>
      </c>
      <c r="Q26" s="769">
        <f t="shared" si="2"/>
        <v>547153</v>
      </c>
      <c r="R26" s="766">
        <v>12759</v>
      </c>
      <c r="S26" s="1197" t="s">
        <v>636</v>
      </c>
      <c r="T26" s="1197"/>
    </row>
    <row r="27" spans="1:20" ht="15.75">
      <c r="A27" s="1237" t="s">
        <v>32</v>
      </c>
      <c r="B27" s="1237"/>
      <c r="C27" s="1002">
        <f>SUM(C8:C26)</f>
        <v>556161</v>
      </c>
      <c r="D27" s="1002">
        <f t="shared" ref="D27:L27" si="3">SUM(D8:D26)</f>
        <v>525620</v>
      </c>
      <c r="E27" s="1002">
        <f t="shared" si="3"/>
        <v>499736</v>
      </c>
      <c r="F27" s="1002">
        <f t="shared" si="3"/>
        <v>462670</v>
      </c>
      <c r="G27" s="1002">
        <f t="shared" si="3"/>
        <v>456726</v>
      </c>
      <c r="H27" s="1002">
        <f t="shared" si="3"/>
        <v>418592</v>
      </c>
      <c r="I27" s="1002">
        <f t="shared" si="3"/>
        <v>449447</v>
      </c>
      <c r="J27" s="1002">
        <f t="shared" si="3"/>
        <v>395679</v>
      </c>
      <c r="K27" s="1002">
        <f t="shared" si="3"/>
        <v>491224</v>
      </c>
      <c r="L27" s="1002">
        <f t="shared" si="3"/>
        <v>407102</v>
      </c>
      <c r="M27" s="1002">
        <f>SUM(M8:M26)</f>
        <v>353651</v>
      </c>
      <c r="N27" s="1002">
        <f t="shared" ref="N27:R27" si="4">SUM(N8:N26)</f>
        <v>299732</v>
      </c>
      <c r="O27" s="1002">
        <f t="shared" si="4"/>
        <v>2806945</v>
      </c>
      <c r="P27" s="1002">
        <f t="shared" si="4"/>
        <v>2509395</v>
      </c>
      <c r="Q27" s="1002">
        <f t="shared" si="4"/>
        <v>5316340</v>
      </c>
      <c r="R27" s="1002">
        <f t="shared" si="4"/>
        <v>141927</v>
      </c>
      <c r="S27" s="1090" t="s">
        <v>181</v>
      </c>
      <c r="T27" s="1090"/>
    </row>
    <row r="31" spans="1:20">
      <c r="H31" s="42" t="s">
        <v>610</v>
      </c>
    </row>
    <row r="116" spans="3:15">
      <c r="C116" s="256"/>
      <c r="D116" s="256"/>
      <c r="E116" s="256"/>
      <c r="F116" s="256"/>
      <c r="G116" s="256"/>
      <c r="H116" s="256"/>
      <c r="I116" s="256"/>
      <c r="J116" s="256"/>
      <c r="K116" s="256"/>
      <c r="L116" s="256"/>
      <c r="M116" s="256"/>
      <c r="N116" s="256"/>
      <c r="O116" s="256"/>
    </row>
    <row r="117" spans="3:15">
      <c r="C117" s="256"/>
      <c r="D117" s="256"/>
      <c r="E117" s="256"/>
      <c r="F117" s="256"/>
      <c r="G117" s="256"/>
      <c r="H117" s="256"/>
      <c r="I117" s="256"/>
      <c r="J117" s="256"/>
      <c r="K117" s="256"/>
      <c r="L117" s="256"/>
      <c r="M117" s="256"/>
      <c r="N117" s="256"/>
      <c r="O117" s="256"/>
    </row>
    <row r="118" spans="3:15">
      <c r="C118" s="256"/>
      <c r="D118" s="256"/>
      <c r="E118" s="256"/>
      <c r="F118" s="256"/>
      <c r="G118" s="256"/>
      <c r="H118" s="256"/>
      <c r="I118" s="256"/>
      <c r="J118" s="256"/>
      <c r="K118" s="256"/>
      <c r="L118" s="256"/>
      <c r="M118" s="256"/>
      <c r="N118" s="256"/>
      <c r="O118" s="256"/>
    </row>
    <row r="119" spans="3:15">
      <c r="C119" s="256"/>
      <c r="D119" s="256"/>
      <c r="E119" s="256"/>
      <c r="F119" s="256"/>
      <c r="G119" s="256"/>
      <c r="H119" s="256"/>
      <c r="I119" s="256"/>
      <c r="J119" s="256"/>
      <c r="K119" s="256"/>
      <c r="L119" s="256"/>
      <c r="M119" s="256"/>
      <c r="N119" s="256"/>
      <c r="O119" s="256"/>
    </row>
  </sheetData>
  <mergeCells count="21">
    <mergeCell ref="A1:S1"/>
    <mergeCell ref="A3:B3"/>
    <mergeCell ref="R3:S3"/>
    <mergeCell ref="A4:B7"/>
    <mergeCell ref="R4:R6"/>
    <mergeCell ref="O4:Q4"/>
    <mergeCell ref="M4:N4"/>
    <mergeCell ref="K4:L4"/>
    <mergeCell ref="I4:J4"/>
    <mergeCell ref="A2:T2"/>
    <mergeCell ref="C4:D4"/>
    <mergeCell ref="C5:D5"/>
    <mergeCell ref="E5:F5"/>
    <mergeCell ref="G5:H5"/>
    <mergeCell ref="I5:J5"/>
    <mergeCell ref="K5:L5"/>
    <mergeCell ref="M5:N5"/>
    <mergeCell ref="O5:Q5"/>
    <mergeCell ref="G4:H4"/>
    <mergeCell ref="A11:A16"/>
    <mergeCell ref="T11:T1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U120"/>
  <sheetViews>
    <sheetView rightToLeft="1" workbookViewId="0">
      <selection activeCell="A23" sqref="A23"/>
    </sheetView>
  </sheetViews>
  <sheetFormatPr defaultRowHeight="12.75"/>
  <cols>
    <col min="1" max="1" width="7.85546875" customWidth="1"/>
    <col min="2" max="2" width="10.5703125" customWidth="1"/>
    <col min="18" max="18" width="10.7109375" customWidth="1"/>
    <col min="19" max="19" width="17.42578125" customWidth="1"/>
  </cols>
  <sheetData>
    <row r="1" spans="1:21" ht="41.25" customHeight="1">
      <c r="A1" s="1426" t="s">
        <v>680</v>
      </c>
      <c r="B1" s="1426"/>
      <c r="C1" s="1426"/>
      <c r="D1" s="1426"/>
      <c r="E1" s="1426"/>
      <c r="F1" s="1426"/>
      <c r="G1" s="1426"/>
      <c r="H1" s="1426"/>
      <c r="I1" s="1426"/>
      <c r="J1" s="1426"/>
      <c r="K1" s="1426"/>
      <c r="L1" s="1426"/>
      <c r="M1" s="1426"/>
      <c r="N1" s="1426"/>
      <c r="O1" s="1426"/>
      <c r="P1" s="1426"/>
      <c r="Q1" s="1426"/>
      <c r="R1" s="1426"/>
      <c r="S1" s="1426"/>
      <c r="T1" s="1426"/>
      <c r="U1" s="1426"/>
    </row>
    <row r="2" spans="1:21" ht="39.75" customHeight="1">
      <c r="A2" s="1426" t="s">
        <v>681</v>
      </c>
      <c r="B2" s="1426"/>
      <c r="C2" s="1426"/>
      <c r="D2" s="1426"/>
      <c r="E2" s="1426"/>
      <c r="F2" s="1426"/>
      <c r="G2" s="1426"/>
      <c r="H2" s="1426"/>
      <c r="I2" s="1426"/>
      <c r="J2" s="1426"/>
      <c r="K2" s="1426"/>
      <c r="L2" s="1426"/>
      <c r="M2" s="1426"/>
      <c r="N2" s="1426"/>
      <c r="O2" s="1426"/>
      <c r="P2" s="1426"/>
      <c r="Q2" s="1426"/>
      <c r="R2" s="1426"/>
      <c r="S2" s="1426"/>
      <c r="T2" s="1426"/>
      <c r="U2" s="1426"/>
    </row>
    <row r="3" spans="1:21" ht="18.75" thickBot="1">
      <c r="A3" s="1467" t="s">
        <v>682</v>
      </c>
      <c r="B3" s="1467"/>
      <c r="C3" s="732"/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732"/>
      <c r="O3" s="732"/>
      <c r="P3" s="732"/>
      <c r="Q3" s="1467" t="s">
        <v>683</v>
      </c>
      <c r="R3" s="1467"/>
      <c r="S3" s="1133"/>
      <c r="T3" s="1133"/>
    </row>
    <row r="4" spans="1:21" ht="16.5" thickTop="1">
      <c r="A4" s="1430" t="s">
        <v>41</v>
      </c>
      <c r="B4" s="1430"/>
      <c r="C4" s="1440" t="s">
        <v>94</v>
      </c>
      <c r="D4" s="1440"/>
      <c r="E4" s="1440" t="s">
        <v>99</v>
      </c>
      <c r="F4" s="1440"/>
      <c r="G4" s="1440" t="s">
        <v>96</v>
      </c>
      <c r="H4" s="1440"/>
      <c r="I4" s="1440" t="s">
        <v>97</v>
      </c>
      <c r="J4" s="1440"/>
      <c r="K4" s="1440" t="s">
        <v>98</v>
      </c>
      <c r="L4" s="1440"/>
      <c r="M4" s="1440" t="s">
        <v>31</v>
      </c>
      <c r="N4" s="1440"/>
      <c r="O4" s="1473" t="s">
        <v>32</v>
      </c>
      <c r="P4" s="1473"/>
      <c r="Q4" s="1473"/>
      <c r="R4" s="1440" t="s">
        <v>116</v>
      </c>
      <c r="S4" s="1430" t="s">
        <v>180</v>
      </c>
      <c r="T4" s="1430"/>
    </row>
    <row r="5" spans="1:21" ht="15.75">
      <c r="A5" s="1431"/>
      <c r="B5" s="1431"/>
      <c r="C5" s="1431" t="s">
        <v>269</v>
      </c>
      <c r="D5" s="1431"/>
      <c r="E5" s="1431" t="s">
        <v>263</v>
      </c>
      <c r="F5" s="1431"/>
      <c r="G5" s="1431" t="s">
        <v>270</v>
      </c>
      <c r="H5" s="1431"/>
      <c r="I5" s="1431" t="s">
        <v>265</v>
      </c>
      <c r="J5" s="1431"/>
      <c r="K5" s="1431" t="s">
        <v>271</v>
      </c>
      <c r="L5" s="1431"/>
      <c r="M5" s="1431" t="s">
        <v>268</v>
      </c>
      <c r="N5" s="1431"/>
      <c r="O5" s="1438" t="s">
        <v>181</v>
      </c>
      <c r="P5" s="1438"/>
      <c r="Q5" s="1438"/>
      <c r="R5" s="1435"/>
      <c r="S5" s="1431"/>
      <c r="T5" s="1431"/>
    </row>
    <row r="6" spans="1:21" ht="15.75">
      <c r="A6" s="1431"/>
      <c r="B6" s="1431"/>
      <c r="C6" s="637" t="s">
        <v>33</v>
      </c>
      <c r="D6" s="637" t="s">
        <v>34</v>
      </c>
      <c r="E6" s="637" t="s">
        <v>33</v>
      </c>
      <c r="F6" s="637" t="s">
        <v>34</v>
      </c>
      <c r="G6" s="637" t="s">
        <v>33</v>
      </c>
      <c r="H6" s="637" t="s">
        <v>34</v>
      </c>
      <c r="I6" s="637" t="s">
        <v>33</v>
      </c>
      <c r="J6" s="637" t="s">
        <v>34</v>
      </c>
      <c r="K6" s="637" t="s">
        <v>33</v>
      </c>
      <c r="L6" s="637" t="s">
        <v>34</v>
      </c>
      <c r="M6" s="637" t="s">
        <v>33</v>
      </c>
      <c r="N6" s="637" t="s">
        <v>34</v>
      </c>
      <c r="O6" s="637" t="s">
        <v>33</v>
      </c>
      <c r="P6" s="637" t="s">
        <v>34</v>
      </c>
      <c r="Q6" s="637" t="s">
        <v>35</v>
      </c>
      <c r="R6" s="1435"/>
      <c r="S6" s="1431"/>
      <c r="T6" s="1431"/>
    </row>
    <row r="7" spans="1:21" ht="32.25" thickBot="1">
      <c r="A7" s="1432"/>
      <c r="B7" s="1432"/>
      <c r="C7" s="638" t="s">
        <v>186</v>
      </c>
      <c r="D7" s="638" t="s">
        <v>185</v>
      </c>
      <c r="E7" s="638" t="s">
        <v>186</v>
      </c>
      <c r="F7" s="638" t="s">
        <v>185</v>
      </c>
      <c r="G7" s="638" t="s">
        <v>186</v>
      </c>
      <c r="H7" s="638" t="s">
        <v>185</v>
      </c>
      <c r="I7" s="638" t="s">
        <v>186</v>
      </c>
      <c r="J7" s="638" t="s">
        <v>185</v>
      </c>
      <c r="K7" s="638" t="s">
        <v>186</v>
      </c>
      <c r="L7" s="638" t="s">
        <v>185</v>
      </c>
      <c r="M7" s="638" t="s">
        <v>186</v>
      </c>
      <c r="N7" s="638" t="s">
        <v>185</v>
      </c>
      <c r="O7" s="638" t="s">
        <v>186</v>
      </c>
      <c r="P7" s="638" t="s">
        <v>185</v>
      </c>
      <c r="Q7" s="638" t="s">
        <v>181</v>
      </c>
      <c r="R7" s="664" t="s">
        <v>675</v>
      </c>
      <c r="S7" s="1432"/>
      <c r="T7" s="1432"/>
    </row>
    <row r="8" spans="1:21" ht="16.5" thickTop="1">
      <c r="A8" s="1138" t="s">
        <v>54</v>
      </c>
      <c r="B8" s="1138"/>
      <c r="C8" s="770">
        <v>40</v>
      </c>
      <c r="D8" s="770">
        <v>2</v>
      </c>
      <c r="E8" s="770">
        <v>2</v>
      </c>
      <c r="F8" s="770">
        <v>0</v>
      </c>
      <c r="G8" s="770">
        <v>5</v>
      </c>
      <c r="H8" s="770">
        <v>17</v>
      </c>
      <c r="I8" s="770">
        <v>22</v>
      </c>
      <c r="J8" s="770">
        <v>7</v>
      </c>
      <c r="K8" s="770">
        <v>74</v>
      </c>
      <c r="L8" s="770">
        <v>16</v>
      </c>
      <c r="M8" s="770">
        <v>88</v>
      </c>
      <c r="N8" s="770">
        <v>38</v>
      </c>
      <c r="O8" s="770">
        <f t="shared" ref="O8:P26" si="0">SUM(M8,K8,I8,G8,E8,C8)</f>
        <v>231</v>
      </c>
      <c r="P8" s="770">
        <f t="shared" si="0"/>
        <v>80</v>
      </c>
      <c r="Q8" s="770">
        <f t="shared" ref="Q8:Q26" si="1">SUM(O8:P8)</f>
        <v>311</v>
      </c>
      <c r="R8" s="770">
        <v>13</v>
      </c>
      <c r="S8" s="1078" t="s">
        <v>449</v>
      </c>
      <c r="T8" s="1078"/>
    </row>
    <row r="9" spans="1:21" ht="15.75">
      <c r="A9" s="1088" t="s">
        <v>55</v>
      </c>
      <c r="B9" s="1088"/>
      <c r="C9" s="548">
        <v>0</v>
      </c>
      <c r="D9" s="548">
        <v>2</v>
      </c>
      <c r="E9" s="548">
        <v>0</v>
      </c>
      <c r="F9" s="548">
        <v>0</v>
      </c>
      <c r="G9" s="548">
        <v>0</v>
      </c>
      <c r="H9" s="548">
        <v>4</v>
      </c>
      <c r="I9" s="548">
        <v>0</v>
      </c>
      <c r="J9" s="548">
        <v>13</v>
      </c>
      <c r="K9" s="548">
        <v>20</v>
      </c>
      <c r="L9" s="548">
        <v>23</v>
      </c>
      <c r="M9" s="548">
        <v>30</v>
      </c>
      <c r="N9" s="548">
        <v>15</v>
      </c>
      <c r="O9" s="548">
        <f t="shared" si="0"/>
        <v>50</v>
      </c>
      <c r="P9" s="548">
        <f t="shared" si="0"/>
        <v>57</v>
      </c>
      <c r="Q9" s="548">
        <f t="shared" si="1"/>
        <v>107</v>
      </c>
      <c r="R9" s="548">
        <v>10</v>
      </c>
      <c r="S9" s="1077" t="s">
        <v>191</v>
      </c>
      <c r="T9" s="1077"/>
    </row>
    <row r="10" spans="1:21" ht="15.75">
      <c r="A10" s="1230" t="s">
        <v>56</v>
      </c>
      <c r="B10" s="1230"/>
      <c r="C10" s="550">
        <v>0</v>
      </c>
      <c r="D10" s="550">
        <v>0</v>
      </c>
      <c r="E10" s="550">
        <v>0</v>
      </c>
      <c r="F10" s="550">
        <v>0</v>
      </c>
      <c r="G10" s="550">
        <v>0</v>
      </c>
      <c r="H10" s="550">
        <v>0</v>
      </c>
      <c r="I10" s="550">
        <v>0</v>
      </c>
      <c r="J10" s="550">
        <v>0</v>
      </c>
      <c r="K10" s="550">
        <v>0</v>
      </c>
      <c r="L10" s="550">
        <v>0</v>
      </c>
      <c r="M10" s="550">
        <v>0</v>
      </c>
      <c r="N10" s="550">
        <v>0</v>
      </c>
      <c r="O10" s="550">
        <f t="shared" si="0"/>
        <v>0</v>
      </c>
      <c r="P10" s="550">
        <f t="shared" si="0"/>
        <v>0</v>
      </c>
      <c r="Q10" s="548">
        <f t="shared" si="1"/>
        <v>0</v>
      </c>
      <c r="R10" s="548">
        <v>0</v>
      </c>
      <c r="S10" s="1077" t="s">
        <v>192</v>
      </c>
      <c r="T10" s="1077"/>
    </row>
    <row r="11" spans="1:21" ht="27" customHeight="1">
      <c r="A11" s="1436" t="s">
        <v>364</v>
      </c>
      <c r="B11" s="651" t="s">
        <v>331</v>
      </c>
      <c r="C11" s="548">
        <v>0</v>
      </c>
      <c r="D11" s="548">
        <v>0</v>
      </c>
      <c r="E11" s="548">
        <v>0</v>
      </c>
      <c r="F11" s="548">
        <v>0</v>
      </c>
      <c r="G11" s="548">
        <v>0</v>
      </c>
      <c r="H11" s="548">
        <v>0</v>
      </c>
      <c r="I11" s="548">
        <v>2</v>
      </c>
      <c r="J11" s="548">
        <v>0</v>
      </c>
      <c r="K11" s="548">
        <v>29</v>
      </c>
      <c r="L11" s="548">
        <v>0</v>
      </c>
      <c r="M11" s="548">
        <v>42</v>
      </c>
      <c r="N11" s="548">
        <v>0</v>
      </c>
      <c r="O11" s="548">
        <f t="shared" si="0"/>
        <v>73</v>
      </c>
      <c r="P11" s="548">
        <f t="shared" si="0"/>
        <v>0</v>
      </c>
      <c r="Q11" s="770">
        <f t="shared" si="1"/>
        <v>73</v>
      </c>
      <c r="R11" s="770">
        <v>4</v>
      </c>
      <c r="S11" s="204" t="s">
        <v>453</v>
      </c>
      <c r="T11" s="1441" t="s">
        <v>179</v>
      </c>
    </row>
    <row r="12" spans="1:21" ht="15.75">
      <c r="A12" s="1437"/>
      <c r="B12" s="651" t="s">
        <v>333</v>
      </c>
      <c r="C12" s="771">
        <v>0</v>
      </c>
      <c r="D12" s="771">
        <v>0</v>
      </c>
      <c r="E12" s="771">
        <v>0</v>
      </c>
      <c r="F12" s="771">
        <v>0</v>
      </c>
      <c r="G12" s="771">
        <v>0</v>
      </c>
      <c r="H12" s="771">
        <v>0</v>
      </c>
      <c r="I12" s="771">
        <v>0</v>
      </c>
      <c r="J12" s="771">
        <v>0</v>
      </c>
      <c r="K12" s="771">
        <v>0</v>
      </c>
      <c r="L12" s="771">
        <v>0</v>
      </c>
      <c r="M12" s="771">
        <v>0</v>
      </c>
      <c r="N12" s="771">
        <v>0</v>
      </c>
      <c r="O12" s="548">
        <f t="shared" si="0"/>
        <v>0</v>
      </c>
      <c r="P12" s="548">
        <f t="shared" si="0"/>
        <v>0</v>
      </c>
      <c r="Q12" s="548">
        <f t="shared" si="1"/>
        <v>0</v>
      </c>
      <c r="R12" s="771">
        <v>0</v>
      </c>
      <c r="S12" s="204" t="s">
        <v>454</v>
      </c>
      <c r="T12" s="1442"/>
    </row>
    <row r="13" spans="1:21" ht="15.75">
      <c r="A13" s="1437"/>
      <c r="B13" s="651" t="s">
        <v>332</v>
      </c>
      <c r="C13" s="548">
        <v>0</v>
      </c>
      <c r="D13" s="548">
        <v>0</v>
      </c>
      <c r="E13" s="548">
        <v>0</v>
      </c>
      <c r="F13" s="548">
        <v>0</v>
      </c>
      <c r="G13" s="548">
        <v>0</v>
      </c>
      <c r="H13" s="548">
        <v>0</v>
      </c>
      <c r="I13" s="548">
        <v>0</v>
      </c>
      <c r="J13" s="548">
        <v>0</v>
      </c>
      <c r="K13" s="548">
        <v>0</v>
      </c>
      <c r="L13" s="548">
        <v>0</v>
      </c>
      <c r="M13" s="548">
        <v>0</v>
      </c>
      <c r="N13" s="548">
        <v>0</v>
      </c>
      <c r="O13" s="548">
        <f t="shared" si="0"/>
        <v>0</v>
      </c>
      <c r="P13" s="548">
        <f t="shared" si="0"/>
        <v>0</v>
      </c>
      <c r="Q13" s="548">
        <f t="shared" si="1"/>
        <v>0</v>
      </c>
      <c r="R13" s="548">
        <v>0</v>
      </c>
      <c r="S13" s="204" t="s">
        <v>455</v>
      </c>
      <c r="T13" s="1442"/>
    </row>
    <row r="14" spans="1:21" ht="15.75">
      <c r="A14" s="1437"/>
      <c r="B14" s="651" t="s">
        <v>334</v>
      </c>
      <c r="C14" s="548">
        <v>0</v>
      </c>
      <c r="D14" s="548">
        <v>0</v>
      </c>
      <c r="E14" s="548">
        <v>0</v>
      </c>
      <c r="F14" s="548">
        <v>0</v>
      </c>
      <c r="G14" s="548">
        <v>0</v>
      </c>
      <c r="H14" s="548">
        <v>0</v>
      </c>
      <c r="I14" s="548">
        <v>0</v>
      </c>
      <c r="J14" s="548">
        <v>0</v>
      </c>
      <c r="K14" s="548">
        <v>0</v>
      </c>
      <c r="L14" s="548">
        <v>0</v>
      </c>
      <c r="M14" s="548">
        <v>0</v>
      </c>
      <c r="N14" s="548">
        <v>0</v>
      </c>
      <c r="O14" s="548">
        <f t="shared" si="0"/>
        <v>0</v>
      </c>
      <c r="P14" s="548">
        <f t="shared" si="0"/>
        <v>0</v>
      </c>
      <c r="Q14" s="548">
        <f t="shared" si="1"/>
        <v>0</v>
      </c>
      <c r="R14" s="548">
        <v>0</v>
      </c>
      <c r="S14" s="204" t="s">
        <v>456</v>
      </c>
      <c r="T14" s="1442"/>
    </row>
    <row r="15" spans="1:21" ht="15.75">
      <c r="A15" s="1437"/>
      <c r="B15" s="651" t="s">
        <v>336</v>
      </c>
      <c r="C15" s="548">
        <v>0</v>
      </c>
      <c r="D15" s="548">
        <v>0</v>
      </c>
      <c r="E15" s="548">
        <v>0</v>
      </c>
      <c r="F15" s="548">
        <v>0</v>
      </c>
      <c r="G15" s="548">
        <v>0</v>
      </c>
      <c r="H15" s="548">
        <v>0</v>
      </c>
      <c r="I15" s="548">
        <v>0</v>
      </c>
      <c r="J15" s="548">
        <v>0</v>
      </c>
      <c r="K15" s="548">
        <v>0</v>
      </c>
      <c r="L15" s="548">
        <v>0</v>
      </c>
      <c r="M15" s="548">
        <v>0</v>
      </c>
      <c r="N15" s="548">
        <v>0</v>
      </c>
      <c r="O15" s="548">
        <f t="shared" si="0"/>
        <v>0</v>
      </c>
      <c r="P15" s="548">
        <f t="shared" si="0"/>
        <v>0</v>
      </c>
      <c r="Q15" s="548">
        <f t="shared" si="1"/>
        <v>0</v>
      </c>
      <c r="R15" s="548">
        <v>0</v>
      </c>
      <c r="S15" s="204" t="s">
        <v>457</v>
      </c>
      <c r="T15" s="1442"/>
    </row>
    <row r="16" spans="1:21" ht="15.75">
      <c r="A16" s="1447"/>
      <c r="B16" s="651" t="s">
        <v>335</v>
      </c>
      <c r="C16" s="548">
        <v>0</v>
      </c>
      <c r="D16" s="548">
        <v>1</v>
      </c>
      <c r="E16" s="548">
        <v>0</v>
      </c>
      <c r="F16" s="548">
        <v>0</v>
      </c>
      <c r="G16" s="548">
        <v>0</v>
      </c>
      <c r="H16" s="548">
        <v>1</v>
      </c>
      <c r="I16" s="548">
        <v>0</v>
      </c>
      <c r="J16" s="548">
        <v>3</v>
      </c>
      <c r="K16" s="548">
        <v>15</v>
      </c>
      <c r="L16" s="548">
        <v>4</v>
      </c>
      <c r="M16" s="548">
        <v>15</v>
      </c>
      <c r="N16" s="548">
        <v>5</v>
      </c>
      <c r="O16" s="548">
        <f t="shared" si="0"/>
        <v>30</v>
      </c>
      <c r="P16" s="548">
        <f t="shared" si="0"/>
        <v>14</v>
      </c>
      <c r="Q16" s="548">
        <f t="shared" si="1"/>
        <v>44</v>
      </c>
      <c r="R16" s="548">
        <v>7</v>
      </c>
      <c r="S16" s="204" t="s">
        <v>458</v>
      </c>
      <c r="T16" s="1443"/>
    </row>
    <row r="17" spans="1:20" ht="15.75">
      <c r="A17" s="1088" t="s">
        <v>64</v>
      </c>
      <c r="B17" s="1088"/>
      <c r="C17" s="602">
        <v>110</v>
      </c>
      <c r="D17" s="602">
        <v>160</v>
      </c>
      <c r="E17" s="602">
        <v>70</v>
      </c>
      <c r="F17" s="602">
        <v>150</v>
      </c>
      <c r="G17" s="548">
        <v>49</v>
      </c>
      <c r="H17" s="602">
        <v>85</v>
      </c>
      <c r="I17" s="602">
        <v>51</v>
      </c>
      <c r="J17" s="548">
        <v>90</v>
      </c>
      <c r="K17" s="602">
        <v>71</v>
      </c>
      <c r="L17" s="602">
        <v>90</v>
      </c>
      <c r="M17" s="548">
        <v>109</v>
      </c>
      <c r="N17" s="548">
        <v>80</v>
      </c>
      <c r="O17" s="548">
        <f t="shared" si="0"/>
        <v>460</v>
      </c>
      <c r="P17" s="548">
        <f t="shared" si="0"/>
        <v>655</v>
      </c>
      <c r="Q17" s="548">
        <f t="shared" si="1"/>
        <v>1115</v>
      </c>
      <c r="R17" s="602">
        <v>31</v>
      </c>
      <c r="S17" s="1077" t="s">
        <v>493</v>
      </c>
      <c r="T17" s="1077"/>
    </row>
    <row r="18" spans="1:20" ht="15.75">
      <c r="A18" s="1138" t="s">
        <v>65</v>
      </c>
      <c r="B18" s="1138"/>
      <c r="C18" s="770">
        <v>0</v>
      </c>
      <c r="D18" s="770">
        <v>0</v>
      </c>
      <c r="E18" s="770">
        <v>0</v>
      </c>
      <c r="F18" s="770">
        <v>0</v>
      </c>
      <c r="G18" s="770">
        <v>0</v>
      </c>
      <c r="H18" s="770">
        <v>0</v>
      </c>
      <c r="I18" s="770">
        <v>0</v>
      </c>
      <c r="J18" s="770">
        <v>0</v>
      </c>
      <c r="K18" s="770">
        <v>0</v>
      </c>
      <c r="L18" s="770">
        <v>0</v>
      </c>
      <c r="M18" s="770">
        <v>0</v>
      </c>
      <c r="N18" s="770">
        <v>0</v>
      </c>
      <c r="O18" s="770">
        <f t="shared" si="0"/>
        <v>0</v>
      </c>
      <c r="P18" s="770">
        <f t="shared" si="0"/>
        <v>0</v>
      </c>
      <c r="Q18" s="770">
        <f t="shared" si="1"/>
        <v>0</v>
      </c>
      <c r="R18" s="770">
        <v>0</v>
      </c>
      <c r="S18" s="1077" t="s">
        <v>199</v>
      </c>
      <c r="T18" s="1077"/>
    </row>
    <row r="19" spans="1:20" ht="15.75">
      <c r="A19" s="1088" t="s">
        <v>66</v>
      </c>
      <c r="B19" s="1088"/>
      <c r="C19" s="548">
        <v>7</v>
      </c>
      <c r="D19" s="548">
        <v>0</v>
      </c>
      <c r="E19" s="548">
        <v>5</v>
      </c>
      <c r="F19" s="548">
        <v>0</v>
      </c>
      <c r="G19" s="548">
        <v>6</v>
      </c>
      <c r="H19" s="548">
        <v>0</v>
      </c>
      <c r="I19" s="548">
        <v>3</v>
      </c>
      <c r="J19" s="548">
        <v>0</v>
      </c>
      <c r="K19" s="548">
        <v>33</v>
      </c>
      <c r="L19" s="548">
        <v>0</v>
      </c>
      <c r="M19" s="548">
        <v>52</v>
      </c>
      <c r="N19" s="548">
        <v>0</v>
      </c>
      <c r="O19" s="548">
        <f t="shared" si="0"/>
        <v>106</v>
      </c>
      <c r="P19" s="548">
        <f t="shared" si="0"/>
        <v>0</v>
      </c>
      <c r="Q19" s="548">
        <f t="shared" si="1"/>
        <v>106</v>
      </c>
      <c r="R19" s="548">
        <v>6</v>
      </c>
      <c r="S19" s="1077" t="s">
        <v>200</v>
      </c>
      <c r="T19" s="1077"/>
    </row>
    <row r="20" spans="1:20" ht="15.75">
      <c r="A20" s="1088" t="s">
        <v>67</v>
      </c>
      <c r="B20" s="1088"/>
      <c r="C20" s="548">
        <v>0</v>
      </c>
      <c r="D20" s="548">
        <v>0</v>
      </c>
      <c r="E20" s="548">
        <v>0</v>
      </c>
      <c r="F20" s="548">
        <v>0</v>
      </c>
      <c r="G20" s="548">
        <v>0</v>
      </c>
      <c r="H20" s="548">
        <v>0</v>
      </c>
      <c r="I20" s="548">
        <v>0</v>
      </c>
      <c r="J20" s="548">
        <v>0</v>
      </c>
      <c r="K20" s="548">
        <v>0</v>
      </c>
      <c r="L20" s="548">
        <v>0</v>
      </c>
      <c r="M20" s="548">
        <v>0</v>
      </c>
      <c r="N20" s="548">
        <v>0</v>
      </c>
      <c r="O20" s="548">
        <f t="shared" si="0"/>
        <v>0</v>
      </c>
      <c r="P20" s="548">
        <f t="shared" si="0"/>
        <v>0</v>
      </c>
      <c r="Q20" s="548">
        <f t="shared" si="1"/>
        <v>0</v>
      </c>
      <c r="R20" s="548">
        <v>0</v>
      </c>
      <c r="S20" s="1077" t="s">
        <v>450</v>
      </c>
      <c r="T20" s="1077"/>
    </row>
    <row r="21" spans="1:20" ht="15.75">
      <c r="A21" s="1088" t="s">
        <v>137</v>
      </c>
      <c r="B21" s="1088"/>
      <c r="C21" s="548">
        <v>0</v>
      </c>
      <c r="D21" s="548">
        <v>0</v>
      </c>
      <c r="E21" s="548">
        <v>0</v>
      </c>
      <c r="F21" s="548">
        <v>0</v>
      </c>
      <c r="G21" s="548">
        <v>0</v>
      </c>
      <c r="H21" s="548">
        <v>0</v>
      </c>
      <c r="I21" s="548">
        <v>0</v>
      </c>
      <c r="J21" s="548">
        <v>0</v>
      </c>
      <c r="K21" s="548">
        <v>0</v>
      </c>
      <c r="L21" s="548">
        <v>0</v>
      </c>
      <c r="M21" s="548">
        <v>0</v>
      </c>
      <c r="N21" s="548">
        <v>0</v>
      </c>
      <c r="O21" s="548">
        <f t="shared" si="0"/>
        <v>0</v>
      </c>
      <c r="P21" s="548">
        <f t="shared" si="0"/>
        <v>0</v>
      </c>
      <c r="Q21" s="548">
        <f t="shared" si="1"/>
        <v>0</v>
      </c>
      <c r="R21" s="772">
        <v>0</v>
      </c>
      <c r="S21" s="1077" t="s">
        <v>451</v>
      </c>
      <c r="T21" s="1077"/>
    </row>
    <row r="22" spans="1:20" ht="15.75">
      <c r="A22" s="1088" t="s">
        <v>69</v>
      </c>
      <c r="B22" s="1088"/>
      <c r="C22" s="771">
        <v>0</v>
      </c>
      <c r="D22" s="771">
        <v>0</v>
      </c>
      <c r="E22" s="771">
        <v>0</v>
      </c>
      <c r="F22" s="771">
        <v>0</v>
      </c>
      <c r="G22" s="771">
        <v>0</v>
      </c>
      <c r="H22" s="771">
        <v>0</v>
      </c>
      <c r="I22" s="771">
        <v>0</v>
      </c>
      <c r="J22" s="771">
        <v>0</v>
      </c>
      <c r="K22" s="771">
        <v>0</v>
      </c>
      <c r="L22" s="771">
        <v>0</v>
      </c>
      <c r="M22" s="771">
        <v>0</v>
      </c>
      <c r="N22" s="771">
        <v>0</v>
      </c>
      <c r="O22" s="548">
        <f t="shared" si="0"/>
        <v>0</v>
      </c>
      <c r="P22" s="548">
        <f t="shared" si="0"/>
        <v>0</v>
      </c>
      <c r="Q22" s="548">
        <f t="shared" si="1"/>
        <v>0</v>
      </c>
      <c r="R22" s="771">
        <v>0</v>
      </c>
      <c r="S22" s="1077" t="s">
        <v>452</v>
      </c>
      <c r="T22" s="1077"/>
    </row>
    <row r="23" spans="1:20" ht="15.75">
      <c r="A23" s="1088" t="s">
        <v>70</v>
      </c>
      <c r="B23" s="1088"/>
      <c r="C23" s="771">
        <v>0</v>
      </c>
      <c r="D23" s="771">
        <v>0</v>
      </c>
      <c r="E23" s="771">
        <v>0</v>
      </c>
      <c r="F23" s="771">
        <v>0</v>
      </c>
      <c r="G23" s="771">
        <v>0</v>
      </c>
      <c r="H23" s="771">
        <v>0</v>
      </c>
      <c r="I23" s="771">
        <v>0</v>
      </c>
      <c r="J23" s="771">
        <v>0</v>
      </c>
      <c r="K23" s="771">
        <v>0</v>
      </c>
      <c r="L23" s="771">
        <v>0</v>
      </c>
      <c r="M23" s="771">
        <v>0</v>
      </c>
      <c r="N23" s="771">
        <v>0</v>
      </c>
      <c r="O23" s="548">
        <f t="shared" si="0"/>
        <v>0</v>
      </c>
      <c r="P23" s="548">
        <f t="shared" si="0"/>
        <v>0</v>
      </c>
      <c r="Q23" s="548">
        <f t="shared" si="1"/>
        <v>0</v>
      </c>
      <c r="R23" s="771">
        <v>0</v>
      </c>
      <c r="S23" s="1077" t="s">
        <v>204</v>
      </c>
      <c r="T23" s="1077"/>
    </row>
    <row r="24" spans="1:20" ht="15.75">
      <c r="A24" s="1088" t="s">
        <v>71</v>
      </c>
      <c r="B24" s="1088"/>
      <c r="C24" s="771">
        <v>0</v>
      </c>
      <c r="D24" s="771">
        <v>0</v>
      </c>
      <c r="E24" s="771">
        <v>0</v>
      </c>
      <c r="F24" s="771">
        <v>0</v>
      </c>
      <c r="G24" s="771">
        <v>0</v>
      </c>
      <c r="H24" s="771">
        <v>0</v>
      </c>
      <c r="I24" s="771">
        <v>0</v>
      </c>
      <c r="J24" s="771">
        <v>0</v>
      </c>
      <c r="K24" s="771">
        <v>84</v>
      </c>
      <c r="L24" s="771">
        <v>0</v>
      </c>
      <c r="M24" s="771">
        <v>165</v>
      </c>
      <c r="N24" s="771">
        <v>0</v>
      </c>
      <c r="O24" s="548">
        <f t="shared" si="0"/>
        <v>249</v>
      </c>
      <c r="P24" s="548">
        <f t="shared" si="0"/>
        <v>0</v>
      </c>
      <c r="Q24" s="548">
        <f t="shared" si="1"/>
        <v>249</v>
      </c>
      <c r="R24" s="771">
        <v>10</v>
      </c>
      <c r="S24" s="1077" t="s">
        <v>205</v>
      </c>
      <c r="T24" s="1077"/>
    </row>
    <row r="25" spans="1:20" ht="15.75">
      <c r="A25" s="1088" t="s">
        <v>72</v>
      </c>
      <c r="B25" s="1088"/>
      <c r="C25" s="771">
        <v>0</v>
      </c>
      <c r="D25" s="771">
        <v>0</v>
      </c>
      <c r="E25" s="771">
        <v>0</v>
      </c>
      <c r="F25" s="771">
        <v>0</v>
      </c>
      <c r="G25" s="771">
        <v>0</v>
      </c>
      <c r="H25" s="771">
        <v>0</v>
      </c>
      <c r="I25" s="771">
        <v>39</v>
      </c>
      <c r="J25" s="771">
        <v>0</v>
      </c>
      <c r="K25" s="771">
        <v>67</v>
      </c>
      <c r="L25" s="771">
        <v>0</v>
      </c>
      <c r="M25" s="771">
        <v>104</v>
      </c>
      <c r="N25" s="771">
        <v>0</v>
      </c>
      <c r="O25" s="548">
        <f t="shared" si="0"/>
        <v>210</v>
      </c>
      <c r="P25" s="548">
        <f t="shared" si="0"/>
        <v>0</v>
      </c>
      <c r="Q25" s="548">
        <f t="shared" si="1"/>
        <v>210</v>
      </c>
      <c r="R25" s="771">
        <v>10</v>
      </c>
      <c r="S25" s="1077" t="s">
        <v>206</v>
      </c>
      <c r="T25" s="1077"/>
    </row>
    <row r="26" spans="1:20" ht="15.75">
      <c r="A26" s="1230" t="s">
        <v>73</v>
      </c>
      <c r="B26" s="1230"/>
      <c r="C26" s="773">
        <v>0</v>
      </c>
      <c r="D26" s="773">
        <v>0</v>
      </c>
      <c r="E26" s="773">
        <v>0</v>
      </c>
      <c r="F26" s="773">
        <v>0</v>
      </c>
      <c r="G26" s="773">
        <v>0</v>
      </c>
      <c r="H26" s="773">
        <v>0</v>
      </c>
      <c r="I26" s="773">
        <v>0</v>
      </c>
      <c r="J26" s="773">
        <v>0</v>
      </c>
      <c r="K26" s="773">
        <v>0</v>
      </c>
      <c r="L26" s="773">
        <v>0</v>
      </c>
      <c r="M26" s="773">
        <v>0</v>
      </c>
      <c r="N26" s="773">
        <v>0</v>
      </c>
      <c r="O26" s="773">
        <f t="shared" si="0"/>
        <v>0</v>
      </c>
      <c r="P26" s="773">
        <f t="shared" si="0"/>
        <v>0</v>
      </c>
      <c r="Q26" s="773">
        <f t="shared" si="1"/>
        <v>0</v>
      </c>
      <c r="R26" s="773">
        <v>0</v>
      </c>
      <c r="S26" s="1089" t="s">
        <v>636</v>
      </c>
      <c r="T26" s="1089"/>
    </row>
    <row r="27" spans="1:20" ht="15.75">
      <c r="A27" s="1073" t="s">
        <v>32</v>
      </c>
      <c r="B27" s="1073"/>
      <c r="C27" s="644">
        <f t="shared" ref="C27:R27" si="2">SUM(C8:C26)</f>
        <v>157</v>
      </c>
      <c r="D27" s="644">
        <f t="shared" si="2"/>
        <v>165</v>
      </c>
      <c r="E27" s="644">
        <f t="shared" si="2"/>
        <v>77</v>
      </c>
      <c r="F27" s="644">
        <f t="shared" si="2"/>
        <v>150</v>
      </c>
      <c r="G27" s="644">
        <f t="shared" si="2"/>
        <v>60</v>
      </c>
      <c r="H27" s="644">
        <f t="shared" si="2"/>
        <v>107</v>
      </c>
      <c r="I27" s="644">
        <f t="shared" si="2"/>
        <v>117</v>
      </c>
      <c r="J27" s="644">
        <f t="shared" si="2"/>
        <v>113</v>
      </c>
      <c r="K27" s="644">
        <f t="shared" si="2"/>
        <v>393</v>
      </c>
      <c r="L27" s="644">
        <f t="shared" si="2"/>
        <v>133</v>
      </c>
      <c r="M27" s="644">
        <f t="shared" si="2"/>
        <v>605</v>
      </c>
      <c r="N27" s="644">
        <f t="shared" si="2"/>
        <v>138</v>
      </c>
      <c r="O27" s="644">
        <f t="shared" si="2"/>
        <v>1409</v>
      </c>
      <c r="P27" s="644">
        <f t="shared" si="2"/>
        <v>806</v>
      </c>
      <c r="Q27" s="644">
        <f t="shared" si="2"/>
        <v>2215</v>
      </c>
      <c r="R27" s="644">
        <f t="shared" si="2"/>
        <v>91</v>
      </c>
      <c r="S27" s="1090" t="s">
        <v>181</v>
      </c>
      <c r="T27" s="1090"/>
    </row>
    <row r="28" spans="1:20" ht="18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</row>
    <row r="29" spans="1:20" ht="18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</row>
    <row r="31" spans="1:20">
      <c r="H31" s="42" t="s">
        <v>610</v>
      </c>
    </row>
    <row r="117" spans="3:15">
      <c r="C117" s="256"/>
      <c r="D117" s="256"/>
      <c r="E117" s="256"/>
      <c r="F117" s="256"/>
      <c r="G117" s="256"/>
      <c r="H117" s="256"/>
      <c r="I117" s="256"/>
      <c r="J117" s="256"/>
      <c r="K117" s="256"/>
      <c r="L117" s="256"/>
      <c r="M117" s="256"/>
      <c r="N117" s="256"/>
      <c r="O117" s="256"/>
    </row>
    <row r="118" spans="3:15">
      <c r="C118" s="256"/>
      <c r="D118" s="256"/>
      <c r="E118" s="256"/>
      <c r="F118" s="256"/>
      <c r="G118" s="256"/>
      <c r="H118" s="256"/>
      <c r="I118" s="256"/>
      <c r="J118" s="256"/>
      <c r="K118" s="256"/>
      <c r="L118" s="256"/>
      <c r="M118" s="256"/>
      <c r="N118" s="256"/>
      <c r="O118" s="256"/>
    </row>
    <row r="119" spans="3:15">
      <c r="C119" s="256"/>
      <c r="D119" s="256"/>
      <c r="E119" s="256"/>
      <c r="F119" s="256"/>
      <c r="G119" s="256"/>
      <c r="H119" s="256"/>
      <c r="I119" s="256"/>
      <c r="J119" s="256"/>
      <c r="K119" s="256"/>
      <c r="L119" s="256"/>
      <c r="M119" s="256"/>
      <c r="N119" s="256"/>
      <c r="O119" s="256"/>
    </row>
    <row r="120" spans="3:15">
      <c r="C120" s="256"/>
      <c r="D120" s="256"/>
      <c r="E120" s="256"/>
      <c r="F120" s="256"/>
      <c r="G120" s="256"/>
      <c r="H120" s="256"/>
      <c r="I120" s="256"/>
      <c r="J120" s="256"/>
      <c r="K120" s="256"/>
      <c r="L120" s="256"/>
      <c r="M120" s="256"/>
      <c r="N120" s="256"/>
      <c r="O120" s="256"/>
    </row>
  </sheetData>
  <mergeCells count="23">
    <mergeCell ref="A11:A16"/>
    <mergeCell ref="S4:T7"/>
    <mergeCell ref="R4:R6"/>
    <mergeCell ref="O5:Q5"/>
    <mergeCell ref="M5:N5"/>
    <mergeCell ref="K5:L5"/>
    <mergeCell ref="I5:J5"/>
    <mergeCell ref="G5:H5"/>
    <mergeCell ref="E5:F5"/>
    <mergeCell ref="T11:T16"/>
    <mergeCell ref="K4:L4"/>
    <mergeCell ref="M4:N4"/>
    <mergeCell ref="O4:Q4"/>
    <mergeCell ref="A1:U1"/>
    <mergeCell ref="A2:U2"/>
    <mergeCell ref="A3:B3"/>
    <mergeCell ref="Q3:R3"/>
    <mergeCell ref="A4:B7"/>
    <mergeCell ref="C4:D4"/>
    <mergeCell ref="C5:D5"/>
    <mergeCell ref="E4:F4"/>
    <mergeCell ref="G4:H4"/>
    <mergeCell ref="I4:J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3:AB119"/>
  <sheetViews>
    <sheetView rightToLeft="1" workbookViewId="0">
      <selection activeCell="A26" sqref="A26"/>
    </sheetView>
  </sheetViews>
  <sheetFormatPr defaultRowHeight="12.75"/>
  <cols>
    <col min="1" max="1" width="12.5703125" customWidth="1"/>
    <col min="14" max="14" width="11.140625" customWidth="1"/>
    <col min="15" max="15" width="11.5703125" customWidth="1"/>
    <col min="16" max="16" width="13" customWidth="1"/>
    <col min="17" max="17" width="12.85546875" customWidth="1"/>
  </cols>
  <sheetData>
    <row r="3" spans="1:28" ht="18">
      <c r="A3" s="1466" t="s">
        <v>684</v>
      </c>
      <c r="B3" s="1466"/>
      <c r="C3" s="1466"/>
      <c r="D3" s="1466"/>
      <c r="E3" s="1466"/>
      <c r="F3" s="1466"/>
      <c r="G3" s="1466"/>
      <c r="H3" s="1466"/>
      <c r="I3" s="1466"/>
      <c r="J3" s="1466"/>
      <c r="K3" s="1466"/>
      <c r="L3" s="1466"/>
      <c r="M3" s="1466"/>
      <c r="N3" s="1466"/>
      <c r="O3" s="1466"/>
      <c r="P3" s="1466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ht="18">
      <c r="A4" s="1466" t="s">
        <v>685</v>
      </c>
      <c r="B4" s="1466"/>
      <c r="C4" s="1466"/>
      <c r="D4" s="1466"/>
      <c r="E4" s="1466"/>
      <c r="F4" s="1466"/>
      <c r="G4" s="1466"/>
      <c r="H4" s="1466"/>
      <c r="I4" s="1466"/>
      <c r="J4" s="1466"/>
      <c r="K4" s="1466"/>
      <c r="L4" s="1466"/>
      <c r="M4" s="1466"/>
      <c r="N4" s="1466"/>
      <c r="O4" s="1466"/>
      <c r="P4" s="1466"/>
      <c r="Q4" s="718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ht="36">
      <c r="A5" s="83" t="s">
        <v>686</v>
      </c>
      <c r="B5" s="774"/>
      <c r="C5" s="732"/>
      <c r="D5" s="732"/>
      <c r="E5" s="732"/>
      <c r="F5" s="732"/>
      <c r="G5" s="732"/>
      <c r="H5" s="732"/>
      <c r="I5" s="732"/>
      <c r="J5" s="732"/>
      <c r="K5" s="732"/>
      <c r="L5" s="732"/>
      <c r="M5" s="732"/>
      <c r="N5" s="732"/>
      <c r="O5" s="732"/>
      <c r="P5" s="1133" t="s">
        <v>687</v>
      </c>
      <c r="Q5" s="1133"/>
      <c r="R5" s="686"/>
      <c r="S5" s="686"/>
      <c r="T5" s="686"/>
      <c r="U5" s="686"/>
      <c r="V5" s="686"/>
      <c r="W5" s="686"/>
      <c r="X5" s="686"/>
      <c r="Y5" s="686"/>
      <c r="Z5" s="686"/>
      <c r="AA5" s="686"/>
      <c r="AB5" s="686"/>
    </row>
    <row r="6" spans="1:28" ht="15.75">
      <c r="A6" s="1070" t="s">
        <v>25</v>
      </c>
      <c r="B6" s="1070" t="s">
        <v>26</v>
      </c>
      <c r="C6" s="1070"/>
      <c r="D6" s="1070" t="s">
        <v>27</v>
      </c>
      <c r="E6" s="1070"/>
      <c r="F6" s="1070" t="s">
        <v>28</v>
      </c>
      <c r="G6" s="1070"/>
      <c r="H6" s="1070" t="s">
        <v>29</v>
      </c>
      <c r="I6" s="1070"/>
      <c r="J6" s="1070" t="s">
        <v>30</v>
      </c>
      <c r="K6" s="1070"/>
      <c r="L6" s="1070" t="s">
        <v>31</v>
      </c>
      <c r="M6" s="1070"/>
      <c r="N6" s="1070" t="s">
        <v>32</v>
      </c>
      <c r="O6" s="1070"/>
      <c r="P6" s="1070"/>
      <c r="Q6" s="1070" t="s">
        <v>234</v>
      </c>
    </row>
    <row r="7" spans="1:28" ht="15.75">
      <c r="A7" s="1082"/>
      <c r="B7" s="1082" t="s">
        <v>269</v>
      </c>
      <c r="C7" s="1082"/>
      <c r="D7" s="1082" t="s">
        <v>263</v>
      </c>
      <c r="E7" s="1082"/>
      <c r="F7" s="1082" t="s">
        <v>270</v>
      </c>
      <c r="G7" s="1082"/>
      <c r="H7" s="1082" t="s">
        <v>265</v>
      </c>
      <c r="I7" s="1082"/>
      <c r="J7" s="1082" t="s">
        <v>271</v>
      </c>
      <c r="K7" s="1082"/>
      <c r="L7" s="1082" t="s">
        <v>268</v>
      </c>
      <c r="M7" s="1082"/>
      <c r="N7" s="637"/>
      <c r="O7" s="637" t="s">
        <v>181</v>
      </c>
      <c r="P7" s="637"/>
      <c r="Q7" s="1082"/>
    </row>
    <row r="8" spans="1:28" ht="15.75">
      <c r="A8" s="1082"/>
      <c r="B8" s="637" t="s">
        <v>33</v>
      </c>
      <c r="C8" s="637" t="s">
        <v>34</v>
      </c>
      <c r="D8" s="637" t="s">
        <v>33</v>
      </c>
      <c r="E8" s="637" t="s">
        <v>34</v>
      </c>
      <c r="F8" s="637" t="s">
        <v>33</v>
      </c>
      <c r="G8" s="637" t="s">
        <v>34</v>
      </c>
      <c r="H8" s="637" t="s">
        <v>33</v>
      </c>
      <c r="I8" s="637" t="s">
        <v>34</v>
      </c>
      <c r="J8" s="637" t="s">
        <v>33</v>
      </c>
      <c r="K8" s="637" t="s">
        <v>34</v>
      </c>
      <c r="L8" s="637" t="s">
        <v>33</v>
      </c>
      <c r="M8" s="637" t="s">
        <v>34</v>
      </c>
      <c r="N8" s="637" t="s">
        <v>33</v>
      </c>
      <c r="O8" s="637" t="s">
        <v>34</v>
      </c>
      <c r="P8" s="637" t="s">
        <v>35</v>
      </c>
      <c r="Q8" s="1082"/>
    </row>
    <row r="9" spans="1:28" ht="15.75">
      <c r="A9" s="1082"/>
      <c r="B9" s="640" t="s">
        <v>186</v>
      </c>
      <c r="C9" s="637" t="s">
        <v>185</v>
      </c>
      <c r="D9" s="640" t="s">
        <v>186</v>
      </c>
      <c r="E9" s="637" t="s">
        <v>185</v>
      </c>
      <c r="F9" s="640" t="s">
        <v>186</v>
      </c>
      <c r="G9" s="637" t="s">
        <v>185</v>
      </c>
      <c r="H9" s="640" t="s">
        <v>186</v>
      </c>
      <c r="I9" s="637" t="s">
        <v>185</v>
      </c>
      <c r="J9" s="640" t="s">
        <v>186</v>
      </c>
      <c r="K9" s="637" t="s">
        <v>185</v>
      </c>
      <c r="L9" s="640" t="s">
        <v>186</v>
      </c>
      <c r="M9" s="637" t="s">
        <v>185</v>
      </c>
      <c r="N9" s="640" t="s">
        <v>186</v>
      </c>
      <c r="O9" s="637" t="s">
        <v>185</v>
      </c>
      <c r="P9" s="84" t="s">
        <v>181</v>
      </c>
      <c r="Q9" s="1082"/>
    </row>
    <row r="10" spans="1:28" ht="15.75">
      <c r="A10" s="775" t="s">
        <v>125</v>
      </c>
      <c r="B10" s="689">
        <v>34693</v>
      </c>
      <c r="C10" s="689">
        <v>33946</v>
      </c>
      <c r="D10" s="689">
        <v>0</v>
      </c>
      <c r="E10" s="689">
        <v>0</v>
      </c>
      <c r="F10" s="689">
        <v>0</v>
      </c>
      <c r="G10" s="689">
        <v>0</v>
      </c>
      <c r="H10" s="689">
        <v>0</v>
      </c>
      <c r="I10" s="689">
        <v>0</v>
      </c>
      <c r="J10" s="689">
        <v>0</v>
      </c>
      <c r="K10" s="689">
        <v>0</v>
      </c>
      <c r="L10" s="689">
        <v>0</v>
      </c>
      <c r="M10" s="689">
        <v>0</v>
      </c>
      <c r="N10" s="689">
        <f>SUM(L10,J10,H10,F10,D10,B10)</f>
        <v>34693</v>
      </c>
      <c r="O10" s="689">
        <f>SUM(M10,K10,I10,G10,E10,C10)</f>
        <v>33946</v>
      </c>
      <c r="P10" s="689">
        <f>SUM(N10:O10)</f>
        <v>68639</v>
      </c>
      <c r="Q10" s="776" t="s">
        <v>235</v>
      </c>
    </row>
    <row r="11" spans="1:28" ht="15.75">
      <c r="A11" s="777" t="s">
        <v>126</v>
      </c>
      <c r="B11" s="662">
        <v>388196</v>
      </c>
      <c r="C11" s="662">
        <v>372570</v>
      </c>
      <c r="D11" s="662">
        <v>0</v>
      </c>
      <c r="E11" s="662">
        <v>0</v>
      </c>
      <c r="F11" s="662">
        <v>0</v>
      </c>
      <c r="G11" s="662">
        <v>0</v>
      </c>
      <c r="H11" s="662">
        <v>0</v>
      </c>
      <c r="I11" s="662">
        <v>0</v>
      </c>
      <c r="J11" s="662">
        <v>0</v>
      </c>
      <c r="K11" s="662">
        <v>0</v>
      </c>
      <c r="L11" s="662">
        <v>0</v>
      </c>
      <c r="M11" s="662">
        <v>0</v>
      </c>
      <c r="N11" s="662">
        <f t="shared" ref="N11:O21" si="0">SUM(L11,J11,H11,F11,D11,B11)</f>
        <v>388196</v>
      </c>
      <c r="O11" s="662">
        <f t="shared" si="0"/>
        <v>372570</v>
      </c>
      <c r="P11" s="662">
        <f t="shared" ref="P11:P21" si="1">SUM(N11:O11)</f>
        <v>760766</v>
      </c>
      <c r="Q11" s="778" t="s">
        <v>688</v>
      </c>
    </row>
    <row r="12" spans="1:28" ht="15.75">
      <c r="A12" s="777" t="s">
        <v>127</v>
      </c>
      <c r="B12" s="662">
        <v>91339</v>
      </c>
      <c r="C12" s="662">
        <v>81516</v>
      </c>
      <c r="D12" s="662">
        <v>297557</v>
      </c>
      <c r="E12" s="662">
        <v>270146</v>
      </c>
      <c r="F12" s="662">
        <v>0</v>
      </c>
      <c r="G12" s="662">
        <v>0</v>
      </c>
      <c r="H12" s="662">
        <v>0</v>
      </c>
      <c r="I12" s="662">
        <v>0</v>
      </c>
      <c r="J12" s="662">
        <v>0</v>
      </c>
      <c r="K12" s="662">
        <v>0</v>
      </c>
      <c r="L12" s="662">
        <v>0</v>
      </c>
      <c r="M12" s="662">
        <v>0</v>
      </c>
      <c r="N12" s="662">
        <f t="shared" si="0"/>
        <v>388896</v>
      </c>
      <c r="O12" s="662">
        <f t="shared" si="0"/>
        <v>351662</v>
      </c>
      <c r="P12" s="662">
        <f t="shared" si="1"/>
        <v>740558</v>
      </c>
      <c r="Q12" s="778" t="s">
        <v>689</v>
      </c>
    </row>
    <row r="13" spans="1:28" ht="15.75">
      <c r="A13" s="777" t="s">
        <v>128</v>
      </c>
      <c r="B13" s="662">
        <v>29364</v>
      </c>
      <c r="C13" s="662">
        <v>25880</v>
      </c>
      <c r="D13" s="662">
        <v>124509</v>
      </c>
      <c r="E13" s="662">
        <v>124346</v>
      </c>
      <c r="F13" s="662">
        <v>268199</v>
      </c>
      <c r="G13" s="662">
        <v>241749</v>
      </c>
      <c r="H13" s="662">
        <v>0</v>
      </c>
      <c r="I13" s="662">
        <v>0</v>
      </c>
      <c r="J13" s="662">
        <v>0</v>
      </c>
      <c r="K13" s="662">
        <v>0</v>
      </c>
      <c r="L13" s="662">
        <v>0</v>
      </c>
      <c r="M13" s="662">
        <v>0</v>
      </c>
      <c r="N13" s="662">
        <f t="shared" si="0"/>
        <v>422072</v>
      </c>
      <c r="O13" s="662">
        <f t="shared" si="0"/>
        <v>391975</v>
      </c>
      <c r="P13" s="662">
        <f t="shared" si="1"/>
        <v>814047</v>
      </c>
      <c r="Q13" s="778" t="s">
        <v>236</v>
      </c>
    </row>
    <row r="14" spans="1:28" ht="15.75">
      <c r="A14" s="777" t="s">
        <v>129</v>
      </c>
      <c r="B14" s="662">
        <v>9004</v>
      </c>
      <c r="C14" s="662">
        <v>8067</v>
      </c>
      <c r="D14" s="662">
        <v>43662</v>
      </c>
      <c r="E14" s="662">
        <v>40483</v>
      </c>
      <c r="F14" s="662">
        <v>108568</v>
      </c>
      <c r="G14" s="662">
        <v>110100</v>
      </c>
      <c r="H14" s="662">
        <v>249896</v>
      </c>
      <c r="I14" s="662">
        <v>218612</v>
      </c>
      <c r="J14" s="662">
        <v>0</v>
      </c>
      <c r="K14" s="662">
        <v>0</v>
      </c>
      <c r="L14" s="662">
        <v>0</v>
      </c>
      <c r="M14" s="662">
        <v>0</v>
      </c>
      <c r="N14" s="662">
        <f t="shared" si="0"/>
        <v>411130</v>
      </c>
      <c r="O14" s="662">
        <f t="shared" si="0"/>
        <v>377262</v>
      </c>
      <c r="P14" s="662">
        <f t="shared" si="1"/>
        <v>788392</v>
      </c>
      <c r="Q14" s="778" t="s">
        <v>237</v>
      </c>
    </row>
    <row r="15" spans="1:28" ht="15.75">
      <c r="A15" s="777" t="s">
        <v>130</v>
      </c>
      <c r="B15" s="662">
        <v>3722</v>
      </c>
      <c r="C15" s="662">
        <v>3806</v>
      </c>
      <c r="D15" s="662">
        <v>22491</v>
      </c>
      <c r="E15" s="662">
        <v>18190</v>
      </c>
      <c r="F15" s="662">
        <v>40488</v>
      </c>
      <c r="G15" s="662">
        <v>36282</v>
      </c>
      <c r="H15" s="662">
        <v>113718</v>
      </c>
      <c r="I15" s="662">
        <v>106079</v>
      </c>
      <c r="J15" s="662">
        <v>246888</v>
      </c>
      <c r="K15" s="662">
        <v>209485</v>
      </c>
      <c r="L15" s="662">
        <v>0</v>
      </c>
      <c r="M15" s="662">
        <v>0</v>
      </c>
      <c r="N15" s="662">
        <f t="shared" si="0"/>
        <v>427307</v>
      </c>
      <c r="O15" s="662">
        <f t="shared" si="0"/>
        <v>373842</v>
      </c>
      <c r="P15" s="662">
        <f t="shared" si="1"/>
        <v>801149</v>
      </c>
      <c r="Q15" s="778" t="s">
        <v>238</v>
      </c>
    </row>
    <row r="16" spans="1:28" ht="15.75">
      <c r="A16" s="777" t="s">
        <v>36</v>
      </c>
      <c r="B16" s="662">
        <v>0</v>
      </c>
      <c r="C16" s="662">
        <v>0</v>
      </c>
      <c r="D16" s="662">
        <v>11594</v>
      </c>
      <c r="E16" s="662">
        <v>9655</v>
      </c>
      <c r="F16" s="662">
        <v>22135</v>
      </c>
      <c r="G16" s="662">
        <v>20786</v>
      </c>
      <c r="H16" s="662">
        <v>45758</v>
      </c>
      <c r="I16" s="662">
        <v>44597</v>
      </c>
      <c r="J16" s="662">
        <v>123583</v>
      </c>
      <c r="K16" s="662">
        <v>117621</v>
      </c>
      <c r="L16" s="662">
        <v>184850</v>
      </c>
      <c r="M16" s="662">
        <v>160342</v>
      </c>
      <c r="N16" s="662">
        <f t="shared" si="0"/>
        <v>387920</v>
      </c>
      <c r="O16" s="662">
        <f t="shared" si="0"/>
        <v>353001</v>
      </c>
      <c r="P16" s="662">
        <f t="shared" si="1"/>
        <v>740921</v>
      </c>
      <c r="Q16" s="778" t="s">
        <v>690</v>
      </c>
    </row>
    <row r="17" spans="1:19" ht="15.75">
      <c r="A17" s="777" t="s">
        <v>37</v>
      </c>
      <c r="B17" s="662">
        <v>0</v>
      </c>
      <c r="C17" s="662">
        <v>0</v>
      </c>
      <c r="D17" s="662">
        <v>0</v>
      </c>
      <c r="E17" s="662">
        <v>0</v>
      </c>
      <c r="F17" s="662">
        <v>17396</v>
      </c>
      <c r="G17" s="662">
        <v>9782</v>
      </c>
      <c r="H17" s="662">
        <v>25241</v>
      </c>
      <c r="I17" s="662">
        <v>17373</v>
      </c>
      <c r="J17" s="662">
        <v>63320</v>
      </c>
      <c r="K17" s="662">
        <v>46698</v>
      </c>
      <c r="L17" s="662">
        <v>93650</v>
      </c>
      <c r="M17" s="662">
        <v>82379</v>
      </c>
      <c r="N17" s="662">
        <f t="shared" si="0"/>
        <v>199607</v>
      </c>
      <c r="O17" s="662">
        <f t="shared" si="0"/>
        <v>156232</v>
      </c>
      <c r="P17" s="662">
        <f t="shared" si="1"/>
        <v>355839</v>
      </c>
      <c r="Q17" s="778" t="s">
        <v>691</v>
      </c>
    </row>
    <row r="18" spans="1:19" ht="15.75">
      <c r="A18" s="777" t="s">
        <v>38</v>
      </c>
      <c r="B18" s="662">
        <v>0</v>
      </c>
      <c r="C18" s="662">
        <v>0</v>
      </c>
      <c r="D18" s="662">
        <v>0</v>
      </c>
      <c r="E18" s="662">
        <v>0</v>
      </c>
      <c r="F18" s="662">
        <v>0</v>
      </c>
      <c r="G18" s="662">
        <v>0</v>
      </c>
      <c r="H18" s="662">
        <v>14951</v>
      </c>
      <c r="I18" s="662">
        <v>9131</v>
      </c>
      <c r="J18" s="662">
        <v>33918</v>
      </c>
      <c r="K18" s="662">
        <v>22095</v>
      </c>
      <c r="L18" s="662">
        <v>44061</v>
      </c>
      <c r="M18" s="662">
        <v>31781</v>
      </c>
      <c r="N18" s="662">
        <f t="shared" si="0"/>
        <v>92930</v>
      </c>
      <c r="O18" s="662">
        <f t="shared" si="0"/>
        <v>63007</v>
      </c>
      <c r="P18" s="662">
        <f t="shared" si="1"/>
        <v>155937</v>
      </c>
      <c r="Q18" s="778" t="s">
        <v>692</v>
      </c>
    </row>
    <row r="19" spans="1:19" ht="15.75">
      <c r="A19" s="777" t="s">
        <v>39</v>
      </c>
      <c r="B19" s="662">
        <v>0</v>
      </c>
      <c r="C19" s="662">
        <v>0</v>
      </c>
      <c r="D19" s="662">
        <v>0</v>
      </c>
      <c r="E19" s="662">
        <v>0</v>
      </c>
      <c r="F19" s="662">
        <v>0</v>
      </c>
      <c r="G19" s="662">
        <v>0</v>
      </c>
      <c r="H19" s="662">
        <v>0</v>
      </c>
      <c r="I19" s="662">
        <v>0</v>
      </c>
      <c r="J19" s="662">
        <v>23908</v>
      </c>
      <c r="K19" s="662">
        <v>11336</v>
      </c>
      <c r="L19" s="662">
        <v>20680</v>
      </c>
      <c r="M19" s="662">
        <v>17321</v>
      </c>
      <c r="N19" s="662">
        <f t="shared" si="0"/>
        <v>44588</v>
      </c>
      <c r="O19" s="662">
        <f t="shared" si="0"/>
        <v>28657</v>
      </c>
      <c r="P19" s="662">
        <f t="shared" si="1"/>
        <v>73245</v>
      </c>
      <c r="Q19" s="778" t="s">
        <v>693</v>
      </c>
    </row>
    <row r="20" spans="1:19" ht="15.75">
      <c r="A20" s="779" t="s">
        <v>694</v>
      </c>
      <c r="B20" s="734">
        <v>0</v>
      </c>
      <c r="C20" s="734">
        <v>0</v>
      </c>
      <c r="D20" s="734">
        <v>0</v>
      </c>
      <c r="E20" s="734">
        <v>0</v>
      </c>
      <c r="F20" s="734">
        <v>0</v>
      </c>
      <c r="G20" s="734">
        <v>0</v>
      </c>
      <c r="H20" s="734">
        <v>0</v>
      </c>
      <c r="I20" s="734">
        <v>0</v>
      </c>
      <c r="J20" s="734">
        <v>0</v>
      </c>
      <c r="K20" s="734">
        <v>0</v>
      </c>
      <c r="L20" s="734">
        <v>11015</v>
      </c>
      <c r="M20" s="734">
        <v>8047</v>
      </c>
      <c r="N20" s="734">
        <f t="shared" si="0"/>
        <v>11015</v>
      </c>
      <c r="O20" s="734">
        <f t="shared" si="0"/>
        <v>8047</v>
      </c>
      <c r="P20" s="734">
        <f t="shared" si="1"/>
        <v>19062</v>
      </c>
      <c r="Q20" s="780" t="s">
        <v>222</v>
      </c>
      <c r="R20" s="716"/>
      <c r="S20" s="716"/>
    </row>
    <row r="21" spans="1:19" ht="15.75">
      <c r="A21" s="644" t="s">
        <v>32</v>
      </c>
      <c r="B21" s="79">
        <f t="shared" ref="B21:M21" si="2">SUM(B10:B20)</f>
        <v>556318</v>
      </c>
      <c r="C21" s="79">
        <f t="shared" si="2"/>
        <v>525785</v>
      </c>
      <c r="D21" s="79">
        <f t="shared" si="2"/>
        <v>499813</v>
      </c>
      <c r="E21" s="79">
        <f t="shared" si="2"/>
        <v>462820</v>
      </c>
      <c r="F21" s="79">
        <f t="shared" si="2"/>
        <v>456786</v>
      </c>
      <c r="G21" s="79">
        <f t="shared" si="2"/>
        <v>418699</v>
      </c>
      <c r="H21" s="79">
        <f t="shared" si="2"/>
        <v>449564</v>
      </c>
      <c r="I21" s="79">
        <f t="shared" si="2"/>
        <v>395792</v>
      </c>
      <c r="J21" s="79">
        <f t="shared" si="2"/>
        <v>491617</v>
      </c>
      <c r="K21" s="79">
        <f t="shared" si="2"/>
        <v>407235</v>
      </c>
      <c r="L21" s="79">
        <f t="shared" si="2"/>
        <v>354256</v>
      </c>
      <c r="M21" s="79">
        <f t="shared" si="2"/>
        <v>299870</v>
      </c>
      <c r="N21" s="81">
        <f t="shared" si="0"/>
        <v>2808354</v>
      </c>
      <c r="O21" s="81">
        <f t="shared" si="0"/>
        <v>2510201</v>
      </c>
      <c r="P21" s="81">
        <f t="shared" si="1"/>
        <v>5318555</v>
      </c>
      <c r="Q21" s="644" t="s">
        <v>181</v>
      </c>
    </row>
    <row r="31" spans="1:19">
      <c r="H31" s="42" t="s">
        <v>610</v>
      </c>
    </row>
    <row r="116" spans="3:15">
      <c r="C116" s="256"/>
      <c r="D116" s="256"/>
      <c r="E116" s="256"/>
      <c r="F116" s="256"/>
      <c r="G116" s="256"/>
      <c r="H116" s="256"/>
      <c r="I116" s="256"/>
      <c r="J116" s="256"/>
      <c r="K116" s="256"/>
      <c r="L116" s="256"/>
      <c r="M116" s="256"/>
      <c r="N116" s="256"/>
      <c r="O116" s="256"/>
    </row>
    <row r="117" spans="3:15">
      <c r="C117" s="256"/>
      <c r="D117" s="256"/>
      <c r="E117" s="256"/>
      <c r="F117" s="256"/>
      <c r="G117" s="256"/>
      <c r="H117" s="256"/>
      <c r="I117" s="256"/>
      <c r="J117" s="256"/>
      <c r="K117" s="256"/>
      <c r="L117" s="256"/>
      <c r="M117" s="256"/>
      <c r="N117" s="256"/>
      <c r="O117" s="256"/>
    </row>
    <row r="118" spans="3:15">
      <c r="C118" s="256"/>
      <c r="D118" s="256"/>
      <c r="E118" s="256"/>
      <c r="F118" s="256"/>
      <c r="G118" s="256"/>
      <c r="H118" s="256"/>
      <c r="I118" s="256"/>
      <c r="J118" s="256"/>
      <c r="K118" s="256"/>
      <c r="L118" s="256"/>
      <c r="M118" s="256"/>
      <c r="N118" s="256"/>
      <c r="O118" s="256"/>
    </row>
    <row r="119" spans="3:15">
      <c r="C119" s="256"/>
      <c r="D119" s="256"/>
      <c r="E119" s="256"/>
      <c r="F119" s="256"/>
      <c r="G119" s="256"/>
      <c r="H119" s="256"/>
      <c r="I119" s="256"/>
      <c r="J119" s="256"/>
      <c r="K119" s="256"/>
      <c r="L119" s="256"/>
      <c r="M119" s="256"/>
      <c r="N119" s="256"/>
      <c r="O119" s="256"/>
    </row>
  </sheetData>
  <mergeCells count="2">
    <mergeCell ref="A3:P3"/>
    <mergeCell ref="A4:P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G117"/>
  <sheetViews>
    <sheetView rightToLeft="1" topLeftCell="A2" workbookViewId="0">
      <selection activeCell="A45" sqref="A45"/>
    </sheetView>
  </sheetViews>
  <sheetFormatPr defaultRowHeight="12.75"/>
  <cols>
    <col min="29" max="29" width="10.7109375" customWidth="1"/>
    <col min="30" max="30" width="11.85546875" customWidth="1"/>
    <col min="31" max="31" width="10.42578125" customWidth="1"/>
    <col min="32" max="32" width="9.5703125" customWidth="1"/>
  </cols>
  <sheetData>
    <row r="1" spans="1:33" ht="18">
      <c r="A1" s="1446" t="s">
        <v>695</v>
      </c>
      <c r="B1" s="1446"/>
      <c r="C1" s="1446"/>
      <c r="D1" s="1446"/>
      <c r="E1" s="1446"/>
      <c r="F1" s="1446"/>
      <c r="G1" s="1446"/>
      <c r="H1" s="1446"/>
      <c r="I1" s="1446"/>
      <c r="J1" s="1446"/>
      <c r="K1" s="1446"/>
      <c r="L1" s="1446"/>
      <c r="M1" s="1446"/>
      <c r="N1" s="1446"/>
      <c r="O1" s="1446"/>
      <c r="P1" s="1446"/>
      <c r="Q1" s="1095"/>
      <c r="R1" s="1095"/>
      <c r="S1" s="1095"/>
      <c r="T1" s="1095"/>
      <c r="U1" s="1095"/>
      <c r="V1" s="1095"/>
      <c r="W1" s="1095"/>
      <c r="X1" s="1095"/>
      <c r="Y1" s="1095"/>
      <c r="Z1" s="1095"/>
      <c r="AA1" s="1095"/>
      <c r="AB1" s="1095"/>
      <c r="AC1" s="1095"/>
      <c r="AD1" s="1095"/>
      <c r="AE1" s="1095"/>
      <c r="AF1" s="781"/>
    </row>
    <row r="2" spans="1:33" ht="18">
      <c r="A2" s="1481" t="s">
        <v>696</v>
      </c>
      <c r="B2" s="1481"/>
      <c r="C2" s="1481"/>
      <c r="D2" s="1481"/>
      <c r="E2" s="1481"/>
      <c r="F2" s="1481"/>
      <c r="G2" s="1481"/>
      <c r="H2" s="1481"/>
      <c r="I2" s="1481"/>
      <c r="J2" s="1481"/>
      <c r="K2" s="1481"/>
      <c r="L2" s="1481"/>
      <c r="M2" s="1481"/>
      <c r="N2" s="1481"/>
      <c r="O2" s="1481"/>
      <c r="P2" s="1481"/>
      <c r="Q2" s="1239"/>
      <c r="R2" s="645"/>
      <c r="S2" s="645"/>
      <c r="T2" s="645"/>
      <c r="U2" s="645"/>
      <c r="V2" s="645"/>
      <c r="W2" s="645"/>
      <c r="X2" s="645"/>
      <c r="Y2" s="645"/>
      <c r="Z2" s="645"/>
      <c r="AA2" s="645"/>
      <c r="AB2" s="645"/>
      <c r="AC2" s="645"/>
      <c r="AD2" s="645"/>
      <c r="AE2" s="645"/>
      <c r="AF2" s="782"/>
    </row>
    <row r="3" spans="1:33" ht="18">
      <c r="A3" s="1481" t="s">
        <v>697</v>
      </c>
      <c r="B3" s="1481"/>
      <c r="C3" s="1481"/>
      <c r="D3" s="1481"/>
      <c r="E3" s="1481"/>
      <c r="F3" s="1481"/>
      <c r="G3" s="1481"/>
      <c r="H3" s="1481"/>
      <c r="I3" s="1481"/>
      <c r="J3" s="1481"/>
      <c r="K3" s="1481"/>
      <c r="L3" s="1481"/>
      <c r="M3" s="1481"/>
      <c r="N3" s="1481"/>
      <c r="O3" s="1481"/>
      <c r="P3" s="1481"/>
      <c r="Q3" s="85"/>
      <c r="R3" s="1095"/>
      <c r="S3" s="1095"/>
      <c r="T3" s="1095"/>
      <c r="U3" s="1095"/>
      <c r="V3" s="1095"/>
      <c r="W3" s="1095"/>
      <c r="X3" s="1095"/>
      <c r="Y3" s="1095"/>
      <c r="Z3" s="1095"/>
      <c r="AA3" s="1095"/>
      <c r="AB3" s="1095"/>
      <c r="AC3" s="1095"/>
      <c r="AD3" s="1095"/>
      <c r="AE3" s="1095"/>
      <c r="AF3" s="1095"/>
    </row>
    <row r="4" spans="1:33" ht="36.75" thickBot="1">
      <c r="A4" s="1414" t="s">
        <v>698</v>
      </c>
      <c r="B4" s="1134"/>
      <c r="C4" s="732"/>
      <c r="D4" s="732"/>
      <c r="E4" s="732"/>
      <c r="F4" s="732"/>
      <c r="G4" s="732"/>
      <c r="H4" s="732"/>
      <c r="I4" s="732"/>
      <c r="J4" s="732"/>
      <c r="K4" s="732"/>
      <c r="L4" s="732"/>
      <c r="M4" s="732"/>
      <c r="N4" s="1467" t="s">
        <v>699</v>
      </c>
      <c r="O4" s="1467"/>
      <c r="P4" s="1133"/>
      <c r="Q4" s="1238" t="s">
        <v>700</v>
      </c>
      <c r="R4" s="1238"/>
      <c r="S4" s="645"/>
      <c r="T4" s="645"/>
      <c r="U4" s="645"/>
      <c r="V4" s="645"/>
      <c r="W4" s="645"/>
      <c r="X4" s="645"/>
      <c r="Y4" s="645"/>
      <c r="Z4" s="645"/>
      <c r="AA4" s="645"/>
      <c r="AB4" s="645"/>
      <c r="AC4" s="645"/>
      <c r="AE4" s="1087" t="s">
        <v>701</v>
      </c>
      <c r="AF4" s="1087"/>
      <c r="AG4" s="1087"/>
    </row>
    <row r="5" spans="1:33" ht="32.25" thickTop="1">
      <c r="A5" s="1094" t="s">
        <v>41</v>
      </c>
      <c r="B5" s="1094"/>
      <c r="C5" s="1094" t="s">
        <v>42</v>
      </c>
      <c r="D5" s="1094"/>
      <c r="E5" s="1094" t="s">
        <v>43</v>
      </c>
      <c r="F5" s="1094"/>
      <c r="G5" s="1094" t="s">
        <v>44</v>
      </c>
      <c r="H5" s="1094"/>
      <c r="I5" s="1094" t="s">
        <v>74</v>
      </c>
      <c r="J5" s="1094"/>
      <c r="K5" s="1094" t="s">
        <v>45</v>
      </c>
      <c r="L5" s="1094"/>
      <c r="M5" s="1094" t="s">
        <v>46</v>
      </c>
      <c r="N5" s="1094"/>
      <c r="O5" s="1094" t="s">
        <v>180</v>
      </c>
      <c r="P5" s="1094"/>
      <c r="Q5" s="1094" t="s">
        <v>41</v>
      </c>
      <c r="R5" s="1094"/>
      <c r="S5" s="1094" t="s">
        <v>47</v>
      </c>
      <c r="T5" s="1094"/>
      <c r="U5" s="1094" t="s">
        <v>48</v>
      </c>
      <c r="V5" s="1094"/>
      <c r="W5" s="1094" t="s">
        <v>49</v>
      </c>
      <c r="X5" s="1094"/>
      <c r="Y5" s="1094" t="s">
        <v>50</v>
      </c>
      <c r="Z5" s="1094"/>
      <c r="AA5" s="1094" t="s">
        <v>51</v>
      </c>
      <c r="AB5" s="1094"/>
      <c r="AC5" s="1094" t="s">
        <v>32</v>
      </c>
      <c r="AD5" s="1094"/>
      <c r="AE5" s="1094"/>
      <c r="AF5" s="1094" t="s">
        <v>180</v>
      </c>
      <c r="AG5" s="1094"/>
    </row>
    <row r="6" spans="1:33" ht="31.5">
      <c r="A6" s="1083"/>
      <c r="B6" s="1083"/>
      <c r="C6" s="1083" t="s">
        <v>221</v>
      </c>
      <c r="D6" s="1083"/>
      <c r="E6" s="1083" t="s">
        <v>223</v>
      </c>
      <c r="F6" s="1083"/>
      <c r="G6" s="1083" t="s">
        <v>233</v>
      </c>
      <c r="H6" s="1083"/>
      <c r="I6" s="1083" t="s">
        <v>225</v>
      </c>
      <c r="J6" s="1083"/>
      <c r="K6" s="1083" t="s">
        <v>226</v>
      </c>
      <c r="L6" s="1083"/>
      <c r="M6" s="1083" t="s">
        <v>227</v>
      </c>
      <c r="N6" s="1083"/>
      <c r="O6" s="1083"/>
      <c r="P6" s="1083"/>
      <c r="Q6" s="1083"/>
      <c r="R6" s="1083"/>
      <c r="S6" s="1083" t="s">
        <v>228</v>
      </c>
      <c r="T6" s="1083"/>
      <c r="U6" s="1083" t="s">
        <v>229</v>
      </c>
      <c r="V6" s="1083"/>
      <c r="W6" s="1083" t="s">
        <v>230</v>
      </c>
      <c r="X6" s="1083"/>
      <c r="Y6" s="1083" t="s">
        <v>231</v>
      </c>
      <c r="Z6" s="1083"/>
      <c r="AA6" s="1083" t="s">
        <v>239</v>
      </c>
      <c r="AB6" s="1083"/>
      <c r="AC6" s="783"/>
      <c r="AD6" s="640" t="s">
        <v>181</v>
      </c>
      <c r="AE6" s="783"/>
      <c r="AF6" s="1083"/>
      <c r="AG6" s="1083"/>
    </row>
    <row r="7" spans="1:33" ht="15.75">
      <c r="A7" s="1083"/>
      <c r="B7" s="1083"/>
      <c r="C7" s="637" t="s">
        <v>33</v>
      </c>
      <c r="D7" s="637" t="s">
        <v>34</v>
      </c>
      <c r="E7" s="637" t="s">
        <v>33</v>
      </c>
      <c r="F7" s="637" t="s">
        <v>34</v>
      </c>
      <c r="G7" s="637" t="s">
        <v>33</v>
      </c>
      <c r="H7" s="637" t="s">
        <v>34</v>
      </c>
      <c r="I7" s="637" t="s">
        <v>33</v>
      </c>
      <c r="J7" s="637" t="s">
        <v>34</v>
      </c>
      <c r="K7" s="637" t="s">
        <v>33</v>
      </c>
      <c r="L7" s="637" t="s">
        <v>34</v>
      </c>
      <c r="M7" s="637" t="s">
        <v>33</v>
      </c>
      <c r="N7" s="637" t="s">
        <v>34</v>
      </c>
      <c r="O7" s="1083"/>
      <c r="P7" s="1083"/>
      <c r="Q7" s="1083"/>
      <c r="R7" s="1083"/>
      <c r="S7" s="637" t="s">
        <v>33</v>
      </c>
      <c r="T7" s="637" t="s">
        <v>34</v>
      </c>
      <c r="U7" s="637" t="s">
        <v>33</v>
      </c>
      <c r="V7" s="637" t="s">
        <v>34</v>
      </c>
      <c r="W7" s="637" t="s">
        <v>33</v>
      </c>
      <c r="X7" s="637" t="s">
        <v>34</v>
      </c>
      <c r="Y7" s="637" t="s">
        <v>33</v>
      </c>
      <c r="Z7" s="637" t="s">
        <v>34</v>
      </c>
      <c r="AA7" s="637" t="s">
        <v>33</v>
      </c>
      <c r="AB7" s="637" t="s">
        <v>34</v>
      </c>
      <c r="AC7" s="637" t="s">
        <v>33</v>
      </c>
      <c r="AD7" s="637" t="s">
        <v>34</v>
      </c>
      <c r="AE7" s="637" t="s">
        <v>35</v>
      </c>
      <c r="AF7" s="1083"/>
      <c r="AG7" s="1083"/>
    </row>
    <row r="8" spans="1:33" ht="15.75">
      <c r="A8" s="1123"/>
      <c r="B8" s="1123"/>
      <c r="C8" s="638" t="s">
        <v>186</v>
      </c>
      <c r="D8" s="638" t="s">
        <v>185</v>
      </c>
      <c r="E8" s="638" t="s">
        <v>186</v>
      </c>
      <c r="F8" s="638" t="s">
        <v>185</v>
      </c>
      <c r="G8" s="638" t="s">
        <v>186</v>
      </c>
      <c r="H8" s="638" t="s">
        <v>185</v>
      </c>
      <c r="I8" s="638" t="s">
        <v>186</v>
      </c>
      <c r="J8" s="638" t="s">
        <v>185</v>
      </c>
      <c r="K8" s="638" t="s">
        <v>186</v>
      </c>
      <c r="L8" s="638" t="s">
        <v>185</v>
      </c>
      <c r="M8" s="638" t="s">
        <v>186</v>
      </c>
      <c r="N8" s="638" t="s">
        <v>185</v>
      </c>
      <c r="O8" s="1123"/>
      <c r="P8" s="1123"/>
      <c r="Q8" s="1240"/>
      <c r="R8" s="1240"/>
      <c r="S8" s="638" t="s">
        <v>186</v>
      </c>
      <c r="T8" s="638" t="s">
        <v>185</v>
      </c>
      <c r="U8" s="638" t="s">
        <v>186</v>
      </c>
      <c r="V8" s="638" t="s">
        <v>185</v>
      </c>
      <c r="W8" s="638" t="s">
        <v>186</v>
      </c>
      <c r="X8" s="638" t="s">
        <v>185</v>
      </c>
      <c r="Y8" s="638" t="s">
        <v>186</v>
      </c>
      <c r="Z8" s="638" t="s">
        <v>185</v>
      </c>
      <c r="AA8" s="638" t="s">
        <v>186</v>
      </c>
      <c r="AB8" s="638" t="s">
        <v>185</v>
      </c>
      <c r="AC8" s="638" t="s">
        <v>186</v>
      </c>
      <c r="AD8" s="638" t="s">
        <v>185</v>
      </c>
      <c r="AE8" s="638" t="s">
        <v>181</v>
      </c>
      <c r="AF8" s="1123"/>
      <c r="AG8" s="1123"/>
    </row>
    <row r="9" spans="1:33" ht="15.75">
      <c r="A9" s="1138" t="s">
        <v>54</v>
      </c>
      <c r="B9" s="1138"/>
      <c r="C9" s="682">
        <v>4617</v>
      </c>
      <c r="D9" s="682">
        <v>3775</v>
      </c>
      <c r="E9" s="682">
        <v>25428</v>
      </c>
      <c r="F9" s="682">
        <v>24213</v>
      </c>
      <c r="G9" s="682">
        <v>11985</v>
      </c>
      <c r="H9" s="682">
        <v>12516</v>
      </c>
      <c r="I9" s="682">
        <v>17514</v>
      </c>
      <c r="J9" s="682">
        <v>12973</v>
      </c>
      <c r="K9" s="682">
        <v>14282</v>
      </c>
      <c r="L9" s="682">
        <v>14295</v>
      </c>
      <c r="M9" s="682">
        <v>27096</v>
      </c>
      <c r="N9" s="682">
        <v>17693</v>
      </c>
      <c r="O9" s="1241" t="s">
        <v>348</v>
      </c>
      <c r="P9" s="1241"/>
      <c r="Q9" s="1236" t="s">
        <v>54</v>
      </c>
      <c r="R9" s="1236"/>
      <c r="S9" s="784">
        <v>23864</v>
      </c>
      <c r="T9" s="784">
        <v>35042</v>
      </c>
      <c r="U9" s="784">
        <v>29985</v>
      </c>
      <c r="V9" s="784">
        <v>15562</v>
      </c>
      <c r="W9" s="784">
        <v>14204</v>
      </c>
      <c r="X9" s="784">
        <v>8918</v>
      </c>
      <c r="Y9" s="784">
        <v>7637</v>
      </c>
      <c r="Z9" s="784">
        <v>8034</v>
      </c>
      <c r="AA9" s="784">
        <v>712</v>
      </c>
      <c r="AB9" s="784">
        <v>3014</v>
      </c>
      <c r="AC9" s="784">
        <f>SUM(AA9,Y9,W9,U9,S9,M9,K9,I9,G9,E9,C9)</f>
        <v>177324</v>
      </c>
      <c r="AD9" s="784">
        <f>SUM(AB9,Z9,X9,V9,T9,N9,L9,J9,H9,F9,D9)</f>
        <v>156035</v>
      </c>
      <c r="AE9" s="784">
        <f>SUM(AC9:AD9)</f>
        <v>333359</v>
      </c>
      <c r="AF9" s="1078" t="s">
        <v>449</v>
      </c>
      <c r="AG9" s="1078"/>
    </row>
    <row r="10" spans="1:33" ht="15.75">
      <c r="A10" s="1088" t="s">
        <v>55</v>
      </c>
      <c r="B10" s="1088"/>
      <c r="C10" s="662">
        <v>1416</v>
      </c>
      <c r="D10" s="662">
        <v>1351</v>
      </c>
      <c r="E10" s="662">
        <v>14487</v>
      </c>
      <c r="F10" s="662">
        <v>13968</v>
      </c>
      <c r="G10" s="662">
        <v>12735</v>
      </c>
      <c r="H10" s="662">
        <v>12487</v>
      </c>
      <c r="I10" s="662">
        <v>15838</v>
      </c>
      <c r="J10" s="662">
        <v>14761</v>
      </c>
      <c r="K10" s="662">
        <v>15568</v>
      </c>
      <c r="L10" s="662">
        <v>14422</v>
      </c>
      <c r="M10" s="662">
        <v>15270</v>
      </c>
      <c r="N10" s="662">
        <v>13768</v>
      </c>
      <c r="O10" s="1147" t="s">
        <v>191</v>
      </c>
      <c r="P10" s="1147"/>
      <c r="Q10" s="1088" t="s">
        <v>55</v>
      </c>
      <c r="R10" s="1088"/>
      <c r="S10" s="648">
        <v>14376</v>
      </c>
      <c r="T10" s="648">
        <v>12760</v>
      </c>
      <c r="U10" s="648">
        <v>6875</v>
      </c>
      <c r="V10" s="648">
        <v>5549</v>
      </c>
      <c r="W10" s="648">
        <v>2360</v>
      </c>
      <c r="X10" s="648">
        <v>1465</v>
      </c>
      <c r="Y10" s="648">
        <v>980</v>
      </c>
      <c r="Z10" s="648">
        <v>417</v>
      </c>
      <c r="AA10" s="648">
        <v>241</v>
      </c>
      <c r="AB10" s="648">
        <v>74</v>
      </c>
      <c r="AC10" s="784">
        <f t="shared" ref="AC10:AD17" si="0">SUM(AA10,Y10,W10,U10,S10,M10,K10,I10,G10,E10,C10)</f>
        <v>100146</v>
      </c>
      <c r="AD10" s="784">
        <f t="shared" si="0"/>
        <v>91022</v>
      </c>
      <c r="AE10" s="784">
        <f t="shared" ref="AE10:AE28" si="1">SUM(AC10:AD10)</f>
        <v>191168</v>
      </c>
      <c r="AF10" s="1077" t="s">
        <v>191</v>
      </c>
      <c r="AG10" s="1077"/>
    </row>
    <row r="11" spans="1:33" ht="15.75">
      <c r="A11" s="1242" t="s">
        <v>56</v>
      </c>
      <c r="B11" s="1230"/>
      <c r="C11" s="685">
        <v>2494</v>
      </c>
      <c r="D11" s="685">
        <v>2418</v>
      </c>
      <c r="E11" s="685">
        <v>21823</v>
      </c>
      <c r="F11" s="685">
        <v>21155</v>
      </c>
      <c r="G11" s="685">
        <v>23587</v>
      </c>
      <c r="H11" s="685">
        <v>22433</v>
      </c>
      <c r="I11" s="685">
        <v>22740</v>
      </c>
      <c r="J11" s="685">
        <v>21515</v>
      </c>
      <c r="K11" s="685">
        <v>20979</v>
      </c>
      <c r="L11" s="685">
        <v>19173</v>
      </c>
      <c r="M11" s="685">
        <v>22696</v>
      </c>
      <c r="N11" s="685">
        <v>19471</v>
      </c>
      <c r="O11" s="1147" t="s">
        <v>192</v>
      </c>
      <c r="P11" s="1147"/>
      <c r="Q11" s="1088" t="s">
        <v>56</v>
      </c>
      <c r="R11" s="1088"/>
      <c r="S11" s="648">
        <v>21351</v>
      </c>
      <c r="T11" s="648">
        <v>18235</v>
      </c>
      <c r="U11" s="648">
        <v>7515</v>
      </c>
      <c r="V11" s="648">
        <v>5129</v>
      </c>
      <c r="W11" s="648">
        <v>3710</v>
      </c>
      <c r="X11" s="648">
        <v>2010</v>
      </c>
      <c r="Y11" s="648">
        <v>1670</v>
      </c>
      <c r="Z11" s="648">
        <v>674</v>
      </c>
      <c r="AA11" s="648">
        <v>415</v>
      </c>
      <c r="AB11" s="648">
        <v>153</v>
      </c>
      <c r="AC11" s="784">
        <f t="shared" si="0"/>
        <v>148980</v>
      </c>
      <c r="AD11" s="784">
        <f t="shared" si="0"/>
        <v>132366</v>
      </c>
      <c r="AE11" s="784">
        <f t="shared" si="1"/>
        <v>281346</v>
      </c>
      <c r="AF11" s="1077" t="s">
        <v>192</v>
      </c>
      <c r="AG11" s="1077"/>
    </row>
    <row r="12" spans="1:33" ht="31.5" customHeight="1">
      <c r="A12" s="1436" t="s">
        <v>364</v>
      </c>
      <c r="B12" s="205" t="s">
        <v>331</v>
      </c>
      <c r="C12" s="662">
        <v>1608</v>
      </c>
      <c r="D12" s="662">
        <v>1555</v>
      </c>
      <c r="E12" s="662">
        <v>17958</v>
      </c>
      <c r="F12" s="662">
        <v>18121</v>
      </c>
      <c r="G12" s="662">
        <v>19416</v>
      </c>
      <c r="H12" s="662">
        <v>19138</v>
      </c>
      <c r="I12" s="662">
        <v>19131</v>
      </c>
      <c r="J12" s="662">
        <v>18701</v>
      </c>
      <c r="K12" s="662">
        <v>18393</v>
      </c>
      <c r="L12" s="662">
        <v>17347</v>
      </c>
      <c r="M12" s="662">
        <v>18196</v>
      </c>
      <c r="N12" s="662">
        <v>17258</v>
      </c>
      <c r="O12" s="583" t="s">
        <v>358</v>
      </c>
      <c r="P12" s="1482" t="s">
        <v>179</v>
      </c>
      <c r="Q12" s="1079" t="s">
        <v>364</v>
      </c>
      <c r="R12" s="205" t="s">
        <v>331</v>
      </c>
      <c r="S12" s="648">
        <v>16207</v>
      </c>
      <c r="T12" s="648">
        <v>15658</v>
      </c>
      <c r="U12" s="648">
        <v>4090</v>
      </c>
      <c r="V12" s="648">
        <v>3534</v>
      </c>
      <c r="W12" s="648">
        <v>1863</v>
      </c>
      <c r="X12" s="648">
        <v>1113</v>
      </c>
      <c r="Y12" s="648">
        <v>639</v>
      </c>
      <c r="Z12" s="648">
        <v>308</v>
      </c>
      <c r="AA12" s="648">
        <v>119</v>
      </c>
      <c r="AB12" s="648">
        <v>34</v>
      </c>
      <c r="AC12" s="784">
        <f t="shared" si="0"/>
        <v>117620</v>
      </c>
      <c r="AD12" s="784">
        <f t="shared" si="0"/>
        <v>112767</v>
      </c>
      <c r="AE12" s="784">
        <f t="shared" si="1"/>
        <v>230387</v>
      </c>
      <c r="AF12" s="404" t="s">
        <v>453</v>
      </c>
      <c r="AG12" s="1091" t="s">
        <v>179</v>
      </c>
    </row>
    <row r="13" spans="1:33" ht="15.75">
      <c r="A13" s="1437"/>
      <c r="B13" s="205" t="s">
        <v>333</v>
      </c>
      <c r="C13" s="662">
        <v>2505</v>
      </c>
      <c r="D13" s="662">
        <v>2582</v>
      </c>
      <c r="E13" s="662">
        <v>33638</v>
      </c>
      <c r="F13" s="662">
        <v>32397</v>
      </c>
      <c r="G13" s="662">
        <v>38210</v>
      </c>
      <c r="H13" s="662">
        <v>36605</v>
      </c>
      <c r="I13" s="662">
        <v>36654</v>
      </c>
      <c r="J13" s="662">
        <v>34573</v>
      </c>
      <c r="K13" s="662">
        <v>36177</v>
      </c>
      <c r="L13" s="662">
        <v>32619</v>
      </c>
      <c r="M13" s="662">
        <v>36216</v>
      </c>
      <c r="N13" s="662">
        <v>32413</v>
      </c>
      <c r="O13" s="670" t="s">
        <v>359</v>
      </c>
      <c r="P13" s="1483"/>
      <c r="Q13" s="1135"/>
      <c r="R13" s="205" t="s">
        <v>333</v>
      </c>
      <c r="S13" s="648">
        <v>30840</v>
      </c>
      <c r="T13" s="648">
        <v>27353</v>
      </c>
      <c r="U13" s="648">
        <v>9418</v>
      </c>
      <c r="V13" s="648">
        <v>6358</v>
      </c>
      <c r="W13" s="648">
        <v>4029</v>
      </c>
      <c r="X13" s="648">
        <v>2706</v>
      </c>
      <c r="Y13" s="648">
        <v>1494</v>
      </c>
      <c r="Z13" s="648">
        <v>988</v>
      </c>
      <c r="AA13" s="648">
        <v>327</v>
      </c>
      <c r="AB13" s="648">
        <v>189</v>
      </c>
      <c r="AC13" s="784">
        <f t="shared" si="0"/>
        <v>229508</v>
      </c>
      <c r="AD13" s="784">
        <f t="shared" si="0"/>
        <v>208783</v>
      </c>
      <c r="AE13" s="784">
        <f t="shared" si="1"/>
        <v>438291</v>
      </c>
      <c r="AF13" s="404" t="s">
        <v>454</v>
      </c>
      <c r="AG13" s="1092"/>
    </row>
    <row r="14" spans="1:33" ht="15.75">
      <c r="A14" s="1437"/>
      <c r="B14" s="205" t="s">
        <v>332</v>
      </c>
      <c r="C14" s="662">
        <v>1330</v>
      </c>
      <c r="D14" s="662">
        <v>1524</v>
      </c>
      <c r="E14" s="662">
        <v>15350</v>
      </c>
      <c r="F14" s="662">
        <v>14902</v>
      </c>
      <c r="G14" s="662">
        <v>15256</v>
      </c>
      <c r="H14" s="662">
        <v>12415</v>
      </c>
      <c r="I14" s="662">
        <v>17226</v>
      </c>
      <c r="J14" s="662">
        <v>15052</v>
      </c>
      <c r="K14" s="662">
        <v>16147</v>
      </c>
      <c r="L14" s="662">
        <v>14880</v>
      </c>
      <c r="M14" s="662">
        <v>15757</v>
      </c>
      <c r="N14" s="662">
        <v>14130</v>
      </c>
      <c r="O14" s="670" t="s">
        <v>360</v>
      </c>
      <c r="P14" s="1483"/>
      <c r="Q14" s="1135"/>
      <c r="R14" s="205" t="s">
        <v>332</v>
      </c>
      <c r="S14" s="648">
        <v>13999</v>
      </c>
      <c r="T14" s="648">
        <v>13173</v>
      </c>
      <c r="U14" s="648">
        <v>6138</v>
      </c>
      <c r="V14" s="648">
        <v>6944</v>
      </c>
      <c r="W14" s="648">
        <v>2549</v>
      </c>
      <c r="X14" s="648">
        <v>2076</v>
      </c>
      <c r="Y14" s="648">
        <v>1145</v>
      </c>
      <c r="Z14" s="648">
        <v>599</v>
      </c>
      <c r="AA14" s="648">
        <v>189</v>
      </c>
      <c r="AB14" s="648">
        <v>106</v>
      </c>
      <c r="AC14" s="784">
        <f t="shared" si="0"/>
        <v>105086</v>
      </c>
      <c r="AD14" s="784">
        <f t="shared" si="0"/>
        <v>95801</v>
      </c>
      <c r="AE14" s="784">
        <f t="shared" si="1"/>
        <v>200887</v>
      </c>
      <c r="AF14" s="404" t="s">
        <v>455</v>
      </c>
      <c r="AG14" s="1092"/>
    </row>
    <row r="15" spans="1:33" ht="15.75">
      <c r="A15" s="1437"/>
      <c r="B15" s="205" t="s">
        <v>334</v>
      </c>
      <c r="C15" s="662">
        <v>1019</v>
      </c>
      <c r="D15" s="662">
        <v>1023</v>
      </c>
      <c r="E15" s="662">
        <v>11748</v>
      </c>
      <c r="F15" s="662">
        <v>11497</v>
      </c>
      <c r="G15" s="662">
        <v>10491</v>
      </c>
      <c r="H15" s="662">
        <v>10231</v>
      </c>
      <c r="I15" s="662">
        <v>12795</v>
      </c>
      <c r="J15" s="662">
        <v>11685</v>
      </c>
      <c r="K15" s="662">
        <v>11522</v>
      </c>
      <c r="L15" s="662">
        <v>10832</v>
      </c>
      <c r="M15" s="662">
        <v>11854</v>
      </c>
      <c r="N15" s="662">
        <v>10578</v>
      </c>
      <c r="O15" s="670" t="s">
        <v>319</v>
      </c>
      <c r="P15" s="1483"/>
      <c r="Q15" s="1135"/>
      <c r="R15" s="205" t="s">
        <v>334</v>
      </c>
      <c r="S15" s="648">
        <v>10833</v>
      </c>
      <c r="T15" s="648">
        <v>9645</v>
      </c>
      <c r="U15" s="648">
        <v>5015</v>
      </c>
      <c r="V15" s="648">
        <v>3993</v>
      </c>
      <c r="W15" s="648">
        <v>1482</v>
      </c>
      <c r="X15" s="648">
        <v>1015</v>
      </c>
      <c r="Y15" s="648">
        <v>660</v>
      </c>
      <c r="Z15" s="648">
        <v>313</v>
      </c>
      <c r="AA15" s="648">
        <v>138</v>
      </c>
      <c r="AB15" s="648">
        <v>147</v>
      </c>
      <c r="AC15" s="784">
        <f t="shared" si="0"/>
        <v>77557</v>
      </c>
      <c r="AD15" s="784">
        <f t="shared" si="0"/>
        <v>70959</v>
      </c>
      <c r="AE15" s="784">
        <f t="shared" si="1"/>
        <v>148516</v>
      </c>
      <c r="AF15" s="404" t="s">
        <v>456</v>
      </c>
      <c r="AG15" s="1092"/>
    </row>
    <row r="16" spans="1:33" ht="15.75">
      <c r="A16" s="1437"/>
      <c r="B16" s="205" t="s">
        <v>336</v>
      </c>
      <c r="C16" s="662">
        <v>1762</v>
      </c>
      <c r="D16" s="662">
        <v>1754</v>
      </c>
      <c r="E16" s="662">
        <v>21913</v>
      </c>
      <c r="F16" s="662">
        <v>21208</v>
      </c>
      <c r="G16" s="662">
        <v>24007</v>
      </c>
      <c r="H16" s="662">
        <v>22637</v>
      </c>
      <c r="I16" s="662">
        <v>22928</v>
      </c>
      <c r="J16" s="662">
        <v>21849</v>
      </c>
      <c r="K16" s="662">
        <v>21049</v>
      </c>
      <c r="L16" s="662">
        <v>19975</v>
      </c>
      <c r="M16" s="662">
        <v>22355</v>
      </c>
      <c r="N16" s="662">
        <v>20096</v>
      </c>
      <c r="O16" s="670" t="s">
        <v>320</v>
      </c>
      <c r="P16" s="1483"/>
      <c r="Q16" s="1135"/>
      <c r="R16" s="205" t="s">
        <v>336</v>
      </c>
      <c r="S16" s="648">
        <v>20473</v>
      </c>
      <c r="T16" s="648">
        <v>18265</v>
      </c>
      <c r="U16" s="648">
        <v>4883</v>
      </c>
      <c r="V16" s="648">
        <v>3796</v>
      </c>
      <c r="W16" s="648">
        <v>2155</v>
      </c>
      <c r="X16" s="648">
        <v>1204</v>
      </c>
      <c r="Y16" s="648">
        <v>868</v>
      </c>
      <c r="Z16" s="648">
        <v>389</v>
      </c>
      <c r="AA16" s="648">
        <v>235</v>
      </c>
      <c r="AB16" s="648">
        <v>96</v>
      </c>
      <c r="AC16" s="784">
        <f t="shared" si="0"/>
        <v>142628</v>
      </c>
      <c r="AD16" s="784">
        <f t="shared" si="0"/>
        <v>131269</v>
      </c>
      <c r="AE16" s="784">
        <f t="shared" si="1"/>
        <v>273897</v>
      </c>
      <c r="AF16" s="404" t="s">
        <v>457</v>
      </c>
      <c r="AG16" s="1092"/>
    </row>
    <row r="17" spans="1:33" ht="15.75">
      <c r="A17" s="1447"/>
      <c r="B17" s="205" t="s">
        <v>335</v>
      </c>
      <c r="C17" s="662">
        <v>1305</v>
      </c>
      <c r="D17" s="662">
        <v>1144</v>
      </c>
      <c r="E17" s="662">
        <v>15157</v>
      </c>
      <c r="F17" s="662">
        <v>15009</v>
      </c>
      <c r="G17" s="662">
        <v>13863</v>
      </c>
      <c r="H17" s="662">
        <v>13278</v>
      </c>
      <c r="I17" s="662">
        <v>16673</v>
      </c>
      <c r="J17" s="662">
        <v>15736</v>
      </c>
      <c r="K17" s="662">
        <v>15668</v>
      </c>
      <c r="L17" s="662">
        <v>15032</v>
      </c>
      <c r="M17" s="662">
        <v>15682</v>
      </c>
      <c r="N17" s="662">
        <v>14059</v>
      </c>
      <c r="O17" s="659" t="s">
        <v>321</v>
      </c>
      <c r="P17" s="1484"/>
      <c r="Q17" s="1136"/>
      <c r="R17" s="205" t="s">
        <v>335</v>
      </c>
      <c r="S17" s="648">
        <v>15003</v>
      </c>
      <c r="T17" s="648">
        <v>13517</v>
      </c>
      <c r="U17" s="648">
        <v>7165</v>
      </c>
      <c r="V17" s="648">
        <v>5946</v>
      </c>
      <c r="W17" s="648">
        <v>2647</v>
      </c>
      <c r="X17" s="648">
        <v>1908</v>
      </c>
      <c r="Y17" s="648">
        <v>1127</v>
      </c>
      <c r="Z17" s="648">
        <v>731</v>
      </c>
      <c r="AA17" s="648">
        <v>357</v>
      </c>
      <c r="AB17" s="648">
        <v>160</v>
      </c>
      <c r="AC17" s="784">
        <f t="shared" si="0"/>
        <v>104647</v>
      </c>
      <c r="AD17" s="784">
        <f t="shared" si="0"/>
        <v>96520</v>
      </c>
      <c r="AE17" s="784">
        <f t="shared" si="1"/>
        <v>201167</v>
      </c>
      <c r="AF17" s="404" t="s">
        <v>458</v>
      </c>
      <c r="AG17" s="1092"/>
    </row>
    <row r="18" spans="1:33" ht="15.75">
      <c r="A18" s="1088" t="s">
        <v>64</v>
      </c>
      <c r="B18" s="1088"/>
      <c r="C18" s="662">
        <v>2402</v>
      </c>
      <c r="D18" s="662">
        <v>1986</v>
      </c>
      <c r="E18" s="662">
        <v>19311</v>
      </c>
      <c r="F18" s="662">
        <v>17509</v>
      </c>
      <c r="G18" s="259">
        <v>18437</v>
      </c>
      <c r="H18" s="662">
        <v>16486</v>
      </c>
      <c r="I18" s="662">
        <v>19445</v>
      </c>
      <c r="J18" s="259">
        <v>17242</v>
      </c>
      <c r="K18" s="662">
        <v>18243</v>
      </c>
      <c r="L18" s="662">
        <v>16078</v>
      </c>
      <c r="M18" s="259">
        <v>17081</v>
      </c>
      <c r="N18" s="259">
        <v>15308</v>
      </c>
      <c r="O18" s="1077" t="s">
        <v>493</v>
      </c>
      <c r="P18" s="1077"/>
      <c r="Q18" s="1088" t="s">
        <v>64</v>
      </c>
      <c r="R18" s="1088"/>
      <c r="S18" s="648">
        <v>16605</v>
      </c>
      <c r="T18" s="648">
        <v>14080</v>
      </c>
      <c r="U18" s="648">
        <v>9065</v>
      </c>
      <c r="V18" s="648">
        <v>7870</v>
      </c>
      <c r="W18" s="260">
        <v>4570</v>
      </c>
      <c r="X18" s="648">
        <v>3718</v>
      </c>
      <c r="Y18" s="648">
        <v>1886</v>
      </c>
      <c r="Z18" s="260">
        <v>1553</v>
      </c>
      <c r="AA18" s="648">
        <v>723</v>
      </c>
      <c r="AB18" s="648">
        <v>573</v>
      </c>
      <c r="AC18" s="784">
        <f>SUM(AA18,Y18,W18,U18,S18,M18,K18,I18,G18,E18,C18)</f>
        <v>127768</v>
      </c>
      <c r="AD18" s="784">
        <f>SUM(AB18,Z18,X18,V18,T18,N18,L18,J18,H18,F18,D18)</f>
        <v>112403</v>
      </c>
      <c r="AE18" s="784">
        <f t="shared" si="1"/>
        <v>240171</v>
      </c>
      <c r="AF18" s="1077" t="s">
        <v>493</v>
      </c>
      <c r="AG18" s="1077"/>
    </row>
    <row r="19" spans="1:33" ht="15.75">
      <c r="A19" s="1088" t="s">
        <v>65</v>
      </c>
      <c r="B19" s="1088"/>
      <c r="C19" s="662">
        <v>2325</v>
      </c>
      <c r="D19" s="662">
        <v>2444</v>
      </c>
      <c r="E19" s="662">
        <v>27000</v>
      </c>
      <c r="F19" s="662">
        <v>24945</v>
      </c>
      <c r="G19" s="662">
        <v>27162</v>
      </c>
      <c r="H19" s="662">
        <v>23967</v>
      </c>
      <c r="I19" s="662">
        <v>31216</v>
      </c>
      <c r="J19" s="662">
        <v>28474</v>
      </c>
      <c r="K19" s="662">
        <v>31241</v>
      </c>
      <c r="L19" s="662">
        <v>28101</v>
      </c>
      <c r="M19" s="662">
        <v>31398</v>
      </c>
      <c r="N19" s="662">
        <v>28059</v>
      </c>
      <c r="O19" s="1077" t="s">
        <v>199</v>
      </c>
      <c r="P19" s="1077"/>
      <c r="Q19" s="1236" t="s">
        <v>65</v>
      </c>
      <c r="R19" s="1138"/>
      <c r="S19" s="667">
        <v>29289</v>
      </c>
      <c r="T19" s="667">
        <v>25689</v>
      </c>
      <c r="U19" s="667">
        <v>15857</v>
      </c>
      <c r="V19" s="667">
        <v>13497</v>
      </c>
      <c r="W19" s="667">
        <v>8127</v>
      </c>
      <c r="X19" s="667">
        <v>6013</v>
      </c>
      <c r="Y19" s="667">
        <v>4380</v>
      </c>
      <c r="Z19" s="667">
        <v>2708</v>
      </c>
      <c r="AA19" s="667">
        <v>930</v>
      </c>
      <c r="AB19" s="667">
        <v>423</v>
      </c>
      <c r="AC19" s="784">
        <f>SUM(AA19,Y19,W19,U19,S19,M19,K19,I19,G19,E19,C19)</f>
        <v>208925</v>
      </c>
      <c r="AD19" s="784">
        <f>SUM(AB19,Z19,X19,V19,T19,N19,L19,J19,H19,F19,D19)</f>
        <v>184320</v>
      </c>
      <c r="AE19" s="784">
        <f t="shared" si="1"/>
        <v>393245</v>
      </c>
      <c r="AF19" s="1077" t="s">
        <v>199</v>
      </c>
      <c r="AG19" s="1077"/>
    </row>
    <row r="20" spans="1:33" ht="15.75">
      <c r="A20" s="1088" t="s">
        <v>66</v>
      </c>
      <c r="B20" s="1088"/>
      <c r="C20" s="662">
        <v>1306</v>
      </c>
      <c r="D20" s="662">
        <v>1451</v>
      </c>
      <c r="E20" s="662">
        <v>16805</v>
      </c>
      <c r="F20" s="662">
        <v>17121</v>
      </c>
      <c r="G20" s="662">
        <v>16941</v>
      </c>
      <c r="H20" s="662">
        <v>14551</v>
      </c>
      <c r="I20" s="662">
        <v>19314</v>
      </c>
      <c r="J20" s="662">
        <v>18364</v>
      </c>
      <c r="K20" s="662">
        <v>19873</v>
      </c>
      <c r="L20" s="662">
        <v>18348</v>
      </c>
      <c r="M20" s="662">
        <v>20214</v>
      </c>
      <c r="N20" s="662">
        <v>18102</v>
      </c>
      <c r="O20" s="1077" t="s">
        <v>200</v>
      </c>
      <c r="P20" s="1077"/>
      <c r="Q20" s="1088" t="s">
        <v>66</v>
      </c>
      <c r="R20" s="1243"/>
      <c r="S20" s="785">
        <v>18663</v>
      </c>
      <c r="T20" s="648">
        <v>16637</v>
      </c>
      <c r="U20" s="648">
        <v>10839</v>
      </c>
      <c r="V20" s="648">
        <v>9786</v>
      </c>
      <c r="W20" s="648">
        <v>5700</v>
      </c>
      <c r="X20" s="648">
        <v>4426</v>
      </c>
      <c r="Y20" s="648">
        <v>2990</v>
      </c>
      <c r="Z20" s="648">
        <v>2147</v>
      </c>
      <c r="AA20" s="648">
        <v>1039</v>
      </c>
      <c r="AB20" s="648">
        <v>569</v>
      </c>
      <c r="AC20" s="784">
        <f t="shared" ref="AC20:AD27" si="2">SUM(AA20,Y20,W20,U20,S20,M20,K20,I20,G20,E20,C20)</f>
        <v>133684</v>
      </c>
      <c r="AD20" s="784">
        <f t="shared" si="2"/>
        <v>121502</v>
      </c>
      <c r="AE20" s="784">
        <f t="shared" si="1"/>
        <v>255186</v>
      </c>
      <c r="AF20" s="1077" t="s">
        <v>200</v>
      </c>
      <c r="AG20" s="1077"/>
    </row>
    <row r="21" spans="1:33" ht="15.75">
      <c r="A21" s="1088" t="s">
        <v>67</v>
      </c>
      <c r="B21" s="1088"/>
      <c r="C21" s="662">
        <v>1276</v>
      </c>
      <c r="D21" s="662">
        <v>1473</v>
      </c>
      <c r="E21" s="662">
        <v>19019</v>
      </c>
      <c r="F21" s="662">
        <v>19261</v>
      </c>
      <c r="G21" s="662">
        <v>21554</v>
      </c>
      <c r="H21" s="662">
        <v>20326</v>
      </c>
      <c r="I21" s="662">
        <v>22587</v>
      </c>
      <c r="J21" s="662">
        <v>22149</v>
      </c>
      <c r="K21" s="662">
        <v>23581</v>
      </c>
      <c r="L21" s="662">
        <v>21510</v>
      </c>
      <c r="M21" s="662">
        <v>23221</v>
      </c>
      <c r="N21" s="662">
        <v>20884</v>
      </c>
      <c r="O21" s="1077" t="s">
        <v>450</v>
      </c>
      <c r="P21" s="1077"/>
      <c r="Q21" s="1088" t="s">
        <v>67</v>
      </c>
      <c r="R21" s="1088"/>
      <c r="S21" s="648">
        <v>20787</v>
      </c>
      <c r="T21" s="648">
        <v>17993</v>
      </c>
      <c r="U21" s="648">
        <v>10554</v>
      </c>
      <c r="V21" s="648">
        <v>8709</v>
      </c>
      <c r="W21" s="648">
        <v>5304</v>
      </c>
      <c r="X21" s="648">
        <v>3855</v>
      </c>
      <c r="Y21" s="648">
        <v>2693</v>
      </c>
      <c r="Z21" s="648">
        <v>1544</v>
      </c>
      <c r="AA21" s="648">
        <v>872</v>
      </c>
      <c r="AB21" s="648">
        <v>400</v>
      </c>
      <c r="AC21" s="784">
        <f t="shared" si="2"/>
        <v>151448</v>
      </c>
      <c r="AD21" s="784">
        <f t="shared" si="2"/>
        <v>138104</v>
      </c>
      <c r="AE21" s="784">
        <f t="shared" si="1"/>
        <v>289552</v>
      </c>
      <c r="AF21" s="1077" t="s">
        <v>450</v>
      </c>
      <c r="AG21" s="1077"/>
    </row>
    <row r="22" spans="1:33" ht="15.75">
      <c r="A22" s="1088" t="s">
        <v>137</v>
      </c>
      <c r="B22" s="1088"/>
      <c r="C22" s="662">
        <v>1210</v>
      </c>
      <c r="D22" s="662">
        <v>1211</v>
      </c>
      <c r="E22" s="662">
        <v>18047</v>
      </c>
      <c r="F22" s="662">
        <v>17294</v>
      </c>
      <c r="G22" s="662">
        <v>18763</v>
      </c>
      <c r="H22" s="662">
        <v>15349</v>
      </c>
      <c r="I22" s="662">
        <v>20242</v>
      </c>
      <c r="J22" s="662">
        <v>18021</v>
      </c>
      <c r="K22" s="662">
        <v>20564</v>
      </c>
      <c r="L22" s="662">
        <v>18214</v>
      </c>
      <c r="M22" s="662">
        <v>21064</v>
      </c>
      <c r="N22" s="662">
        <v>17985</v>
      </c>
      <c r="O22" s="1077" t="s">
        <v>451</v>
      </c>
      <c r="P22" s="1077"/>
      <c r="Q22" s="1088" t="s">
        <v>137</v>
      </c>
      <c r="R22" s="1088"/>
      <c r="S22" s="648">
        <v>17436</v>
      </c>
      <c r="T22" s="648">
        <v>15503</v>
      </c>
      <c r="U22" s="648">
        <v>7565</v>
      </c>
      <c r="V22" s="648">
        <v>7307</v>
      </c>
      <c r="W22" s="648">
        <v>3717</v>
      </c>
      <c r="X22" s="648">
        <v>2546</v>
      </c>
      <c r="Y22" s="648">
        <v>1453</v>
      </c>
      <c r="Z22" s="648">
        <v>892</v>
      </c>
      <c r="AA22" s="648">
        <v>399</v>
      </c>
      <c r="AB22" s="648">
        <v>151</v>
      </c>
      <c r="AC22" s="784">
        <f t="shared" si="2"/>
        <v>130460</v>
      </c>
      <c r="AD22" s="784">
        <f t="shared" si="2"/>
        <v>114473</v>
      </c>
      <c r="AE22" s="784">
        <f t="shared" si="1"/>
        <v>244933</v>
      </c>
      <c r="AF22" s="1077" t="s">
        <v>451</v>
      </c>
      <c r="AG22" s="1077"/>
    </row>
    <row r="23" spans="1:33" ht="15.75">
      <c r="A23" s="1088" t="s">
        <v>69</v>
      </c>
      <c r="B23" s="1088"/>
      <c r="C23" s="662">
        <v>754</v>
      </c>
      <c r="D23" s="662">
        <v>703</v>
      </c>
      <c r="E23" s="662">
        <v>10333</v>
      </c>
      <c r="F23" s="662">
        <v>9444</v>
      </c>
      <c r="G23" s="662">
        <v>11508</v>
      </c>
      <c r="H23" s="662">
        <v>9911</v>
      </c>
      <c r="I23" s="662">
        <v>12740</v>
      </c>
      <c r="J23" s="662">
        <v>14647</v>
      </c>
      <c r="K23" s="662">
        <v>13131</v>
      </c>
      <c r="L23" s="662">
        <v>11553</v>
      </c>
      <c r="M23" s="662">
        <v>12550</v>
      </c>
      <c r="N23" s="662">
        <v>11322</v>
      </c>
      <c r="O23" s="1077" t="s">
        <v>702</v>
      </c>
      <c r="P23" s="1077"/>
      <c r="Q23" s="1088" t="s">
        <v>69</v>
      </c>
      <c r="R23" s="1088"/>
      <c r="S23" s="648">
        <v>11255</v>
      </c>
      <c r="T23" s="648">
        <v>9476</v>
      </c>
      <c r="U23" s="648">
        <v>6687</v>
      </c>
      <c r="V23" s="648">
        <v>5198</v>
      </c>
      <c r="W23" s="648">
        <v>3506</v>
      </c>
      <c r="X23" s="648">
        <v>2149</v>
      </c>
      <c r="Y23" s="648">
        <v>1722</v>
      </c>
      <c r="Z23" s="648">
        <v>736</v>
      </c>
      <c r="AA23" s="648">
        <v>438</v>
      </c>
      <c r="AB23" s="648">
        <v>191</v>
      </c>
      <c r="AC23" s="784">
        <f t="shared" si="2"/>
        <v>84624</v>
      </c>
      <c r="AD23" s="784">
        <f t="shared" si="2"/>
        <v>75330</v>
      </c>
      <c r="AE23" s="784">
        <f t="shared" si="1"/>
        <v>159954</v>
      </c>
      <c r="AF23" s="1077" t="s">
        <v>452</v>
      </c>
      <c r="AG23" s="1077"/>
    </row>
    <row r="24" spans="1:33" ht="15.75">
      <c r="A24" s="1088" t="s">
        <v>70</v>
      </c>
      <c r="B24" s="1088"/>
      <c r="C24" s="662">
        <v>1475</v>
      </c>
      <c r="D24" s="662">
        <v>1319</v>
      </c>
      <c r="E24" s="662">
        <v>18011</v>
      </c>
      <c r="F24" s="662">
        <v>16926</v>
      </c>
      <c r="G24" s="662">
        <v>19413</v>
      </c>
      <c r="H24" s="662">
        <v>15938</v>
      </c>
      <c r="I24" s="662">
        <v>20706</v>
      </c>
      <c r="J24" s="662">
        <v>19061</v>
      </c>
      <c r="K24" s="662">
        <v>20591</v>
      </c>
      <c r="L24" s="662">
        <v>18896</v>
      </c>
      <c r="M24" s="662">
        <v>21389</v>
      </c>
      <c r="N24" s="662">
        <v>17977</v>
      </c>
      <c r="O24" s="1077" t="s">
        <v>204</v>
      </c>
      <c r="P24" s="1077"/>
      <c r="Q24" s="1088" t="s">
        <v>70</v>
      </c>
      <c r="R24" s="1088"/>
      <c r="S24" s="648">
        <v>19063</v>
      </c>
      <c r="T24" s="648">
        <v>15694</v>
      </c>
      <c r="U24" s="648">
        <v>11335</v>
      </c>
      <c r="V24" s="648">
        <v>8289</v>
      </c>
      <c r="W24" s="648">
        <v>5512</v>
      </c>
      <c r="X24" s="648">
        <v>3175</v>
      </c>
      <c r="Y24" s="648">
        <v>2650</v>
      </c>
      <c r="Z24" s="648">
        <v>1187</v>
      </c>
      <c r="AA24" s="648">
        <v>719</v>
      </c>
      <c r="AB24" s="648">
        <v>226</v>
      </c>
      <c r="AC24" s="784">
        <f t="shared" si="2"/>
        <v>140864</v>
      </c>
      <c r="AD24" s="784">
        <f t="shared" si="2"/>
        <v>118688</v>
      </c>
      <c r="AE24" s="784">
        <f t="shared" si="1"/>
        <v>259552</v>
      </c>
      <c r="AF24" s="1077" t="s">
        <v>204</v>
      </c>
      <c r="AG24" s="1077"/>
    </row>
    <row r="25" spans="1:33" ht="15.75">
      <c r="A25" s="1088" t="s">
        <v>71</v>
      </c>
      <c r="B25" s="1088"/>
      <c r="C25" s="662">
        <v>2213</v>
      </c>
      <c r="D25" s="662">
        <v>2149</v>
      </c>
      <c r="E25" s="662">
        <v>26803</v>
      </c>
      <c r="F25" s="662">
        <v>25194</v>
      </c>
      <c r="G25" s="662">
        <v>27497</v>
      </c>
      <c r="H25" s="662">
        <v>23184</v>
      </c>
      <c r="I25" s="662">
        <v>30424</v>
      </c>
      <c r="J25" s="662">
        <v>28664</v>
      </c>
      <c r="K25" s="662">
        <v>31218</v>
      </c>
      <c r="L25" s="662">
        <v>28436</v>
      </c>
      <c r="M25" s="662">
        <v>32216</v>
      </c>
      <c r="N25" s="662">
        <v>28886</v>
      </c>
      <c r="O25" s="1077" t="s">
        <v>205</v>
      </c>
      <c r="P25" s="1077"/>
      <c r="Q25" s="1088" t="s">
        <v>71</v>
      </c>
      <c r="R25" s="1088"/>
      <c r="S25" s="648">
        <v>30392</v>
      </c>
      <c r="T25" s="648">
        <v>25308</v>
      </c>
      <c r="U25" s="648">
        <v>18530</v>
      </c>
      <c r="V25" s="648">
        <v>15092</v>
      </c>
      <c r="W25" s="648">
        <v>9610</v>
      </c>
      <c r="X25" s="648">
        <v>6300</v>
      </c>
      <c r="Y25" s="648">
        <v>4628</v>
      </c>
      <c r="Z25" s="648">
        <v>2393</v>
      </c>
      <c r="AA25" s="648">
        <v>1285</v>
      </c>
      <c r="AB25" s="648">
        <v>583</v>
      </c>
      <c r="AC25" s="784">
        <f t="shared" si="2"/>
        <v>214816</v>
      </c>
      <c r="AD25" s="784">
        <f t="shared" si="2"/>
        <v>186189</v>
      </c>
      <c r="AE25" s="784">
        <f t="shared" si="1"/>
        <v>401005</v>
      </c>
      <c r="AF25" s="1077" t="s">
        <v>205</v>
      </c>
      <c r="AG25" s="1077"/>
    </row>
    <row r="26" spans="1:33" ht="15.75">
      <c r="A26" s="1088" t="s">
        <v>72</v>
      </c>
      <c r="B26" s="1088"/>
      <c r="C26" s="662">
        <v>1175</v>
      </c>
      <c r="D26" s="662">
        <v>1121</v>
      </c>
      <c r="E26" s="662">
        <v>17280</v>
      </c>
      <c r="F26" s="662">
        <v>14025</v>
      </c>
      <c r="G26" s="662">
        <v>19697</v>
      </c>
      <c r="H26" s="662">
        <v>14826</v>
      </c>
      <c r="I26" s="662">
        <v>20800</v>
      </c>
      <c r="J26" s="662">
        <v>15892</v>
      </c>
      <c r="K26" s="662">
        <v>20164</v>
      </c>
      <c r="L26" s="662">
        <v>14536</v>
      </c>
      <c r="M26" s="662">
        <v>19261</v>
      </c>
      <c r="N26" s="662">
        <v>14306</v>
      </c>
      <c r="O26" s="1077" t="s">
        <v>206</v>
      </c>
      <c r="P26" s="1077"/>
      <c r="Q26" s="1088" t="s">
        <v>72</v>
      </c>
      <c r="R26" s="1088"/>
      <c r="S26" s="648">
        <v>17635</v>
      </c>
      <c r="T26" s="648">
        <v>12462</v>
      </c>
      <c r="U26" s="648">
        <v>8874</v>
      </c>
      <c r="V26" s="648">
        <v>6025</v>
      </c>
      <c r="W26" s="648">
        <v>3584</v>
      </c>
      <c r="X26" s="648">
        <v>2209</v>
      </c>
      <c r="Y26" s="648">
        <v>2088</v>
      </c>
      <c r="Z26" s="648">
        <v>1205</v>
      </c>
      <c r="AA26" s="648">
        <v>1055</v>
      </c>
      <c r="AB26" s="648">
        <v>566</v>
      </c>
      <c r="AC26" s="784">
        <f t="shared" si="2"/>
        <v>131613</v>
      </c>
      <c r="AD26" s="784">
        <f t="shared" si="2"/>
        <v>97173</v>
      </c>
      <c r="AE26" s="784">
        <f t="shared" si="1"/>
        <v>228786</v>
      </c>
      <c r="AF26" s="1077" t="s">
        <v>206</v>
      </c>
      <c r="AG26" s="1077"/>
    </row>
    <row r="27" spans="1:33" ht="15.75">
      <c r="A27" s="1230" t="s">
        <v>73</v>
      </c>
      <c r="B27" s="1230"/>
      <c r="C27" s="734">
        <v>2501</v>
      </c>
      <c r="D27" s="734">
        <v>2963</v>
      </c>
      <c r="E27" s="734">
        <v>38085</v>
      </c>
      <c r="F27" s="734">
        <v>38381</v>
      </c>
      <c r="G27" s="734">
        <v>38374</v>
      </c>
      <c r="H27" s="734">
        <v>35384</v>
      </c>
      <c r="I27" s="734">
        <v>43099</v>
      </c>
      <c r="J27" s="734">
        <v>42616</v>
      </c>
      <c r="K27" s="734">
        <v>42739</v>
      </c>
      <c r="L27" s="734">
        <v>43015</v>
      </c>
      <c r="M27" s="734">
        <v>43791</v>
      </c>
      <c r="N27" s="734">
        <v>41547</v>
      </c>
      <c r="O27" s="1089" t="s">
        <v>636</v>
      </c>
      <c r="P27" s="1089"/>
      <c r="Q27" s="1230" t="s">
        <v>73</v>
      </c>
      <c r="R27" s="1230"/>
      <c r="S27" s="703">
        <v>39849</v>
      </c>
      <c r="T27" s="703">
        <v>36511</v>
      </c>
      <c r="U27" s="703">
        <v>19217</v>
      </c>
      <c r="V27" s="703">
        <v>17648</v>
      </c>
      <c r="W27" s="703">
        <v>8301</v>
      </c>
      <c r="X27" s="703">
        <v>6201</v>
      </c>
      <c r="Y27" s="703">
        <v>3878</v>
      </c>
      <c r="Z27" s="703">
        <v>1839</v>
      </c>
      <c r="AA27" s="703">
        <v>822</v>
      </c>
      <c r="AB27" s="703">
        <v>392</v>
      </c>
      <c r="AC27" s="661">
        <f t="shared" si="2"/>
        <v>280656</v>
      </c>
      <c r="AD27" s="661">
        <f t="shared" si="2"/>
        <v>266497</v>
      </c>
      <c r="AE27" s="661">
        <f t="shared" si="1"/>
        <v>547153</v>
      </c>
      <c r="AF27" s="1089" t="s">
        <v>636</v>
      </c>
      <c r="AG27" s="1089"/>
    </row>
    <row r="28" spans="1:33" ht="15.75">
      <c r="A28" s="1073" t="s">
        <v>32</v>
      </c>
      <c r="B28" s="1073"/>
      <c r="C28" s="79">
        <f t="shared" ref="C28:N28" si="3">SUM(C9:C27)</f>
        <v>34693</v>
      </c>
      <c r="D28" s="79">
        <f t="shared" si="3"/>
        <v>33946</v>
      </c>
      <c r="E28" s="79">
        <f t="shared" si="3"/>
        <v>388196</v>
      </c>
      <c r="F28" s="79">
        <f t="shared" si="3"/>
        <v>372570</v>
      </c>
      <c r="G28" s="79">
        <f t="shared" si="3"/>
        <v>388896</v>
      </c>
      <c r="H28" s="79">
        <f t="shared" si="3"/>
        <v>351662</v>
      </c>
      <c r="I28" s="79">
        <f t="shared" si="3"/>
        <v>422072</v>
      </c>
      <c r="J28" s="79">
        <f t="shared" si="3"/>
        <v>391975</v>
      </c>
      <c r="K28" s="79">
        <f t="shared" si="3"/>
        <v>411130</v>
      </c>
      <c r="L28" s="79">
        <f t="shared" si="3"/>
        <v>377262</v>
      </c>
      <c r="M28" s="79">
        <f t="shared" si="3"/>
        <v>427307</v>
      </c>
      <c r="N28" s="79">
        <f t="shared" si="3"/>
        <v>373842</v>
      </c>
      <c r="O28" s="1090" t="s">
        <v>181</v>
      </c>
      <c r="P28" s="1090"/>
      <c r="Q28" s="1073" t="s">
        <v>32</v>
      </c>
      <c r="R28" s="1073"/>
      <c r="S28" s="702">
        <f t="shared" ref="S28:AB28" si="4">SUM(S9:S27)</f>
        <v>387920</v>
      </c>
      <c r="T28" s="702">
        <f t="shared" si="4"/>
        <v>353001</v>
      </c>
      <c r="U28" s="702">
        <f t="shared" si="4"/>
        <v>199607</v>
      </c>
      <c r="V28" s="702">
        <f t="shared" si="4"/>
        <v>156232</v>
      </c>
      <c r="W28" s="702">
        <f t="shared" si="4"/>
        <v>92930</v>
      </c>
      <c r="X28" s="702">
        <f t="shared" si="4"/>
        <v>63007</v>
      </c>
      <c r="Y28" s="702">
        <f t="shared" si="4"/>
        <v>44588</v>
      </c>
      <c r="Z28" s="702">
        <f t="shared" si="4"/>
        <v>28657</v>
      </c>
      <c r="AA28" s="702">
        <f t="shared" si="4"/>
        <v>11015</v>
      </c>
      <c r="AB28" s="786">
        <f t="shared" si="4"/>
        <v>8047</v>
      </c>
      <c r="AC28" s="787">
        <f>SUM(AA28,Y28,W28,U28,S28,M28,K28,I28,G28,E28,C28)</f>
        <v>2808354</v>
      </c>
      <c r="AD28" s="787">
        <f>SUM(AB28,Z28,X28,V28,T28,N28,L28,J28,H28,F28,D28)</f>
        <v>2510201</v>
      </c>
      <c r="AE28" s="787">
        <f t="shared" si="1"/>
        <v>5318555</v>
      </c>
      <c r="AF28" s="1244" t="s">
        <v>181</v>
      </c>
      <c r="AG28" s="1244"/>
    </row>
    <row r="29" spans="1:33" ht="18">
      <c r="A29" s="788"/>
      <c r="B29" s="788"/>
      <c r="C29" s="730"/>
      <c r="D29" s="730"/>
      <c r="E29" s="730"/>
      <c r="F29" s="730"/>
      <c r="G29" s="730"/>
      <c r="H29" s="730" t="s">
        <v>610</v>
      </c>
      <c r="I29" s="730"/>
      <c r="J29" s="730"/>
      <c r="K29" s="730"/>
      <c r="L29" s="730"/>
      <c r="M29" s="730"/>
      <c r="N29" s="730"/>
      <c r="O29" s="730"/>
      <c r="P29" s="730"/>
      <c r="Q29" s="789"/>
      <c r="R29" s="789"/>
    </row>
    <row r="114" spans="3:15">
      <c r="C114" s="741"/>
      <c r="D114" s="741"/>
      <c r="E114" s="741"/>
      <c r="F114" s="741"/>
      <c r="G114" s="741"/>
      <c r="H114" s="741"/>
      <c r="I114" s="741"/>
      <c r="J114" s="741"/>
      <c r="K114" s="741"/>
      <c r="L114" s="741"/>
      <c r="M114" s="741"/>
      <c r="N114" s="741"/>
      <c r="O114" s="741"/>
    </row>
    <row r="115" spans="3:15">
      <c r="C115" s="741"/>
      <c r="D115" s="741"/>
      <c r="E115" s="741"/>
      <c r="F115" s="741"/>
      <c r="G115" s="741"/>
      <c r="H115" s="741"/>
      <c r="I115" s="741"/>
      <c r="J115" s="741"/>
      <c r="K115" s="741"/>
      <c r="L115" s="741"/>
      <c r="M115" s="741"/>
      <c r="N115" s="741"/>
      <c r="O115" s="741"/>
    </row>
    <row r="116" spans="3:15">
      <c r="C116" s="741"/>
      <c r="D116" s="741"/>
      <c r="E116" s="741"/>
      <c r="F116" s="741"/>
      <c r="G116" s="741"/>
      <c r="H116" s="741"/>
      <c r="I116" s="741"/>
      <c r="J116" s="741"/>
      <c r="K116" s="741"/>
      <c r="L116" s="741"/>
      <c r="M116" s="741"/>
      <c r="N116" s="741"/>
      <c r="O116" s="741"/>
    </row>
    <row r="117" spans="3:15">
      <c r="C117" s="741"/>
      <c r="D117" s="741"/>
      <c r="E117" s="741"/>
      <c r="F117" s="741"/>
      <c r="G117" s="741"/>
      <c r="H117" s="741"/>
      <c r="I117" s="741"/>
      <c r="J117" s="741"/>
      <c r="K117" s="741"/>
      <c r="L117" s="741"/>
      <c r="M117" s="741"/>
      <c r="N117" s="741"/>
      <c r="O117" s="741"/>
    </row>
  </sheetData>
  <mergeCells count="6">
    <mergeCell ref="A1:P1"/>
    <mergeCell ref="A2:P2"/>
    <mergeCell ref="A3:P3"/>
    <mergeCell ref="N4:O4"/>
    <mergeCell ref="A12:A17"/>
    <mergeCell ref="P12:P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7:U23"/>
  <sheetViews>
    <sheetView rightToLeft="1" workbookViewId="0"/>
  </sheetViews>
  <sheetFormatPr defaultRowHeight="12.75"/>
  <sheetData>
    <row r="7" spans="1:21" ht="15.75">
      <c r="A7" s="1070" t="s">
        <v>1103</v>
      </c>
      <c r="B7" s="1070" t="s">
        <v>1104</v>
      </c>
      <c r="C7" s="1070"/>
      <c r="D7" s="1070"/>
      <c r="E7" s="1070"/>
      <c r="F7" s="1070" t="s">
        <v>1105</v>
      </c>
      <c r="G7" s="1070"/>
      <c r="H7" s="1070"/>
      <c r="I7" s="1070"/>
      <c r="J7" s="1070" t="s">
        <v>109</v>
      </c>
      <c r="K7" s="1070"/>
      <c r="L7" s="1070"/>
      <c r="M7" s="1070" t="s">
        <v>110</v>
      </c>
      <c r="N7" s="1070"/>
      <c r="O7" s="1070"/>
      <c r="P7" s="1070" t="s">
        <v>1092</v>
      </c>
      <c r="Q7" s="1070"/>
      <c r="R7" s="1070"/>
      <c r="S7" s="1070" t="s">
        <v>1106</v>
      </c>
      <c r="T7" s="1070"/>
      <c r="U7" s="1070"/>
    </row>
    <row r="8" spans="1:21" ht="15.75">
      <c r="A8" s="1071"/>
      <c r="B8" s="946" t="s">
        <v>1107</v>
      </c>
      <c r="C8" s="946" t="s">
        <v>610</v>
      </c>
      <c r="D8" s="945" t="s">
        <v>1108</v>
      </c>
      <c r="E8" s="803" t="s">
        <v>1109</v>
      </c>
      <c r="F8" s="946" t="s">
        <v>1107</v>
      </c>
      <c r="G8" s="946" t="s">
        <v>610</v>
      </c>
      <c r="H8" s="945" t="s">
        <v>1108</v>
      </c>
      <c r="I8" s="803" t="s">
        <v>1109</v>
      </c>
      <c r="J8" s="946" t="s">
        <v>1107</v>
      </c>
      <c r="K8" s="946" t="s">
        <v>610</v>
      </c>
      <c r="L8" s="803" t="s">
        <v>1109</v>
      </c>
      <c r="M8" s="946" t="s">
        <v>1107</v>
      </c>
      <c r="N8" s="946" t="s">
        <v>610</v>
      </c>
      <c r="O8" s="803" t="s">
        <v>1109</v>
      </c>
      <c r="P8" s="946" t="s">
        <v>1107</v>
      </c>
      <c r="Q8" s="946" t="s">
        <v>610</v>
      </c>
      <c r="R8" s="803" t="s">
        <v>1109</v>
      </c>
      <c r="S8" s="803" t="s">
        <v>1107</v>
      </c>
      <c r="T8" s="959" t="s">
        <v>610</v>
      </c>
      <c r="U8" s="959" t="s">
        <v>1109</v>
      </c>
    </row>
    <row r="9" spans="1:21" ht="15.75">
      <c r="A9" s="960" t="s">
        <v>1110</v>
      </c>
      <c r="B9" s="961">
        <v>4004</v>
      </c>
      <c r="C9" s="961">
        <v>3381</v>
      </c>
      <c r="D9" s="961">
        <v>7771</v>
      </c>
      <c r="E9" s="961">
        <f>SUM(B9:D9)</f>
        <v>15156</v>
      </c>
      <c r="F9" s="961">
        <v>54686</v>
      </c>
      <c r="G9" s="961">
        <v>47692</v>
      </c>
      <c r="H9" s="961">
        <v>52857</v>
      </c>
      <c r="I9" s="961">
        <f>SUM(F9:H9)</f>
        <v>155235</v>
      </c>
      <c r="J9" s="961">
        <v>511341</v>
      </c>
      <c r="K9" s="961">
        <v>472041</v>
      </c>
      <c r="L9" s="961">
        <f>SUM(J9:K9)</f>
        <v>983382</v>
      </c>
      <c r="M9" s="961">
        <v>2888370</v>
      </c>
      <c r="N9" s="961">
        <v>2462949</v>
      </c>
      <c r="O9" s="961">
        <f>SUM(M9:N9)</f>
        <v>5351319</v>
      </c>
      <c r="P9" s="962">
        <v>92310</v>
      </c>
      <c r="Q9" s="962">
        <v>185482</v>
      </c>
      <c r="R9" s="962">
        <f>SUM(P9:Q9)</f>
        <v>277792</v>
      </c>
      <c r="S9" s="962">
        <v>46214</v>
      </c>
      <c r="T9" s="963">
        <v>52991</v>
      </c>
      <c r="U9" s="963">
        <f>SUM(S9:T9)</f>
        <v>99205</v>
      </c>
    </row>
    <row r="10" spans="1:21" ht="15.75">
      <c r="A10" s="964" t="s">
        <v>1111</v>
      </c>
      <c r="B10" s="964">
        <v>4083</v>
      </c>
      <c r="C10" s="964">
        <v>3434</v>
      </c>
      <c r="D10" s="964">
        <v>8290</v>
      </c>
      <c r="E10" s="964">
        <f>SUM(B10:D10)</f>
        <v>15807</v>
      </c>
      <c r="F10" s="964">
        <v>57243</v>
      </c>
      <c r="G10" s="964">
        <v>48831</v>
      </c>
      <c r="H10" s="964">
        <v>56184</v>
      </c>
      <c r="I10" s="964">
        <f>SUM(F10:H10)</f>
        <v>162258</v>
      </c>
      <c r="J10" s="964">
        <v>27531</v>
      </c>
      <c r="K10" s="964">
        <v>51628</v>
      </c>
      <c r="L10" s="964">
        <f>SUM(J10:K10)</f>
        <v>79159</v>
      </c>
      <c r="M10" s="964">
        <v>2988597</v>
      </c>
      <c r="N10" s="964">
        <v>2570077</v>
      </c>
      <c r="O10" s="964">
        <f>SUM(M10:N10)</f>
        <v>5558674</v>
      </c>
      <c r="P10" s="964">
        <v>95152</v>
      </c>
      <c r="Q10" s="965">
        <v>192350</v>
      </c>
      <c r="R10" s="965">
        <f>SUM(P10:Q10)</f>
        <v>287502</v>
      </c>
      <c r="S10" s="965">
        <v>46948</v>
      </c>
      <c r="T10" s="965">
        <v>54095</v>
      </c>
      <c r="U10" s="965">
        <f>SUM(S10:T10)</f>
        <v>101043</v>
      </c>
    </row>
    <row r="11" spans="1:21" ht="15.75">
      <c r="A11" s="964" t="s">
        <v>1112</v>
      </c>
      <c r="B11" s="964">
        <v>2854</v>
      </c>
      <c r="C11" s="964">
        <v>2334</v>
      </c>
      <c r="D11" s="964">
        <v>5591</v>
      </c>
      <c r="E11" s="964">
        <f t="shared" ref="E11:E13" si="0">SUM(B11:D11)</f>
        <v>10779</v>
      </c>
      <c r="F11" s="964">
        <v>42184</v>
      </c>
      <c r="G11" s="964">
        <v>35696</v>
      </c>
      <c r="H11" s="964">
        <v>38889</v>
      </c>
      <c r="I11" s="964">
        <f>SUM(F11:H11)</f>
        <v>116769</v>
      </c>
      <c r="J11" s="964">
        <v>395928</v>
      </c>
      <c r="K11" s="964">
        <v>372098</v>
      </c>
      <c r="L11" s="964">
        <f t="shared" ref="L11:L13" si="1">SUM(J11:K11)</f>
        <v>768026</v>
      </c>
      <c r="M11" s="964">
        <v>2290775</v>
      </c>
      <c r="N11" s="964">
        <v>1992269</v>
      </c>
      <c r="O11" s="964">
        <f>SUM(M11:N11)</f>
        <v>4283044</v>
      </c>
      <c r="P11" s="964">
        <v>68360</v>
      </c>
      <c r="Q11" s="965">
        <v>154950</v>
      </c>
      <c r="R11" s="965">
        <f>SUM(P11:Q11)</f>
        <v>223310</v>
      </c>
      <c r="S11" s="965">
        <v>35132</v>
      </c>
      <c r="T11" s="965">
        <v>37223</v>
      </c>
      <c r="U11" s="965">
        <f t="shared" ref="U11:U13" si="2">SUM(S11:T11)</f>
        <v>72355</v>
      </c>
    </row>
    <row r="12" spans="1:21" ht="15.75">
      <c r="A12" s="964" t="s">
        <v>1113</v>
      </c>
      <c r="B12" s="964">
        <v>3429</v>
      </c>
      <c r="C12" s="964">
        <v>2935</v>
      </c>
      <c r="D12" s="964">
        <v>6609</v>
      </c>
      <c r="E12" s="964">
        <f t="shared" si="0"/>
        <v>12973</v>
      </c>
      <c r="F12" s="964">
        <v>47249</v>
      </c>
      <c r="G12" s="964">
        <v>40706</v>
      </c>
      <c r="H12" s="964">
        <v>49046</v>
      </c>
      <c r="I12" s="964">
        <f>SUM(F12:H12)</f>
        <v>137001</v>
      </c>
      <c r="J12" s="964">
        <v>476892</v>
      </c>
      <c r="K12" s="964">
        <v>448492</v>
      </c>
      <c r="L12" s="964">
        <f t="shared" si="1"/>
        <v>925384</v>
      </c>
      <c r="M12" s="964">
        <v>2659307</v>
      </c>
      <c r="N12" s="964">
        <v>2337745</v>
      </c>
      <c r="O12" s="966">
        <f>SUM(M12:N12)</f>
        <v>4997052</v>
      </c>
      <c r="P12" s="964">
        <v>77253</v>
      </c>
      <c r="Q12" s="965">
        <v>170666</v>
      </c>
      <c r="R12" s="965">
        <f>SUM(P12:Q12)</f>
        <v>247919</v>
      </c>
      <c r="S12" s="965">
        <v>52453</v>
      </c>
      <c r="T12" s="965">
        <v>57430</v>
      </c>
      <c r="U12" s="965">
        <f t="shared" si="2"/>
        <v>109883</v>
      </c>
    </row>
    <row r="13" spans="1:21" ht="15.75">
      <c r="A13" s="964" t="s">
        <v>1114</v>
      </c>
      <c r="B13" s="964">
        <v>3753</v>
      </c>
      <c r="C13" s="964">
        <v>3205</v>
      </c>
      <c r="D13" s="964">
        <v>7066</v>
      </c>
      <c r="E13" s="964">
        <f t="shared" si="0"/>
        <v>14024</v>
      </c>
      <c r="F13" s="964">
        <v>52059</v>
      </c>
      <c r="G13" s="964">
        <v>44457</v>
      </c>
      <c r="H13" s="964">
        <v>52650</v>
      </c>
      <c r="I13" s="964">
        <f>SUM(F13:H13)</f>
        <v>149166</v>
      </c>
      <c r="J13" s="964">
        <v>529515</v>
      </c>
      <c r="K13" s="964">
        <v>500076</v>
      </c>
      <c r="L13" s="964">
        <f t="shared" si="1"/>
        <v>1029591</v>
      </c>
      <c r="M13" s="964">
        <v>2908776</v>
      </c>
      <c r="N13" s="964">
        <v>2565221</v>
      </c>
      <c r="O13" s="964">
        <f>SUM(M13:N13)</f>
        <v>5473997</v>
      </c>
      <c r="P13" s="964">
        <v>81832</v>
      </c>
      <c r="Q13" s="965">
        <v>178004</v>
      </c>
      <c r="R13" s="965">
        <f>SUM(P13:Q13)</f>
        <v>259836</v>
      </c>
      <c r="S13" s="965">
        <v>63826</v>
      </c>
      <c r="T13" s="965">
        <v>62868</v>
      </c>
      <c r="U13" s="965">
        <f t="shared" si="2"/>
        <v>126694</v>
      </c>
    </row>
    <row r="14" spans="1:21" ht="126">
      <c r="A14" s="967" t="s">
        <v>1115</v>
      </c>
      <c r="B14" s="968">
        <f>B13/B12*100-100</f>
        <v>9.4488188976378069</v>
      </c>
      <c r="C14" s="968">
        <f>C13/C12*100-100</f>
        <v>9.1993185689948973</v>
      </c>
      <c r="D14" s="968">
        <f>D13/D12*100-100</f>
        <v>6.9148131336056906</v>
      </c>
      <c r="E14" s="968">
        <f t="shared" ref="E14:U14" si="3">E13/E12*100-100</f>
        <v>8.1014414553302885</v>
      </c>
      <c r="F14" s="968">
        <f t="shared" si="3"/>
        <v>10.18010963194989</v>
      </c>
      <c r="G14" s="968">
        <f t="shared" si="3"/>
        <v>9.2148577605267121</v>
      </c>
      <c r="H14" s="968">
        <f t="shared" si="3"/>
        <v>7.3482037271133152</v>
      </c>
      <c r="I14" s="968">
        <f t="shared" si="3"/>
        <v>8.8794972299472334</v>
      </c>
      <c r="J14" s="968">
        <f t="shared" si="3"/>
        <v>11.034573865780928</v>
      </c>
      <c r="K14" s="968">
        <f t="shared" si="3"/>
        <v>11.50165443307796</v>
      </c>
      <c r="L14" s="968">
        <f t="shared" si="3"/>
        <v>11.260946806947175</v>
      </c>
      <c r="M14" s="968">
        <f t="shared" si="3"/>
        <v>9.380977826178011</v>
      </c>
      <c r="N14" s="968">
        <f t="shared" si="3"/>
        <v>9.730573693880217</v>
      </c>
      <c r="O14" s="968">
        <f t="shared" si="3"/>
        <v>9.5445274533865216</v>
      </c>
      <c r="P14" s="968">
        <f t="shared" si="3"/>
        <v>5.927277905065182</v>
      </c>
      <c r="Q14" s="968">
        <f t="shared" si="3"/>
        <v>4.2996261704147258</v>
      </c>
      <c r="R14" s="968">
        <f t="shared" si="3"/>
        <v>4.8068119022745464</v>
      </c>
      <c r="S14" s="968">
        <f t="shared" si="3"/>
        <v>21.682267935103823</v>
      </c>
      <c r="T14" s="968">
        <f t="shared" si="3"/>
        <v>9.4689186836148309</v>
      </c>
      <c r="U14" s="968">
        <f t="shared" si="3"/>
        <v>15.298999845289998</v>
      </c>
    </row>
    <row r="15" spans="1:21" ht="126">
      <c r="A15" s="969" t="s">
        <v>1116</v>
      </c>
      <c r="B15" s="970">
        <f>B13/B9*100-100</f>
        <v>-6.2687312687312584</v>
      </c>
      <c r="C15" s="970">
        <f t="shared" ref="C15:U15" si="4">C13/C9*100-100</f>
        <v>-5.2055604850635859</v>
      </c>
      <c r="D15" s="970">
        <f t="shared" si="4"/>
        <v>-9.0721914811478683</v>
      </c>
      <c r="E15" s="970">
        <f t="shared" si="4"/>
        <v>-7.4689891792029499</v>
      </c>
      <c r="F15" s="970">
        <f t="shared" si="4"/>
        <v>-4.8037889039242287</v>
      </c>
      <c r="G15" s="970">
        <f t="shared" si="4"/>
        <v>-6.7831082781179219</v>
      </c>
      <c r="H15" s="970">
        <f t="shared" si="4"/>
        <v>-0.39162268006130319</v>
      </c>
      <c r="I15" s="970">
        <f t="shared" si="4"/>
        <v>-3.9095564788868415</v>
      </c>
      <c r="J15" s="970">
        <f t="shared" si="4"/>
        <v>3.5541839985450139</v>
      </c>
      <c r="K15" s="970">
        <f t="shared" si="4"/>
        <v>5.9391027474308373</v>
      </c>
      <c r="L15" s="970">
        <f t="shared" si="4"/>
        <v>4.6989877789099381</v>
      </c>
      <c r="M15" s="970">
        <f t="shared" si="4"/>
        <v>0.70648843465346545</v>
      </c>
      <c r="N15" s="970">
        <f t="shared" si="4"/>
        <v>4.1524205332712967</v>
      </c>
      <c r="O15" s="970">
        <f t="shared" si="4"/>
        <v>2.2924815358605883</v>
      </c>
      <c r="P15" s="970">
        <f t="shared" si="4"/>
        <v>-11.350882894594307</v>
      </c>
      <c r="Q15" s="970">
        <f t="shared" si="4"/>
        <v>-4.0316580584638899</v>
      </c>
      <c r="R15" s="970">
        <f t="shared" si="4"/>
        <v>-6.4638290519525441</v>
      </c>
      <c r="S15" s="970">
        <f t="shared" si="4"/>
        <v>38.109663738261133</v>
      </c>
      <c r="T15" s="970">
        <f t="shared" si="4"/>
        <v>18.639014172217912</v>
      </c>
      <c r="U15" s="970">
        <f t="shared" si="4"/>
        <v>27.709288846328306</v>
      </c>
    </row>
    <row r="18" spans="1:3">
      <c r="A18" t="s">
        <v>1097</v>
      </c>
    </row>
    <row r="19" spans="1:3" ht="15.75">
      <c r="A19" t="s">
        <v>1098</v>
      </c>
      <c r="B19" s="331">
        <v>2888370</v>
      </c>
      <c r="C19" s="331">
        <v>2462949</v>
      </c>
    </row>
    <row r="20" spans="1:3">
      <c r="A20" t="s">
        <v>1099</v>
      </c>
      <c r="B20">
        <v>2988597</v>
      </c>
      <c r="C20">
        <v>2570077</v>
      </c>
    </row>
    <row r="21" spans="1:3">
      <c r="A21" t="s">
        <v>1100</v>
      </c>
    </row>
    <row r="22" spans="1:3">
      <c r="A22" t="s">
        <v>1101</v>
      </c>
    </row>
    <row r="23" spans="1:3">
      <c r="A23" t="s">
        <v>1102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C118"/>
  <sheetViews>
    <sheetView rightToLeft="1" workbookViewId="0">
      <selection sqref="A1:S28"/>
    </sheetView>
  </sheetViews>
  <sheetFormatPr defaultRowHeight="12.75"/>
  <cols>
    <col min="18" max="18" width="11.85546875" customWidth="1"/>
  </cols>
  <sheetData>
    <row r="1" spans="1:29" ht="18" customHeight="1">
      <c r="A1" s="1446" t="s">
        <v>703</v>
      </c>
      <c r="B1" s="1446"/>
      <c r="C1" s="1446"/>
      <c r="D1" s="1446"/>
      <c r="E1" s="1446"/>
      <c r="F1" s="1446"/>
      <c r="G1" s="1446"/>
      <c r="H1" s="1446"/>
      <c r="I1" s="1446"/>
      <c r="J1" s="1446"/>
      <c r="K1" s="1446"/>
      <c r="L1" s="1446"/>
      <c r="M1" s="1446"/>
      <c r="N1" s="1446"/>
      <c r="O1" s="1446"/>
      <c r="P1" s="1446"/>
      <c r="Q1" s="1446"/>
      <c r="R1" s="1446"/>
      <c r="S1" s="1446"/>
      <c r="T1" s="790"/>
      <c r="U1" s="790"/>
      <c r="V1" s="790"/>
      <c r="W1" s="790"/>
      <c r="X1" s="790"/>
      <c r="Y1" s="790"/>
      <c r="Z1" s="790"/>
      <c r="AA1" s="790"/>
      <c r="AB1" s="790"/>
      <c r="AC1" s="790"/>
    </row>
    <row r="2" spans="1:29" ht="18" customHeight="1">
      <c r="A2" s="1446"/>
      <c r="B2" s="1446"/>
      <c r="C2" s="1446"/>
      <c r="D2" s="1446"/>
      <c r="E2" s="1446"/>
      <c r="F2" s="1446"/>
      <c r="G2" s="1446"/>
      <c r="H2" s="1446"/>
      <c r="I2" s="1446"/>
      <c r="J2" s="1446"/>
      <c r="K2" s="1446"/>
      <c r="L2" s="1446"/>
      <c r="M2" s="1446"/>
      <c r="N2" s="1446"/>
      <c r="O2" s="1446"/>
      <c r="P2" s="1446"/>
      <c r="Q2" s="1446"/>
      <c r="R2" s="1446"/>
      <c r="S2" s="1446"/>
    </row>
    <row r="3" spans="1:29" ht="18">
      <c r="A3" s="1446" t="s">
        <v>704</v>
      </c>
      <c r="B3" s="1446"/>
      <c r="C3" s="1446"/>
      <c r="D3" s="1446"/>
      <c r="E3" s="1446"/>
      <c r="F3" s="1446"/>
      <c r="G3" s="1446"/>
      <c r="H3" s="1446"/>
      <c r="I3" s="1446"/>
      <c r="J3" s="1446"/>
      <c r="K3" s="1446"/>
      <c r="L3" s="1446"/>
      <c r="M3" s="1446"/>
      <c r="N3" s="1446"/>
      <c r="O3" s="1446"/>
      <c r="P3" s="1446"/>
      <c r="Q3" s="1446"/>
      <c r="R3" s="1446"/>
      <c r="S3" s="1446"/>
    </row>
    <row r="4" spans="1:29" ht="18.75" thickBot="1">
      <c r="A4" s="1467" t="s">
        <v>705</v>
      </c>
      <c r="B4" s="1467"/>
      <c r="C4" s="732"/>
      <c r="D4" s="732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1467" t="s">
        <v>706</v>
      </c>
      <c r="R4" s="1467"/>
      <c r="S4" s="1133"/>
    </row>
    <row r="5" spans="1:29" ht="32.25" customHeight="1" thickTop="1">
      <c r="A5" s="1430" t="s">
        <v>41</v>
      </c>
      <c r="B5" s="1430"/>
      <c r="C5" s="1440" t="s">
        <v>42</v>
      </c>
      <c r="D5" s="1440"/>
      <c r="E5" s="1440" t="s">
        <v>43</v>
      </c>
      <c r="F5" s="1440"/>
      <c r="G5" s="1440" t="s">
        <v>44</v>
      </c>
      <c r="H5" s="1440"/>
      <c r="I5" s="1440" t="s">
        <v>74</v>
      </c>
      <c r="J5" s="1440"/>
      <c r="K5" s="1440" t="s">
        <v>45</v>
      </c>
      <c r="L5" s="1440"/>
      <c r="M5" s="1440" t="s">
        <v>75</v>
      </c>
      <c r="N5" s="1440"/>
      <c r="O5" s="1440" t="s">
        <v>171</v>
      </c>
      <c r="P5" s="1440"/>
      <c r="Q5" s="1440"/>
      <c r="R5" s="1440" t="s">
        <v>180</v>
      </c>
      <c r="S5" s="1440"/>
    </row>
    <row r="6" spans="1:29" ht="15.75">
      <c r="A6" s="1431"/>
      <c r="B6" s="1431"/>
      <c r="C6" s="1431" t="s">
        <v>221</v>
      </c>
      <c r="D6" s="1431"/>
      <c r="E6" s="1431" t="s">
        <v>223</v>
      </c>
      <c r="F6" s="1431"/>
      <c r="G6" s="1431" t="s">
        <v>233</v>
      </c>
      <c r="H6" s="1431"/>
      <c r="I6" s="1431" t="s">
        <v>225</v>
      </c>
      <c r="J6" s="1431"/>
      <c r="K6" s="1431" t="s">
        <v>226</v>
      </c>
      <c r="L6" s="1431"/>
      <c r="M6" s="1431" t="s">
        <v>227</v>
      </c>
      <c r="N6" s="1431"/>
      <c r="O6" s="783"/>
      <c r="P6" s="681" t="s">
        <v>181</v>
      </c>
      <c r="Q6" s="681"/>
      <c r="R6" s="1435"/>
      <c r="S6" s="1435"/>
    </row>
    <row r="7" spans="1:29" ht="15.75">
      <c r="A7" s="1431"/>
      <c r="B7" s="1431"/>
      <c r="C7" s="637" t="s">
        <v>33</v>
      </c>
      <c r="D7" s="637" t="s">
        <v>34</v>
      </c>
      <c r="E7" s="637" t="s">
        <v>33</v>
      </c>
      <c r="F7" s="637" t="s">
        <v>34</v>
      </c>
      <c r="G7" s="637" t="s">
        <v>33</v>
      </c>
      <c r="H7" s="637" t="s">
        <v>34</v>
      </c>
      <c r="I7" s="637" t="s">
        <v>33</v>
      </c>
      <c r="J7" s="637" t="s">
        <v>34</v>
      </c>
      <c r="K7" s="637" t="s">
        <v>33</v>
      </c>
      <c r="L7" s="637" t="s">
        <v>34</v>
      </c>
      <c r="M7" s="637" t="s">
        <v>33</v>
      </c>
      <c r="N7" s="637" t="s">
        <v>34</v>
      </c>
      <c r="O7" s="637" t="s">
        <v>33</v>
      </c>
      <c r="P7" s="637" t="s">
        <v>34</v>
      </c>
      <c r="Q7" s="637" t="s">
        <v>35</v>
      </c>
      <c r="R7" s="1435"/>
      <c r="S7" s="1435"/>
    </row>
    <row r="8" spans="1:29" ht="16.5" thickBot="1">
      <c r="A8" s="1432"/>
      <c r="B8" s="1432"/>
      <c r="C8" s="638" t="s">
        <v>186</v>
      </c>
      <c r="D8" s="638" t="s">
        <v>185</v>
      </c>
      <c r="E8" s="638" t="s">
        <v>186</v>
      </c>
      <c r="F8" s="638" t="s">
        <v>185</v>
      </c>
      <c r="G8" s="638" t="s">
        <v>186</v>
      </c>
      <c r="H8" s="638" t="s">
        <v>185</v>
      </c>
      <c r="I8" s="638" t="s">
        <v>186</v>
      </c>
      <c r="J8" s="638" t="s">
        <v>185</v>
      </c>
      <c r="K8" s="638" t="s">
        <v>186</v>
      </c>
      <c r="L8" s="638" t="s">
        <v>185</v>
      </c>
      <c r="M8" s="638" t="s">
        <v>186</v>
      </c>
      <c r="N8" s="638" t="s">
        <v>185</v>
      </c>
      <c r="O8" s="638" t="s">
        <v>186</v>
      </c>
      <c r="P8" s="638" t="s">
        <v>185</v>
      </c>
      <c r="Q8" s="638" t="s">
        <v>181</v>
      </c>
      <c r="R8" s="1465"/>
      <c r="S8" s="1465"/>
    </row>
    <row r="9" spans="1:29" ht="16.5" thickTop="1">
      <c r="A9" s="1150" t="s">
        <v>54</v>
      </c>
      <c r="B9" s="1150"/>
      <c r="C9" s="759">
        <v>4617</v>
      </c>
      <c r="D9" s="759">
        <v>3775</v>
      </c>
      <c r="E9" s="759">
        <v>25428</v>
      </c>
      <c r="F9" s="759">
        <v>24213</v>
      </c>
      <c r="G9" s="759">
        <v>5389</v>
      </c>
      <c r="H9" s="759">
        <v>5285</v>
      </c>
      <c r="I9" s="759">
        <v>2814</v>
      </c>
      <c r="J9" s="759">
        <v>2628</v>
      </c>
      <c r="K9" s="759">
        <v>1281</v>
      </c>
      <c r="L9" s="759">
        <v>1242</v>
      </c>
      <c r="M9" s="759">
        <v>949</v>
      </c>
      <c r="N9" s="759">
        <v>813</v>
      </c>
      <c r="O9" s="759">
        <f t="shared" ref="O9:P24" si="0">SUM(C9,M9,K9,I9,G9,E9)</f>
        <v>40478</v>
      </c>
      <c r="P9" s="759">
        <f t="shared" si="0"/>
        <v>37956</v>
      </c>
      <c r="Q9" s="759">
        <f t="shared" ref="Q9:Q27" si="1">SUM(O9:P9)</f>
        <v>78434</v>
      </c>
      <c r="R9" s="1078" t="s">
        <v>449</v>
      </c>
      <c r="S9" s="1078"/>
    </row>
    <row r="10" spans="1:29" ht="15.75">
      <c r="A10" s="1125" t="s">
        <v>55</v>
      </c>
      <c r="B10" s="1125"/>
      <c r="C10" s="259">
        <v>1416</v>
      </c>
      <c r="D10" s="259">
        <v>1351</v>
      </c>
      <c r="E10" s="259">
        <v>14487</v>
      </c>
      <c r="F10" s="259">
        <v>13968</v>
      </c>
      <c r="G10" s="259">
        <v>2460</v>
      </c>
      <c r="H10" s="259">
        <v>2144</v>
      </c>
      <c r="I10" s="259">
        <v>499</v>
      </c>
      <c r="J10" s="259">
        <v>432</v>
      </c>
      <c r="K10" s="259">
        <v>99</v>
      </c>
      <c r="L10" s="259">
        <v>96</v>
      </c>
      <c r="M10" s="259">
        <v>24</v>
      </c>
      <c r="N10" s="259">
        <v>30</v>
      </c>
      <c r="O10" s="259">
        <f t="shared" si="0"/>
        <v>18985</v>
      </c>
      <c r="P10" s="259">
        <f t="shared" si="0"/>
        <v>18021</v>
      </c>
      <c r="Q10" s="259">
        <f t="shared" si="1"/>
        <v>37006</v>
      </c>
      <c r="R10" s="1077" t="s">
        <v>191</v>
      </c>
      <c r="S10" s="1077"/>
    </row>
    <row r="11" spans="1:29" ht="15.75">
      <c r="A11" s="1125" t="s">
        <v>56</v>
      </c>
      <c r="B11" s="1125"/>
      <c r="C11" s="259">
        <v>2494</v>
      </c>
      <c r="D11" s="259">
        <v>2418</v>
      </c>
      <c r="E11" s="259">
        <v>21823</v>
      </c>
      <c r="F11" s="259">
        <v>21155</v>
      </c>
      <c r="G11" s="259">
        <v>3656</v>
      </c>
      <c r="H11" s="259">
        <v>3056</v>
      </c>
      <c r="I11" s="259">
        <v>877</v>
      </c>
      <c r="J11" s="259">
        <v>646</v>
      </c>
      <c r="K11" s="259">
        <v>190</v>
      </c>
      <c r="L11" s="259">
        <v>169</v>
      </c>
      <c r="M11" s="259">
        <v>52</v>
      </c>
      <c r="N11" s="259">
        <v>34</v>
      </c>
      <c r="O11" s="259">
        <f t="shared" si="0"/>
        <v>29092</v>
      </c>
      <c r="P11" s="259">
        <f t="shared" si="0"/>
        <v>27478</v>
      </c>
      <c r="Q11" s="259">
        <f t="shared" si="1"/>
        <v>56570</v>
      </c>
      <c r="R11" s="1077" t="s">
        <v>192</v>
      </c>
      <c r="S11" s="1077"/>
    </row>
    <row r="12" spans="1:29" ht="29.25" customHeight="1">
      <c r="A12" s="1436" t="s">
        <v>364</v>
      </c>
      <c r="B12" s="205" t="s">
        <v>331</v>
      </c>
      <c r="C12" s="259">
        <v>1608</v>
      </c>
      <c r="D12" s="259">
        <v>1555</v>
      </c>
      <c r="E12" s="259">
        <v>17958</v>
      </c>
      <c r="F12" s="259">
        <v>18121</v>
      </c>
      <c r="G12" s="259">
        <v>2554</v>
      </c>
      <c r="H12" s="259">
        <v>2325</v>
      </c>
      <c r="I12" s="259">
        <v>592</v>
      </c>
      <c r="J12" s="259">
        <v>513</v>
      </c>
      <c r="K12" s="259">
        <v>141</v>
      </c>
      <c r="L12" s="259">
        <v>119</v>
      </c>
      <c r="M12" s="259">
        <v>25</v>
      </c>
      <c r="N12" s="259">
        <v>14</v>
      </c>
      <c r="O12" s="259">
        <f t="shared" si="0"/>
        <v>22878</v>
      </c>
      <c r="P12" s="259">
        <f t="shared" si="0"/>
        <v>22647</v>
      </c>
      <c r="Q12" s="259">
        <f t="shared" si="1"/>
        <v>45525</v>
      </c>
      <c r="R12" s="404" t="s">
        <v>453</v>
      </c>
      <c r="S12" s="1441" t="s">
        <v>179</v>
      </c>
    </row>
    <row r="13" spans="1:29" ht="15.75">
      <c r="A13" s="1437"/>
      <c r="B13" s="205" t="s">
        <v>333</v>
      </c>
      <c r="C13" s="259">
        <v>2505</v>
      </c>
      <c r="D13" s="259">
        <v>2582</v>
      </c>
      <c r="E13" s="259">
        <v>33638</v>
      </c>
      <c r="F13" s="259">
        <v>32397</v>
      </c>
      <c r="G13" s="259">
        <v>6279</v>
      </c>
      <c r="H13" s="259">
        <v>5638</v>
      </c>
      <c r="I13" s="259">
        <v>1749</v>
      </c>
      <c r="J13" s="259">
        <v>1623</v>
      </c>
      <c r="K13" s="259">
        <v>583</v>
      </c>
      <c r="L13" s="259">
        <v>483</v>
      </c>
      <c r="M13" s="259">
        <v>210</v>
      </c>
      <c r="N13" s="259">
        <v>132</v>
      </c>
      <c r="O13" s="259">
        <f t="shared" si="0"/>
        <v>44964</v>
      </c>
      <c r="P13" s="259">
        <f t="shared" si="0"/>
        <v>42855</v>
      </c>
      <c r="Q13" s="259">
        <f t="shared" si="1"/>
        <v>87819</v>
      </c>
      <c r="R13" s="404" t="s">
        <v>454</v>
      </c>
      <c r="S13" s="1442"/>
    </row>
    <row r="14" spans="1:29" ht="15.75">
      <c r="A14" s="1437"/>
      <c r="B14" s="205" t="s">
        <v>332</v>
      </c>
      <c r="C14" s="259">
        <v>1330</v>
      </c>
      <c r="D14" s="259">
        <v>1524</v>
      </c>
      <c r="E14" s="259">
        <v>15350</v>
      </c>
      <c r="F14" s="259">
        <v>14902</v>
      </c>
      <c r="G14" s="259">
        <v>3180</v>
      </c>
      <c r="H14" s="259">
        <v>2682</v>
      </c>
      <c r="I14" s="259">
        <v>598</v>
      </c>
      <c r="J14" s="259">
        <v>563</v>
      </c>
      <c r="K14" s="259">
        <v>161</v>
      </c>
      <c r="L14" s="259">
        <v>152</v>
      </c>
      <c r="M14" s="259">
        <v>24</v>
      </c>
      <c r="N14" s="259">
        <v>77</v>
      </c>
      <c r="O14" s="259">
        <f t="shared" si="0"/>
        <v>20643</v>
      </c>
      <c r="P14" s="259">
        <f t="shared" si="0"/>
        <v>19900</v>
      </c>
      <c r="Q14" s="259">
        <f t="shared" si="1"/>
        <v>40543</v>
      </c>
      <c r="R14" s="404" t="s">
        <v>455</v>
      </c>
      <c r="S14" s="1442"/>
    </row>
    <row r="15" spans="1:29" ht="15.75">
      <c r="A15" s="1437"/>
      <c r="B15" s="205" t="s">
        <v>334</v>
      </c>
      <c r="C15" s="259">
        <v>1019</v>
      </c>
      <c r="D15" s="259">
        <v>1023</v>
      </c>
      <c r="E15" s="259">
        <v>11748</v>
      </c>
      <c r="F15" s="259">
        <v>11497</v>
      </c>
      <c r="G15" s="259">
        <v>1872</v>
      </c>
      <c r="H15" s="259">
        <v>1524</v>
      </c>
      <c r="I15" s="259">
        <v>451</v>
      </c>
      <c r="J15" s="259">
        <v>430</v>
      </c>
      <c r="K15" s="259">
        <v>122</v>
      </c>
      <c r="L15" s="259">
        <v>155</v>
      </c>
      <c r="M15" s="259">
        <v>45</v>
      </c>
      <c r="N15" s="259">
        <v>49</v>
      </c>
      <c r="O15" s="259">
        <f t="shared" si="0"/>
        <v>15257</v>
      </c>
      <c r="P15" s="259">
        <f t="shared" si="0"/>
        <v>14678</v>
      </c>
      <c r="Q15" s="259">
        <f t="shared" si="1"/>
        <v>29935</v>
      </c>
      <c r="R15" s="404" t="s">
        <v>456</v>
      </c>
      <c r="S15" s="1442"/>
    </row>
    <row r="16" spans="1:29" ht="15.75">
      <c r="A16" s="1437"/>
      <c r="B16" s="205" t="s">
        <v>336</v>
      </c>
      <c r="C16" s="259">
        <v>1762</v>
      </c>
      <c r="D16" s="259">
        <v>1754</v>
      </c>
      <c r="E16" s="259">
        <v>21913</v>
      </c>
      <c r="F16" s="259">
        <v>21208</v>
      </c>
      <c r="G16" s="259">
        <v>2942</v>
      </c>
      <c r="H16" s="259">
        <v>2430</v>
      </c>
      <c r="I16" s="259">
        <v>664</v>
      </c>
      <c r="J16" s="259">
        <v>481</v>
      </c>
      <c r="K16" s="259">
        <v>194</v>
      </c>
      <c r="L16" s="259">
        <v>134</v>
      </c>
      <c r="M16" s="259">
        <v>50</v>
      </c>
      <c r="N16" s="259">
        <v>46</v>
      </c>
      <c r="O16" s="259">
        <f t="shared" si="0"/>
        <v>27525</v>
      </c>
      <c r="P16" s="259">
        <f t="shared" si="0"/>
        <v>26053</v>
      </c>
      <c r="Q16" s="259">
        <f t="shared" si="1"/>
        <v>53578</v>
      </c>
      <c r="R16" s="404" t="s">
        <v>457</v>
      </c>
      <c r="S16" s="1442"/>
    </row>
    <row r="17" spans="1:19" ht="15.75">
      <c r="A17" s="1447"/>
      <c r="B17" s="205" t="s">
        <v>335</v>
      </c>
      <c r="C17" s="259">
        <v>1305</v>
      </c>
      <c r="D17" s="259">
        <v>1144</v>
      </c>
      <c r="E17" s="259">
        <v>15157</v>
      </c>
      <c r="F17" s="259">
        <v>15009</v>
      </c>
      <c r="G17" s="259">
        <v>2706</v>
      </c>
      <c r="H17" s="259">
        <v>2392</v>
      </c>
      <c r="I17" s="259">
        <v>818</v>
      </c>
      <c r="J17" s="259">
        <v>704</v>
      </c>
      <c r="K17" s="259">
        <v>188</v>
      </c>
      <c r="L17" s="259">
        <v>155</v>
      </c>
      <c r="M17" s="259">
        <v>52</v>
      </c>
      <c r="N17" s="259">
        <v>40</v>
      </c>
      <c r="O17" s="259">
        <f t="shared" si="0"/>
        <v>20226</v>
      </c>
      <c r="P17" s="259">
        <f t="shared" si="0"/>
        <v>19444</v>
      </c>
      <c r="Q17" s="259">
        <f t="shared" si="1"/>
        <v>39670</v>
      </c>
      <c r="R17" s="404" t="s">
        <v>458</v>
      </c>
      <c r="S17" s="1443"/>
    </row>
    <row r="18" spans="1:19" ht="15.75">
      <c r="A18" s="1088" t="s">
        <v>64</v>
      </c>
      <c r="B18" s="1088"/>
      <c r="C18" s="662">
        <v>2402</v>
      </c>
      <c r="D18" s="662">
        <v>1986</v>
      </c>
      <c r="E18" s="662">
        <v>19311</v>
      </c>
      <c r="F18" s="662">
        <v>17509</v>
      </c>
      <c r="G18" s="259">
        <v>7663</v>
      </c>
      <c r="H18" s="662">
        <v>7225</v>
      </c>
      <c r="I18" s="662">
        <v>3670</v>
      </c>
      <c r="J18" s="259">
        <v>3477</v>
      </c>
      <c r="K18" s="662">
        <v>1159</v>
      </c>
      <c r="L18" s="662">
        <v>1031</v>
      </c>
      <c r="M18" s="259">
        <v>160</v>
      </c>
      <c r="N18" s="259">
        <v>352</v>
      </c>
      <c r="O18" s="259">
        <f t="shared" si="0"/>
        <v>34365</v>
      </c>
      <c r="P18" s="259">
        <f t="shared" si="0"/>
        <v>31580</v>
      </c>
      <c r="Q18" s="259">
        <f t="shared" si="1"/>
        <v>65945</v>
      </c>
      <c r="R18" s="1077" t="s">
        <v>493</v>
      </c>
      <c r="S18" s="1077"/>
    </row>
    <row r="19" spans="1:19" ht="15.75">
      <c r="A19" s="1125" t="s">
        <v>65</v>
      </c>
      <c r="B19" s="1125"/>
      <c r="C19" s="259">
        <v>2325</v>
      </c>
      <c r="D19" s="259">
        <v>2444</v>
      </c>
      <c r="E19" s="259">
        <v>27000</v>
      </c>
      <c r="F19" s="259">
        <v>24945</v>
      </c>
      <c r="G19" s="259">
        <v>7430</v>
      </c>
      <c r="H19" s="259">
        <v>6348</v>
      </c>
      <c r="I19" s="259">
        <v>2350</v>
      </c>
      <c r="J19" s="259">
        <v>1929</v>
      </c>
      <c r="K19" s="259">
        <v>823</v>
      </c>
      <c r="L19" s="259">
        <v>685</v>
      </c>
      <c r="M19" s="259">
        <v>433</v>
      </c>
      <c r="N19" s="259">
        <v>316</v>
      </c>
      <c r="O19" s="259">
        <f t="shared" si="0"/>
        <v>40361</v>
      </c>
      <c r="P19" s="259">
        <f t="shared" si="0"/>
        <v>36667</v>
      </c>
      <c r="Q19" s="259">
        <f t="shared" si="1"/>
        <v>77028</v>
      </c>
      <c r="R19" s="1077" t="s">
        <v>199</v>
      </c>
      <c r="S19" s="1077"/>
    </row>
    <row r="20" spans="1:19" ht="15.75">
      <c r="A20" s="1125" t="s">
        <v>66</v>
      </c>
      <c r="B20" s="1125"/>
      <c r="C20" s="259">
        <v>1306</v>
      </c>
      <c r="D20" s="259">
        <v>1451</v>
      </c>
      <c r="E20" s="259">
        <v>16805</v>
      </c>
      <c r="F20" s="259">
        <v>17121</v>
      </c>
      <c r="G20" s="259">
        <v>4434</v>
      </c>
      <c r="H20" s="259">
        <v>4104</v>
      </c>
      <c r="I20" s="259">
        <v>1476</v>
      </c>
      <c r="J20" s="259">
        <v>1200</v>
      </c>
      <c r="K20" s="259">
        <v>513</v>
      </c>
      <c r="L20" s="259">
        <v>381</v>
      </c>
      <c r="M20" s="259">
        <v>141</v>
      </c>
      <c r="N20" s="259">
        <v>116</v>
      </c>
      <c r="O20" s="259">
        <f t="shared" si="0"/>
        <v>24675</v>
      </c>
      <c r="P20" s="259">
        <f t="shared" si="0"/>
        <v>24373</v>
      </c>
      <c r="Q20" s="259">
        <f t="shared" si="1"/>
        <v>49048</v>
      </c>
      <c r="R20" s="1077" t="s">
        <v>200</v>
      </c>
      <c r="S20" s="1077"/>
    </row>
    <row r="21" spans="1:19" ht="15.75">
      <c r="A21" s="1125" t="s">
        <v>67</v>
      </c>
      <c r="B21" s="1125"/>
      <c r="C21" s="259">
        <v>1276</v>
      </c>
      <c r="D21" s="259">
        <v>1473</v>
      </c>
      <c r="E21" s="259">
        <v>19019</v>
      </c>
      <c r="F21" s="259">
        <v>19261</v>
      </c>
      <c r="G21" s="259">
        <v>5564</v>
      </c>
      <c r="H21" s="259">
        <v>4977</v>
      </c>
      <c r="I21" s="259">
        <v>1707</v>
      </c>
      <c r="J21" s="259">
        <v>1581</v>
      </c>
      <c r="K21" s="259">
        <v>547</v>
      </c>
      <c r="L21" s="259">
        <v>458</v>
      </c>
      <c r="M21" s="259">
        <v>124</v>
      </c>
      <c r="N21" s="259">
        <v>96</v>
      </c>
      <c r="O21" s="259">
        <f t="shared" si="0"/>
        <v>28237</v>
      </c>
      <c r="P21" s="259">
        <f t="shared" si="0"/>
        <v>27846</v>
      </c>
      <c r="Q21" s="259">
        <f t="shared" si="1"/>
        <v>56083</v>
      </c>
      <c r="R21" s="1077" t="s">
        <v>450</v>
      </c>
      <c r="S21" s="1077"/>
    </row>
    <row r="22" spans="1:19" ht="15.75">
      <c r="A22" s="1125" t="s">
        <v>137</v>
      </c>
      <c r="B22" s="1125"/>
      <c r="C22" s="259">
        <v>1210</v>
      </c>
      <c r="D22" s="259">
        <v>1211</v>
      </c>
      <c r="E22" s="259">
        <v>18047</v>
      </c>
      <c r="F22" s="259">
        <v>17294</v>
      </c>
      <c r="G22" s="259">
        <v>4080</v>
      </c>
      <c r="H22" s="259">
        <v>3315</v>
      </c>
      <c r="I22" s="259">
        <v>978</v>
      </c>
      <c r="J22" s="259">
        <v>846</v>
      </c>
      <c r="K22" s="259">
        <v>216</v>
      </c>
      <c r="L22" s="259">
        <v>188</v>
      </c>
      <c r="M22" s="259">
        <v>38</v>
      </c>
      <c r="N22" s="259">
        <v>22</v>
      </c>
      <c r="O22" s="259">
        <f t="shared" si="0"/>
        <v>24569</v>
      </c>
      <c r="P22" s="259">
        <f t="shared" si="0"/>
        <v>22876</v>
      </c>
      <c r="Q22" s="259">
        <f t="shared" si="1"/>
        <v>47445</v>
      </c>
      <c r="R22" s="1077" t="s">
        <v>451</v>
      </c>
      <c r="S22" s="1077"/>
    </row>
    <row r="23" spans="1:19" ht="15.75">
      <c r="A23" s="1125" t="s">
        <v>69</v>
      </c>
      <c r="B23" s="1125"/>
      <c r="C23" s="259">
        <v>754</v>
      </c>
      <c r="D23" s="259">
        <v>703</v>
      </c>
      <c r="E23" s="259">
        <v>10333</v>
      </c>
      <c r="F23" s="259">
        <v>9444</v>
      </c>
      <c r="G23" s="259">
        <v>3231</v>
      </c>
      <c r="H23" s="259">
        <v>2933</v>
      </c>
      <c r="I23" s="259">
        <v>902</v>
      </c>
      <c r="J23" s="259">
        <v>805</v>
      </c>
      <c r="K23" s="259">
        <v>219</v>
      </c>
      <c r="L23" s="259">
        <v>176</v>
      </c>
      <c r="M23" s="259">
        <v>39</v>
      </c>
      <c r="N23" s="259">
        <v>39</v>
      </c>
      <c r="O23" s="259">
        <f t="shared" si="0"/>
        <v>15478</v>
      </c>
      <c r="P23" s="259">
        <f t="shared" si="0"/>
        <v>14100</v>
      </c>
      <c r="Q23" s="259">
        <f t="shared" si="1"/>
        <v>29578</v>
      </c>
      <c r="R23" s="1077" t="s">
        <v>452</v>
      </c>
      <c r="S23" s="1077"/>
    </row>
    <row r="24" spans="1:19" ht="15.75">
      <c r="A24" s="1125" t="s">
        <v>70</v>
      </c>
      <c r="B24" s="1125"/>
      <c r="C24" s="259">
        <v>1475</v>
      </c>
      <c r="D24" s="259">
        <v>1319</v>
      </c>
      <c r="E24" s="259">
        <v>18011</v>
      </c>
      <c r="F24" s="259">
        <v>16926</v>
      </c>
      <c r="G24" s="259">
        <v>5844</v>
      </c>
      <c r="H24" s="259">
        <v>4961</v>
      </c>
      <c r="I24" s="259">
        <v>1738</v>
      </c>
      <c r="J24" s="259">
        <v>1309</v>
      </c>
      <c r="K24" s="259">
        <v>457</v>
      </c>
      <c r="L24" s="259">
        <v>326</v>
      </c>
      <c r="M24" s="259">
        <v>104</v>
      </c>
      <c r="N24" s="259">
        <v>261</v>
      </c>
      <c r="O24" s="259">
        <f t="shared" si="0"/>
        <v>27629</v>
      </c>
      <c r="P24" s="259">
        <f t="shared" si="0"/>
        <v>25102</v>
      </c>
      <c r="Q24" s="259">
        <f t="shared" si="1"/>
        <v>52731</v>
      </c>
      <c r="R24" s="1077" t="s">
        <v>204</v>
      </c>
      <c r="S24" s="1077"/>
    </row>
    <row r="25" spans="1:19" ht="15.75">
      <c r="A25" s="1125" t="s">
        <v>71</v>
      </c>
      <c r="B25" s="1125"/>
      <c r="C25" s="259">
        <v>2213</v>
      </c>
      <c r="D25" s="259">
        <v>2149</v>
      </c>
      <c r="E25" s="259">
        <v>26803</v>
      </c>
      <c r="F25" s="259">
        <v>25194</v>
      </c>
      <c r="G25" s="259">
        <v>8585</v>
      </c>
      <c r="H25" s="259">
        <v>7962</v>
      </c>
      <c r="I25" s="259">
        <v>2524</v>
      </c>
      <c r="J25" s="259">
        <v>2454</v>
      </c>
      <c r="K25" s="259">
        <v>586</v>
      </c>
      <c r="L25" s="259">
        <v>653</v>
      </c>
      <c r="M25" s="259">
        <v>159</v>
      </c>
      <c r="N25" s="259">
        <v>316</v>
      </c>
      <c r="O25" s="259">
        <f t="shared" ref="O25:P27" si="2">SUM(C25,M25,K25,I25,G25,E25)</f>
        <v>40870</v>
      </c>
      <c r="P25" s="259">
        <f t="shared" si="2"/>
        <v>38728</v>
      </c>
      <c r="Q25" s="259">
        <f t="shared" si="1"/>
        <v>79598</v>
      </c>
      <c r="R25" s="1077" t="s">
        <v>205</v>
      </c>
      <c r="S25" s="1077"/>
    </row>
    <row r="26" spans="1:19" ht="15.75">
      <c r="A26" s="1125" t="s">
        <v>72</v>
      </c>
      <c r="B26" s="1125"/>
      <c r="C26" s="259">
        <v>1175</v>
      </c>
      <c r="D26" s="259">
        <v>1121</v>
      </c>
      <c r="E26" s="259">
        <v>17280</v>
      </c>
      <c r="F26" s="259">
        <v>14025</v>
      </c>
      <c r="G26" s="259">
        <v>5710</v>
      </c>
      <c r="H26" s="259">
        <v>4294</v>
      </c>
      <c r="I26" s="259">
        <v>2890</v>
      </c>
      <c r="J26" s="259">
        <v>2395</v>
      </c>
      <c r="K26" s="259">
        <v>995</v>
      </c>
      <c r="L26" s="259">
        <v>976</v>
      </c>
      <c r="M26" s="259">
        <v>960</v>
      </c>
      <c r="N26" s="259">
        <v>947</v>
      </c>
      <c r="O26" s="259">
        <f t="shared" si="2"/>
        <v>29010</v>
      </c>
      <c r="P26" s="259">
        <f t="shared" si="2"/>
        <v>23758</v>
      </c>
      <c r="Q26" s="259">
        <f t="shared" si="1"/>
        <v>52768</v>
      </c>
      <c r="R26" s="1077" t="s">
        <v>206</v>
      </c>
      <c r="S26" s="1077"/>
    </row>
    <row r="27" spans="1:19" ht="15.75">
      <c r="A27" s="1230" t="s">
        <v>73</v>
      </c>
      <c r="B27" s="1230"/>
      <c r="C27" s="744">
        <v>2501</v>
      </c>
      <c r="D27" s="744">
        <v>2963</v>
      </c>
      <c r="E27" s="744">
        <v>38085</v>
      </c>
      <c r="F27" s="744">
        <v>38381</v>
      </c>
      <c r="G27" s="744">
        <v>7760</v>
      </c>
      <c r="H27" s="744">
        <v>7921</v>
      </c>
      <c r="I27" s="744">
        <v>2067</v>
      </c>
      <c r="J27" s="744">
        <v>1864</v>
      </c>
      <c r="K27" s="744">
        <v>530</v>
      </c>
      <c r="L27" s="744">
        <v>488</v>
      </c>
      <c r="M27" s="744">
        <v>133</v>
      </c>
      <c r="N27" s="744">
        <v>106</v>
      </c>
      <c r="O27" s="744">
        <f t="shared" si="2"/>
        <v>51076</v>
      </c>
      <c r="P27" s="744">
        <f t="shared" si="2"/>
        <v>51723</v>
      </c>
      <c r="Q27" s="744">
        <f t="shared" si="1"/>
        <v>102799</v>
      </c>
      <c r="R27" s="1089" t="s">
        <v>636</v>
      </c>
      <c r="S27" s="1089"/>
    </row>
    <row r="28" spans="1:19" ht="15.75">
      <c r="A28" s="1073" t="s">
        <v>32</v>
      </c>
      <c r="B28" s="1073"/>
      <c r="C28" s="791">
        <f>SUM(C9:C27)</f>
        <v>34693</v>
      </c>
      <c r="D28" s="791">
        <f t="shared" ref="D28:Q28" si="3">SUM(D9:D27)</f>
        <v>33946</v>
      </c>
      <c r="E28" s="791">
        <f t="shared" si="3"/>
        <v>388196</v>
      </c>
      <c r="F28" s="791">
        <f t="shared" si="3"/>
        <v>372570</v>
      </c>
      <c r="G28" s="791">
        <f t="shared" si="3"/>
        <v>91339</v>
      </c>
      <c r="H28" s="791">
        <f t="shared" si="3"/>
        <v>81516</v>
      </c>
      <c r="I28" s="791">
        <f t="shared" si="3"/>
        <v>29364</v>
      </c>
      <c r="J28" s="791">
        <f t="shared" si="3"/>
        <v>25880</v>
      </c>
      <c r="K28" s="791">
        <f t="shared" si="3"/>
        <v>9004</v>
      </c>
      <c r="L28" s="791">
        <f t="shared" si="3"/>
        <v>8067</v>
      </c>
      <c r="M28" s="791">
        <f t="shared" si="3"/>
        <v>3722</v>
      </c>
      <c r="N28" s="791">
        <f t="shared" si="3"/>
        <v>3806</v>
      </c>
      <c r="O28" s="791">
        <f t="shared" si="3"/>
        <v>556318</v>
      </c>
      <c r="P28" s="791">
        <f t="shared" si="3"/>
        <v>525785</v>
      </c>
      <c r="Q28" s="791">
        <f t="shared" si="3"/>
        <v>1082103</v>
      </c>
      <c r="R28" s="1090" t="s">
        <v>181</v>
      </c>
      <c r="S28" s="1090"/>
    </row>
    <row r="29" spans="1:19" ht="18">
      <c r="A29" s="1245"/>
      <c r="B29" s="1245"/>
      <c r="C29" s="1245"/>
      <c r="D29" s="1245"/>
      <c r="E29" s="1245"/>
      <c r="F29" s="1245"/>
      <c r="G29" s="1245"/>
      <c r="H29" s="1245"/>
      <c r="I29" s="1245"/>
      <c r="J29" s="1245"/>
      <c r="K29" s="1245"/>
      <c r="L29" s="1245"/>
      <c r="M29" s="1245"/>
      <c r="N29" s="1245"/>
      <c r="O29" s="1245"/>
      <c r="P29" s="1245"/>
      <c r="Q29" s="1245"/>
    </row>
    <row r="46" spans="1:17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</row>
    <row r="115" spans="3:15">
      <c r="C115" s="741"/>
      <c r="D115" s="741"/>
      <c r="E115" s="741"/>
      <c r="F115" s="741"/>
      <c r="G115" s="741"/>
      <c r="H115" s="741"/>
      <c r="I115" s="741"/>
      <c r="J115" s="741"/>
      <c r="K115" s="741"/>
      <c r="L115" s="741"/>
      <c r="M115" s="741"/>
      <c r="N115" s="741"/>
      <c r="O115" s="741"/>
    </row>
    <row r="116" spans="3:15">
      <c r="C116" s="741"/>
      <c r="D116" s="741"/>
      <c r="E116" s="741"/>
      <c r="F116" s="741"/>
      <c r="G116" s="741"/>
      <c r="H116" s="741"/>
      <c r="I116" s="741"/>
      <c r="J116" s="741"/>
      <c r="K116" s="741"/>
      <c r="L116" s="741"/>
      <c r="M116" s="741"/>
      <c r="N116" s="741"/>
      <c r="O116" s="741"/>
    </row>
    <row r="117" spans="3:15">
      <c r="C117" s="741"/>
      <c r="D117" s="741"/>
      <c r="E117" s="741"/>
      <c r="F117" s="741"/>
      <c r="G117" s="741"/>
      <c r="H117" s="741"/>
      <c r="I117" s="741"/>
      <c r="J117" s="741"/>
      <c r="K117" s="741"/>
      <c r="L117" s="741"/>
      <c r="M117" s="741"/>
      <c r="N117" s="741"/>
      <c r="O117" s="741"/>
    </row>
    <row r="118" spans="3:15">
      <c r="C118" s="741"/>
      <c r="D118" s="741"/>
      <c r="E118" s="741"/>
      <c r="F118" s="741"/>
      <c r="G118" s="741"/>
      <c r="H118" s="741"/>
      <c r="I118" s="741"/>
      <c r="J118" s="741"/>
      <c r="K118" s="741"/>
      <c r="L118" s="741"/>
      <c r="M118" s="741"/>
      <c r="N118" s="741"/>
      <c r="O118" s="741"/>
    </row>
  </sheetData>
  <mergeCells count="21">
    <mergeCell ref="O5:Q5"/>
    <mergeCell ref="G5:H5"/>
    <mergeCell ref="I5:J5"/>
    <mergeCell ref="K5:L5"/>
    <mergeCell ref="M5:N5"/>
    <mergeCell ref="A4:B4"/>
    <mergeCell ref="Q4:R4"/>
    <mergeCell ref="A1:S2"/>
    <mergeCell ref="A3:S3"/>
    <mergeCell ref="A12:A17"/>
    <mergeCell ref="S12:S17"/>
    <mergeCell ref="A5:B8"/>
    <mergeCell ref="C5:D5"/>
    <mergeCell ref="E5:F5"/>
    <mergeCell ref="C6:D6"/>
    <mergeCell ref="E6:F6"/>
    <mergeCell ref="G6:H6"/>
    <mergeCell ref="I6:J6"/>
    <mergeCell ref="K6:L6"/>
    <mergeCell ref="M6:N6"/>
    <mergeCell ref="R5:S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5"/>
  <sheetViews>
    <sheetView rightToLeft="1" workbookViewId="0">
      <selection activeCell="B1" sqref="A1:Q29"/>
    </sheetView>
  </sheetViews>
  <sheetFormatPr defaultRowHeight="12.75"/>
  <cols>
    <col min="2" max="2" width="13.28515625" customWidth="1"/>
    <col min="16" max="16" width="16.140625" customWidth="1"/>
  </cols>
  <sheetData>
    <row r="1" spans="1:17" ht="18">
      <c r="A1" s="1246"/>
      <c r="B1" s="1246"/>
      <c r="C1" s="1246"/>
      <c r="D1" s="1246"/>
      <c r="E1" s="1246"/>
      <c r="F1" s="1246"/>
      <c r="G1" s="1246"/>
      <c r="H1" s="1246"/>
      <c r="I1" s="1246"/>
      <c r="J1" s="1246"/>
      <c r="K1" s="1246"/>
      <c r="L1" s="1246"/>
      <c r="M1" s="1246"/>
      <c r="N1" s="1246"/>
      <c r="O1" s="1246"/>
      <c r="P1" s="737"/>
      <c r="Q1" s="737"/>
    </row>
    <row r="2" spans="1:17" ht="18">
      <c r="A2" s="1446" t="s">
        <v>707</v>
      </c>
      <c r="B2" s="1446"/>
      <c r="C2" s="1446"/>
      <c r="D2" s="1446"/>
      <c r="E2" s="1446"/>
      <c r="F2" s="1446"/>
      <c r="G2" s="1446"/>
      <c r="H2" s="1446"/>
      <c r="I2" s="1446"/>
      <c r="J2" s="1446"/>
      <c r="K2" s="1446"/>
      <c r="L2" s="1446"/>
      <c r="M2" s="1446"/>
      <c r="N2" s="1446"/>
      <c r="O2" s="1446"/>
      <c r="P2" s="1446"/>
      <c r="Q2" s="645"/>
    </row>
    <row r="3" spans="1:17" ht="18">
      <c r="A3" s="1485" t="s">
        <v>708</v>
      </c>
      <c r="B3" s="1485"/>
      <c r="C3" s="1485"/>
      <c r="D3" s="1485"/>
      <c r="E3" s="1485"/>
      <c r="F3" s="1485"/>
      <c r="G3" s="1485"/>
      <c r="H3" s="1485"/>
      <c r="I3" s="1485"/>
      <c r="J3" s="1485"/>
      <c r="K3" s="1485"/>
      <c r="L3" s="1485"/>
      <c r="M3" s="1485"/>
      <c r="N3" s="1485"/>
      <c r="O3" s="1485"/>
      <c r="P3" s="1485"/>
      <c r="Q3" s="645"/>
    </row>
    <row r="4" spans="1:17" ht="18.75" thickBot="1">
      <c r="A4" s="1247" t="s">
        <v>709</v>
      </c>
      <c r="B4" s="1247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1467" t="s">
        <v>710</v>
      </c>
      <c r="P4" s="1467"/>
      <c r="Q4" s="1133"/>
    </row>
    <row r="5" spans="1:17" ht="32.25" thickTop="1">
      <c r="A5" s="1070" t="s">
        <v>41</v>
      </c>
      <c r="B5" s="1070"/>
      <c r="C5" s="1094" t="s">
        <v>44</v>
      </c>
      <c r="D5" s="1070"/>
      <c r="E5" s="1094" t="s">
        <v>76</v>
      </c>
      <c r="F5" s="1070"/>
      <c r="G5" s="1094" t="s">
        <v>45</v>
      </c>
      <c r="H5" s="1070"/>
      <c r="I5" s="1094" t="s">
        <v>77</v>
      </c>
      <c r="J5" s="1070"/>
      <c r="K5" s="1094" t="s">
        <v>78</v>
      </c>
      <c r="L5" s="1094"/>
      <c r="M5" s="1094" t="s">
        <v>32</v>
      </c>
      <c r="N5" s="1094"/>
      <c r="O5" s="1094"/>
      <c r="P5" s="1070" t="s">
        <v>180</v>
      </c>
      <c r="Q5" s="1070"/>
    </row>
    <row r="6" spans="1:17" ht="31.5">
      <c r="A6" s="1082"/>
      <c r="B6" s="1082"/>
      <c r="C6" s="1083" t="s">
        <v>711</v>
      </c>
      <c r="D6" s="1083"/>
      <c r="E6" s="1083" t="s">
        <v>712</v>
      </c>
      <c r="F6" s="1083"/>
      <c r="G6" s="1083" t="s">
        <v>713</v>
      </c>
      <c r="H6" s="1083"/>
      <c r="I6" s="1083" t="s">
        <v>714</v>
      </c>
      <c r="J6" s="1083"/>
      <c r="K6" s="1083" t="s">
        <v>715</v>
      </c>
      <c r="L6" s="1083"/>
      <c r="M6" s="640"/>
      <c r="N6" s="640" t="s">
        <v>181</v>
      </c>
      <c r="O6" s="640"/>
      <c r="P6" s="1082"/>
      <c r="Q6" s="1082"/>
    </row>
    <row r="7" spans="1:17" ht="15.75">
      <c r="A7" s="1082"/>
      <c r="B7" s="1082"/>
      <c r="C7" s="637" t="s">
        <v>131</v>
      </c>
      <c r="D7" s="637" t="s">
        <v>34</v>
      </c>
      <c r="E7" s="637" t="s">
        <v>131</v>
      </c>
      <c r="F7" s="637" t="s">
        <v>34</v>
      </c>
      <c r="G7" s="637" t="s">
        <v>131</v>
      </c>
      <c r="H7" s="637" t="s">
        <v>34</v>
      </c>
      <c r="I7" s="637" t="s">
        <v>131</v>
      </c>
      <c r="J7" s="637" t="s">
        <v>34</v>
      </c>
      <c r="K7" s="637" t="s">
        <v>131</v>
      </c>
      <c r="L7" s="637" t="s">
        <v>34</v>
      </c>
      <c r="M7" s="637" t="s">
        <v>131</v>
      </c>
      <c r="N7" s="637" t="s">
        <v>34</v>
      </c>
      <c r="O7" s="637" t="s">
        <v>32</v>
      </c>
      <c r="P7" s="1082"/>
      <c r="Q7" s="1082"/>
    </row>
    <row r="8" spans="1:17" ht="16.5" thickBot="1">
      <c r="A8" s="1071"/>
      <c r="B8" s="1071"/>
      <c r="C8" s="638" t="s">
        <v>186</v>
      </c>
      <c r="D8" s="638" t="s">
        <v>185</v>
      </c>
      <c r="E8" s="638" t="s">
        <v>186</v>
      </c>
      <c r="F8" s="638" t="s">
        <v>185</v>
      </c>
      <c r="G8" s="638" t="s">
        <v>186</v>
      </c>
      <c r="H8" s="638" t="s">
        <v>185</v>
      </c>
      <c r="I8" s="638" t="s">
        <v>186</v>
      </c>
      <c r="J8" s="638" t="s">
        <v>185</v>
      </c>
      <c r="K8" s="638" t="s">
        <v>186</v>
      </c>
      <c r="L8" s="638" t="s">
        <v>185</v>
      </c>
      <c r="M8" s="638" t="s">
        <v>186</v>
      </c>
      <c r="N8" s="638" t="s">
        <v>185</v>
      </c>
      <c r="O8" s="638" t="s">
        <v>181</v>
      </c>
      <c r="P8" s="1071"/>
      <c r="Q8" s="1071"/>
    </row>
    <row r="9" spans="1:17" ht="16.5" thickTop="1">
      <c r="A9" s="1093" t="s">
        <v>54</v>
      </c>
      <c r="B9" s="1093"/>
      <c r="C9" s="689">
        <v>6596</v>
      </c>
      <c r="D9" s="689">
        <v>7231</v>
      </c>
      <c r="E9" s="689">
        <v>9407</v>
      </c>
      <c r="F9" s="689">
        <v>5621</v>
      </c>
      <c r="G9" s="689">
        <v>4326</v>
      </c>
      <c r="H9" s="689">
        <v>6200</v>
      </c>
      <c r="I9" s="689">
        <v>7452</v>
      </c>
      <c r="J9" s="689">
        <v>6524</v>
      </c>
      <c r="K9" s="689">
        <v>5200</v>
      </c>
      <c r="L9" s="689">
        <v>5582</v>
      </c>
      <c r="M9" s="689">
        <f t="shared" ref="M9:N27" si="0">K9+I9+G9+E9+C9</f>
        <v>32981</v>
      </c>
      <c r="N9" s="689">
        <f t="shared" si="0"/>
        <v>31158</v>
      </c>
      <c r="O9" s="689">
        <f t="shared" ref="O9:O27" si="1">N9+M9</f>
        <v>64139</v>
      </c>
      <c r="P9" s="1078" t="s">
        <v>449</v>
      </c>
      <c r="Q9" s="1078"/>
    </row>
    <row r="10" spans="1:17" ht="15.75">
      <c r="A10" s="1088" t="s">
        <v>55</v>
      </c>
      <c r="B10" s="1088"/>
      <c r="C10" s="662">
        <v>10275</v>
      </c>
      <c r="D10" s="662">
        <v>10343</v>
      </c>
      <c r="E10" s="662">
        <v>5862</v>
      </c>
      <c r="F10" s="662">
        <v>5473</v>
      </c>
      <c r="G10" s="662">
        <v>1306</v>
      </c>
      <c r="H10" s="662">
        <v>1019</v>
      </c>
      <c r="I10" s="662">
        <v>305</v>
      </c>
      <c r="J10" s="662">
        <v>201</v>
      </c>
      <c r="K10" s="662">
        <v>56</v>
      </c>
      <c r="L10" s="662">
        <v>21</v>
      </c>
      <c r="M10" s="662">
        <f t="shared" si="0"/>
        <v>17804</v>
      </c>
      <c r="N10" s="662">
        <f t="shared" si="0"/>
        <v>17057</v>
      </c>
      <c r="O10" s="662">
        <f t="shared" si="1"/>
        <v>34861</v>
      </c>
      <c r="P10" s="1077" t="s">
        <v>191</v>
      </c>
      <c r="Q10" s="1077"/>
    </row>
    <row r="11" spans="1:17" ht="15.75">
      <c r="A11" s="1088" t="s">
        <v>56</v>
      </c>
      <c r="B11" s="1088"/>
      <c r="C11" s="662">
        <v>19931</v>
      </c>
      <c r="D11" s="662">
        <v>19377</v>
      </c>
      <c r="E11" s="662">
        <v>4597</v>
      </c>
      <c r="F11" s="662">
        <v>3940</v>
      </c>
      <c r="G11" s="662">
        <v>1523</v>
      </c>
      <c r="H11" s="662">
        <v>1286</v>
      </c>
      <c r="I11" s="662">
        <v>540</v>
      </c>
      <c r="J11" s="662">
        <v>366</v>
      </c>
      <c r="K11" s="662">
        <v>163</v>
      </c>
      <c r="L11" s="662">
        <v>118</v>
      </c>
      <c r="M11" s="662">
        <f t="shared" si="0"/>
        <v>26754</v>
      </c>
      <c r="N11" s="662">
        <f t="shared" si="0"/>
        <v>25087</v>
      </c>
      <c r="O11" s="662">
        <f t="shared" si="1"/>
        <v>51841</v>
      </c>
      <c r="P11" s="1077" t="s">
        <v>192</v>
      </c>
      <c r="Q11" s="1077"/>
    </row>
    <row r="12" spans="1:17" ht="21" customHeight="1">
      <c r="A12" s="1436" t="s">
        <v>364</v>
      </c>
      <c r="B12" s="233" t="s">
        <v>331</v>
      </c>
      <c r="C12" s="682">
        <v>16862</v>
      </c>
      <c r="D12" s="682">
        <v>16813</v>
      </c>
      <c r="E12" s="682">
        <v>2666</v>
      </c>
      <c r="F12" s="682">
        <v>2455</v>
      </c>
      <c r="G12" s="682">
        <v>977</v>
      </c>
      <c r="H12" s="682">
        <v>863</v>
      </c>
      <c r="I12" s="682">
        <v>244</v>
      </c>
      <c r="J12" s="682">
        <v>256</v>
      </c>
      <c r="K12" s="682">
        <v>65</v>
      </c>
      <c r="L12" s="682">
        <v>45</v>
      </c>
      <c r="M12" s="682">
        <f t="shared" si="0"/>
        <v>20814</v>
      </c>
      <c r="N12" s="682">
        <f t="shared" si="0"/>
        <v>20432</v>
      </c>
      <c r="O12" s="682">
        <f t="shared" si="1"/>
        <v>41246</v>
      </c>
      <c r="P12" s="204" t="s">
        <v>453</v>
      </c>
      <c r="Q12" s="1441" t="s">
        <v>179</v>
      </c>
    </row>
    <row r="13" spans="1:17" ht="15.75">
      <c r="A13" s="1437"/>
      <c r="B13" s="641" t="s">
        <v>333</v>
      </c>
      <c r="C13" s="662">
        <v>31931</v>
      </c>
      <c r="D13" s="662">
        <v>30967</v>
      </c>
      <c r="E13" s="662">
        <v>5615</v>
      </c>
      <c r="F13" s="662">
        <v>5055</v>
      </c>
      <c r="G13" s="662">
        <v>2306</v>
      </c>
      <c r="H13" s="662">
        <v>2002</v>
      </c>
      <c r="I13" s="662">
        <v>836</v>
      </c>
      <c r="J13" s="662">
        <v>760</v>
      </c>
      <c r="K13" s="662">
        <v>239</v>
      </c>
      <c r="L13" s="662">
        <v>140</v>
      </c>
      <c r="M13" s="662">
        <f t="shared" si="0"/>
        <v>40927</v>
      </c>
      <c r="N13" s="662">
        <f t="shared" si="0"/>
        <v>38924</v>
      </c>
      <c r="O13" s="662">
        <f t="shared" si="1"/>
        <v>79851</v>
      </c>
      <c r="P13" s="204" t="s">
        <v>454</v>
      </c>
      <c r="Q13" s="1442"/>
    </row>
    <row r="14" spans="1:17" ht="15.75">
      <c r="A14" s="1437"/>
      <c r="B14" s="641" t="s">
        <v>332</v>
      </c>
      <c r="C14" s="662">
        <v>12076</v>
      </c>
      <c r="D14" s="662">
        <v>9733</v>
      </c>
      <c r="E14" s="662">
        <v>4756</v>
      </c>
      <c r="F14" s="662">
        <v>6329</v>
      </c>
      <c r="G14" s="662">
        <v>1113</v>
      </c>
      <c r="H14" s="662">
        <v>1210</v>
      </c>
      <c r="I14" s="662">
        <v>319</v>
      </c>
      <c r="J14" s="662">
        <v>281</v>
      </c>
      <c r="K14" s="662">
        <v>116</v>
      </c>
      <c r="L14" s="662">
        <v>102</v>
      </c>
      <c r="M14" s="662">
        <f t="shared" si="0"/>
        <v>18380</v>
      </c>
      <c r="N14" s="662">
        <f t="shared" si="0"/>
        <v>17655</v>
      </c>
      <c r="O14" s="662">
        <f t="shared" si="1"/>
        <v>36035</v>
      </c>
      <c r="P14" s="204" t="s">
        <v>455</v>
      </c>
      <c r="Q14" s="1442"/>
    </row>
    <row r="15" spans="1:17" ht="15.75">
      <c r="A15" s="1437"/>
      <c r="B15" s="641" t="s">
        <v>334</v>
      </c>
      <c r="C15" s="662">
        <v>8619</v>
      </c>
      <c r="D15" s="662">
        <v>8707</v>
      </c>
      <c r="E15" s="662">
        <v>4399</v>
      </c>
      <c r="F15" s="662">
        <v>3824</v>
      </c>
      <c r="G15" s="662">
        <v>875</v>
      </c>
      <c r="H15" s="662">
        <v>717</v>
      </c>
      <c r="I15" s="662">
        <v>262</v>
      </c>
      <c r="J15" s="662">
        <v>212</v>
      </c>
      <c r="K15" s="662">
        <v>94</v>
      </c>
      <c r="L15" s="662">
        <v>77</v>
      </c>
      <c r="M15" s="662">
        <f t="shared" si="0"/>
        <v>14249</v>
      </c>
      <c r="N15" s="662">
        <f t="shared" si="0"/>
        <v>13537</v>
      </c>
      <c r="O15" s="662">
        <f t="shared" si="1"/>
        <v>27786</v>
      </c>
      <c r="P15" s="204" t="s">
        <v>456</v>
      </c>
      <c r="Q15" s="1442"/>
    </row>
    <row r="16" spans="1:17" ht="15.75">
      <c r="A16" s="1437"/>
      <c r="B16" s="641" t="s">
        <v>336</v>
      </c>
      <c r="C16" s="662">
        <v>21065</v>
      </c>
      <c r="D16" s="662">
        <v>20207</v>
      </c>
      <c r="E16" s="662">
        <v>3288</v>
      </c>
      <c r="F16" s="662">
        <v>2962</v>
      </c>
      <c r="G16" s="662">
        <v>899</v>
      </c>
      <c r="H16" s="662">
        <v>726</v>
      </c>
      <c r="I16" s="662">
        <v>246</v>
      </c>
      <c r="J16" s="662">
        <v>241</v>
      </c>
      <c r="K16" s="662">
        <v>68</v>
      </c>
      <c r="L16" s="662">
        <v>50</v>
      </c>
      <c r="M16" s="662">
        <f t="shared" si="0"/>
        <v>25566</v>
      </c>
      <c r="N16" s="662">
        <f t="shared" si="0"/>
        <v>24186</v>
      </c>
      <c r="O16" s="662">
        <f t="shared" si="1"/>
        <v>49752</v>
      </c>
      <c r="P16" s="204" t="s">
        <v>457</v>
      </c>
      <c r="Q16" s="1442"/>
    </row>
    <row r="17" spans="1:18" ht="15.75">
      <c r="A17" s="1447"/>
      <c r="B17" s="641" t="s">
        <v>335</v>
      </c>
      <c r="C17" s="662">
        <v>11157</v>
      </c>
      <c r="D17" s="662">
        <v>10886</v>
      </c>
      <c r="E17" s="662">
        <v>5804</v>
      </c>
      <c r="F17" s="662">
        <v>5336</v>
      </c>
      <c r="G17" s="662">
        <v>1235</v>
      </c>
      <c r="H17" s="662">
        <v>1414</v>
      </c>
      <c r="I17" s="662">
        <v>394</v>
      </c>
      <c r="J17" s="662">
        <v>374</v>
      </c>
      <c r="K17" s="662">
        <v>91</v>
      </c>
      <c r="L17" s="662">
        <v>88</v>
      </c>
      <c r="M17" s="662">
        <f t="shared" si="0"/>
        <v>18681</v>
      </c>
      <c r="N17" s="662">
        <f t="shared" si="0"/>
        <v>18098</v>
      </c>
      <c r="O17" s="662">
        <f t="shared" si="1"/>
        <v>36779</v>
      </c>
      <c r="P17" s="204" t="s">
        <v>458</v>
      </c>
      <c r="Q17" s="1443"/>
    </row>
    <row r="18" spans="1:18" ht="15.75">
      <c r="A18" s="1088" t="s">
        <v>64</v>
      </c>
      <c r="B18" s="1088"/>
      <c r="C18" s="662">
        <v>10774</v>
      </c>
      <c r="D18" s="662">
        <v>9261</v>
      </c>
      <c r="E18" s="662">
        <v>6564</v>
      </c>
      <c r="F18" s="662">
        <v>6291</v>
      </c>
      <c r="G18" s="259">
        <v>3015</v>
      </c>
      <c r="H18" s="662">
        <v>3092</v>
      </c>
      <c r="I18" s="662">
        <v>1181</v>
      </c>
      <c r="J18" s="259">
        <v>1111</v>
      </c>
      <c r="K18" s="662">
        <v>365</v>
      </c>
      <c r="L18" s="662">
        <v>421</v>
      </c>
      <c r="M18" s="662">
        <f t="shared" si="0"/>
        <v>21899</v>
      </c>
      <c r="N18" s="662">
        <f t="shared" si="0"/>
        <v>20176</v>
      </c>
      <c r="O18" s="662">
        <f t="shared" si="1"/>
        <v>42075</v>
      </c>
      <c r="P18" s="1077" t="s">
        <v>493</v>
      </c>
      <c r="Q18" s="1077"/>
    </row>
    <row r="19" spans="1:18" ht="15.75">
      <c r="A19" s="1088" t="s">
        <v>65</v>
      </c>
      <c r="B19" s="1088"/>
      <c r="C19" s="662">
        <v>19732</v>
      </c>
      <c r="D19" s="662">
        <v>17619</v>
      </c>
      <c r="E19" s="662">
        <v>10673</v>
      </c>
      <c r="F19" s="662">
        <v>11060</v>
      </c>
      <c r="G19" s="662">
        <v>3699</v>
      </c>
      <c r="H19" s="662">
        <v>3289</v>
      </c>
      <c r="I19" s="662">
        <v>1577</v>
      </c>
      <c r="J19" s="662">
        <v>1333</v>
      </c>
      <c r="K19" s="662">
        <v>1040</v>
      </c>
      <c r="L19" s="662">
        <v>704</v>
      </c>
      <c r="M19" s="662">
        <f t="shared" si="0"/>
        <v>36721</v>
      </c>
      <c r="N19" s="662">
        <f t="shared" si="0"/>
        <v>34005</v>
      </c>
      <c r="O19" s="662">
        <f t="shared" si="1"/>
        <v>70726</v>
      </c>
      <c r="P19" s="1077" t="s">
        <v>199</v>
      </c>
      <c r="Q19" s="1077"/>
    </row>
    <row r="20" spans="1:18" ht="15.75">
      <c r="A20" s="1088" t="s">
        <v>66</v>
      </c>
      <c r="B20" s="1088"/>
      <c r="C20" s="662">
        <v>12507</v>
      </c>
      <c r="D20" s="662">
        <v>10447</v>
      </c>
      <c r="E20" s="662">
        <v>6844</v>
      </c>
      <c r="F20" s="662">
        <v>7895</v>
      </c>
      <c r="G20" s="662">
        <v>2136</v>
      </c>
      <c r="H20" s="662">
        <v>2315</v>
      </c>
      <c r="I20" s="662">
        <v>835</v>
      </c>
      <c r="J20" s="662">
        <v>743</v>
      </c>
      <c r="K20" s="662">
        <v>416</v>
      </c>
      <c r="L20" s="662">
        <v>346</v>
      </c>
      <c r="M20" s="662">
        <f t="shared" si="0"/>
        <v>22738</v>
      </c>
      <c r="N20" s="662">
        <f t="shared" si="0"/>
        <v>21746</v>
      </c>
      <c r="O20" s="662">
        <f t="shared" si="1"/>
        <v>44484</v>
      </c>
      <c r="P20" s="1077" t="s">
        <v>200</v>
      </c>
      <c r="Q20" s="1077"/>
    </row>
    <row r="21" spans="1:18" ht="15.75">
      <c r="A21" s="1088" t="s">
        <v>67</v>
      </c>
      <c r="B21" s="1088"/>
      <c r="C21" s="662">
        <v>15990</v>
      </c>
      <c r="D21" s="662">
        <v>15349</v>
      </c>
      <c r="E21" s="662">
        <v>6209</v>
      </c>
      <c r="F21" s="662">
        <v>6277</v>
      </c>
      <c r="G21" s="662">
        <v>2593</v>
      </c>
      <c r="H21" s="662">
        <v>2305</v>
      </c>
      <c r="I21" s="662">
        <v>1128</v>
      </c>
      <c r="J21" s="662">
        <v>797</v>
      </c>
      <c r="K21" s="662">
        <v>442</v>
      </c>
      <c r="L21" s="662">
        <v>256</v>
      </c>
      <c r="M21" s="662">
        <f t="shared" si="0"/>
        <v>26362</v>
      </c>
      <c r="N21" s="662">
        <f t="shared" si="0"/>
        <v>24984</v>
      </c>
      <c r="O21" s="662">
        <f t="shared" si="1"/>
        <v>51346</v>
      </c>
      <c r="P21" s="1077" t="s">
        <v>450</v>
      </c>
      <c r="Q21" s="1077"/>
      <c r="R21" s="716"/>
    </row>
    <row r="22" spans="1:18" ht="15.75">
      <c r="A22" s="1088" t="s">
        <v>137</v>
      </c>
      <c r="B22" s="1088"/>
      <c r="C22" s="662">
        <v>14683</v>
      </c>
      <c r="D22" s="662">
        <v>12034</v>
      </c>
      <c r="E22" s="662">
        <v>5698</v>
      </c>
      <c r="F22" s="662">
        <v>6013</v>
      </c>
      <c r="G22" s="662">
        <v>1898</v>
      </c>
      <c r="H22" s="662">
        <v>1772</v>
      </c>
      <c r="I22" s="662">
        <v>579</v>
      </c>
      <c r="J22" s="662">
        <v>488</v>
      </c>
      <c r="K22" s="662">
        <v>159</v>
      </c>
      <c r="L22" s="662">
        <v>119</v>
      </c>
      <c r="M22" s="662">
        <f t="shared" si="0"/>
        <v>23017</v>
      </c>
      <c r="N22" s="662">
        <f t="shared" si="0"/>
        <v>20426</v>
      </c>
      <c r="O22" s="662">
        <f t="shared" si="1"/>
        <v>43443</v>
      </c>
      <c r="P22" s="1077" t="s">
        <v>451</v>
      </c>
      <c r="Q22" s="1077"/>
    </row>
    <row r="23" spans="1:18" ht="15.75">
      <c r="A23" s="1088" t="s">
        <v>69</v>
      </c>
      <c r="B23" s="1088"/>
      <c r="C23" s="662">
        <v>8277</v>
      </c>
      <c r="D23" s="662">
        <v>6978</v>
      </c>
      <c r="E23" s="662">
        <v>4193</v>
      </c>
      <c r="F23" s="662">
        <v>4283</v>
      </c>
      <c r="G23" s="662">
        <v>1694</v>
      </c>
      <c r="H23" s="662">
        <v>1394</v>
      </c>
      <c r="I23" s="662">
        <v>521</v>
      </c>
      <c r="J23" s="662">
        <v>346</v>
      </c>
      <c r="K23" s="662">
        <v>182</v>
      </c>
      <c r="L23" s="662">
        <v>90</v>
      </c>
      <c r="M23" s="662">
        <f t="shared" si="0"/>
        <v>14867</v>
      </c>
      <c r="N23" s="662">
        <f t="shared" si="0"/>
        <v>13091</v>
      </c>
      <c r="O23" s="662">
        <f t="shared" si="1"/>
        <v>27958</v>
      </c>
      <c r="P23" s="1077" t="s">
        <v>452</v>
      </c>
      <c r="Q23" s="1077"/>
    </row>
    <row r="24" spans="1:18" ht="15.75">
      <c r="A24" s="1088" t="s">
        <v>70</v>
      </c>
      <c r="B24" s="1088"/>
      <c r="C24" s="662">
        <v>13569</v>
      </c>
      <c r="D24" s="662">
        <v>10977</v>
      </c>
      <c r="E24" s="662">
        <v>7162</v>
      </c>
      <c r="F24" s="662">
        <v>7869</v>
      </c>
      <c r="G24" s="662">
        <v>2650</v>
      </c>
      <c r="H24" s="662">
        <v>2120</v>
      </c>
      <c r="I24" s="662">
        <v>852</v>
      </c>
      <c r="J24" s="662">
        <v>592</v>
      </c>
      <c r="K24" s="662">
        <v>354</v>
      </c>
      <c r="L24" s="662">
        <v>195</v>
      </c>
      <c r="M24" s="662">
        <f t="shared" si="0"/>
        <v>24587</v>
      </c>
      <c r="N24" s="662">
        <f t="shared" si="0"/>
        <v>21753</v>
      </c>
      <c r="O24" s="662">
        <f t="shared" si="1"/>
        <v>46340</v>
      </c>
      <c r="P24" s="1077" t="s">
        <v>204</v>
      </c>
      <c r="Q24" s="1077"/>
    </row>
    <row r="25" spans="1:18" ht="15.75">
      <c r="A25" s="1088" t="s">
        <v>71</v>
      </c>
      <c r="B25" s="1088"/>
      <c r="C25" s="662">
        <v>18912</v>
      </c>
      <c r="D25" s="662">
        <v>15222</v>
      </c>
      <c r="E25" s="662">
        <v>11516</v>
      </c>
      <c r="F25" s="662">
        <v>12807</v>
      </c>
      <c r="G25" s="662">
        <v>4061</v>
      </c>
      <c r="H25" s="662">
        <v>3748</v>
      </c>
      <c r="I25" s="662">
        <v>1606</v>
      </c>
      <c r="J25" s="662">
        <v>1298</v>
      </c>
      <c r="K25" s="662">
        <v>720</v>
      </c>
      <c r="L25" s="662">
        <v>460</v>
      </c>
      <c r="M25" s="662">
        <f t="shared" si="0"/>
        <v>36815</v>
      </c>
      <c r="N25" s="662">
        <f t="shared" si="0"/>
        <v>33535</v>
      </c>
      <c r="O25" s="662">
        <f t="shared" si="1"/>
        <v>70350</v>
      </c>
      <c r="P25" s="1077" t="s">
        <v>205</v>
      </c>
      <c r="Q25" s="1077"/>
    </row>
    <row r="26" spans="1:18" ht="15.75">
      <c r="A26" s="1088" t="s">
        <v>72</v>
      </c>
      <c r="B26" s="1088"/>
      <c r="C26" s="662">
        <v>13987</v>
      </c>
      <c r="D26" s="662">
        <v>10532</v>
      </c>
      <c r="E26" s="662">
        <v>6824</v>
      </c>
      <c r="F26" s="662">
        <v>5382</v>
      </c>
      <c r="G26" s="662">
        <v>3760</v>
      </c>
      <c r="H26" s="662">
        <v>1471</v>
      </c>
      <c r="I26" s="662">
        <v>2377</v>
      </c>
      <c r="J26" s="662">
        <v>1075</v>
      </c>
      <c r="K26" s="662">
        <v>1410</v>
      </c>
      <c r="L26" s="662">
        <v>545</v>
      </c>
      <c r="M26" s="662">
        <f t="shared" si="0"/>
        <v>28358</v>
      </c>
      <c r="N26" s="662">
        <f t="shared" si="0"/>
        <v>19005</v>
      </c>
      <c r="O26" s="662">
        <f t="shared" si="1"/>
        <v>47363</v>
      </c>
      <c r="P26" s="1077" t="s">
        <v>206</v>
      </c>
      <c r="Q26" s="1077"/>
    </row>
    <row r="27" spans="1:18" ht="16.5" thickBot="1">
      <c r="A27" s="1217" t="s">
        <v>73</v>
      </c>
      <c r="B27" s="1217"/>
      <c r="C27" s="734">
        <v>30614</v>
      </c>
      <c r="D27" s="734">
        <v>27463</v>
      </c>
      <c r="E27" s="734">
        <v>12432</v>
      </c>
      <c r="F27" s="734">
        <v>15474</v>
      </c>
      <c r="G27" s="734">
        <v>3596</v>
      </c>
      <c r="H27" s="734">
        <v>3540</v>
      </c>
      <c r="I27" s="734">
        <v>1237</v>
      </c>
      <c r="J27" s="734">
        <v>1192</v>
      </c>
      <c r="K27" s="734">
        <v>414</v>
      </c>
      <c r="L27" s="734">
        <v>296</v>
      </c>
      <c r="M27" s="734">
        <f t="shared" si="0"/>
        <v>48293</v>
      </c>
      <c r="N27" s="734">
        <f t="shared" si="0"/>
        <v>47965</v>
      </c>
      <c r="O27" s="734">
        <f t="shared" si="1"/>
        <v>96258</v>
      </c>
      <c r="P27" s="1089" t="s">
        <v>636</v>
      </c>
      <c r="Q27" s="1089"/>
    </row>
    <row r="28" spans="1:18" ht="17.25" thickTop="1" thickBot="1">
      <c r="A28" s="1073" t="s">
        <v>32</v>
      </c>
      <c r="B28" s="1073"/>
      <c r="C28" s="79">
        <f t="shared" ref="C28:O28" si="2">SUM(C9:C27)</f>
        <v>297557</v>
      </c>
      <c r="D28" s="79">
        <f t="shared" si="2"/>
        <v>270146</v>
      </c>
      <c r="E28" s="79">
        <f t="shared" si="2"/>
        <v>124509</v>
      </c>
      <c r="F28" s="79">
        <f t="shared" si="2"/>
        <v>124346</v>
      </c>
      <c r="G28" s="79">
        <f t="shared" si="2"/>
        <v>43662</v>
      </c>
      <c r="H28" s="79">
        <f t="shared" si="2"/>
        <v>40483</v>
      </c>
      <c r="I28" s="79">
        <f t="shared" si="2"/>
        <v>22491</v>
      </c>
      <c r="J28" s="79">
        <f t="shared" si="2"/>
        <v>18190</v>
      </c>
      <c r="K28" s="79">
        <f t="shared" si="2"/>
        <v>11594</v>
      </c>
      <c r="L28" s="79">
        <f t="shared" si="2"/>
        <v>9655</v>
      </c>
      <c r="M28" s="79">
        <f t="shared" si="2"/>
        <v>499813</v>
      </c>
      <c r="N28" s="79">
        <f t="shared" si="2"/>
        <v>462820</v>
      </c>
      <c r="O28" s="79">
        <f t="shared" si="2"/>
        <v>962633</v>
      </c>
      <c r="P28" s="1090" t="s">
        <v>181</v>
      </c>
      <c r="Q28" s="1090"/>
    </row>
    <row r="112" spans="3:14">
      <c r="C112" s="256"/>
      <c r="D112" s="256"/>
      <c r="E112" s="256"/>
      <c r="F112" s="256"/>
      <c r="G112" s="256"/>
      <c r="H112" s="256"/>
      <c r="I112" s="256"/>
      <c r="J112" s="256"/>
      <c r="K112" s="256"/>
      <c r="L112" s="256"/>
      <c r="M112" s="256"/>
      <c r="N112" s="256"/>
    </row>
    <row r="113" spans="3:14">
      <c r="C113" s="256"/>
      <c r="D113" s="256"/>
      <c r="E113" s="256"/>
      <c r="F113" s="256"/>
      <c r="G113" s="256"/>
      <c r="H113" s="256"/>
      <c r="I113" s="256"/>
      <c r="J113" s="256"/>
      <c r="K113" s="256"/>
      <c r="L113" s="256"/>
      <c r="M113" s="256"/>
      <c r="N113" s="256"/>
    </row>
    <row r="114" spans="3:14">
      <c r="C114" s="256"/>
      <c r="D114" s="256"/>
      <c r="E114" s="256"/>
      <c r="F114" s="256"/>
      <c r="G114" s="256"/>
      <c r="H114" s="256"/>
      <c r="I114" s="256"/>
      <c r="J114" s="256"/>
      <c r="K114" s="256"/>
      <c r="L114" s="256"/>
      <c r="M114" s="256"/>
      <c r="N114" s="256"/>
    </row>
    <row r="115" spans="3:14">
      <c r="C115" s="256"/>
      <c r="D115" s="256"/>
      <c r="E115" s="256"/>
      <c r="F115" s="256"/>
      <c r="G115" s="256"/>
      <c r="H115" s="256"/>
      <c r="I115" s="256"/>
      <c r="J115" s="256"/>
      <c r="K115" s="256"/>
      <c r="L115" s="256"/>
      <c r="M115" s="256"/>
      <c r="N115" s="256"/>
    </row>
  </sheetData>
  <mergeCells count="5">
    <mergeCell ref="O4:P4"/>
    <mergeCell ref="A12:A17"/>
    <mergeCell ref="A2:P2"/>
    <mergeCell ref="A3:P3"/>
    <mergeCell ref="Q12:Q1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T99"/>
  <sheetViews>
    <sheetView rightToLeft="1" topLeftCell="A54" workbookViewId="0">
      <selection activeCell="A58" sqref="A58:R84"/>
    </sheetView>
  </sheetViews>
  <sheetFormatPr defaultRowHeight="12.75"/>
  <cols>
    <col min="7" max="7" width="9.7109375" customWidth="1"/>
  </cols>
  <sheetData>
    <row r="1" spans="1:18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8" ht="18">
      <c r="A2" s="1446" t="s">
        <v>716</v>
      </c>
      <c r="B2" s="1446"/>
      <c r="C2" s="1446"/>
      <c r="D2" s="1446"/>
      <c r="E2" s="1446"/>
      <c r="F2" s="1446"/>
      <c r="G2" s="1446"/>
      <c r="H2" s="1446"/>
      <c r="I2" s="1446"/>
      <c r="J2" s="1446"/>
      <c r="K2" s="1446"/>
      <c r="L2" s="1446"/>
      <c r="M2" s="1446"/>
      <c r="N2" s="1446"/>
      <c r="O2" s="1446"/>
      <c r="P2" s="1446"/>
      <c r="Q2" s="1446"/>
      <c r="R2" s="1446"/>
    </row>
    <row r="3" spans="1:18" ht="18">
      <c r="A3" s="1446" t="s">
        <v>717</v>
      </c>
      <c r="B3" s="1446"/>
      <c r="C3" s="1446"/>
      <c r="D3" s="1446"/>
      <c r="E3" s="1446"/>
      <c r="F3" s="1446"/>
      <c r="G3" s="1446"/>
      <c r="H3" s="1446"/>
      <c r="I3" s="1446"/>
      <c r="J3" s="1446"/>
      <c r="K3" s="1446"/>
      <c r="L3" s="1446"/>
      <c r="M3" s="1446"/>
      <c r="N3" s="1446"/>
      <c r="O3" s="1446"/>
      <c r="P3" s="1446"/>
      <c r="Q3" s="1446"/>
      <c r="R3" s="645"/>
    </row>
    <row r="4" spans="1:18" ht="18.75" thickBot="1">
      <c r="A4" s="1467" t="s">
        <v>718</v>
      </c>
      <c r="B4" s="1467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1467" t="s">
        <v>719</v>
      </c>
      <c r="Q4" s="1467"/>
      <c r="R4" s="1133"/>
    </row>
    <row r="5" spans="1:18" ht="32.25" customHeight="1" thickTop="1">
      <c r="A5" s="1430" t="s">
        <v>41</v>
      </c>
      <c r="B5" s="1430"/>
      <c r="C5" s="1440" t="s">
        <v>74</v>
      </c>
      <c r="D5" s="1440"/>
      <c r="E5" s="1440" t="s">
        <v>45</v>
      </c>
      <c r="F5" s="1440"/>
      <c r="G5" s="1440" t="s">
        <v>75</v>
      </c>
      <c r="H5" s="1440"/>
      <c r="I5" s="1440" t="s">
        <v>79</v>
      </c>
      <c r="J5" s="1440"/>
      <c r="K5" s="1440" t="s">
        <v>80</v>
      </c>
      <c r="L5" s="1440"/>
      <c r="M5" s="1440" t="s">
        <v>177</v>
      </c>
      <c r="N5" s="1440"/>
      <c r="O5" s="1440"/>
      <c r="P5" s="1430" t="s">
        <v>180</v>
      </c>
      <c r="Q5" s="1430"/>
      <c r="R5" s="1430"/>
    </row>
    <row r="6" spans="1:18" ht="31.5" customHeight="1">
      <c r="A6" s="1431"/>
      <c r="B6" s="1431"/>
      <c r="C6" s="1435" t="s">
        <v>225</v>
      </c>
      <c r="D6" s="1435"/>
      <c r="E6" s="1435" t="s">
        <v>226</v>
      </c>
      <c r="F6" s="1435"/>
      <c r="G6" s="1435" t="s">
        <v>241</v>
      </c>
      <c r="H6" s="1435"/>
      <c r="I6" s="1435" t="s">
        <v>228</v>
      </c>
      <c r="J6" s="1435"/>
      <c r="K6" s="1435" t="s">
        <v>229</v>
      </c>
      <c r="L6" s="1435"/>
      <c r="M6" s="1435" t="s">
        <v>181</v>
      </c>
      <c r="N6" s="1435"/>
      <c r="O6" s="1435"/>
      <c r="P6" s="1431"/>
      <c r="Q6" s="1431"/>
      <c r="R6" s="1431"/>
    </row>
    <row r="7" spans="1:18" ht="15.75">
      <c r="A7" s="1431"/>
      <c r="B7" s="1431"/>
      <c r="C7" s="637" t="s">
        <v>131</v>
      </c>
      <c r="D7" s="637" t="s">
        <v>34</v>
      </c>
      <c r="E7" s="637" t="s">
        <v>131</v>
      </c>
      <c r="F7" s="637" t="s">
        <v>34</v>
      </c>
      <c r="G7" s="637" t="s">
        <v>131</v>
      </c>
      <c r="H7" s="637" t="s">
        <v>34</v>
      </c>
      <c r="I7" s="637" t="s">
        <v>131</v>
      </c>
      <c r="J7" s="637" t="s">
        <v>34</v>
      </c>
      <c r="K7" s="637" t="s">
        <v>131</v>
      </c>
      <c r="L7" s="637" t="s">
        <v>34</v>
      </c>
      <c r="M7" s="637" t="s">
        <v>131</v>
      </c>
      <c r="N7" s="637" t="s">
        <v>34</v>
      </c>
      <c r="O7" s="637" t="s">
        <v>32</v>
      </c>
      <c r="P7" s="1431"/>
      <c r="Q7" s="1431"/>
      <c r="R7" s="1431"/>
    </row>
    <row r="8" spans="1:18" ht="16.5" thickBot="1">
      <c r="A8" s="1432"/>
      <c r="B8" s="1432"/>
      <c r="C8" s="638" t="s">
        <v>186</v>
      </c>
      <c r="D8" s="638" t="s">
        <v>185</v>
      </c>
      <c r="E8" s="638" t="s">
        <v>186</v>
      </c>
      <c r="F8" s="638" t="s">
        <v>185</v>
      </c>
      <c r="G8" s="638" t="s">
        <v>186</v>
      </c>
      <c r="H8" s="638" t="s">
        <v>185</v>
      </c>
      <c r="I8" s="638" t="s">
        <v>186</v>
      </c>
      <c r="J8" s="638" t="s">
        <v>185</v>
      </c>
      <c r="K8" s="638" t="s">
        <v>186</v>
      </c>
      <c r="L8" s="638" t="s">
        <v>185</v>
      </c>
      <c r="M8" s="638" t="s">
        <v>186</v>
      </c>
      <c r="N8" s="638" t="s">
        <v>185</v>
      </c>
      <c r="O8" s="638" t="s">
        <v>181</v>
      </c>
      <c r="P8" s="1432"/>
      <c r="Q8" s="1432"/>
      <c r="R8" s="1432"/>
    </row>
    <row r="9" spans="1:18" ht="16.5" thickTop="1">
      <c r="A9" s="1093" t="s">
        <v>54</v>
      </c>
      <c r="B9" s="1093"/>
      <c r="C9" s="689">
        <v>5293</v>
      </c>
      <c r="D9" s="689">
        <v>4724</v>
      </c>
      <c r="E9" s="689">
        <v>3352</v>
      </c>
      <c r="F9" s="689">
        <v>2232</v>
      </c>
      <c r="G9" s="689">
        <v>2778</v>
      </c>
      <c r="H9" s="689">
        <v>3670</v>
      </c>
      <c r="I9" s="689">
        <v>6111</v>
      </c>
      <c r="J9" s="689">
        <v>8120</v>
      </c>
      <c r="K9" s="689">
        <v>8933</v>
      </c>
      <c r="L9" s="689">
        <v>4878</v>
      </c>
      <c r="M9" s="662">
        <f>SUM(K9,I9,G9,E9,C9)</f>
        <v>26467</v>
      </c>
      <c r="N9" s="662">
        <f t="shared" ref="N9:N27" si="0">SUM(L9,J9,H9,F9,D9)</f>
        <v>23624</v>
      </c>
      <c r="O9" s="662">
        <f>SUM(M9:N9)</f>
        <v>50091</v>
      </c>
      <c r="P9" s="792"/>
      <c r="Q9" s="1078" t="s">
        <v>449</v>
      </c>
      <c r="R9" s="1078"/>
    </row>
    <row r="10" spans="1:18" ht="15.75">
      <c r="A10" s="1088" t="s">
        <v>55</v>
      </c>
      <c r="B10" s="1088"/>
      <c r="C10" s="662">
        <v>9477</v>
      </c>
      <c r="D10" s="662">
        <v>8856</v>
      </c>
      <c r="E10" s="662">
        <v>5549</v>
      </c>
      <c r="F10" s="662">
        <v>5453</v>
      </c>
      <c r="G10" s="662">
        <v>1026</v>
      </c>
      <c r="H10" s="662">
        <v>842</v>
      </c>
      <c r="I10" s="662">
        <v>273</v>
      </c>
      <c r="J10" s="662">
        <v>182</v>
      </c>
      <c r="K10" s="662">
        <v>168</v>
      </c>
      <c r="L10" s="662">
        <v>65</v>
      </c>
      <c r="M10" s="662">
        <f t="shared" ref="M10:M27" si="1">SUM(K10,I10,G10,E10,C10)</f>
        <v>16493</v>
      </c>
      <c r="N10" s="662">
        <f t="shared" si="0"/>
        <v>15398</v>
      </c>
      <c r="O10" s="662">
        <f t="shared" ref="O10:O28" si="2">SUM(M10:N10)</f>
        <v>31891</v>
      </c>
      <c r="P10" s="196"/>
      <c r="Q10" s="1077" t="s">
        <v>191</v>
      </c>
      <c r="R10" s="1077"/>
    </row>
    <row r="11" spans="1:18" ht="15.75">
      <c r="A11" s="1088" t="s">
        <v>56</v>
      </c>
      <c r="B11" s="1088"/>
      <c r="C11" s="662">
        <v>17266</v>
      </c>
      <c r="D11" s="662">
        <v>16929</v>
      </c>
      <c r="E11" s="662">
        <v>3833</v>
      </c>
      <c r="F11" s="662">
        <v>3146</v>
      </c>
      <c r="G11" s="662">
        <v>1605</v>
      </c>
      <c r="H11" s="662">
        <v>1162</v>
      </c>
      <c r="I11" s="662">
        <v>604</v>
      </c>
      <c r="J11" s="662">
        <v>388</v>
      </c>
      <c r="K11" s="662">
        <v>256</v>
      </c>
      <c r="L11" s="662">
        <v>121</v>
      </c>
      <c r="M11" s="662">
        <f t="shared" si="1"/>
        <v>23564</v>
      </c>
      <c r="N11" s="662">
        <f t="shared" si="0"/>
        <v>21746</v>
      </c>
      <c r="O11" s="662">
        <f t="shared" si="2"/>
        <v>45310</v>
      </c>
      <c r="P11" s="196"/>
      <c r="Q11" s="1077" t="s">
        <v>192</v>
      </c>
      <c r="R11" s="1077"/>
    </row>
    <row r="12" spans="1:18" ht="23.25" customHeight="1">
      <c r="A12" s="1436" t="s">
        <v>386</v>
      </c>
      <c r="B12" s="641" t="s">
        <v>331</v>
      </c>
      <c r="C12" s="662">
        <v>15873</v>
      </c>
      <c r="D12" s="662">
        <v>15733</v>
      </c>
      <c r="E12" s="662">
        <v>2573</v>
      </c>
      <c r="F12" s="662">
        <v>2050</v>
      </c>
      <c r="G12" s="662">
        <v>906</v>
      </c>
      <c r="H12" s="662">
        <v>804</v>
      </c>
      <c r="I12" s="662">
        <v>283</v>
      </c>
      <c r="J12" s="662">
        <v>217</v>
      </c>
      <c r="K12" s="662">
        <v>87</v>
      </c>
      <c r="L12" s="662">
        <v>51</v>
      </c>
      <c r="M12" s="662">
        <f t="shared" si="1"/>
        <v>19722</v>
      </c>
      <c r="N12" s="662">
        <f t="shared" si="0"/>
        <v>18855</v>
      </c>
      <c r="O12" s="662">
        <f t="shared" si="2"/>
        <v>38577</v>
      </c>
      <c r="P12" s="196"/>
      <c r="Q12" s="204" t="s">
        <v>453</v>
      </c>
      <c r="R12" s="1441" t="s">
        <v>179</v>
      </c>
    </row>
    <row r="13" spans="1:18" ht="15.75">
      <c r="A13" s="1437"/>
      <c r="B13" s="641" t="s">
        <v>333</v>
      </c>
      <c r="C13" s="662">
        <v>29290</v>
      </c>
      <c r="D13" s="662">
        <v>27895</v>
      </c>
      <c r="E13" s="662">
        <v>5506</v>
      </c>
      <c r="F13" s="662">
        <v>4236</v>
      </c>
      <c r="G13" s="662">
        <v>2215</v>
      </c>
      <c r="H13" s="662">
        <v>1803</v>
      </c>
      <c r="I13" s="662">
        <v>908</v>
      </c>
      <c r="J13" s="662">
        <v>654</v>
      </c>
      <c r="K13" s="662">
        <v>310</v>
      </c>
      <c r="L13" s="662">
        <v>184</v>
      </c>
      <c r="M13" s="662">
        <f t="shared" si="1"/>
        <v>38229</v>
      </c>
      <c r="N13" s="662">
        <f t="shared" si="0"/>
        <v>34772</v>
      </c>
      <c r="O13" s="662">
        <f t="shared" si="2"/>
        <v>73001</v>
      </c>
      <c r="P13" s="196"/>
      <c r="Q13" s="204" t="s">
        <v>454</v>
      </c>
      <c r="R13" s="1442"/>
    </row>
    <row r="14" spans="1:18" ht="15.75">
      <c r="A14" s="1437"/>
      <c r="B14" s="641" t="s">
        <v>332</v>
      </c>
      <c r="C14" s="662">
        <v>11872</v>
      </c>
      <c r="D14" s="662">
        <v>8160</v>
      </c>
      <c r="E14" s="662">
        <v>4346</v>
      </c>
      <c r="F14" s="662">
        <v>6228</v>
      </c>
      <c r="G14" s="662">
        <v>1337</v>
      </c>
      <c r="H14" s="662">
        <v>1337</v>
      </c>
      <c r="I14" s="662">
        <v>437</v>
      </c>
      <c r="J14" s="662">
        <v>338</v>
      </c>
      <c r="K14" s="662">
        <v>188</v>
      </c>
      <c r="L14" s="662">
        <v>120</v>
      </c>
      <c r="M14" s="662">
        <f t="shared" si="1"/>
        <v>18180</v>
      </c>
      <c r="N14" s="662">
        <f t="shared" si="0"/>
        <v>16183</v>
      </c>
      <c r="O14" s="662">
        <f t="shared" si="2"/>
        <v>34363</v>
      </c>
      <c r="P14" s="196"/>
      <c r="Q14" s="204" t="s">
        <v>455</v>
      </c>
      <c r="R14" s="1442"/>
    </row>
    <row r="15" spans="1:18" ht="15.75">
      <c r="A15" s="1437"/>
      <c r="B15" s="641" t="s">
        <v>334</v>
      </c>
      <c r="C15" s="662">
        <v>7945</v>
      </c>
      <c r="D15" s="662">
        <v>7431</v>
      </c>
      <c r="E15" s="662">
        <v>3674</v>
      </c>
      <c r="F15" s="662">
        <v>3415</v>
      </c>
      <c r="G15" s="662">
        <v>818</v>
      </c>
      <c r="H15" s="662">
        <v>665</v>
      </c>
      <c r="I15" s="662">
        <v>337</v>
      </c>
      <c r="J15" s="662">
        <v>243</v>
      </c>
      <c r="K15" s="662">
        <v>155</v>
      </c>
      <c r="L15" s="662">
        <v>69</v>
      </c>
      <c r="M15" s="662">
        <f t="shared" si="1"/>
        <v>12929</v>
      </c>
      <c r="N15" s="662">
        <f t="shared" si="0"/>
        <v>11823</v>
      </c>
      <c r="O15" s="662">
        <f t="shared" si="2"/>
        <v>24752</v>
      </c>
      <c r="P15" s="196"/>
      <c r="Q15" s="204" t="s">
        <v>456</v>
      </c>
      <c r="R15" s="1442"/>
    </row>
    <row r="16" spans="1:18" ht="15.75">
      <c r="A16" s="1437"/>
      <c r="B16" s="641" t="s">
        <v>336</v>
      </c>
      <c r="C16" s="662">
        <v>18976</v>
      </c>
      <c r="D16" s="662">
        <v>18406</v>
      </c>
      <c r="E16" s="662">
        <v>2657</v>
      </c>
      <c r="F16" s="662">
        <v>2441</v>
      </c>
      <c r="G16" s="662">
        <v>806</v>
      </c>
      <c r="H16" s="662">
        <v>640</v>
      </c>
      <c r="I16" s="662">
        <v>294</v>
      </c>
      <c r="J16" s="662">
        <v>259</v>
      </c>
      <c r="K16" s="662">
        <v>100</v>
      </c>
      <c r="L16" s="662">
        <v>77</v>
      </c>
      <c r="M16" s="662">
        <f t="shared" si="1"/>
        <v>22833</v>
      </c>
      <c r="N16" s="662">
        <f t="shared" si="0"/>
        <v>21823</v>
      </c>
      <c r="O16" s="662">
        <f t="shared" si="2"/>
        <v>44656</v>
      </c>
      <c r="P16" s="196"/>
      <c r="Q16" s="204" t="s">
        <v>457</v>
      </c>
      <c r="R16" s="1442"/>
    </row>
    <row r="17" spans="1:20" ht="15.75">
      <c r="A17" s="1447"/>
      <c r="B17" s="215" t="s">
        <v>335</v>
      </c>
      <c r="C17" s="685">
        <v>10051</v>
      </c>
      <c r="D17" s="685">
        <v>9696</v>
      </c>
      <c r="E17" s="685">
        <v>5004</v>
      </c>
      <c r="F17" s="685">
        <v>4916</v>
      </c>
      <c r="G17" s="685">
        <v>1281</v>
      </c>
      <c r="H17" s="685">
        <v>1116</v>
      </c>
      <c r="I17" s="685">
        <v>430</v>
      </c>
      <c r="J17" s="685">
        <v>374</v>
      </c>
      <c r="K17" s="685">
        <v>120</v>
      </c>
      <c r="L17" s="685">
        <v>100</v>
      </c>
      <c r="M17" s="662">
        <f t="shared" si="1"/>
        <v>16886</v>
      </c>
      <c r="N17" s="662">
        <f t="shared" si="0"/>
        <v>16202</v>
      </c>
      <c r="O17" s="662">
        <f t="shared" si="2"/>
        <v>33088</v>
      </c>
      <c r="P17" s="197"/>
      <c r="Q17" s="204" t="s">
        <v>458</v>
      </c>
      <c r="R17" s="1443"/>
    </row>
    <row r="18" spans="1:20" ht="15.75">
      <c r="A18" s="1088" t="s">
        <v>64</v>
      </c>
      <c r="B18" s="1088"/>
      <c r="C18" s="662">
        <v>9211</v>
      </c>
      <c r="D18" s="662">
        <v>7474</v>
      </c>
      <c r="E18" s="662">
        <v>5832</v>
      </c>
      <c r="F18" s="662">
        <v>5413</v>
      </c>
      <c r="G18" s="662">
        <v>2499</v>
      </c>
      <c r="H18" s="662">
        <v>2446</v>
      </c>
      <c r="I18" s="259">
        <v>1068</v>
      </c>
      <c r="J18" s="662">
        <v>1029</v>
      </c>
      <c r="K18" s="662">
        <v>374</v>
      </c>
      <c r="L18" s="259">
        <v>403</v>
      </c>
      <c r="M18" s="662">
        <f t="shared" si="1"/>
        <v>18984</v>
      </c>
      <c r="N18" s="662">
        <f t="shared" si="0"/>
        <v>16765</v>
      </c>
      <c r="O18" s="662">
        <f t="shared" si="2"/>
        <v>35749</v>
      </c>
      <c r="P18" s="662"/>
      <c r="Q18" s="1077" t="s">
        <v>493</v>
      </c>
      <c r="R18" s="1077"/>
    </row>
    <row r="19" spans="1:20" ht="15.75">
      <c r="A19" s="1088" t="s">
        <v>65</v>
      </c>
      <c r="B19" s="1088"/>
      <c r="C19" s="662">
        <v>18193</v>
      </c>
      <c r="D19" s="662">
        <v>15485</v>
      </c>
      <c r="E19" s="662">
        <v>9868</v>
      </c>
      <c r="F19" s="662">
        <v>9986</v>
      </c>
      <c r="G19" s="662">
        <v>3745</v>
      </c>
      <c r="H19" s="662">
        <v>3269</v>
      </c>
      <c r="I19" s="662">
        <v>1888</v>
      </c>
      <c r="J19" s="662">
        <v>1662</v>
      </c>
      <c r="K19" s="662">
        <v>1420</v>
      </c>
      <c r="L19" s="662">
        <v>879</v>
      </c>
      <c r="M19" s="662">
        <f t="shared" si="1"/>
        <v>35114</v>
      </c>
      <c r="N19" s="662">
        <f t="shared" si="0"/>
        <v>31281</v>
      </c>
      <c r="O19" s="662">
        <f t="shared" si="2"/>
        <v>66395</v>
      </c>
      <c r="P19" s="196"/>
      <c r="Q19" s="1077" t="s">
        <v>199</v>
      </c>
      <c r="R19" s="1077"/>
      <c r="S19" s="716"/>
      <c r="T19" s="716"/>
    </row>
    <row r="20" spans="1:20" ht="15.75">
      <c r="A20" s="1088" t="s">
        <v>66</v>
      </c>
      <c r="B20" s="1088"/>
      <c r="C20" s="662">
        <v>10994</v>
      </c>
      <c r="D20" s="662">
        <v>9269</v>
      </c>
      <c r="E20" s="662">
        <v>6422</v>
      </c>
      <c r="F20" s="662">
        <v>7049</v>
      </c>
      <c r="G20" s="662">
        <v>2143</v>
      </c>
      <c r="H20" s="662">
        <v>2073</v>
      </c>
      <c r="I20" s="662">
        <v>929</v>
      </c>
      <c r="J20" s="662">
        <v>841</v>
      </c>
      <c r="K20" s="662">
        <v>587</v>
      </c>
      <c r="L20" s="662">
        <v>493</v>
      </c>
      <c r="M20" s="662">
        <f t="shared" si="1"/>
        <v>21075</v>
      </c>
      <c r="N20" s="662">
        <f t="shared" si="0"/>
        <v>19725</v>
      </c>
      <c r="O20" s="662">
        <f t="shared" si="2"/>
        <v>40800</v>
      </c>
      <c r="P20" s="196"/>
      <c r="Q20" s="1077" t="s">
        <v>200</v>
      </c>
      <c r="R20" s="1077"/>
    </row>
    <row r="21" spans="1:20" ht="15.75">
      <c r="A21" s="1088" t="s">
        <v>67</v>
      </c>
      <c r="B21" s="1088"/>
      <c r="C21" s="662">
        <v>14671</v>
      </c>
      <c r="D21" s="662">
        <v>14291</v>
      </c>
      <c r="E21" s="662">
        <v>5842</v>
      </c>
      <c r="F21" s="662">
        <v>5587</v>
      </c>
      <c r="G21" s="662">
        <v>2578</v>
      </c>
      <c r="H21" s="662">
        <v>2193</v>
      </c>
      <c r="I21" s="662">
        <v>1255</v>
      </c>
      <c r="J21" s="662">
        <v>998</v>
      </c>
      <c r="K21" s="662">
        <v>656</v>
      </c>
      <c r="L21" s="662">
        <v>450</v>
      </c>
      <c r="M21" s="662">
        <f t="shared" si="1"/>
        <v>25002</v>
      </c>
      <c r="N21" s="662">
        <f t="shared" si="0"/>
        <v>23519</v>
      </c>
      <c r="O21" s="662">
        <f t="shared" si="2"/>
        <v>48521</v>
      </c>
      <c r="P21" s="196"/>
      <c r="Q21" s="1077" t="s">
        <v>450</v>
      </c>
      <c r="R21" s="1077"/>
    </row>
    <row r="22" spans="1:20" ht="15.75">
      <c r="A22" s="1088" t="s">
        <v>137</v>
      </c>
      <c r="B22" s="1088"/>
      <c r="C22" s="662">
        <v>13566</v>
      </c>
      <c r="D22" s="662">
        <v>11162</v>
      </c>
      <c r="E22" s="662">
        <v>5297</v>
      </c>
      <c r="F22" s="662">
        <v>5794</v>
      </c>
      <c r="G22" s="662">
        <v>1922</v>
      </c>
      <c r="H22" s="662">
        <v>1853</v>
      </c>
      <c r="I22" s="662">
        <v>751</v>
      </c>
      <c r="J22" s="662">
        <v>531</v>
      </c>
      <c r="K22" s="662">
        <v>345</v>
      </c>
      <c r="L22" s="662">
        <v>150</v>
      </c>
      <c r="M22" s="662">
        <f t="shared" si="1"/>
        <v>21881</v>
      </c>
      <c r="N22" s="662">
        <f t="shared" si="0"/>
        <v>19490</v>
      </c>
      <c r="O22" s="662">
        <f t="shared" si="2"/>
        <v>41371</v>
      </c>
      <c r="P22" s="196"/>
      <c r="Q22" s="1077" t="s">
        <v>451</v>
      </c>
      <c r="R22" s="1077"/>
    </row>
    <row r="23" spans="1:20" ht="15.75">
      <c r="A23" s="1088" t="s">
        <v>69</v>
      </c>
      <c r="B23" s="1088"/>
      <c r="C23" s="662">
        <v>7645</v>
      </c>
      <c r="D23" s="662">
        <v>9559</v>
      </c>
      <c r="E23" s="662">
        <v>3963</v>
      </c>
      <c r="F23" s="662">
        <v>4091</v>
      </c>
      <c r="G23" s="662">
        <v>1543</v>
      </c>
      <c r="H23" s="662">
        <v>1241</v>
      </c>
      <c r="I23" s="662">
        <v>707</v>
      </c>
      <c r="J23" s="662">
        <v>433</v>
      </c>
      <c r="K23" s="662">
        <v>324</v>
      </c>
      <c r="L23" s="662">
        <v>139</v>
      </c>
      <c r="M23" s="662">
        <f t="shared" si="1"/>
        <v>14182</v>
      </c>
      <c r="N23" s="662">
        <f t="shared" si="0"/>
        <v>15463</v>
      </c>
      <c r="O23" s="662">
        <f t="shared" si="2"/>
        <v>29645</v>
      </c>
      <c r="P23" s="196"/>
      <c r="Q23" s="1077" t="s">
        <v>452</v>
      </c>
      <c r="R23" s="1077"/>
    </row>
    <row r="24" spans="1:20" ht="15.75">
      <c r="A24" s="1088" t="s">
        <v>70</v>
      </c>
      <c r="B24" s="1088"/>
      <c r="C24" s="662">
        <v>11806</v>
      </c>
      <c r="D24" s="662">
        <v>9883</v>
      </c>
      <c r="E24" s="662">
        <v>6621</v>
      </c>
      <c r="F24" s="662">
        <v>7325</v>
      </c>
      <c r="G24" s="662">
        <v>2467</v>
      </c>
      <c r="H24" s="662">
        <v>2023</v>
      </c>
      <c r="I24" s="662">
        <v>1065</v>
      </c>
      <c r="J24" s="662">
        <v>705</v>
      </c>
      <c r="K24" s="662">
        <v>539</v>
      </c>
      <c r="L24" s="662">
        <v>251</v>
      </c>
      <c r="M24" s="662">
        <f t="shared" si="1"/>
        <v>22498</v>
      </c>
      <c r="N24" s="662">
        <f t="shared" si="0"/>
        <v>20187</v>
      </c>
      <c r="O24" s="662">
        <f t="shared" si="2"/>
        <v>42685</v>
      </c>
      <c r="P24" s="196"/>
      <c r="Q24" s="1077" t="s">
        <v>204</v>
      </c>
      <c r="R24" s="1077"/>
    </row>
    <row r="25" spans="1:20" ht="15.75">
      <c r="A25" s="1088" t="s">
        <v>71</v>
      </c>
      <c r="B25" s="1088"/>
      <c r="C25" s="662">
        <v>16384</v>
      </c>
      <c r="D25" s="662">
        <v>13403</v>
      </c>
      <c r="E25" s="662">
        <v>10772</v>
      </c>
      <c r="F25" s="662">
        <v>11342</v>
      </c>
      <c r="G25" s="662">
        <v>4569</v>
      </c>
      <c r="H25" s="662">
        <v>3848</v>
      </c>
      <c r="I25" s="662">
        <v>1991</v>
      </c>
      <c r="J25" s="662">
        <v>1486</v>
      </c>
      <c r="K25" s="662">
        <v>1097</v>
      </c>
      <c r="L25" s="662">
        <v>475</v>
      </c>
      <c r="M25" s="662">
        <f t="shared" si="1"/>
        <v>34813</v>
      </c>
      <c r="N25" s="662">
        <f t="shared" si="0"/>
        <v>30554</v>
      </c>
      <c r="O25" s="662">
        <f t="shared" si="2"/>
        <v>65367</v>
      </c>
      <c r="P25" s="196"/>
      <c r="Q25" s="1077" t="s">
        <v>205</v>
      </c>
      <c r="R25" s="1077"/>
    </row>
    <row r="26" spans="1:20" ht="15.75">
      <c r="A26" s="1088" t="s">
        <v>72</v>
      </c>
      <c r="B26" s="1088"/>
      <c r="C26" s="662">
        <v>11086</v>
      </c>
      <c r="D26" s="662">
        <v>8115</v>
      </c>
      <c r="E26" s="662">
        <v>5539</v>
      </c>
      <c r="F26" s="662">
        <v>4517</v>
      </c>
      <c r="G26" s="662">
        <v>2301</v>
      </c>
      <c r="H26" s="662">
        <v>1612</v>
      </c>
      <c r="I26" s="662">
        <v>1222</v>
      </c>
      <c r="J26" s="662">
        <v>970</v>
      </c>
      <c r="K26" s="662">
        <v>1025</v>
      </c>
      <c r="L26" s="662">
        <v>406</v>
      </c>
      <c r="M26" s="682">
        <f t="shared" si="1"/>
        <v>21173</v>
      </c>
      <c r="N26" s="682">
        <f t="shared" si="0"/>
        <v>15620</v>
      </c>
      <c r="O26" s="662">
        <f t="shared" si="2"/>
        <v>36793</v>
      </c>
      <c r="P26" s="196"/>
      <c r="Q26" s="1077" t="s">
        <v>206</v>
      </c>
      <c r="R26" s="1077"/>
    </row>
    <row r="27" spans="1:20" ht="16.5" thickBot="1">
      <c r="A27" s="1124" t="s">
        <v>73</v>
      </c>
      <c r="B27" s="1124"/>
      <c r="C27" s="203">
        <v>28600</v>
      </c>
      <c r="D27" s="203">
        <v>25278</v>
      </c>
      <c r="E27" s="203">
        <v>11918</v>
      </c>
      <c r="F27" s="203">
        <v>14879</v>
      </c>
      <c r="G27" s="203">
        <v>3949</v>
      </c>
      <c r="H27" s="203">
        <v>3685</v>
      </c>
      <c r="I27" s="203">
        <v>1582</v>
      </c>
      <c r="J27" s="203">
        <v>1356</v>
      </c>
      <c r="K27" s="203">
        <v>712</v>
      </c>
      <c r="L27" s="203">
        <v>471</v>
      </c>
      <c r="M27" s="682">
        <f t="shared" si="1"/>
        <v>46761</v>
      </c>
      <c r="N27" s="682">
        <f t="shared" si="0"/>
        <v>45669</v>
      </c>
      <c r="O27" s="662">
        <f t="shared" si="2"/>
        <v>92430</v>
      </c>
      <c r="P27" s="200"/>
      <c r="Q27" s="1089" t="s">
        <v>636</v>
      </c>
      <c r="R27" s="1089"/>
    </row>
    <row r="28" spans="1:20" ht="17.25" thickTop="1" thickBot="1">
      <c r="A28" s="1073" t="s">
        <v>32</v>
      </c>
      <c r="B28" s="1073"/>
      <c r="C28" s="79">
        <f>SUM(C9:C27)</f>
        <v>268199</v>
      </c>
      <c r="D28" s="79">
        <f t="shared" ref="D28:N28" si="3">SUM(D9:D27)</f>
        <v>241749</v>
      </c>
      <c r="E28" s="79">
        <f t="shared" si="3"/>
        <v>108568</v>
      </c>
      <c r="F28" s="79">
        <f t="shared" si="3"/>
        <v>110100</v>
      </c>
      <c r="G28" s="79">
        <f t="shared" si="3"/>
        <v>40488</v>
      </c>
      <c r="H28" s="79">
        <f t="shared" si="3"/>
        <v>36282</v>
      </c>
      <c r="I28" s="79">
        <f t="shared" si="3"/>
        <v>22135</v>
      </c>
      <c r="J28" s="79">
        <f t="shared" si="3"/>
        <v>20786</v>
      </c>
      <c r="K28" s="79">
        <f t="shared" si="3"/>
        <v>17396</v>
      </c>
      <c r="L28" s="79">
        <f t="shared" si="3"/>
        <v>9782</v>
      </c>
      <c r="M28" s="79">
        <f t="shared" si="3"/>
        <v>456786</v>
      </c>
      <c r="N28" s="79">
        <f t="shared" si="3"/>
        <v>418699</v>
      </c>
      <c r="O28" s="79">
        <f t="shared" si="2"/>
        <v>875485</v>
      </c>
      <c r="P28" s="78"/>
      <c r="Q28" s="1090" t="s">
        <v>181</v>
      </c>
      <c r="R28" s="1090"/>
    </row>
    <row r="29" spans="1:20" ht="36.75" customHeight="1" thickTop="1">
      <c r="A29" s="1426" t="s">
        <v>720</v>
      </c>
      <c r="B29" s="1426"/>
      <c r="C29" s="1426"/>
      <c r="D29" s="1426"/>
      <c r="E29" s="1426"/>
      <c r="F29" s="1426"/>
      <c r="G29" s="1426"/>
      <c r="H29" s="1426"/>
      <c r="I29" s="1426"/>
      <c r="J29" s="1426"/>
      <c r="K29" s="1426"/>
      <c r="L29" s="1426"/>
      <c r="M29" s="1426"/>
      <c r="N29" s="1426"/>
      <c r="O29" s="1426"/>
      <c r="P29" s="1426"/>
      <c r="Q29" s="1426"/>
      <c r="R29" s="1426"/>
      <c r="S29" s="1426"/>
    </row>
    <row r="30" spans="1:20" ht="18">
      <c r="A30" s="1446" t="s">
        <v>721</v>
      </c>
      <c r="B30" s="1446"/>
      <c r="C30" s="1446"/>
      <c r="D30" s="1446"/>
      <c r="E30" s="1446"/>
      <c r="F30" s="1446"/>
      <c r="G30" s="1446"/>
      <c r="H30" s="1446"/>
      <c r="I30" s="1446"/>
      <c r="J30" s="1446"/>
      <c r="K30" s="1446"/>
      <c r="L30" s="1446"/>
      <c r="M30" s="1446"/>
      <c r="N30" s="1446"/>
      <c r="O30" s="1446"/>
      <c r="P30" s="1446"/>
      <c r="Q30" s="1446"/>
      <c r="R30" s="1446"/>
      <c r="S30" s="1446"/>
    </row>
    <row r="31" spans="1:20" ht="18.75" thickBot="1">
      <c r="A31" s="1467" t="s">
        <v>722</v>
      </c>
      <c r="B31" s="1467"/>
      <c r="C31" s="601"/>
      <c r="D31" s="601"/>
      <c r="E31" s="601"/>
      <c r="F31" s="601"/>
      <c r="G31" s="601"/>
      <c r="H31" s="601"/>
      <c r="I31" s="601"/>
      <c r="J31" s="601"/>
      <c r="K31" s="601"/>
      <c r="L31" s="601"/>
      <c r="M31" s="601"/>
      <c r="N31" s="601"/>
      <c r="O31" s="601"/>
      <c r="P31" s="1467" t="s">
        <v>723</v>
      </c>
      <c r="Q31" s="1467"/>
      <c r="R31" s="1133"/>
    </row>
    <row r="32" spans="1:20" ht="32.25" customHeight="1" thickTop="1">
      <c r="A32" s="1430" t="s">
        <v>41</v>
      </c>
      <c r="B32" s="1430"/>
      <c r="C32" s="1440"/>
      <c r="D32" s="1440"/>
      <c r="E32" s="1440" t="s">
        <v>75</v>
      </c>
      <c r="F32" s="1440"/>
      <c r="G32" s="1440" t="s">
        <v>81</v>
      </c>
      <c r="H32" s="1440"/>
      <c r="I32" s="1440" t="s">
        <v>82</v>
      </c>
      <c r="J32" s="1440"/>
      <c r="K32" s="1440" t="s">
        <v>83</v>
      </c>
      <c r="L32" s="1440"/>
      <c r="M32" s="1440" t="s">
        <v>32</v>
      </c>
      <c r="N32" s="1440"/>
      <c r="O32" s="1440"/>
      <c r="P32" s="1430" t="s">
        <v>180</v>
      </c>
      <c r="Q32" s="1430"/>
      <c r="R32" s="1430"/>
    </row>
    <row r="33" spans="1:18" ht="31.5" customHeight="1">
      <c r="A33" s="1431"/>
      <c r="B33" s="1431"/>
      <c r="C33" s="1435"/>
      <c r="D33" s="1435"/>
      <c r="E33" s="1435" t="s">
        <v>227</v>
      </c>
      <c r="F33" s="1435"/>
      <c r="G33" s="1435" t="s">
        <v>228</v>
      </c>
      <c r="H33" s="1435"/>
      <c r="I33" s="1435" t="s">
        <v>229</v>
      </c>
      <c r="J33" s="1435"/>
      <c r="K33" s="1435" t="s">
        <v>230</v>
      </c>
      <c r="L33" s="1435"/>
      <c r="M33" s="1435" t="s">
        <v>181</v>
      </c>
      <c r="N33" s="1435"/>
      <c r="O33" s="1435"/>
      <c r="P33" s="1431"/>
      <c r="Q33" s="1431"/>
      <c r="R33" s="1431"/>
    </row>
    <row r="34" spans="1:18" ht="15.75">
      <c r="A34" s="1431"/>
      <c r="B34" s="1431"/>
      <c r="C34" s="637" t="s">
        <v>131</v>
      </c>
      <c r="D34" s="637" t="s">
        <v>34</v>
      </c>
      <c r="E34" s="637" t="s">
        <v>131</v>
      </c>
      <c r="F34" s="637" t="s">
        <v>34</v>
      </c>
      <c r="G34" s="637" t="s">
        <v>131</v>
      </c>
      <c r="H34" s="637" t="s">
        <v>34</v>
      </c>
      <c r="I34" s="637" t="s">
        <v>131</v>
      </c>
      <c r="J34" s="637" t="s">
        <v>34</v>
      </c>
      <c r="K34" s="637" t="s">
        <v>131</v>
      </c>
      <c r="L34" s="637" t="s">
        <v>34</v>
      </c>
      <c r="M34" s="637" t="s">
        <v>131</v>
      </c>
      <c r="N34" s="637" t="s">
        <v>34</v>
      </c>
      <c r="O34" s="637" t="s">
        <v>32</v>
      </c>
      <c r="P34" s="1431"/>
      <c r="Q34" s="1431"/>
      <c r="R34" s="1431"/>
    </row>
    <row r="35" spans="1:18" ht="16.5" thickBot="1">
      <c r="A35" s="1432"/>
      <c r="B35" s="1432"/>
      <c r="C35" s="638" t="s">
        <v>186</v>
      </c>
      <c r="D35" s="638" t="s">
        <v>185</v>
      </c>
      <c r="E35" s="638" t="s">
        <v>186</v>
      </c>
      <c r="F35" s="638" t="s">
        <v>185</v>
      </c>
      <c r="G35" s="638" t="s">
        <v>186</v>
      </c>
      <c r="H35" s="638" t="s">
        <v>185</v>
      </c>
      <c r="I35" s="638" t="s">
        <v>186</v>
      </c>
      <c r="J35" s="638" t="s">
        <v>185</v>
      </c>
      <c r="K35" s="638" t="s">
        <v>186</v>
      </c>
      <c r="L35" s="638" t="s">
        <v>185</v>
      </c>
      <c r="M35" s="638" t="s">
        <v>186</v>
      </c>
      <c r="N35" s="638" t="s">
        <v>185</v>
      </c>
      <c r="O35" s="638" t="s">
        <v>181</v>
      </c>
      <c r="P35" s="1432"/>
      <c r="Q35" s="1432"/>
      <c r="R35" s="1432"/>
    </row>
    <row r="36" spans="1:18" ht="16.5" thickTop="1">
      <c r="A36" s="1106" t="s">
        <v>54</v>
      </c>
      <c r="B36" s="1106"/>
      <c r="C36" s="794">
        <v>5323</v>
      </c>
      <c r="D36" s="794">
        <v>4621</v>
      </c>
      <c r="E36" s="794">
        <v>8429</v>
      </c>
      <c r="F36" s="794">
        <v>2256</v>
      </c>
      <c r="G36" s="794">
        <v>3362</v>
      </c>
      <c r="H36" s="794">
        <v>9410</v>
      </c>
      <c r="I36" s="794">
        <v>5420</v>
      </c>
      <c r="J36" s="794">
        <v>3444</v>
      </c>
      <c r="K36" s="794">
        <v>4081</v>
      </c>
      <c r="L36" s="794">
        <v>3375</v>
      </c>
      <c r="M36" s="794">
        <f>SUM(K36,I36,G36,E36,C36)</f>
        <v>26615</v>
      </c>
      <c r="N36" s="794">
        <f t="shared" ref="N36:N55" si="4">SUM(L36,J36,H36,F36,D36)</f>
        <v>23106</v>
      </c>
      <c r="O36" s="794">
        <f>SUM(M36:N36)</f>
        <v>49721</v>
      </c>
      <c r="P36" s="793"/>
      <c r="Q36" s="1078" t="s">
        <v>449</v>
      </c>
      <c r="R36" s="1078"/>
    </row>
    <row r="37" spans="1:18" ht="15.75">
      <c r="A37" s="1088" t="s">
        <v>55</v>
      </c>
      <c r="B37" s="1088"/>
      <c r="C37" s="260">
        <v>8614</v>
      </c>
      <c r="D37" s="260">
        <v>7854</v>
      </c>
      <c r="E37" s="260">
        <v>5621</v>
      </c>
      <c r="F37" s="260">
        <v>5108</v>
      </c>
      <c r="G37" s="260">
        <v>1386</v>
      </c>
      <c r="H37" s="260">
        <v>1116</v>
      </c>
      <c r="I37" s="260">
        <v>499</v>
      </c>
      <c r="J37" s="260">
        <v>237</v>
      </c>
      <c r="K37" s="260">
        <v>146</v>
      </c>
      <c r="L37" s="260">
        <v>87</v>
      </c>
      <c r="M37" s="260">
        <f t="shared" ref="M37:M55" si="5">SUM(K37,I37,G37,E37,C37)</f>
        <v>16266</v>
      </c>
      <c r="N37" s="260">
        <f t="shared" si="4"/>
        <v>14402</v>
      </c>
      <c r="O37" s="260">
        <f t="shared" ref="O37:O55" si="6">SUM(M37:N37)</f>
        <v>30668</v>
      </c>
      <c r="P37" s="195"/>
      <c r="Q37" s="1077" t="s">
        <v>191</v>
      </c>
      <c r="R37" s="1077"/>
    </row>
    <row r="38" spans="1:18" ht="15.75">
      <c r="A38" s="1088" t="s">
        <v>56</v>
      </c>
      <c r="B38" s="1088"/>
      <c r="C38" s="260">
        <v>15433</v>
      </c>
      <c r="D38" s="260">
        <v>14572</v>
      </c>
      <c r="E38" s="260">
        <v>3851</v>
      </c>
      <c r="F38" s="260">
        <v>3137</v>
      </c>
      <c r="G38" s="260">
        <v>1757</v>
      </c>
      <c r="H38" s="260">
        <v>1349</v>
      </c>
      <c r="I38" s="260">
        <v>772</v>
      </c>
      <c r="J38" s="260">
        <v>428</v>
      </c>
      <c r="K38" s="260">
        <v>387</v>
      </c>
      <c r="L38" s="260">
        <v>126</v>
      </c>
      <c r="M38" s="260">
        <f t="shared" si="5"/>
        <v>22200</v>
      </c>
      <c r="N38" s="260">
        <f t="shared" si="4"/>
        <v>19612</v>
      </c>
      <c r="O38" s="260">
        <f t="shared" si="6"/>
        <v>41812</v>
      </c>
      <c r="P38" s="195"/>
      <c r="Q38" s="1077" t="s">
        <v>192</v>
      </c>
      <c r="R38" s="1077"/>
    </row>
    <row r="39" spans="1:18" ht="27.75" customHeight="1">
      <c r="A39" s="1436" t="s">
        <v>386</v>
      </c>
      <c r="B39" s="641" t="s">
        <v>331</v>
      </c>
      <c r="C39" s="260">
        <v>14702</v>
      </c>
      <c r="D39" s="260">
        <v>14315</v>
      </c>
      <c r="E39" s="260">
        <v>2349</v>
      </c>
      <c r="F39" s="260">
        <v>1961</v>
      </c>
      <c r="G39" s="260">
        <v>1024</v>
      </c>
      <c r="H39" s="260">
        <v>762</v>
      </c>
      <c r="I39" s="260">
        <v>375</v>
      </c>
      <c r="J39" s="260">
        <v>283</v>
      </c>
      <c r="K39" s="260">
        <v>162</v>
      </c>
      <c r="L39" s="260">
        <v>77</v>
      </c>
      <c r="M39" s="260">
        <f t="shared" si="5"/>
        <v>18612</v>
      </c>
      <c r="N39" s="260">
        <f t="shared" si="4"/>
        <v>17398</v>
      </c>
      <c r="O39" s="260">
        <f t="shared" si="6"/>
        <v>36010</v>
      </c>
      <c r="P39" s="195"/>
      <c r="Q39" s="204" t="s">
        <v>453</v>
      </c>
      <c r="R39" s="1441" t="s">
        <v>179</v>
      </c>
    </row>
    <row r="40" spans="1:18" ht="15.75">
      <c r="A40" s="1437"/>
      <c r="B40" s="641" t="s">
        <v>333</v>
      </c>
      <c r="C40" s="260">
        <v>27782</v>
      </c>
      <c r="D40" s="260">
        <v>25898</v>
      </c>
      <c r="E40" s="260">
        <v>5597</v>
      </c>
      <c r="F40" s="260">
        <v>4335</v>
      </c>
      <c r="G40" s="260">
        <v>2446</v>
      </c>
      <c r="H40" s="260">
        <v>1965</v>
      </c>
      <c r="I40" s="260">
        <v>1060</v>
      </c>
      <c r="J40" s="260">
        <v>649</v>
      </c>
      <c r="K40" s="260">
        <v>398</v>
      </c>
      <c r="L40" s="260">
        <v>205</v>
      </c>
      <c r="M40" s="260">
        <f t="shared" si="5"/>
        <v>37283</v>
      </c>
      <c r="N40" s="260">
        <f t="shared" si="4"/>
        <v>33052</v>
      </c>
      <c r="O40" s="260">
        <f t="shared" si="6"/>
        <v>70335</v>
      </c>
      <c r="P40" s="195"/>
      <c r="Q40" s="204" t="s">
        <v>454</v>
      </c>
      <c r="R40" s="1442"/>
    </row>
    <row r="41" spans="1:18" ht="15.75">
      <c r="A41" s="1437"/>
      <c r="B41" s="641" t="s">
        <v>332</v>
      </c>
      <c r="C41" s="260">
        <v>10527</v>
      </c>
      <c r="D41" s="260">
        <v>7290</v>
      </c>
      <c r="E41" s="260">
        <v>4463</v>
      </c>
      <c r="F41" s="260">
        <v>5784</v>
      </c>
      <c r="G41" s="260">
        <v>1425</v>
      </c>
      <c r="H41" s="260">
        <v>1628</v>
      </c>
      <c r="I41" s="260">
        <v>632</v>
      </c>
      <c r="J41" s="260">
        <v>491</v>
      </c>
      <c r="K41" s="260">
        <v>281</v>
      </c>
      <c r="L41" s="260">
        <v>108</v>
      </c>
      <c r="M41" s="260">
        <f t="shared" si="5"/>
        <v>17328</v>
      </c>
      <c r="N41" s="260">
        <f t="shared" si="4"/>
        <v>15301</v>
      </c>
      <c r="O41" s="260">
        <f t="shared" si="6"/>
        <v>32629</v>
      </c>
      <c r="P41" s="195"/>
      <c r="Q41" s="204" t="s">
        <v>455</v>
      </c>
      <c r="R41" s="1442"/>
    </row>
    <row r="42" spans="1:18" ht="15.75">
      <c r="A42" s="1437"/>
      <c r="B42" s="641" t="s">
        <v>334</v>
      </c>
      <c r="C42" s="260">
        <v>6851</v>
      </c>
      <c r="D42" s="260">
        <v>6545</v>
      </c>
      <c r="E42" s="260">
        <v>3438</v>
      </c>
      <c r="F42" s="260">
        <v>3091</v>
      </c>
      <c r="G42" s="260">
        <v>889</v>
      </c>
      <c r="H42" s="260">
        <v>682</v>
      </c>
      <c r="I42" s="260">
        <v>399</v>
      </c>
      <c r="J42" s="260">
        <v>226</v>
      </c>
      <c r="K42" s="260">
        <v>205</v>
      </c>
      <c r="L42" s="260">
        <v>99</v>
      </c>
      <c r="M42" s="260">
        <f t="shared" si="5"/>
        <v>11782</v>
      </c>
      <c r="N42" s="260">
        <f t="shared" si="4"/>
        <v>10643</v>
      </c>
      <c r="O42" s="260">
        <f t="shared" si="6"/>
        <v>22425</v>
      </c>
      <c r="P42" s="195"/>
      <c r="Q42" s="204" t="s">
        <v>456</v>
      </c>
      <c r="R42" s="1442"/>
    </row>
    <row r="43" spans="1:18" ht="15.75">
      <c r="A43" s="1437"/>
      <c r="B43" s="641" t="s">
        <v>336</v>
      </c>
      <c r="C43" s="260">
        <v>17299</v>
      </c>
      <c r="D43" s="260">
        <v>16674</v>
      </c>
      <c r="E43" s="260">
        <v>2704</v>
      </c>
      <c r="F43" s="260">
        <v>2381</v>
      </c>
      <c r="G43" s="260">
        <v>916</v>
      </c>
      <c r="H43" s="260">
        <v>735</v>
      </c>
      <c r="I43" s="260">
        <v>400</v>
      </c>
      <c r="J43" s="260">
        <v>267</v>
      </c>
      <c r="K43" s="260">
        <v>162</v>
      </c>
      <c r="L43" s="260">
        <v>88</v>
      </c>
      <c r="M43" s="260">
        <f t="shared" si="5"/>
        <v>21481</v>
      </c>
      <c r="N43" s="260">
        <f t="shared" si="4"/>
        <v>20145</v>
      </c>
      <c r="O43" s="260">
        <f t="shared" si="6"/>
        <v>41626</v>
      </c>
      <c r="P43" s="195"/>
      <c r="Q43" s="204" t="s">
        <v>457</v>
      </c>
      <c r="R43" s="1442"/>
    </row>
    <row r="44" spans="1:18" ht="15.75">
      <c r="A44" s="1447"/>
      <c r="B44" s="641" t="s">
        <v>335</v>
      </c>
      <c r="C44" s="260">
        <v>9241</v>
      </c>
      <c r="D44" s="260">
        <v>8547</v>
      </c>
      <c r="E44" s="260">
        <v>5148</v>
      </c>
      <c r="F44" s="260">
        <v>4167</v>
      </c>
      <c r="G44" s="260">
        <v>1382</v>
      </c>
      <c r="H44" s="260">
        <v>1292</v>
      </c>
      <c r="I44" s="260">
        <v>612</v>
      </c>
      <c r="J44" s="260">
        <v>440</v>
      </c>
      <c r="K44" s="260">
        <v>239</v>
      </c>
      <c r="L44" s="260">
        <v>93</v>
      </c>
      <c r="M44" s="260">
        <f t="shared" si="5"/>
        <v>16622</v>
      </c>
      <c r="N44" s="260">
        <f t="shared" si="4"/>
        <v>14539</v>
      </c>
      <c r="O44" s="260">
        <f t="shared" si="6"/>
        <v>31161</v>
      </c>
      <c r="P44" s="195"/>
      <c r="Q44" s="204" t="s">
        <v>458</v>
      </c>
      <c r="R44" s="1443"/>
    </row>
    <row r="45" spans="1:18" ht="15.75">
      <c r="A45" s="1088" t="s">
        <v>64</v>
      </c>
      <c r="B45" s="1088"/>
      <c r="C45" s="648">
        <v>8237</v>
      </c>
      <c r="D45" s="648">
        <v>6542</v>
      </c>
      <c r="E45" s="648">
        <v>5240</v>
      </c>
      <c r="F45" s="648">
        <v>5081</v>
      </c>
      <c r="G45" s="648">
        <v>2666</v>
      </c>
      <c r="H45" s="648">
        <v>2480</v>
      </c>
      <c r="I45" s="260">
        <v>1110</v>
      </c>
      <c r="J45" s="648">
        <v>981</v>
      </c>
      <c r="K45" s="648">
        <v>499</v>
      </c>
      <c r="L45" s="260">
        <v>409</v>
      </c>
      <c r="M45" s="260">
        <f t="shared" si="5"/>
        <v>17752</v>
      </c>
      <c r="N45" s="260">
        <f t="shared" si="4"/>
        <v>15493</v>
      </c>
      <c r="O45" s="260">
        <f t="shared" si="6"/>
        <v>33245</v>
      </c>
      <c r="P45" s="662"/>
      <c r="Q45" s="1077" t="s">
        <v>367</v>
      </c>
      <c r="R45" s="1077"/>
    </row>
    <row r="46" spans="1:18" ht="15.75">
      <c r="A46" s="1088" t="s">
        <v>65</v>
      </c>
      <c r="B46" s="1088"/>
      <c r="C46" s="260">
        <v>16851</v>
      </c>
      <c r="D46" s="260">
        <v>14141</v>
      </c>
      <c r="E46" s="260">
        <v>9433</v>
      </c>
      <c r="F46" s="260">
        <v>9824</v>
      </c>
      <c r="G46" s="260">
        <v>4320</v>
      </c>
      <c r="H46" s="260">
        <v>3750</v>
      </c>
      <c r="I46" s="260">
        <v>2320</v>
      </c>
      <c r="J46" s="260">
        <v>1664</v>
      </c>
      <c r="K46" s="260">
        <v>1805</v>
      </c>
      <c r="L46" s="260">
        <v>1090</v>
      </c>
      <c r="M46" s="260">
        <f t="shared" si="5"/>
        <v>34729</v>
      </c>
      <c r="N46" s="260">
        <f t="shared" si="4"/>
        <v>30469</v>
      </c>
      <c r="O46" s="260">
        <f t="shared" si="6"/>
        <v>65198</v>
      </c>
      <c r="P46" s="195"/>
      <c r="Q46" s="1077" t="s">
        <v>199</v>
      </c>
      <c r="R46" s="1077"/>
    </row>
    <row r="47" spans="1:18" ht="15.75">
      <c r="A47" s="1088" t="s">
        <v>66</v>
      </c>
      <c r="B47" s="1088"/>
      <c r="C47" s="260">
        <v>10802</v>
      </c>
      <c r="D47" s="260">
        <v>8603</v>
      </c>
      <c r="E47" s="260">
        <v>6707</v>
      </c>
      <c r="F47" s="260">
        <v>6704</v>
      </c>
      <c r="G47" s="260">
        <v>2739</v>
      </c>
      <c r="H47" s="260">
        <v>2315</v>
      </c>
      <c r="I47" s="260">
        <v>1428</v>
      </c>
      <c r="J47" s="260">
        <v>1087</v>
      </c>
      <c r="K47" s="260">
        <v>984</v>
      </c>
      <c r="L47" s="260">
        <v>671</v>
      </c>
      <c r="M47" s="260">
        <f t="shared" si="5"/>
        <v>22660</v>
      </c>
      <c r="N47" s="260">
        <f t="shared" si="4"/>
        <v>19380</v>
      </c>
      <c r="O47" s="260">
        <f t="shared" si="6"/>
        <v>42040</v>
      </c>
      <c r="P47" s="195"/>
      <c r="Q47" s="1077" t="s">
        <v>200</v>
      </c>
      <c r="R47" s="1077"/>
    </row>
    <row r="48" spans="1:18" ht="15.75">
      <c r="A48" s="1088" t="s">
        <v>67</v>
      </c>
      <c r="B48" s="1088"/>
      <c r="C48" s="260">
        <v>14599</v>
      </c>
      <c r="D48" s="260">
        <v>13160</v>
      </c>
      <c r="E48" s="260">
        <v>5693</v>
      </c>
      <c r="F48" s="260">
        <v>5418</v>
      </c>
      <c r="G48" s="260">
        <v>2751</v>
      </c>
      <c r="H48" s="260">
        <v>2232</v>
      </c>
      <c r="I48" s="260">
        <v>1457</v>
      </c>
      <c r="J48" s="260">
        <v>1096</v>
      </c>
      <c r="K48" s="260">
        <v>930</v>
      </c>
      <c r="L48" s="260">
        <v>468</v>
      </c>
      <c r="M48" s="260">
        <f t="shared" si="5"/>
        <v>25430</v>
      </c>
      <c r="N48" s="260">
        <f t="shared" si="4"/>
        <v>22374</v>
      </c>
      <c r="O48" s="260">
        <f t="shared" si="6"/>
        <v>47804</v>
      </c>
      <c r="P48" s="195"/>
      <c r="Q48" s="1077" t="s">
        <v>450</v>
      </c>
      <c r="R48" s="1077"/>
    </row>
    <row r="49" spans="1:18" ht="15.75">
      <c r="A49" s="1088" t="s">
        <v>137</v>
      </c>
      <c r="B49" s="1088"/>
      <c r="C49" s="260">
        <v>13153</v>
      </c>
      <c r="D49" s="260">
        <v>10460</v>
      </c>
      <c r="E49" s="260">
        <v>5363</v>
      </c>
      <c r="F49" s="260">
        <v>5893</v>
      </c>
      <c r="G49" s="260">
        <v>2230</v>
      </c>
      <c r="H49" s="260">
        <v>1823</v>
      </c>
      <c r="I49" s="260">
        <v>950</v>
      </c>
      <c r="J49" s="260">
        <v>761</v>
      </c>
      <c r="K49" s="260">
        <v>508</v>
      </c>
      <c r="L49" s="260">
        <v>294</v>
      </c>
      <c r="M49" s="260">
        <f t="shared" si="5"/>
        <v>22204</v>
      </c>
      <c r="N49" s="260">
        <f t="shared" si="4"/>
        <v>19231</v>
      </c>
      <c r="O49" s="260">
        <f t="shared" si="6"/>
        <v>41435</v>
      </c>
      <c r="P49" s="195"/>
      <c r="Q49" s="1077" t="s">
        <v>451</v>
      </c>
      <c r="R49" s="1077"/>
    </row>
    <row r="50" spans="1:18" ht="15.75">
      <c r="A50" s="1088" t="s">
        <v>69</v>
      </c>
      <c r="B50" s="1088"/>
      <c r="C50" s="260">
        <v>7255</v>
      </c>
      <c r="D50" s="260">
        <v>5892</v>
      </c>
      <c r="E50" s="260">
        <v>4091</v>
      </c>
      <c r="F50" s="260">
        <v>4331</v>
      </c>
      <c r="G50" s="260">
        <v>1793</v>
      </c>
      <c r="H50" s="260">
        <v>1321</v>
      </c>
      <c r="I50" s="260">
        <v>1000</v>
      </c>
      <c r="J50" s="260">
        <v>524</v>
      </c>
      <c r="K50" s="260">
        <v>495</v>
      </c>
      <c r="L50" s="260">
        <v>214</v>
      </c>
      <c r="M50" s="260">
        <f t="shared" si="5"/>
        <v>14634</v>
      </c>
      <c r="N50" s="260">
        <f t="shared" si="4"/>
        <v>12282</v>
      </c>
      <c r="O50" s="260">
        <f t="shared" si="6"/>
        <v>26916</v>
      </c>
      <c r="P50" s="195"/>
      <c r="Q50" s="1077" t="s">
        <v>452</v>
      </c>
      <c r="R50" s="1077"/>
    </row>
    <row r="51" spans="1:18" ht="15.75">
      <c r="A51" s="1088" t="s">
        <v>70</v>
      </c>
      <c r="B51" s="1088"/>
      <c r="C51" s="260">
        <v>10863</v>
      </c>
      <c r="D51" s="260">
        <v>9125</v>
      </c>
      <c r="E51" s="260">
        <v>6919</v>
      </c>
      <c r="F51" s="260">
        <v>6655</v>
      </c>
      <c r="G51" s="260">
        <v>2777</v>
      </c>
      <c r="H51" s="260">
        <v>2335</v>
      </c>
      <c r="I51" s="260">
        <v>1381</v>
      </c>
      <c r="J51" s="260">
        <v>839</v>
      </c>
      <c r="K51" s="260">
        <v>757</v>
      </c>
      <c r="L51" s="260">
        <v>262</v>
      </c>
      <c r="M51" s="260">
        <f t="shared" si="5"/>
        <v>22697</v>
      </c>
      <c r="N51" s="260">
        <f t="shared" si="4"/>
        <v>19216</v>
      </c>
      <c r="O51" s="260">
        <f t="shared" si="6"/>
        <v>41913</v>
      </c>
      <c r="P51" s="195"/>
      <c r="Q51" s="1077" t="s">
        <v>204</v>
      </c>
      <c r="R51" s="1077"/>
    </row>
    <row r="52" spans="1:18" ht="15.75">
      <c r="A52" s="1088" t="s">
        <v>71</v>
      </c>
      <c r="B52" s="1088"/>
      <c r="C52" s="260">
        <v>15799</v>
      </c>
      <c r="D52" s="260">
        <v>12693</v>
      </c>
      <c r="E52" s="260">
        <v>10751</v>
      </c>
      <c r="F52" s="260">
        <v>11323</v>
      </c>
      <c r="G52" s="260">
        <v>4858</v>
      </c>
      <c r="H52" s="260">
        <v>3705</v>
      </c>
      <c r="I52" s="260">
        <v>2473</v>
      </c>
      <c r="J52" s="260">
        <v>1809</v>
      </c>
      <c r="K52" s="260">
        <v>1467</v>
      </c>
      <c r="L52" s="260">
        <v>606</v>
      </c>
      <c r="M52" s="260">
        <f t="shared" si="5"/>
        <v>35348</v>
      </c>
      <c r="N52" s="260">
        <f t="shared" si="4"/>
        <v>30136</v>
      </c>
      <c r="O52" s="260">
        <f t="shared" si="6"/>
        <v>65484</v>
      </c>
      <c r="P52" s="195"/>
      <c r="Q52" s="1077" t="s">
        <v>205</v>
      </c>
      <c r="R52" s="1077"/>
    </row>
    <row r="53" spans="1:18" ht="15.75">
      <c r="A53" s="1088" t="s">
        <v>72</v>
      </c>
      <c r="B53" s="1088"/>
      <c r="C53" s="260">
        <v>9870</v>
      </c>
      <c r="D53" s="260">
        <v>7572</v>
      </c>
      <c r="E53" s="260">
        <v>5517</v>
      </c>
      <c r="F53" s="260">
        <v>4412</v>
      </c>
      <c r="G53" s="260">
        <v>2315</v>
      </c>
      <c r="H53" s="260">
        <v>1730</v>
      </c>
      <c r="I53" s="260">
        <v>961</v>
      </c>
      <c r="J53" s="260">
        <v>651</v>
      </c>
      <c r="K53" s="260">
        <v>489</v>
      </c>
      <c r="L53" s="260">
        <v>310</v>
      </c>
      <c r="M53" s="260">
        <f t="shared" si="5"/>
        <v>19152</v>
      </c>
      <c r="N53" s="260">
        <f t="shared" si="4"/>
        <v>14675</v>
      </c>
      <c r="O53" s="260">
        <f t="shared" si="6"/>
        <v>33827</v>
      </c>
      <c r="P53" s="195"/>
      <c r="Q53" s="1077" t="s">
        <v>206</v>
      </c>
      <c r="R53" s="1077"/>
    </row>
    <row r="54" spans="1:18" ht="16.5" thickBot="1">
      <c r="A54" s="1124" t="s">
        <v>73</v>
      </c>
      <c r="B54" s="1124"/>
      <c r="C54" s="796">
        <v>26695</v>
      </c>
      <c r="D54" s="796">
        <v>24108</v>
      </c>
      <c r="E54" s="796">
        <v>12404</v>
      </c>
      <c r="F54" s="796">
        <v>14218</v>
      </c>
      <c r="G54" s="796">
        <v>4722</v>
      </c>
      <c r="H54" s="796">
        <v>3967</v>
      </c>
      <c r="I54" s="796">
        <v>1992</v>
      </c>
      <c r="J54" s="796">
        <v>1496</v>
      </c>
      <c r="K54" s="796">
        <v>956</v>
      </c>
      <c r="L54" s="796">
        <v>549</v>
      </c>
      <c r="M54" s="797">
        <f t="shared" si="5"/>
        <v>46769</v>
      </c>
      <c r="N54" s="797">
        <f t="shared" si="4"/>
        <v>44338</v>
      </c>
      <c r="O54" s="797">
        <f t="shared" si="6"/>
        <v>91107</v>
      </c>
      <c r="P54" s="795"/>
      <c r="Q54" s="1089" t="s">
        <v>382</v>
      </c>
      <c r="R54" s="1089"/>
    </row>
    <row r="55" spans="1:18" ht="17.25" thickTop="1" thickBot="1">
      <c r="A55" s="1073" t="s">
        <v>32</v>
      </c>
      <c r="B55" s="1073"/>
      <c r="C55" s="798">
        <f>SUM(C36:C54)</f>
        <v>249896</v>
      </c>
      <c r="D55" s="798">
        <f t="shared" ref="D55:L55" si="7">SUM(D36:D54)</f>
        <v>218612</v>
      </c>
      <c r="E55" s="798">
        <f t="shared" si="7"/>
        <v>113718</v>
      </c>
      <c r="F55" s="798">
        <f t="shared" si="7"/>
        <v>106079</v>
      </c>
      <c r="G55" s="798">
        <f t="shared" si="7"/>
        <v>45758</v>
      </c>
      <c r="H55" s="798">
        <f t="shared" si="7"/>
        <v>44597</v>
      </c>
      <c r="I55" s="798">
        <f t="shared" si="7"/>
        <v>25241</v>
      </c>
      <c r="J55" s="798">
        <f t="shared" si="7"/>
        <v>17373</v>
      </c>
      <c r="K55" s="798">
        <f t="shared" si="7"/>
        <v>14951</v>
      </c>
      <c r="L55" s="798">
        <f t="shared" si="7"/>
        <v>9131</v>
      </c>
      <c r="M55" s="798">
        <f t="shared" si="5"/>
        <v>449564</v>
      </c>
      <c r="N55" s="798">
        <f t="shared" si="4"/>
        <v>395792</v>
      </c>
      <c r="O55" s="798">
        <f t="shared" si="6"/>
        <v>845356</v>
      </c>
      <c r="P55" s="193"/>
      <c r="Q55" s="1090" t="s">
        <v>181</v>
      </c>
      <c r="R55" s="1090"/>
    </row>
    <row r="56" spans="1:18" ht="13.5" thickTop="1">
      <c r="A56" s="799"/>
      <c r="B56" s="799"/>
      <c r="C56" s="799"/>
      <c r="D56" s="799"/>
      <c r="E56" s="799"/>
      <c r="F56" s="799"/>
      <c r="G56" s="799"/>
      <c r="H56" s="799"/>
      <c r="I56" s="799"/>
      <c r="J56" s="799"/>
      <c r="K56" s="799"/>
      <c r="L56" s="799"/>
      <c r="M56" s="799"/>
      <c r="N56" s="799"/>
      <c r="O56" s="799"/>
      <c r="P56" s="799"/>
      <c r="Q56" s="799"/>
      <c r="R56" s="799"/>
    </row>
    <row r="57" spans="1:18" ht="18">
      <c r="A57" s="737"/>
      <c r="B57" s="737"/>
      <c r="C57" s="737"/>
      <c r="D57" s="737"/>
      <c r="E57" s="737"/>
      <c r="F57" s="737"/>
      <c r="G57" s="737"/>
      <c r="H57" s="737"/>
      <c r="I57" s="737"/>
      <c r="J57" s="737"/>
      <c r="K57" s="737"/>
      <c r="L57" s="737"/>
      <c r="M57" s="737"/>
      <c r="N57" s="737"/>
      <c r="O57" s="737"/>
      <c r="P57" s="737"/>
      <c r="Q57" s="737"/>
      <c r="R57" s="737"/>
    </row>
    <row r="58" spans="1:18" ht="18">
      <c r="A58" s="1486" t="s">
        <v>724</v>
      </c>
      <c r="B58" s="1486"/>
      <c r="C58" s="1486"/>
      <c r="D58" s="1486"/>
      <c r="E58" s="1486"/>
      <c r="F58" s="1486"/>
      <c r="G58" s="1486"/>
      <c r="H58" s="1486"/>
      <c r="I58" s="1486"/>
      <c r="J58" s="1486"/>
      <c r="K58" s="1486"/>
      <c r="L58" s="1486"/>
      <c r="M58" s="1486"/>
      <c r="N58" s="1486"/>
      <c r="O58" s="1486"/>
      <c r="P58" s="1486"/>
      <c r="Q58" s="1486"/>
      <c r="R58" s="1486"/>
    </row>
    <row r="59" spans="1:18" ht="18">
      <c r="A59" s="1446" t="s">
        <v>725</v>
      </c>
      <c r="B59" s="1446"/>
      <c r="C59" s="1446"/>
      <c r="D59" s="1446"/>
      <c r="E59" s="1446"/>
      <c r="F59" s="1446"/>
      <c r="G59" s="1446"/>
      <c r="H59" s="1446"/>
      <c r="I59" s="1446"/>
      <c r="J59" s="1446"/>
      <c r="K59" s="1446"/>
      <c r="L59" s="1446"/>
      <c r="M59" s="1446"/>
      <c r="N59" s="1446"/>
      <c r="O59" s="1446"/>
      <c r="P59" s="1446"/>
      <c r="Q59" s="1446"/>
      <c r="R59" s="645"/>
    </row>
    <row r="60" spans="1:18" ht="18.75" thickBot="1">
      <c r="A60" s="1467" t="s">
        <v>726</v>
      </c>
      <c r="B60" s="1467"/>
      <c r="C60" s="645"/>
      <c r="D60" s="601"/>
      <c r="E60" s="601"/>
      <c r="F60" s="601"/>
      <c r="G60" s="601"/>
      <c r="H60" s="601"/>
      <c r="I60" s="601"/>
      <c r="J60" s="601"/>
      <c r="K60" s="601"/>
      <c r="L60" s="601"/>
      <c r="M60" s="601"/>
      <c r="N60" s="601"/>
      <c r="O60" s="601"/>
      <c r="P60" s="1467" t="s">
        <v>727</v>
      </c>
      <c r="Q60" s="1467"/>
      <c r="R60" s="1133"/>
    </row>
    <row r="61" spans="1:18" ht="32.25" customHeight="1" thickTop="1">
      <c r="A61" s="1430" t="s">
        <v>41</v>
      </c>
      <c r="B61" s="1430"/>
      <c r="C61" s="1440"/>
      <c r="D61" s="1440"/>
      <c r="E61" s="1440" t="s">
        <v>81</v>
      </c>
      <c r="F61" s="1440"/>
      <c r="G61" s="1440" t="s">
        <v>80</v>
      </c>
      <c r="H61" s="1440"/>
      <c r="I61" s="1440" t="s">
        <v>84</v>
      </c>
      <c r="J61" s="1440"/>
      <c r="K61" s="1440" t="s">
        <v>85</v>
      </c>
      <c r="L61" s="1440"/>
      <c r="M61" s="1440" t="s">
        <v>32</v>
      </c>
      <c r="N61" s="1440"/>
      <c r="O61" s="1440"/>
      <c r="P61" s="1430" t="s">
        <v>180</v>
      </c>
      <c r="Q61" s="1430"/>
      <c r="R61" s="1430"/>
    </row>
    <row r="62" spans="1:18" ht="31.5" customHeight="1">
      <c r="A62" s="1431"/>
      <c r="B62" s="1431"/>
      <c r="C62" s="1435"/>
      <c r="D62" s="1435"/>
      <c r="E62" s="1435" t="s">
        <v>242</v>
      </c>
      <c r="F62" s="1435"/>
      <c r="G62" s="1435" t="s">
        <v>243</v>
      </c>
      <c r="H62" s="1435"/>
      <c r="I62" s="1435" t="s">
        <v>244</v>
      </c>
      <c r="J62" s="1435"/>
      <c r="K62" s="1435" t="s">
        <v>240</v>
      </c>
      <c r="L62" s="1435"/>
      <c r="M62" s="1435" t="s">
        <v>181</v>
      </c>
      <c r="N62" s="1435"/>
      <c r="O62" s="1435"/>
      <c r="P62" s="1431"/>
      <c r="Q62" s="1431"/>
      <c r="R62" s="1431"/>
    </row>
    <row r="63" spans="1:18" ht="15.75">
      <c r="A63" s="1431"/>
      <c r="B63" s="1431"/>
      <c r="C63" s="637" t="s">
        <v>131</v>
      </c>
      <c r="D63" s="637" t="s">
        <v>34</v>
      </c>
      <c r="E63" s="637" t="s">
        <v>131</v>
      </c>
      <c r="F63" s="637" t="s">
        <v>34</v>
      </c>
      <c r="G63" s="637" t="s">
        <v>131</v>
      </c>
      <c r="H63" s="637" t="s">
        <v>34</v>
      </c>
      <c r="I63" s="637" t="s">
        <v>131</v>
      </c>
      <c r="J63" s="637" t="s">
        <v>34</v>
      </c>
      <c r="K63" s="637" t="s">
        <v>131</v>
      </c>
      <c r="L63" s="637" t="s">
        <v>34</v>
      </c>
      <c r="M63" s="637" t="s">
        <v>131</v>
      </c>
      <c r="N63" s="637" t="s">
        <v>34</v>
      </c>
      <c r="O63" s="637" t="s">
        <v>32</v>
      </c>
      <c r="P63" s="1431"/>
      <c r="Q63" s="1431"/>
      <c r="R63" s="1431"/>
    </row>
    <row r="64" spans="1:18" ht="16.5" thickBot="1">
      <c r="A64" s="1432"/>
      <c r="B64" s="1432"/>
      <c r="C64" s="638" t="s">
        <v>186</v>
      </c>
      <c r="D64" s="638" t="s">
        <v>185</v>
      </c>
      <c r="E64" s="638" t="s">
        <v>186</v>
      </c>
      <c r="F64" s="638" t="s">
        <v>185</v>
      </c>
      <c r="G64" s="638" t="s">
        <v>186</v>
      </c>
      <c r="H64" s="638" t="s">
        <v>185</v>
      </c>
      <c r="I64" s="638" t="s">
        <v>186</v>
      </c>
      <c r="J64" s="638" t="s">
        <v>185</v>
      </c>
      <c r="K64" s="638" t="s">
        <v>186</v>
      </c>
      <c r="L64" s="638" t="s">
        <v>185</v>
      </c>
      <c r="M64" s="638" t="s">
        <v>186</v>
      </c>
      <c r="N64" s="638" t="s">
        <v>185</v>
      </c>
      <c r="O64" s="638" t="s">
        <v>181</v>
      </c>
      <c r="P64" s="1432"/>
      <c r="Q64" s="1432"/>
      <c r="R64" s="1432"/>
    </row>
    <row r="65" spans="1:18" ht="16.5" thickTop="1">
      <c r="A65" s="1093" t="s">
        <v>54</v>
      </c>
      <c r="B65" s="1093"/>
      <c r="C65" s="647">
        <v>7488</v>
      </c>
      <c r="D65" s="647">
        <v>4430</v>
      </c>
      <c r="E65" s="647">
        <v>3620</v>
      </c>
      <c r="F65" s="647">
        <v>8302</v>
      </c>
      <c r="G65" s="647">
        <v>6211</v>
      </c>
      <c r="H65" s="647">
        <v>2918</v>
      </c>
      <c r="I65" s="647">
        <v>4022</v>
      </c>
      <c r="J65" s="647">
        <v>3226</v>
      </c>
      <c r="K65" s="647">
        <v>6056</v>
      </c>
      <c r="L65" s="647">
        <v>3254</v>
      </c>
      <c r="M65" s="647">
        <f>SUM(K65,I65,G65,E65,C65)</f>
        <v>27397</v>
      </c>
      <c r="N65" s="647">
        <f t="shared" ref="N65:N83" si="8">SUM(L65,J65,H65,F65,D65)</f>
        <v>22130</v>
      </c>
      <c r="O65" s="647">
        <f>SUM(M65:N65)</f>
        <v>49527</v>
      </c>
      <c r="P65" s="792"/>
      <c r="Q65" s="1078" t="s">
        <v>449</v>
      </c>
      <c r="R65" s="1078"/>
    </row>
    <row r="66" spans="1:18" ht="15.75">
      <c r="A66" s="1088" t="s">
        <v>55</v>
      </c>
      <c r="B66" s="1088"/>
      <c r="C66" s="648">
        <v>8294</v>
      </c>
      <c r="D66" s="648">
        <v>7587</v>
      </c>
      <c r="E66" s="648">
        <v>5665</v>
      </c>
      <c r="F66" s="648">
        <v>5087</v>
      </c>
      <c r="G66" s="648">
        <v>1774</v>
      </c>
      <c r="H66" s="648">
        <v>1161</v>
      </c>
      <c r="I66" s="648">
        <v>828</v>
      </c>
      <c r="J66" s="648">
        <v>389</v>
      </c>
      <c r="K66" s="648">
        <v>411</v>
      </c>
      <c r="L66" s="648">
        <v>122</v>
      </c>
      <c r="M66" s="648">
        <f t="shared" ref="M66:M83" si="9">SUM(K66,I66,G66,E66,C66)</f>
        <v>16972</v>
      </c>
      <c r="N66" s="648">
        <f t="shared" si="8"/>
        <v>14346</v>
      </c>
      <c r="O66" s="648">
        <f t="shared" ref="O66:O84" si="10">SUM(M66:N66)</f>
        <v>31318</v>
      </c>
      <c r="P66" s="196"/>
      <c r="Q66" s="1077" t="s">
        <v>191</v>
      </c>
      <c r="R66" s="1077"/>
    </row>
    <row r="67" spans="1:18" ht="15.75">
      <c r="A67" s="1088" t="s">
        <v>56</v>
      </c>
      <c r="B67" s="1088"/>
      <c r="C67" s="648">
        <v>16648</v>
      </c>
      <c r="D67" s="648">
        <v>14772</v>
      </c>
      <c r="E67" s="648">
        <v>5528</v>
      </c>
      <c r="F67" s="648">
        <v>4040</v>
      </c>
      <c r="G67" s="648">
        <v>2635</v>
      </c>
      <c r="H67" s="648">
        <v>1584</v>
      </c>
      <c r="I67" s="648">
        <v>1347</v>
      </c>
      <c r="J67" s="648">
        <v>668</v>
      </c>
      <c r="K67" s="648">
        <v>688</v>
      </c>
      <c r="L67" s="648">
        <v>231</v>
      </c>
      <c r="M67" s="648">
        <f t="shared" si="9"/>
        <v>26846</v>
      </c>
      <c r="N67" s="648">
        <f t="shared" si="8"/>
        <v>21295</v>
      </c>
      <c r="O67" s="648">
        <f t="shared" si="10"/>
        <v>48141</v>
      </c>
      <c r="P67" s="196"/>
      <c r="Q67" s="1077" t="s">
        <v>192</v>
      </c>
      <c r="R67" s="1077"/>
    </row>
    <row r="68" spans="1:18" ht="23.25" customHeight="1">
      <c r="A68" s="1436" t="s">
        <v>386</v>
      </c>
      <c r="B68" s="641" t="s">
        <v>331</v>
      </c>
      <c r="C68" s="648">
        <v>14672</v>
      </c>
      <c r="D68" s="648">
        <v>14223</v>
      </c>
      <c r="E68" s="648">
        <v>3073</v>
      </c>
      <c r="F68" s="648">
        <v>2761</v>
      </c>
      <c r="G68" s="648">
        <v>1537</v>
      </c>
      <c r="H68" s="648">
        <v>1101</v>
      </c>
      <c r="I68" s="648">
        <v>658</v>
      </c>
      <c r="J68" s="648">
        <v>345</v>
      </c>
      <c r="K68" s="648">
        <v>246</v>
      </c>
      <c r="L68" s="648">
        <v>88</v>
      </c>
      <c r="M68" s="648">
        <f t="shared" si="9"/>
        <v>20186</v>
      </c>
      <c r="N68" s="648">
        <f t="shared" si="8"/>
        <v>18518</v>
      </c>
      <c r="O68" s="648">
        <f t="shared" si="10"/>
        <v>38704</v>
      </c>
      <c r="P68" s="196"/>
      <c r="Q68" s="204" t="s">
        <v>453</v>
      </c>
      <c r="R68" s="1441" t="s">
        <v>179</v>
      </c>
    </row>
    <row r="69" spans="1:18" ht="15.75">
      <c r="A69" s="1437"/>
      <c r="B69" s="641" t="s">
        <v>333</v>
      </c>
      <c r="C69" s="648">
        <v>27358</v>
      </c>
      <c r="D69" s="648">
        <v>25383</v>
      </c>
      <c r="E69" s="648">
        <v>7122</v>
      </c>
      <c r="F69" s="648">
        <v>5245</v>
      </c>
      <c r="G69" s="648">
        <v>3432</v>
      </c>
      <c r="H69" s="648">
        <v>2297</v>
      </c>
      <c r="I69" s="648">
        <v>1543</v>
      </c>
      <c r="J69" s="648">
        <v>1023</v>
      </c>
      <c r="K69" s="648">
        <v>591</v>
      </c>
      <c r="L69" s="648">
        <v>348</v>
      </c>
      <c r="M69" s="648">
        <f t="shared" si="9"/>
        <v>40046</v>
      </c>
      <c r="N69" s="648">
        <f t="shared" si="8"/>
        <v>34296</v>
      </c>
      <c r="O69" s="648">
        <f t="shared" si="10"/>
        <v>74342</v>
      </c>
      <c r="P69" s="196"/>
      <c r="Q69" s="204" t="s">
        <v>454</v>
      </c>
      <c r="R69" s="1442"/>
    </row>
    <row r="70" spans="1:18" ht="15.75">
      <c r="A70" s="1437"/>
      <c r="B70" s="641" t="s">
        <v>332</v>
      </c>
      <c r="C70" s="648">
        <v>9614</v>
      </c>
      <c r="D70" s="648">
        <v>6651</v>
      </c>
      <c r="E70" s="648">
        <v>5521</v>
      </c>
      <c r="F70" s="648">
        <v>6307</v>
      </c>
      <c r="G70" s="648">
        <v>2207</v>
      </c>
      <c r="H70" s="648">
        <v>2126</v>
      </c>
      <c r="I70" s="648">
        <v>1064</v>
      </c>
      <c r="J70" s="648">
        <v>843</v>
      </c>
      <c r="K70" s="648">
        <v>656</v>
      </c>
      <c r="L70" s="648">
        <v>263</v>
      </c>
      <c r="M70" s="648">
        <f t="shared" si="9"/>
        <v>19062</v>
      </c>
      <c r="N70" s="648">
        <f t="shared" si="8"/>
        <v>16190</v>
      </c>
      <c r="O70" s="648">
        <f t="shared" si="10"/>
        <v>35252</v>
      </c>
      <c r="P70" s="196"/>
      <c r="Q70" s="204" t="s">
        <v>455</v>
      </c>
      <c r="R70" s="1442"/>
    </row>
    <row r="71" spans="1:18" ht="15.75">
      <c r="A71" s="1437"/>
      <c r="B71" s="641" t="s">
        <v>334</v>
      </c>
      <c r="C71" s="648">
        <v>7291</v>
      </c>
      <c r="D71" s="648">
        <v>6561</v>
      </c>
      <c r="E71" s="648">
        <v>3680</v>
      </c>
      <c r="F71" s="648">
        <v>3346</v>
      </c>
      <c r="G71" s="648">
        <v>1288</v>
      </c>
      <c r="H71" s="648">
        <v>914</v>
      </c>
      <c r="I71" s="648">
        <v>542</v>
      </c>
      <c r="J71" s="648">
        <v>291</v>
      </c>
      <c r="K71" s="648">
        <v>305</v>
      </c>
      <c r="L71" s="648">
        <v>114</v>
      </c>
      <c r="M71" s="648">
        <f t="shared" si="9"/>
        <v>13106</v>
      </c>
      <c r="N71" s="648">
        <f t="shared" si="8"/>
        <v>11226</v>
      </c>
      <c r="O71" s="648">
        <f t="shared" si="10"/>
        <v>24332</v>
      </c>
      <c r="P71" s="196"/>
      <c r="Q71" s="204" t="s">
        <v>456</v>
      </c>
      <c r="R71" s="1442"/>
    </row>
    <row r="72" spans="1:18" ht="15.75">
      <c r="A72" s="1437"/>
      <c r="B72" s="641" t="s">
        <v>336</v>
      </c>
      <c r="C72" s="648">
        <v>18549</v>
      </c>
      <c r="D72" s="648">
        <v>16788</v>
      </c>
      <c r="E72" s="648">
        <v>3827</v>
      </c>
      <c r="F72" s="648">
        <v>2916</v>
      </c>
      <c r="G72" s="648">
        <v>1602</v>
      </c>
      <c r="H72" s="648">
        <v>1089</v>
      </c>
      <c r="I72" s="648">
        <v>834</v>
      </c>
      <c r="J72" s="648">
        <v>421</v>
      </c>
      <c r="K72" s="648">
        <v>341</v>
      </c>
      <c r="L72" s="648">
        <v>136</v>
      </c>
      <c r="M72" s="648">
        <f t="shared" si="9"/>
        <v>25153</v>
      </c>
      <c r="N72" s="648">
        <f t="shared" si="8"/>
        <v>21350</v>
      </c>
      <c r="O72" s="648">
        <f t="shared" si="10"/>
        <v>46503</v>
      </c>
      <c r="P72" s="196"/>
      <c r="Q72" s="204" t="s">
        <v>457</v>
      </c>
      <c r="R72" s="1442"/>
    </row>
    <row r="73" spans="1:18" ht="15.75">
      <c r="A73" s="1447"/>
      <c r="B73" s="641" t="s">
        <v>335</v>
      </c>
      <c r="C73" s="648">
        <v>8807</v>
      </c>
      <c r="D73" s="648">
        <v>8362</v>
      </c>
      <c r="E73" s="648">
        <v>5988</v>
      </c>
      <c r="F73" s="648">
        <v>4833</v>
      </c>
      <c r="G73" s="648">
        <v>1828</v>
      </c>
      <c r="H73" s="648">
        <v>1534</v>
      </c>
      <c r="I73" s="648">
        <v>958</v>
      </c>
      <c r="J73" s="648">
        <v>669</v>
      </c>
      <c r="K73" s="648">
        <v>443</v>
      </c>
      <c r="L73" s="648">
        <v>221</v>
      </c>
      <c r="M73" s="648">
        <f t="shared" si="9"/>
        <v>18024</v>
      </c>
      <c r="N73" s="648">
        <f t="shared" si="8"/>
        <v>15619</v>
      </c>
      <c r="O73" s="648">
        <f t="shared" si="10"/>
        <v>33643</v>
      </c>
      <c r="P73" s="196"/>
      <c r="Q73" s="204" t="s">
        <v>458</v>
      </c>
      <c r="R73" s="1443"/>
    </row>
    <row r="74" spans="1:18" ht="15.75">
      <c r="A74" s="1230" t="s">
        <v>64</v>
      </c>
      <c r="B74" s="1104"/>
      <c r="C74" s="660">
        <v>8001</v>
      </c>
      <c r="D74" s="660">
        <v>6318</v>
      </c>
      <c r="E74" s="660">
        <v>5541</v>
      </c>
      <c r="F74" s="660">
        <v>4859</v>
      </c>
      <c r="G74" s="660">
        <v>2710</v>
      </c>
      <c r="H74" s="660">
        <v>2384</v>
      </c>
      <c r="I74" s="263">
        <v>1347</v>
      </c>
      <c r="J74" s="660">
        <v>1125</v>
      </c>
      <c r="K74" s="660">
        <v>570</v>
      </c>
      <c r="L74" s="263">
        <v>508</v>
      </c>
      <c r="M74" s="660">
        <f t="shared" si="9"/>
        <v>18169</v>
      </c>
      <c r="N74" s="660">
        <f t="shared" si="8"/>
        <v>15194</v>
      </c>
      <c r="O74" s="660">
        <f t="shared" si="10"/>
        <v>33363</v>
      </c>
      <c r="P74" s="360"/>
      <c r="Q74" s="1077" t="s">
        <v>367</v>
      </c>
      <c r="R74" s="1077"/>
    </row>
    <row r="75" spans="1:18" ht="15.75">
      <c r="A75" s="1088" t="s">
        <v>65</v>
      </c>
      <c r="B75" s="1088"/>
      <c r="C75" s="648">
        <v>16210</v>
      </c>
      <c r="D75" s="648">
        <v>13317</v>
      </c>
      <c r="E75" s="648">
        <v>10458</v>
      </c>
      <c r="F75" s="648">
        <v>10131</v>
      </c>
      <c r="G75" s="648">
        <v>5170</v>
      </c>
      <c r="H75" s="648">
        <v>4054</v>
      </c>
      <c r="I75" s="648">
        <v>3232</v>
      </c>
      <c r="J75" s="648">
        <v>2175</v>
      </c>
      <c r="K75" s="648">
        <v>2605</v>
      </c>
      <c r="L75" s="648">
        <v>1300</v>
      </c>
      <c r="M75" s="648">
        <f t="shared" si="9"/>
        <v>37675</v>
      </c>
      <c r="N75" s="648">
        <f t="shared" si="8"/>
        <v>30977</v>
      </c>
      <c r="O75" s="648">
        <f t="shared" si="10"/>
        <v>68652</v>
      </c>
      <c r="P75" s="196"/>
      <c r="Q75" s="1077" t="s">
        <v>199</v>
      </c>
      <c r="R75" s="1077"/>
    </row>
    <row r="76" spans="1:18" ht="15.75">
      <c r="A76" s="1088" t="s">
        <v>66</v>
      </c>
      <c r="B76" s="1088"/>
      <c r="C76" s="648">
        <v>10388</v>
      </c>
      <c r="D76" s="648">
        <v>8466</v>
      </c>
      <c r="E76" s="648">
        <v>7283</v>
      </c>
      <c r="F76" s="648">
        <v>6992</v>
      </c>
      <c r="G76" s="648">
        <v>3542</v>
      </c>
      <c r="H76" s="648">
        <v>3376</v>
      </c>
      <c r="I76" s="648">
        <v>2008</v>
      </c>
      <c r="J76" s="648">
        <v>1634</v>
      </c>
      <c r="K76" s="648">
        <v>1493</v>
      </c>
      <c r="L76" s="648">
        <v>983</v>
      </c>
      <c r="M76" s="648">
        <f t="shared" si="9"/>
        <v>24714</v>
      </c>
      <c r="N76" s="648">
        <f t="shared" si="8"/>
        <v>21451</v>
      </c>
      <c r="O76" s="648">
        <f t="shared" si="10"/>
        <v>46165</v>
      </c>
      <c r="P76" s="196"/>
      <c r="Q76" s="1077" t="s">
        <v>200</v>
      </c>
      <c r="R76" s="1077"/>
    </row>
    <row r="77" spans="1:18" ht="15.75">
      <c r="A77" s="1088" t="s">
        <v>67</v>
      </c>
      <c r="B77" s="1088"/>
      <c r="C77" s="648">
        <v>13698</v>
      </c>
      <c r="D77" s="648">
        <v>12380</v>
      </c>
      <c r="E77" s="648">
        <v>6218</v>
      </c>
      <c r="F77" s="648">
        <v>5446</v>
      </c>
      <c r="G77" s="648">
        <v>3553</v>
      </c>
      <c r="H77" s="648">
        <v>2902</v>
      </c>
      <c r="I77" s="648">
        <v>1950</v>
      </c>
      <c r="J77" s="648">
        <v>1357</v>
      </c>
      <c r="K77" s="648">
        <v>1300</v>
      </c>
      <c r="L77" s="648">
        <v>553</v>
      </c>
      <c r="M77" s="648">
        <f t="shared" si="9"/>
        <v>26719</v>
      </c>
      <c r="N77" s="648">
        <f t="shared" si="8"/>
        <v>22638</v>
      </c>
      <c r="O77" s="648">
        <f t="shared" si="10"/>
        <v>49357</v>
      </c>
      <c r="P77" s="196"/>
      <c r="Q77" s="1077" t="s">
        <v>450</v>
      </c>
      <c r="R77" s="1077"/>
    </row>
    <row r="78" spans="1:18" ht="15.75">
      <c r="A78" s="1088" t="s">
        <v>137</v>
      </c>
      <c r="B78" s="1088"/>
      <c r="C78" s="648">
        <v>13162</v>
      </c>
      <c r="D78" s="648">
        <v>9729</v>
      </c>
      <c r="E78" s="648">
        <v>5557</v>
      </c>
      <c r="F78" s="648">
        <v>5834</v>
      </c>
      <c r="G78" s="648">
        <v>2767</v>
      </c>
      <c r="H78" s="648">
        <v>2234</v>
      </c>
      <c r="I78" s="648">
        <v>1380</v>
      </c>
      <c r="J78" s="648">
        <v>790</v>
      </c>
      <c r="K78" s="648">
        <v>651</v>
      </c>
      <c r="L78" s="648">
        <v>381</v>
      </c>
      <c r="M78" s="648">
        <f t="shared" si="9"/>
        <v>23517</v>
      </c>
      <c r="N78" s="648">
        <f t="shared" si="8"/>
        <v>18968</v>
      </c>
      <c r="O78" s="648">
        <f t="shared" si="10"/>
        <v>42485</v>
      </c>
      <c r="P78" s="196"/>
      <c r="Q78" s="1077" t="s">
        <v>451</v>
      </c>
      <c r="R78" s="1077"/>
    </row>
    <row r="79" spans="1:18" ht="15.75">
      <c r="A79" s="1088" t="s">
        <v>69</v>
      </c>
      <c r="B79" s="1088"/>
      <c r="C79" s="648">
        <v>6356</v>
      </c>
      <c r="D79" s="648">
        <v>5365</v>
      </c>
      <c r="E79" s="648">
        <v>4342</v>
      </c>
      <c r="F79" s="648">
        <v>4236</v>
      </c>
      <c r="G79" s="648">
        <v>2494</v>
      </c>
      <c r="H79" s="648">
        <v>1797</v>
      </c>
      <c r="I79" s="648">
        <v>1490</v>
      </c>
      <c r="J79" s="648">
        <v>806</v>
      </c>
      <c r="K79" s="648">
        <v>909</v>
      </c>
      <c r="L79" s="648">
        <v>295</v>
      </c>
      <c r="M79" s="648">
        <f t="shared" si="9"/>
        <v>15591</v>
      </c>
      <c r="N79" s="648">
        <f t="shared" si="8"/>
        <v>12499</v>
      </c>
      <c r="O79" s="648">
        <f t="shared" si="10"/>
        <v>28090</v>
      </c>
      <c r="P79" s="196"/>
      <c r="Q79" s="1077" t="s">
        <v>452</v>
      </c>
      <c r="R79" s="1077"/>
    </row>
    <row r="80" spans="1:18" ht="15.75">
      <c r="A80" s="1088" t="s">
        <v>70</v>
      </c>
      <c r="B80" s="1088"/>
      <c r="C80" s="648">
        <v>11047</v>
      </c>
      <c r="D80" s="648">
        <v>8446</v>
      </c>
      <c r="E80" s="648">
        <v>8184</v>
      </c>
      <c r="F80" s="648">
        <v>6906</v>
      </c>
      <c r="G80" s="648">
        <v>4217</v>
      </c>
      <c r="H80" s="648">
        <v>3001</v>
      </c>
      <c r="I80" s="648">
        <v>2352</v>
      </c>
      <c r="J80" s="648">
        <v>1289</v>
      </c>
      <c r="K80" s="648">
        <v>1442</v>
      </c>
      <c r="L80" s="648">
        <v>514</v>
      </c>
      <c r="M80" s="648">
        <f t="shared" si="9"/>
        <v>27242</v>
      </c>
      <c r="N80" s="648">
        <f t="shared" si="8"/>
        <v>20156</v>
      </c>
      <c r="O80" s="648">
        <f t="shared" si="10"/>
        <v>47398</v>
      </c>
      <c r="P80" s="196"/>
      <c r="Q80" s="1077" t="s">
        <v>204</v>
      </c>
      <c r="R80" s="1077"/>
    </row>
    <row r="81" spans="1:18" ht="15.75">
      <c r="A81" s="1088" t="s">
        <v>71</v>
      </c>
      <c r="B81" s="1088"/>
      <c r="C81" s="648">
        <v>15131</v>
      </c>
      <c r="D81" s="648">
        <v>12101</v>
      </c>
      <c r="E81" s="648">
        <v>12123</v>
      </c>
      <c r="F81" s="648">
        <v>11256</v>
      </c>
      <c r="G81" s="648">
        <v>6554</v>
      </c>
      <c r="H81" s="648">
        <v>4924</v>
      </c>
      <c r="I81" s="648">
        <v>4021</v>
      </c>
      <c r="J81" s="648">
        <v>2341</v>
      </c>
      <c r="K81" s="648">
        <v>2497</v>
      </c>
      <c r="L81" s="648">
        <v>1000</v>
      </c>
      <c r="M81" s="648">
        <f t="shared" si="9"/>
        <v>40326</v>
      </c>
      <c r="N81" s="648">
        <f t="shared" si="8"/>
        <v>31622</v>
      </c>
      <c r="O81" s="648">
        <f t="shared" si="10"/>
        <v>71948</v>
      </c>
      <c r="P81" s="196"/>
      <c r="Q81" s="1077" t="s">
        <v>205</v>
      </c>
      <c r="R81" s="1077"/>
    </row>
    <row r="82" spans="1:18" ht="15.75">
      <c r="A82" s="1088" t="s">
        <v>72</v>
      </c>
      <c r="B82" s="1088"/>
      <c r="C82" s="648">
        <v>8106</v>
      </c>
      <c r="D82" s="648">
        <v>6260</v>
      </c>
      <c r="E82" s="648">
        <v>5709</v>
      </c>
      <c r="F82" s="648">
        <v>4289</v>
      </c>
      <c r="G82" s="648">
        <v>2937</v>
      </c>
      <c r="H82" s="648">
        <v>2035</v>
      </c>
      <c r="I82" s="648">
        <v>1123</v>
      </c>
      <c r="J82" s="648">
        <v>732</v>
      </c>
      <c r="K82" s="648">
        <v>799</v>
      </c>
      <c r="L82" s="648">
        <v>333</v>
      </c>
      <c r="M82" s="648">
        <f t="shared" si="9"/>
        <v>18674</v>
      </c>
      <c r="N82" s="648">
        <f t="shared" si="8"/>
        <v>13649</v>
      </c>
      <c r="O82" s="648">
        <f t="shared" si="10"/>
        <v>32323</v>
      </c>
      <c r="P82" s="196"/>
      <c r="Q82" s="1077" t="s">
        <v>206</v>
      </c>
      <c r="R82" s="1077"/>
    </row>
    <row r="83" spans="1:18" ht="16.5" thickBot="1">
      <c r="A83" s="1104" t="s">
        <v>73</v>
      </c>
      <c r="B83" s="1104"/>
      <c r="C83" s="660">
        <v>26068</v>
      </c>
      <c r="D83" s="660">
        <v>22346</v>
      </c>
      <c r="E83" s="660">
        <v>14144</v>
      </c>
      <c r="F83" s="660">
        <v>14835</v>
      </c>
      <c r="G83" s="660">
        <v>6862</v>
      </c>
      <c r="H83" s="660">
        <v>5267</v>
      </c>
      <c r="I83" s="660">
        <v>3219</v>
      </c>
      <c r="J83" s="660">
        <v>1971</v>
      </c>
      <c r="K83" s="660">
        <v>1905</v>
      </c>
      <c r="L83" s="660">
        <v>692</v>
      </c>
      <c r="M83" s="294">
        <f t="shared" si="9"/>
        <v>52198</v>
      </c>
      <c r="N83" s="294">
        <f t="shared" si="8"/>
        <v>45111</v>
      </c>
      <c r="O83" s="294">
        <f t="shared" si="10"/>
        <v>97309</v>
      </c>
      <c r="P83" s="200"/>
      <c r="Q83" s="1089" t="s">
        <v>382</v>
      </c>
      <c r="R83" s="1089"/>
    </row>
    <row r="84" spans="1:18" ht="17.25" thickTop="1" thickBot="1">
      <c r="A84" s="1073" t="s">
        <v>32</v>
      </c>
      <c r="B84" s="1073"/>
      <c r="C84" s="702">
        <f>SUM(C65:C83)</f>
        <v>246888</v>
      </c>
      <c r="D84" s="702">
        <f t="shared" ref="D84:N84" si="11">SUM(D65:D83)</f>
        <v>209485</v>
      </c>
      <c r="E84" s="702">
        <f t="shared" si="11"/>
        <v>123583</v>
      </c>
      <c r="F84" s="702">
        <f t="shared" si="11"/>
        <v>117621</v>
      </c>
      <c r="G84" s="702">
        <f t="shared" si="11"/>
        <v>63320</v>
      </c>
      <c r="H84" s="702">
        <f t="shared" si="11"/>
        <v>46698</v>
      </c>
      <c r="I84" s="702">
        <f t="shared" si="11"/>
        <v>33918</v>
      </c>
      <c r="J84" s="702">
        <f t="shared" si="11"/>
        <v>22095</v>
      </c>
      <c r="K84" s="702">
        <f t="shared" si="11"/>
        <v>23908</v>
      </c>
      <c r="L84" s="702">
        <f t="shared" si="11"/>
        <v>11336</v>
      </c>
      <c r="M84" s="702">
        <f t="shared" si="11"/>
        <v>491617</v>
      </c>
      <c r="N84" s="702">
        <f t="shared" si="11"/>
        <v>407235</v>
      </c>
      <c r="O84" s="702">
        <f t="shared" si="10"/>
        <v>898852</v>
      </c>
      <c r="P84" s="78"/>
      <c r="Q84" s="1090" t="s">
        <v>181</v>
      </c>
      <c r="R84" s="1090"/>
    </row>
    <row r="96" spans="1:18">
      <c r="C96" s="256"/>
      <c r="D96" s="256"/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6"/>
      <c r="P96" s="256"/>
    </row>
    <row r="97" spans="3:16">
      <c r="C97" s="256"/>
      <c r="D97" s="256"/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6"/>
      <c r="P97" s="256"/>
    </row>
    <row r="98" spans="3:16">
      <c r="C98" s="256"/>
      <c r="D98" s="256"/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6"/>
      <c r="P98" s="256"/>
    </row>
    <row r="99" spans="3:16">
      <c r="C99" s="256"/>
      <c r="D99" s="256"/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6"/>
      <c r="P99" s="256"/>
    </row>
  </sheetData>
  <mergeCells count="59">
    <mergeCell ref="A68:A73"/>
    <mergeCell ref="R68:R73"/>
    <mergeCell ref="K61:L61"/>
    <mergeCell ref="M61:O61"/>
    <mergeCell ref="P61:R64"/>
    <mergeCell ref="E62:F62"/>
    <mergeCell ref="G62:H62"/>
    <mergeCell ref="I62:J62"/>
    <mergeCell ref="K62:L62"/>
    <mergeCell ref="M62:O62"/>
    <mergeCell ref="A61:B64"/>
    <mergeCell ref="C61:D61"/>
    <mergeCell ref="C62:D62"/>
    <mergeCell ref="E61:F61"/>
    <mergeCell ref="G61:H61"/>
    <mergeCell ref="I61:J61"/>
    <mergeCell ref="A39:A44"/>
    <mergeCell ref="R39:R44"/>
    <mergeCell ref="A60:B60"/>
    <mergeCell ref="P60:Q60"/>
    <mergeCell ref="A58:R58"/>
    <mergeCell ref="A59:Q59"/>
    <mergeCell ref="A31:B31"/>
    <mergeCell ref="P31:Q31"/>
    <mergeCell ref="A32:B35"/>
    <mergeCell ref="E32:F32"/>
    <mergeCell ref="G32:H32"/>
    <mergeCell ref="I32:J32"/>
    <mergeCell ref="K32:L32"/>
    <mergeCell ref="M32:O32"/>
    <mergeCell ref="P32:R35"/>
    <mergeCell ref="C32:D33"/>
    <mergeCell ref="E33:F33"/>
    <mergeCell ref="G33:H33"/>
    <mergeCell ref="I33:J33"/>
    <mergeCell ref="K33:L33"/>
    <mergeCell ref="M33:O33"/>
    <mergeCell ref="A30:S30"/>
    <mergeCell ref="I6:J6"/>
    <mergeCell ref="G5:H5"/>
    <mergeCell ref="G6:H6"/>
    <mergeCell ref="E5:F5"/>
    <mergeCell ref="E6:F6"/>
    <mergeCell ref="P5:R8"/>
    <mergeCell ref="A5:B8"/>
    <mergeCell ref="C5:D5"/>
    <mergeCell ref="A12:A17"/>
    <mergeCell ref="R12:R17"/>
    <mergeCell ref="A29:S29"/>
    <mergeCell ref="A2:R2"/>
    <mergeCell ref="A3:Q3"/>
    <mergeCell ref="A4:B4"/>
    <mergeCell ref="P4:Q4"/>
    <mergeCell ref="C6:D6"/>
    <mergeCell ref="M5:O5"/>
    <mergeCell ref="M6:O6"/>
    <mergeCell ref="K5:L5"/>
    <mergeCell ref="K6:L6"/>
    <mergeCell ref="I5:J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2:T94"/>
  <sheetViews>
    <sheetView rightToLeft="1" topLeftCell="A5" workbookViewId="0">
      <selection activeCell="A3" sqref="A3:S29"/>
    </sheetView>
  </sheetViews>
  <sheetFormatPr defaultRowHeight="12.75"/>
  <cols>
    <col min="17" max="17" width="9.28515625" customWidth="1"/>
    <col min="18" max="18" width="14.140625" customWidth="1"/>
  </cols>
  <sheetData>
    <row r="2" spans="1:19" ht="18">
      <c r="A2" s="1095"/>
      <c r="B2" s="1095"/>
      <c r="C2" s="1095"/>
      <c r="D2" s="1095"/>
      <c r="E2" s="1095"/>
      <c r="F2" s="1095"/>
      <c r="G2" s="1095"/>
      <c r="H2" s="1095"/>
      <c r="I2" s="1095"/>
      <c r="J2" s="1095"/>
      <c r="K2" s="1095"/>
      <c r="L2" s="1095"/>
      <c r="M2" s="1095"/>
      <c r="N2" s="1095"/>
      <c r="O2" s="1095"/>
      <c r="P2" s="1095"/>
      <c r="Q2" s="1095"/>
      <c r="R2" s="42"/>
      <c r="S2" s="42"/>
    </row>
    <row r="3" spans="1:19" ht="18">
      <c r="A3" s="1446" t="s">
        <v>728</v>
      </c>
      <c r="B3" s="1446"/>
      <c r="C3" s="1446"/>
      <c r="D3" s="1446"/>
      <c r="E3" s="1446"/>
      <c r="F3" s="1446"/>
      <c r="G3" s="1446"/>
      <c r="H3" s="1446"/>
      <c r="I3" s="1446"/>
      <c r="J3" s="1446"/>
      <c r="K3" s="1446"/>
      <c r="L3" s="1446"/>
      <c r="M3" s="1446"/>
      <c r="N3" s="1446"/>
      <c r="O3" s="1446"/>
      <c r="P3" s="1446"/>
      <c r="Q3" s="1446"/>
      <c r="R3" s="1446"/>
      <c r="S3" s="1446"/>
    </row>
    <row r="4" spans="1:19" ht="18">
      <c r="A4" s="1446" t="s">
        <v>729</v>
      </c>
      <c r="B4" s="1446"/>
      <c r="C4" s="1446"/>
      <c r="D4" s="1446"/>
      <c r="E4" s="1446"/>
      <c r="F4" s="1446"/>
      <c r="G4" s="1446"/>
      <c r="H4" s="1446"/>
      <c r="I4" s="1446"/>
      <c r="J4" s="1446"/>
      <c r="K4" s="1446"/>
      <c r="L4" s="1446"/>
      <c r="M4" s="1446"/>
      <c r="N4" s="1446"/>
      <c r="O4" s="1446"/>
      <c r="P4" s="1446"/>
      <c r="Q4" s="1446"/>
      <c r="R4" s="1446"/>
      <c r="S4" s="1446"/>
    </row>
    <row r="5" spans="1:19" ht="18.75" thickBot="1">
      <c r="A5" s="1467" t="s">
        <v>730</v>
      </c>
      <c r="B5" s="1467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1467" t="s">
        <v>347</v>
      </c>
      <c r="R5" s="1467"/>
      <c r="S5" s="1133"/>
    </row>
    <row r="6" spans="1:19" ht="32.25" customHeight="1" thickTop="1">
      <c r="A6" s="1430" t="s">
        <v>41</v>
      </c>
      <c r="B6" s="1430"/>
      <c r="C6" s="636"/>
      <c r="D6" s="636"/>
      <c r="E6" s="1440" t="s">
        <v>78</v>
      </c>
      <c r="F6" s="1440"/>
      <c r="G6" s="1440" t="s">
        <v>80</v>
      </c>
      <c r="H6" s="1440"/>
      <c r="I6" s="1440" t="s">
        <v>86</v>
      </c>
      <c r="J6" s="1440"/>
      <c r="K6" s="1440" t="s">
        <v>87</v>
      </c>
      <c r="L6" s="1440"/>
      <c r="M6" s="1440" t="s">
        <v>88</v>
      </c>
      <c r="N6" s="1440"/>
      <c r="O6" s="1440" t="s">
        <v>32</v>
      </c>
      <c r="P6" s="1440"/>
      <c r="Q6" s="1440"/>
      <c r="R6" s="1430" t="s">
        <v>180</v>
      </c>
      <c r="S6" s="1430"/>
    </row>
    <row r="7" spans="1:19" ht="31.5" customHeight="1">
      <c r="A7" s="1431"/>
      <c r="B7" s="1431"/>
      <c r="C7" s="637"/>
      <c r="D7" s="637"/>
      <c r="E7" s="1435" t="s">
        <v>228</v>
      </c>
      <c r="F7" s="1435"/>
      <c r="G7" s="1435" t="s">
        <v>229</v>
      </c>
      <c r="H7" s="1435"/>
      <c r="I7" s="1435" t="s">
        <v>230</v>
      </c>
      <c r="J7" s="1435"/>
      <c r="K7" s="1435" t="s">
        <v>231</v>
      </c>
      <c r="L7" s="1435"/>
      <c r="M7" s="1435" t="s">
        <v>239</v>
      </c>
      <c r="N7" s="1435"/>
      <c r="O7" s="1435" t="s">
        <v>731</v>
      </c>
      <c r="P7" s="1435"/>
      <c r="Q7" s="1435"/>
      <c r="R7" s="1431"/>
      <c r="S7" s="1431"/>
    </row>
    <row r="8" spans="1:19" ht="15.75">
      <c r="A8" s="1431"/>
      <c r="B8" s="1431"/>
      <c r="C8" s="637"/>
      <c r="D8" s="637"/>
      <c r="E8" s="637" t="s">
        <v>131</v>
      </c>
      <c r="F8" s="637" t="s">
        <v>34</v>
      </c>
      <c r="G8" s="637" t="s">
        <v>131</v>
      </c>
      <c r="H8" s="637" t="s">
        <v>34</v>
      </c>
      <c r="I8" s="637" t="s">
        <v>131</v>
      </c>
      <c r="J8" s="637" t="s">
        <v>34</v>
      </c>
      <c r="K8" s="637" t="s">
        <v>131</v>
      </c>
      <c r="L8" s="637" t="s">
        <v>34</v>
      </c>
      <c r="M8" s="637" t="s">
        <v>131</v>
      </c>
      <c r="N8" s="637" t="s">
        <v>34</v>
      </c>
      <c r="O8" s="637" t="s">
        <v>131</v>
      </c>
      <c r="P8" s="637" t="s">
        <v>34</v>
      </c>
      <c r="Q8" s="637" t="s">
        <v>32</v>
      </c>
      <c r="R8" s="1431"/>
      <c r="S8" s="1431"/>
    </row>
    <row r="9" spans="1:19" ht="16.5" thickBot="1">
      <c r="A9" s="1432"/>
      <c r="B9" s="1432"/>
      <c r="C9" s="638"/>
      <c r="D9" s="638"/>
      <c r="E9" s="638" t="s">
        <v>186</v>
      </c>
      <c r="F9" s="638" t="s">
        <v>185</v>
      </c>
      <c r="G9" s="638" t="s">
        <v>186</v>
      </c>
      <c r="H9" s="638" t="s">
        <v>185</v>
      </c>
      <c r="I9" s="638" t="s">
        <v>186</v>
      </c>
      <c r="J9" s="638" t="s">
        <v>185</v>
      </c>
      <c r="K9" s="638" t="s">
        <v>186</v>
      </c>
      <c r="L9" s="638" t="s">
        <v>185</v>
      </c>
      <c r="M9" s="638" t="s">
        <v>186</v>
      </c>
      <c r="N9" s="638" t="s">
        <v>185</v>
      </c>
      <c r="O9" s="638" t="s">
        <v>186</v>
      </c>
      <c r="P9" s="638" t="s">
        <v>185</v>
      </c>
      <c r="Q9" s="638" t="s">
        <v>181</v>
      </c>
      <c r="R9" s="1432"/>
      <c r="S9" s="1432"/>
    </row>
    <row r="10" spans="1:19" ht="16.5" thickTop="1">
      <c r="A10" s="1104" t="s">
        <v>54</v>
      </c>
      <c r="B10" s="1104"/>
      <c r="C10" s="660"/>
      <c r="D10" s="660"/>
      <c r="E10" s="263">
        <v>5571</v>
      </c>
      <c r="F10" s="263">
        <v>3628</v>
      </c>
      <c r="G10" s="263">
        <v>9421</v>
      </c>
      <c r="H10" s="263">
        <v>4322</v>
      </c>
      <c r="I10" s="263">
        <v>6101</v>
      </c>
      <c r="J10" s="263">
        <v>2317</v>
      </c>
      <c r="K10" s="263">
        <v>1581</v>
      </c>
      <c r="L10" s="263">
        <v>4780</v>
      </c>
      <c r="M10" s="263">
        <v>712</v>
      </c>
      <c r="N10" s="263">
        <v>3014</v>
      </c>
      <c r="O10" s="263">
        <f>SUM(M10,K10,I10,G10,E10)</f>
        <v>23386</v>
      </c>
      <c r="P10" s="263">
        <f t="shared" ref="P10:P25" si="0">SUM(N10,L10,J10,H10,F10)</f>
        <v>18061</v>
      </c>
      <c r="Q10" s="263">
        <f>SUM(O10:P10)</f>
        <v>41447</v>
      </c>
      <c r="R10" s="1078" t="s">
        <v>449</v>
      </c>
      <c r="S10" s="1078"/>
    </row>
    <row r="11" spans="1:19" ht="15.75">
      <c r="A11" s="1088" t="s">
        <v>55</v>
      </c>
      <c r="B11" s="1088"/>
      <c r="C11" s="648"/>
      <c r="D11" s="648"/>
      <c r="E11" s="260">
        <v>6996</v>
      </c>
      <c r="F11" s="260">
        <v>6354</v>
      </c>
      <c r="G11" s="260">
        <v>4434</v>
      </c>
      <c r="H11" s="260">
        <v>4086</v>
      </c>
      <c r="I11" s="260">
        <v>1386</v>
      </c>
      <c r="J11" s="260">
        <v>989</v>
      </c>
      <c r="K11" s="260">
        <v>569</v>
      </c>
      <c r="L11" s="260">
        <v>295</v>
      </c>
      <c r="M11" s="260">
        <v>241</v>
      </c>
      <c r="N11" s="260">
        <v>74</v>
      </c>
      <c r="O11" s="260">
        <f t="shared" ref="O11:P29" si="1">SUM(M11,K11,I11,G11,E11)</f>
        <v>13626</v>
      </c>
      <c r="P11" s="260">
        <f t="shared" si="0"/>
        <v>11798</v>
      </c>
      <c r="Q11" s="260">
        <f t="shared" ref="Q11:Q29" si="2">SUM(O11:P11)</f>
        <v>25424</v>
      </c>
      <c r="R11" s="1077" t="s">
        <v>191</v>
      </c>
      <c r="S11" s="1077"/>
    </row>
    <row r="12" spans="1:19" ht="15.75">
      <c r="A12" s="1088" t="s">
        <v>56</v>
      </c>
      <c r="B12" s="1088"/>
      <c r="C12" s="648"/>
      <c r="D12" s="648"/>
      <c r="E12" s="260">
        <v>13299</v>
      </c>
      <c r="F12" s="260">
        <v>12340</v>
      </c>
      <c r="G12" s="260">
        <v>3852</v>
      </c>
      <c r="H12" s="260">
        <v>2996</v>
      </c>
      <c r="I12" s="260">
        <v>1976</v>
      </c>
      <c r="J12" s="260">
        <v>1216</v>
      </c>
      <c r="K12" s="260">
        <v>982</v>
      </c>
      <c r="L12" s="260">
        <v>443</v>
      </c>
      <c r="M12" s="260">
        <v>415</v>
      </c>
      <c r="N12" s="260">
        <v>153</v>
      </c>
      <c r="O12" s="260">
        <f t="shared" si="1"/>
        <v>20524</v>
      </c>
      <c r="P12" s="260">
        <f t="shared" si="0"/>
        <v>17148</v>
      </c>
      <c r="Q12" s="260">
        <f t="shared" si="2"/>
        <v>37672</v>
      </c>
      <c r="R12" s="1077" t="s">
        <v>192</v>
      </c>
      <c r="S12" s="1077"/>
    </row>
    <row r="13" spans="1:19" ht="25.5" customHeight="1">
      <c r="A13" s="1436" t="s">
        <v>386</v>
      </c>
      <c r="B13" s="641" t="s">
        <v>331</v>
      </c>
      <c r="C13" s="648"/>
      <c r="D13" s="648"/>
      <c r="E13" s="260">
        <v>11762</v>
      </c>
      <c r="F13" s="260">
        <v>11873</v>
      </c>
      <c r="G13" s="260">
        <v>2091</v>
      </c>
      <c r="H13" s="260">
        <v>2099</v>
      </c>
      <c r="I13" s="260">
        <v>1043</v>
      </c>
      <c r="J13" s="260">
        <v>691</v>
      </c>
      <c r="K13" s="260">
        <v>393</v>
      </c>
      <c r="L13" s="260">
        <v>220</v>
      </c>
      <c r="M13" s="260">
        <v>119</v>
      </c>
      <c r="N13" s="260">
        <v>34</v>
      </c>
      <c r="O13" s="260">
        <f t="shared" si="1"/>
        <v>15408</v>
      </c>
      <c r="P13" s="260">
        <f t="shared" si="0"/>
        <v>14917</v>
      </c>
      <c r="Q13" s="260">
        <f t="shared" si="2"/>
        <v>30325</v>
      </c>
      <c r="R13" s="204" t="s">
        <v>453</v>
      </c>
      <c r="S13" s="1441" t="s">
        <v>179</v>
      </c>
    </row>
    <row r="14" spans="1:19" ht="15.75">
      <c r="A14" s="1437"/>
      <c r="B14" s="641" t="s">
        <v>333</v>
      </c>
      <c r="C14" s="648"/>
      <c r="D14" s="648"/>
      <c r="E14" s="260">
        <v>20125</v>
      </c>
      <c r="F14" s="260">
        <v>19349</v>
      </c>
      <c r="G14" s="260">
        <v>4616</v>
      </c>
      <c r="H14" s="260">
        <v>3228</v>
      </c>
      <c r="I14" s="260">
        <v>2088</v>
      </c>
      <c r="J14" s="260">
        <v>1478</v>
      </c>
      <c r="K14" s="260">
        <v>903</v>
      </c>
      <c r="L14" s="260">
        <v>640</v>
      </c>
      <c r="M14" s="260">
        <v>327</v>
      </c>
      <c r="N14" s="260">
        <v>189</v>
      </c>
      <c r="O14" s="260">
        <f t="shared" si="1"/>
        <v>28059</v>
      </c>
      <c r="P14" s="260">
        <f t="shared" si="0"/>
        <v>24884</v>
      </c>
      <c r="Q14" s="260">
        <f t="shared" si="2"/>
        <v>52943</v>
      </c>
      <c r="R14" s="204" t="s">
        <v>454</v>
      </c>
      <c r="S14" s="1442"/>
    </row>
    <row r="15" spans="1:19" ht="15.75">
      <c r="A15" s="1437"/>
      <c r="B15" s="641" t="s">
        <v>332</v>
      </c>
      <c r="C15" s="648"/>
      <c r="D15" s="648"/>
      <c r="E15" s="260">
        <v>6500</v>
      </c>
      <c r="F15" s="260">
        <v>4798</v>
      </c>
      <c r="G15" s="260">
        <v>3111</v>
      </c>
      <c r="H15" s="260">
        <v>4207</v>
      </c>
      <c r="I15" s="260">
        <v>1204</v>
      </c>
      <c r="J15" s="260">
        <v>1125</v>
      </c>
      <c r="K15" s="260">
        <v>489</v>
      </c>
      <c r="L15" s="260">
        <v>336</v>
      </c>
      <c r="M15" s="260">
        <v>189</v>
      </c>
      <c r="N15" s="260">
        <v>106</v>
      </c>
      <c r="O15" s="260">
        <f t="shared" si="1"/>
        <v>11493</v>
      </c>
      <c r="P15" s="260">
        <f t="shared" si="0"/>
        <v>10572</v>
      </c>
      <c r="Q15" s="260">
        <f t="shared" si="2"/>
        <v>22065</v>
      </c>
      <c r="R15" s="204" t="s">
        <v>455</v>
      </c>
      <c r="S15" s="1442"/>
    </row>
    <row r="16" spans="1:19" ht="15.75">
      <c r="A16" s="1437"/>
      <c r="B16" s="641" t="s">
        <v>334</v>
      </c>
      <c r="C16" s="648"/>
      <c r="D16" s="648"/>
      <c r="E16" s="260">
        <v>5833</v>
      </c>
      <c r="F16" s="260">
        <v>5297</v>
      </c>
      <c r="G16" s="260">
        <v>3173</v>
      </c>
      <c r="H16" s="260">
        <v>2784</v>
      </c>
      <c r="I16" s="260">
        <v>735</v>
      </c>
      <c r="J16" s="260">
        <v>625</v>
      </c>
      <c r="K16" s="260">
        <v>355</v>
      </c>
      <c r="L16" s="260">
        <v>199</v>
      </c>
      <c r="M16" s="260">
        <v>138</v>
      </c>
      <c r="N16" s="260">
        <v>147</v>
      </c>
      <c r="O16" s="260">
        <f t="shared" si="1"/>
        <v>10234</v>
      </c>
      <c r="P16" s="260">
        <f t="shared" si="0"/>
        <v>9052</v>
      </c>
      <c r="Q16" s="260">
        <f t="shared" si="2"/>
        <v>19286</v>
      </c>
      <c r="R16" s="204" t="s">
        <v>456</v>
      </c>
      <c r="S16" s="1442"/>
    </row>
    <row r="17" spans="1:20" ht="15.75">
      <c r="A17" s="1437"/>
      <c r="B17" s="641" t="s">
        <v>336</v>
      </c>
      <c r="C17" s="648"/>
      <c r="D17" s="648"/>
      <c r="E17" s="260">
        <v>15368</v>
      </c>
      <c r="F17" s="260">
        <v>14305</v>
      </c>
      <c r="G17" s="260">
        <v>2781</v>
      </c>
      <c r="H17" s="260">
        <v>2363</v>
      </c>
      <c r="I17" s="260">
        <v>1159</v>
      </c>
      <c r="J17" s="260">
        <v>695</v>
      </c>
      <c r="K17" s="260">
        <v>527</v>
      </c>
      <c r="L17" s="260">
        <v>253</v>
      </c>
      <c r="M17" s="260">
        <v>235</v>
      </c>
      <c r="N17" s="260">
        <v>96</v>
      </c>
      <c r="O17" s="260">
        <f t="shared" si="1"/>
        <v>20070</v>
      </c>
      <c r="P17" s="260">
        <f t="shared" si="0"/>
        <v>17712</v>
      </c>
      <c r="Q17" s="260">
        <f t="shared" si="2"/>
        <v>37782</v>
      </c>
      <c r="R17" s="204" t="s">
        <v>457</v>
      </c>
      <c r="S17" s="1442"/>
    </row>
    <row r="18" spans="1:20" ht="15.75">
      <c r="A18" s="1447"/>
      <c r="B18" s="215" t="s">
        <v>335</v>
      </c>
      <c r="C18" s="703"/>
      <c r="D18" s="703"/>
      <c r="E18" s="800">
        <v>7112</v>
      </c>
      <c r="F18" s="800">
        <v>6930</v>
      </c>
      <c r="G18" s="800">
        <v>4605</v>
      </c>
      <c r="H18" s="800">
        <v>3872</v>
      </c>
      <c r="I18" s="800">
        <v>1450</v>
      </c>
      <c r="J18" s="800">
        <v>1146</v>
      </c>
      <c r="K18" s="801">
        <v>684</v>
      </c>
      <c r="L18" s="800">
        <v>510</v>
      </c>
      <c r="M18" s="800">
        <v>357</v>
      </c>
      <c r="N18" s="800">
        <v>160</v>
      </c>
      <c r="O18" s="800">
        <f t="shared" si="1"/>
        <v>14208</v>
      </c>
      <c r="P18" s="800">
        <f t="shared" si="0"/>
        <v>12618</v>
      </c>
      <c r="Q18" s="800">
        <f t="shared" si="2"/>
        <v>26826</v>
      </c>
      <c r="R18" s="204" t="s">
        <v>458</v>
      </c>
      <c r="S18" s="1443"/>
    </row>
    <row r="19" spans="1:20" ht="15.75">
      <c r="A19" s="1088" t="s">
        <v>64</v>
      </c>
      <c r="B19" s="1088"/>
      <c r="C19" s="648"/>
      <c r="D19" s="648"/>
      <c r="E19" s="648">
        <v>6965</v>
      </c>
      <c r="F19" s="648">
        <v>5291</v>
      </c>
      <c r="G19" s="648">
        <v>4871</v>
      </c>
      <c r="H19" s="648">
        <v>4102</v>
      </c>
      <c r="I19" s="648">
        <v>2724</v>
      </c>
      <c r="J19" s="260">
        <v>2184</v>
      </c>
      <c r="K19" s="648">
        <v>1316</v>
      </c>
      <c r="L19" s="648">
        <v>1045</v>
      </c>
      <c r="M19" s="260">
        <v>723</v>
      </c>
      <c r="N19" s="648">
        <v>573</v>
      </c>
      <c r="O19" s="260">
        <f t="shared" si="1"/>
        <v>16599</v>
      </c>
      <c r="P19" s="260">
        <f t="shared" si="0"/>
        <v>13195</v>
      </c>
      <c r="Q19" s="260">
        <f t="shared" si="2"/>
        <v>29794</v>
      </c>
      <c r="R19" s="1077" t="s">
        <v>493</v>
      </c>
      <c r="S19" s="1077"/>
    </row>
    <row r="20" spans="1:20" ht="15.75">
      <c r="A20" s="1088" t="s">
        <v>65</v>
      </c>
      <c r="B20" s="1088"/>
      <c r="C20" s="648"/>
      <c r="D20" s="648"/>
      <c r="E20" s="260">
        <v>11583</v>
      </c>
      <c r="F20" s="260">
        <v>9442</v>
      </c>
      <c r="G20" s="260">
        <v>6947</v>
      </c>
      <c r="H20" s="260">
        <v>6900</v>
      </c>
      <c r="I20" s="260">
        <v>3090</v>
      </c>
      <c r="J20" s="260">
        <v>2748</v>
      </c>
      <c r="K20" s="260">
        <v>1775</v>
      </c>
      <c r="L20" s="260">
        <v>1408</v>
      </c>
      <c r="M20" s="260">
        <v>930</v>
      </c>
      <c r="N20" s="260">
        <v>423</v>
      </c>
      <c r="O20" s="260">
        <f t="shared" si="1"/>
        <v>24325</v>
      </c>
      <c r="P20" s="260">
        <f t="shared" si="0"/>
        <v>20921</v>
      </c>
      <c r="Q20" s="260">
        <f t="shared" si="2"/>
        <v>45246</v>
      </c>
      <c r="R20" s="1077" t="s">
        <v>199</v>
      </c>
      <c r="S20" s="1077"/>
    </row>
    <row r="21" spans="1:20" ht="15.75">
      <c r="A21" s="1088" t="s">
        <v>66</v>
      </c>
      <c r="B21" s="1088"/>
      <c r="C21" s="648"/>
      <c r="D21" s="648"/>
      <c r="E21" s="260">
        <v>7296</v>
      </c>
      <c r="F21" s="260">
        <v>6143</v>
      </c>
      <c r="G21" s="260">
        <v>5282</v>
      </c>
      <c r="H21" s="260">
        <v>4830</v>
      </c>
      <c r="I21" s="260">
        <v>2708</v>
      </c>
      <c r="J21" s="260">
        <v>2121</v>
      </c>
      <c r="K21" s="260">
        <v>1497</v>
      </c>
      <c r="L21" s="260">
        <v>1164</v>
      </c>
      <c r="M21" s="260">
        <v>1039</v>
      </c>
      <c r="N21" s="260">
        <v>569</v>
      </c>
      <c r="O21" s="260">
        <f t="shared" si="1"/>
        <v>17822</v>
      </c>
      <c r="P21" s="260">
        <f t="shared" si="0"/>
        <v>14827</v>
      </c>
      <c r="Q21" s="260">
        <f t="shared" si="2"/>
        <v>32649</v>
      </c>
      <c r="R21" s="1077" t="s">
        <v>200</v>
      </c>
      <c r="S21" s="1077"/>
      <c r="T21" s="716"/>
    </row>
    <row r="22" spans="1:20" ht="15.75">
      <c r="A22" s="1088" t="s">
        <v>67</v>
      </c>
      <c r="B22" s="1088"/>
      <c r="C22" s="648"/>
      <c r="D22" s="648"/>
      <c r="E22" s="260">
        <v>10121</v>
      </c>
      <c r="F22" s="260">
        <v>9061</v>
      </c>
      <c r="G22" s="260">
        <v>4888</v>
      </c>
      <c r="H22" s="260">
        <v>4261</v>
      </c>
      <c r="I22" s="260">
        <v>2424</v>
      </c>
      <c r="J22" s="260">
        <v>2030</v>
      </c>
      <c r="K22" s="260">
        <v>1393</v>
      </c>
      <c r="L22" s="260">
        <v>991</v>
      </c>
      <c r="M22" s="260">
        <v>872</v>
      </c>
      <c r="N22" s="260">
        <v>400</v>
      </c>
      <c r="O22" s="260">
        <f t="shared" si="1"/>
        <v>19698</v>
      </c>
      <c r="P22" s="260">
        <f t="shared" si="0"/>
        <v>16743</v>
      </c>
      <c r="Q22" s="260">
        <f t="shared" si="2"/>
        <v>36441</v>
      </c>
      <c r="R22" s="1077" t="s">
        <v>450</v>
      </c>
      <c r="S22" s="1077"/>
    </row>
    <row r="23" spans="1:20" ht="15.75">
      <c r="A23" s="1088" t="s">
        <v>137</v>
      </c>
      <c r="B23" s="1088"/>
      <c r="C23" s="648"/>
      <c r="D23" s="648"/>
      <c r="E23" s="260">
        <v>8739</v>
      </c>
      <c r="F23" s="260">
        <v>7196</v>
      </c>
      <c r="G23" s="260">
        <v>3503</v>
      </c>
      <c r="H23" s="260">
        <v>4162</v>
      </c>
      <c r="I23" s="260">
        <v>1829</v>
      </c>
      <c r="J23" s="260">
        <v>1462</v>
      </c>
      <c r="K23" s="260">
        <v>802</v>
      </c>
      <c r="L23" s="260">
        <v>511</v>
      </c>
      <c r="M23" s="260">
        <v>399</v>
      </c>
      <c r="N23" s="260">
        <v>151</v>
      </c>
      <c r="O23" s="260">
        <f t="shared" si="1"/>
        <v>15272</v>
      </c>
      <c r="P23" s="260">
        <f t="shared" si="0"/>
        <v>13482</v>
      </c>
      <c r="Q23" s="260">
        <f t="shared" si="2"/>
        <v>28754</v>
      </c>
      <c r="R23" s="1077" t="s">
        <v>451</v>
      </c>
      <c r="S23" s="1077"/>
    </row>
    <row r="24" spans="1:20" ht="15.75">
      <c r="A24" s="1088" t="s">
        <v>69</v>
      </c>
      <c r="B24" s="1088"/>
      <c r="C24" s="648"/>
      <c r="D24" s="648"/>
      <c r="E24" s="260">
        <v>4231</v>
      </c>
      <c r="F24" s="260">
        <v>3396</v>
      </c>
      <c r="G24" s="260">
        <v>2869</v>
      </c>
      <c r="H24" s="260">
        <v>2738</v>
      </c>
      <c r="I24" s="260">
        <v>1521</v>
      </c>
      <c r="J24" s="260">
        <v>1129</v>
      </c>
      <c r="K24" s="260">
        <v>813</v>
      </c>
      <c r="L24" s="260">
        <v>441</v>
      </c>
      <c r="M24" s="260">
        <v>438</v>
      </c>
      <c r="N24" s="260">
        <v>191</v>
      </c>
      <c r="O24" s="260">
        <f t="shared" si="1"/>
        <v>9872</v>
      </c>
      <c r="P24" s="260">
        <f t="shared" si="0"/>
        <v>7895</v>
      </c>
      <c r="Q24" s="260">
        <f t="shared" si="2"/>
        <v>17767</v>
      </c>
      <c r="R24" s="1077" t="s">
        <v>452</v>
      </c>
      <c r="S24" s="1077"/>
    </row>
    <row r="25" spans="1:20" ht="15.75">
      <c r="A25" s="1088" t="s">
        <v>70</v>
      </c>
      <c r="B25" s="1088"/>
      <c r="C25" s="648"/>
      <c r="D25" s="648"/>
      <c r="E25" s="260">
        <v>6683</v>
      </c>
      <c r="F25" s="260">
        <v>5553</v>
      </c>
      <c r="G25" s="260">
        <v>5198</v>
      </c>
      <c r="H25" s="260">
        <v>4198</v>
      </c>
      <c r="I25" s="260">
        <v>2403</v>
      </c>
      <c r="J25" s="260">
        <v>1624</v>
      </c>
      <c r="K25" s="260">
        <v>1208</v>
      </c>
      <c r="L25" s="260">
        <v>673</v>
      </c>
      <c r="M25" s="260">
        <v>719</v>
      </c>
      <c r="N25" s="260">
        <v>226</v>
      </c>
      <c r="O25" s="260">
        <f t="shared" si="1"/>
        <v>16211</v>
      </c>
      <c r="P25" s="260">
        <f t="shared" si="0"/>
        <v>12274</v>
      </c>
      <c r="Q25" s="260">
        <f t="shared" si="2"/>
        <v>28485</v>
      </c>
      <c r="R25" s="1077" t="s">
        <v>204</v>
      </c>
      <c r="S25" s="1077"/>
    </row>
    <row r="26" spans="1:20" ht="15.75">
      <c r="A26" s="1088" t="s">
        <v>71</v>
      </c>
      <c r="B26" s="1088"/>
      <c r="C26" s="648"/>
      <c r="D26" s="648"/>
      <c r="E26" s="260">
        <v>10700</v>
      </c>
      <c r="F26" s="260">
        <v>8401</v>
      </c>
      <c r="G26" s="260">
        <v>8406</v>
      </c>
      <c r="H26" s="260">
        <v>7884</v>
      </c>
      <c r="I26" s="260">
        <v>4122</v>
      </c>
      <c r="J26" s="260">
        <v>3353</v>
      </c>
      <c r="K26" s="260">
        <v>2131</v>
      </c>
      <c r="L26" s="260">
        <v>1393</v>
      </c>
      <c r="M26" s="260">
        <v>1285</v>
      </c>
      <c r="N26" s="260">
        <v>583</v>
      </c>
      <c r="O26" s="260">
        <f t="shared" si="1"/>
        <v>26644</v>
      </c>
      <c r="P26" s="260">
        <f t="shared" si="1"/>
        <v>21614</v>
      </c>
      <c r="Q26" s="260">
        <f t="shared" si="2"/>
        <v>48258</v>
      </c>
      <c r="R26" s="1077" t="s">
        <v>205</v>
      </c>
      <c r="S26" s="1077"/>
    </row>
    <row r="27" spans="1:20" ht="15.75">
      <c r="A27" s="1088" t="s">
        <v>72</v>
      </c>
      <c r="B27" s="1088"/>
      <c r="C27" s="648"/>
      <c r="D27" s="648"/>
      <c r="E27" s="260">
        <v>6979</v>
      </c>
      <c r="F27" s="260">
        <v>4928</v>
      </c>
      <c r="G27" s="260">
        <v>3951</v>
      </c>
      <c r="H27" s="260">
        <v>2933</v>
      </c>
      <c r="I27" s="260">
        <v>1972</v>
      </c>
      <c r="J27" s="260">
        <v>1167</v>
      </c>
      <c r="K27" s="260">
        <v>1289</v>
      </c>
      <c r="L27" s="260">
        <v>872</v>
      </c>
      <c r="M27" s="260">
        <v>1055</v>
      </c>
      <c r="N27" s="260">
        <v>566</v>
      </c>
      <c r="O27" s="260">
        <f t="shared" si="1"/>
        <v>15246</v>
      </c>
      <c r="P27" s="260">
        <f t="shared" si="1"/>
        <v>10466</v>
      </c>
      <c r="Q27" s="260">
        <f t="shared" si="2"/>
        <v>25712</v>
      </c>
      <c r="R27" s="1077" t="s">
        <v>206</v>
      </c>
      <c r="S27" s="1077"/>
    </row>
    <row r="28" spans="1:20" ht="15.75">
      <c r="A28" s="1217" t="s">
        <v>73</v>
      </c>
      <c r="B28" s="1217"/>
      <c r="C28" s="660"/>
      <c r="D28" s="660"/>
      <c r="E28" s="263">
        <v>18987</v>
      </c>
      <c r="F28" s="263">
        <v>16057</v>
      </c>
      <c r="G28" s="263">
        <v>9651</v>
      </c>
      <c r="H28" s="263">
        <v>10414</v>
      </c>
      <c r="I28" s="263">
        <v>4126</v>
      </c>
      <c r="J28" s="263">
        <v>3681</v>
      </c>
      <c r="K28" s="263">
        <v>1973</v>
      </c>
      <c r="L28" s="263">
        <v>1147</v>
      </c>
      <c r="M28" s="263">
        <v>822</v>
      </c>
      <c r="N28" s="263">
        <v>392</v>
      </c>
      <c r="O28" s="797">
        <f t="shared" si="1"/>
        <v>35559</v>
      </c>
      <c r="P28" s="797">
        <f t="shared" si="1"/>
        <v>31691</v>
      </c>
      <c r="Q28" s="797">
        <f t="shared" si="2"/>
        <v>67250</v>
      </c>
      <c r="R28" s="1089" t="s">
        <v>636</v>
      </c>
      <c r="S28" s="1089"/>
    </row>
    <row r="29" spans="1:20" ht="15.75">
      <c r="A29" s="1073" t="s">
        <v>32</v>
      </c>
      <c r="B29" s="1073"/>
      <c r="C29" s="702"/>
      <c r="D29" s="702"/>
      <c r="E29" s="798">
        <f t="shared" ref="E29:N29" si="3">SUM(E10:E28)</f>
        <v>184850</v>
      </c>
      <c r="F29" s="798">
        <f t="shared" si="3"/>
        <v>160342</v>
      </c>
      <c r="G29" s="798">
        <f t="shared" si="3"/>
        <v>93650</v>
      </c>
      <c r="H29" s="798">
        <f t="shared" si="3"/>
        <v>82379</v>
      </c>
      <c r="I29" s="798">
        <f t="shared" si="3"/>
        <v>44061</v>
      </c>
      <c r="J29" s="798">
        <f t="shared" si="3"/>
        <v>31781</v>
      </c>
      <c r="K29" s="798">
        <f t="shared" si="3"/>
        <v>20680</v>
      </c>
      <c r="L29" s="798">
        <f t="shared" si="3"/>
        <v>17321</v>
      </c>
      <c r="M29" s="798">
        <f t="shared" si="3"/>
        <v>11015</v>
      </c>
      <c r="N29" s="798">
        <f t="shared" si="3"/>
        <v>8047</v>
      </c>
      <c r="O29" s="798">
        <f t="shared" si="1"/>
        <v>354256</v>
      </c>
      <c r="P29" s="798">
        <f t="shared" si="1"/>
        <v>299870</v>
      </c>
      <c r="Q29" s="798">
        <f t="shared" si="2"/>
        <v>654126</v>
      </c>
      <c r="R29" s="1090" t="s">
        <v>181</v>
      </c>
      <c r="S29" s="1090"/>
    </row>
    <row r="91" spans="3:16">
      <c r="C91" s="256"/>
      <c r="D91" s="256"/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6"/>
      <c r="P91" s="256"/>
    </row>
    <row r="92" spans="3:16">
      <c r="C92" s="256"/>
      <c r="D92" s="256"/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6"/>
      <c r="P92" s="256"/>
    </row>
    <row r="93" spans="3:16">
      <c r="C93" s="256"/>
      <c r="D93" s="256"/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6"/>
      <c r="P93" s="256"/>
    </row>
    <row r="94" spans="3:16">
      <c r="C94" s="256"/>
      <c r="D94" s="256"/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6"/>
      <c r="P94" s="256"/>
    </row>
  </sheetData>
  <mergeCells count="20">
    <mergeCell ref="A3:S3"/>
    <mergeCell ref="A4:S4"/>
    <mergeCell ref="A5:B5"/>
    <mergeCell ref="Q5:R5"/>
    <mergeCell ref="A13:A18"/>
    <mergeCell ref="S13:S18"/>
    <mergeCell ref="A6:B9"/>
    <mergeCell ref="E6:F6"/>
    <mergeCell ref="G6:H6"/>
    <mergeCell ref="I6:J6"/>
    <mergeCell ref="K6:L6"/>
    <mergeCell ref="M6:N6"/>
    <mergeCell ref="O6:Q6"/>
    <mergeCell ref="R6:S9"/>
    <mergeCell ref="E7:F7"/>
    <mergeCell ref="G7:H7"/>
    <mergeCell ref="I7:J7"/>
    <mergeCell ref="K7:L7"/>
    <mergeCell ref="M7:N7"/>
    <mergeCell ref="O7:Q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T119"/>
  <sheetViews>
    <sheetView rightToLeft="1" workbookViewId="0">
      <selection activeCell="A23" sqref="A23"/>
    </sheetView>
  </sheetViews>
  <sheetFormatPr defaultRowHeight="12.75"/>
  <cols>
    <col min="19" max="19" width="16.85546875" customWidth="1"/>
  </cols>
  <sheetData>
    <row r="1" spans="1:20" ht="18">
      <c r="A1" s="1466" t="s">
        <v>732</v>
      </c>
      <c r="B1" s="1466"/>
      <c r="C1" s="1466"/>
      <c r="D1" s="1466"/>
      <c r="E1" s="1466"/>
      <c r="F1" s="1466"/>
      <c r="G1" s="1466"/>
      <c r="H1" s="1466"/>
      <c r="I1" s="1466"/>
      <c r="J1" s="1466"/>
      <c r="K1" s="1466"/>
      <c r="L1" s="1466"/>
      <c r="M1" s="1466"/>
      <c r="N1" s="1466"/>
      <c r="O1" s="1466"/>
      <c r="P1" s="1466"/>
      <c r="Q1" s="1466"/>
      <c r="R1" s="1466"/>
      <c r="S1" s="1470"/>
      <c r="T1" s="1413"/>
    </row>
    <row r="2" spans="1:20" ht="18">
      <c r="A2" s="1466" t="s">
        <v>733</v>
      </c>
      <c r="B2" s="1466"/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  <c r="N2" s="1466"/>
      <c r="O2" s="1466"/>
      <c r="P2" s="1466"/>
      <c r="Q2" s="1466"/>
      <c r="R2" s="1466"/>
      <c r="S2" s="1129"/>
      <c r="T2" s="1129"/>
    </row>
    <row r="3" spans="1:20" ht="18.75" thickBot="1">
      <c r="A3" s="1121" t="s">
        <v>734</v>
      </c>
      <c r="B3" s="1121"/>
      <c r="C3" s="80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57"/>
      <c r="R3" s="257"/>
      <c r="S3" s="1133" t="s">
        <v>735</v>
      </c>
      <c r="T3" s="1133"/>
    </row>
    <row r="4" spans="1:20" ht="32.25" customHeight="1" thickTop="1">
      <c r="A4" s="1070" t="s">
        <v>41</v>
      </c>
      <c r="B4" s="1070"/>
      <c r="C4" s="636"/>
      <c r="D4" s="1440" t="s">
        <v>94</v>
      </c>
      <c r="E4" s="1440"/>
      <c r="F4" s="1440" t="s">
        <v>95</v>
      </c>
      <c r="G4" s="1440"/>
      <c r="H4" s="1440" t="s">
        <v>96</v>
      </c>
      <c r="I4" s="1440"/>
      <c r="J4" s="1440" t="s">
        <v>97</v>
      </c>
      <c r="K4" s="1440"/>
      <c r="L4" s="1440" t="s">
        <v>98</v>
      </c>
      <c r="M4" s="1440"/>
      <c r="N4" s="1440" t="s">
        <v>31</v>
      </c>
      <c r="O4" s="1440"/>
      <c r="P4" s="1440" t="s">
        <v>32</v>
      </c>
      <c r="Q4" s="1440"/>
      <c r="R4" s="1440"/>
      <c r="S4" s="1070" t="s">
        <v>180</v>
      </c>
      <c r="T4" s="1070"/>
    </row>
    <row r="5" spans="1:20" ht="15.75">
      <c r="A5" s="1082"/>
      <c r="B5" s="1082"/>
      <c r="C5" s="637"/>
      <c r="D5" s="1431" t="s">
        <v>269</v>
      </c>
      <c r="E5" s="1431"/>
      <c r="F5" s="1431" t="s">
        <v>263</v>
      </c>
      <c r="G5" s="1431"/>
      <c r="H5" s="1431" t="s">
        <v>270</v>
      </c>
      <c r="I5" s="1431"/>
      <c r="J5" s="1431" t="s">
        <v>265</v>
      </c>
      <c r="K5" s="1431"/>
      <c r="L5" s="1431" t="s">
        <v>271</v>
      </c>
      <c r="M5" s="1431"/>
      <c r="N5" s="1431" t="s">
        <v>268</v>
      </c>
      <c r="O5" s="1431"/>
      <c r="P5" s="1435" t="s">
        <v>181</v>
      </c>
      <c r="Q5" s="1435"/>
      <c r="R5" s="1435"/>
      <c r="S5" s="1082"/>
      <c r="T5" s="1082"/>
    </row>
    <row r="6" spans="1:20" ht="15.75">
      <c r="A6" s="1082"/>
      <c r="B6" s="1082"/>
      <c r="C6" s="637"/>
      <c r="D6" s="637" t="s">
        <v>33</v>
      </c>
      <c r="E6" s="637" t="s">
        <v>34</v>
      </c>
      <c r="F6" s="637" t="s">
        <v>33</v>
      </c>
      <c r="G6" s="637" t="s">
        <v>34</v>
      </c>
      <c r="H6" s="637" t="s">
        <v>33</v>
      </c>
      <c r="I6" s="637" t="s">
        <v>34</v>
      </c>
      <c r="J6" s="637" t="s">
        <v>33</v>
      </c>
      <c r="K6" s="637" t="s">
        <v>34</v>
      </c>
      <c r="L6" s="637" t="s">
        <v>33</v>
      </c>
      <c r="M6" s="637" t="s">
        <v>34</v>
      </c>
      <c r="N6" s="637" t="s">
        <v>33</v>
      </c>
      <c r="O6" s="637" t="s">
        <v>34</v>
      </c>
      <c r="P6" s="637" t="s">
        <v>33</v>
      </c>
      <c r="Q6" s="637" t="s">
        <v>34</v>
      </c>
      <c r="R6" s="637" t="s">
        <v>32</v>
      </c>
      <c r="S6" s="1082"/>
      <c r="T6" s="1082"/>
    </row>
    <row r="7" spans="1:20" ht="15.75">
      <c r="A7" s="1071"/>
      <c r="B7" s="1071"/>
      <c r="C7" s="638"/>
      <c r="D7" s="638" t="s">
        <v>186</v>
      </c>
      <c r="E7" s="638" t="s">
        <v>185</v>
      </c>
      <c r="F7" s="638" t="s">
        <v>186</v>
      </c>
      <c r="G7" s="638" t="s">
        <v>185</v>
      </c>
      <c r="H7" s="638" t="s">
        <v>186</v>
      </c>
      <c r="I7" s="638" t="s">
        <v>185</v>
      </c>
      <c r="J7" s="638" t="s">
        <v>186</v>
      </c>
      <c r="K7" s="638" t="s">
        <v>185</v>
      </c>
      <c r="L7" s="638" t="s">
        <v>186</v>
      </c>
      <c r="M7" s="638" t="s">
        <v>185</v>
      </c>
      <c r="N7" s="638" t="s">
        <v>186</v>
      </c>
      <c r="O7" s="638" t="s">
        <v>185</v>
      </c>
      <c r="P7" s="638" t="s">
        <v>186</v>
      </c>
      <c r="Q7" s="638" t="s">
        <v>185</v>
      </c>
      <c r="R7" s="638" t="s">
        <v>181</v>
      </c>
      <c r="S7" s="1071"/>
      <c r="T7" s="1071"/>
    </row>
    <row r="8" spans="1:20" ht="15.75">
      <c r="A8" s="1138" t="s">
        <v>54</v>
      </c>
      <c r="B8" s="1138"/>
      <c r="C8" s="667"/>
      <c r="D8" s="805">
        <v>2289</v>
      </c>
      <c r="E8" s="805">
        <v>1853</v>
      </c>
      <c r="F8" s="805">
        <v>1221</v>
      </c>
      <c r="G8" s="805">
        <v>935</v>
      </c>
      <c r="H8" s="805">
        <v>1026</v>
      </c>
      <c r="I8" s="805">
        <v>660</v>
      </c>
      <c r="J8" s="805">
        <v>1183</v>
      </c>
      <c r="K8" s="805">
        <v>794</v>
      </c>
      <c r="L8" s="805">
        <v>2468</v>
      </c>
      <c r="M8" s="805">
        <v>1341</v>
      </c>
      <c r="N8" s="805">
        <v>920</v>
      </c>
      <c r="O8" s="805">
        <v>115</v>
      </c>
      <c r="P8" s="805">
        <f>SUM(N8,L8,J8,H8,F8,D8)</f>
        <v>9107</v>
      </c>
      <c r="Q8" s="805">
        <f t="shared" ref="Q8:Q27" si="0">SUM(O8,M8,K8,I8,G8,E8)</f>
        <v>5698</v>
      </c>
      <c r="R8" s="805">
        <f>SUM(P8:Q8)</f>
        <v>14805</v>
      </c>
      <c r="S8" s="1078" t="s">
        <v>449</v>
      </c>
      <c r="T8" s="1078"/>
    </row>
    <row r="9" spans="1:20" ht="15.75">
      <c r="A9" s="1088" t="s">
        <v>55</v>
      </c>
      <c r="B9" s="1088"/>
      <c r="C9" s="648"/>
      <c r="D9" s="412">
        <v>1032</v>
      </c>
      <c r="E9" s="412">
        <v>772</v>
      </c>
      <c r="F9" s="412">
        <v>941</v>
      </c>
      <c r="G9" s="412">
        <v>579</v>
      </c>
      <c r="H9" s="412">
        <v>962</v>
      </c>
      <c r="I9" s="412">
        <v>765</v>
      </c>
      <c r="J9" s="412">
        <v>1427</v>
      </c>
      <c r="K9" s="412">
        <v>847</v>
      </c>
      <c r="L9" s="412">
        <v>2788</v>
      </c>
      <c r="M9" s="412">
        <v>1387</v>
      </c>
      <c r="N9" s="412">
        <v>312</v>
      </c>
      <c r="O9" s="412">
        <v>194</v>
      </c>
      <c r="P9" s="805">
        <f t="shared" ref="P9:P16" si="1">SUM(N9,L9,J9,H9,F9,D9)</f>
        <v>7462</v>
      </c>
      <c r="Q9" s="805">
        <f t="shared" si="0"/>
        <v>4544</v>
      </c>
      <c r="R9" s="805">
        <f t="shared" ref="R9:R27" si="2">SUM(P9:Q9)</f>
        <v>12006</v>
      </c>
      <c r="S9" s="1077" t="s">
        <v>191</v>
      </c>
      <c r="T9" s="1077"/>
    </row>
    <row r="10" spans="1:20" ht="15.75">
      <c r="A10" s="1088" t="s">
        <v>56</v>
      </c>
      <c r="B10" s="1088"/>
      <c r="C10" s="648"/>
      <c r="D10" s="412">
        <v>4347</v>
      </c>
      <c r="E10" s="412">
        <v>3059</v>
      </c>
      <c r="F10" s="412">
        <v>2940</v>
      </c>
      <c r="G10" s="412">
        <v>2090</v>
      </c>
      <c r="H10" s="412">
        <v>2763</v>
      </c>
      <c r="I10" s="412">
        <v>1479</v>
      </c>
      <c r="J10" s="412">
        <v>3837</v>
      </c>
      <c r="K10" s="412">
        <v>2041</v>
      </c>
      <c r="L10" s="412">
        <v>7905</v>
      </c>
      <c r="M10" s="412">
        <v>4518</v>
      </c>
      <c r="N10" s="412">
        <v>4065</v>
      </c>
      <c r="O10" s="412">
        <v>2205</v>
      </c>
      <c r="P10" s="805">
        <f t="shared" si="1"/>
        <v>25857</v>
      </c>
      <c r="Q10" s="805">
        <f t="shared" si="0"/>
        <v>15392</v>
      </c>
      <c r="R10" s="805">
        <f t="shared" si="2"/>
        <v>41249</v>
      </c>
      <c r="S10" s="1077" t="s">
        <v>192</v>
      </c>
      <c r="T10" s="1077"/>
    </row>
    <row r="11" spans="1:20" ht="25.5" customHeight="1">
      <c r="A11" s="1436" t="s">
        <v>386</v>
      </c>
      <c r="B11" s="641" t="s">
        <v>344</v>
      </c>
      <c r="C11" s="648"/>
      <c r="D11" s="412">
        <v>2227</v>
      </c>
      <c r="E11" s="412">
        <v>1892</v>
      </c>
      <c r="F11" s="412">
        <v>1610</v>
      </c>
      <c r="G11" s="412">
        <v>1222</v>
      </c>
      <c r="H11" s="412">
        <v>1564</v>
      </c>
      <c r="I11" s="412">
        <v>1032</v>
      </c>
      <c r="J11" s="412">
        <v>2117</v>
      </c>
      <c r="K11" s="412">
        <v>1259</v>
      </c>
      <c r="L11" s="412">
        <v>4635</v>
      </c>
      <c r="M11" s="412">
        <v>2941</v>
      </c>
      <c r="N11" s="412">
        <v>2835</v>
      </c>
      <c r="O11" s="412">
        <v>2025</v>
      </c>
      <c r="P11" s="805">
        <f t="shared" si="1"/>
        <v>14988</v>
      </c>
      <c r="Q11" s="805">
        <f t="shared" si="0"/>
        <v>10371</v>
      </c>
      <c r="R11" s="805">
        <f t="shared" si="2"/>
        <v>25359</v>
      </c>
      <c r="S11" s="404" t="s">
        <v>453</v>
      </c>
      <c r="T11" s="1441" t="s">
        <v>179</v>
      </c>
    </row>
    <row r="12" spans="1:20" ht="15.75">
      <c r="A12" s="1437"/>
      <c r="B12" s="641" t="s">
        <v>345</v>
      </c>
      <c r="C12" s="648"/>
      <c r="D12" s="412">
        <v>5236</v>
      </c>
      <c r="E12" s="412">
        <v>4213</v>
      </c>
      <c r="F12" s="412">
        <v>4159</v>
      </c>
      <c r="G12" s="412">
        <v>2678</v>
      </c>
      <c r="H12" s="412">
        <v>4310</v>
      </c>
      <c r="I12" s="412">
        <v>2432</v>
      </c>
      <c r="J12" s="412">
        <v>5510</v>
      </c>
      <c r="K12" s="412">
        <v>2950</v>
      </c>
      <c r="L12" s="412">
        <v>10806</v>
      </c>
      <c r="M12" s="412">
        <v>6209</v>
      </c>
      <c r="N12" s="412">
        <v>7276</v>
      </c>
      <c r="O12" s="412">
        <v>3976</v>
      </c>
      <c r="P12" s="805">
        <f t="shared" si="1"/>
        <v>37297</v>
      </c>
      <c r="Q12" s="805">
        <f t="shared" si="0"/>
        <v>22458</v>
      </c>
      <c r="R12" s="805">
        <f t="shared" si="2"/>
        <v>59755</v>
      </c>
      <c r="S12" s="404" t="s">
        <v>454</v>
      </c>
      <c r="T12" s="1442"/>
    </row>
    <row r="13" spans="1:20" ht="15.75">
      <c r="A13" s="1437"/>
      <c r="B13" s="641" t="s">
        <v>346</v>
      </c>
      <c r="C13" s="648"/>
      <c r="D13" s="412">
        <v>3103</v>
      </c>
      <c r="E13" s="412">
        <v>2554</v>
      </c>
      <c r="F13" s="412">
        <v>2157</v>
      </c>
      <c r="G13" s="412">
        <v>1432</v>
      </c>
      <c r="H13" s="412">
        <v>2244</v>
      </c>
      <c r="I13" s="412">
        <v>1425</v>
      </c>
      <c r="J13" s="412">
        <v>2626</v>
      </c>
      <c r="K13" s="412">
        <v>1512</v>
      </c>
      <c r="L13" s="412">
        <v>6603</v>
      </c>
      <c r="M13" s="412">
        <v>4181</v>
      </c>
      <c r="N13" s="412">
        <v>1010</v>
      </c>
      <c r="O13" s="412">
        <v>812</v>
      </c>
      <c r="P13" s="805">
        <f t="shared" si="1"/>
        <v>17743</v>
      </c>
      <c r="Q13" s="805">
        <f t="shared" si="0"/>
        <v>11916</v>
      </c>
      <c r="R13" s="805">
        <f t="shared" si="2"/>
        <v>29659</v>
      </c>
      <c r="S13" s="404" t="s">
        <v>455</v>
      </c>
      <c r="T13" s="1442"/>
    </row>
    <row r="14" spans="1:20" ht="15.75">
      <c r="A14" s="1437"/>
      <c r="B14" s="641" t="s">
        <v>341</v>
      </c>
      <c r="C14" s="648"/>
      <c r="D14" s="412">
        <v>2591</v>
      </c>
      <c r="E14" s="412">
        <v>1780</v>
      </c>
      <c r="F14" s="412">
        <v>1479</v>
      </c>
      <c r="G14" s="412">
        <v>1109</v>
      </c>
      <c r="H14" s="412">
        <v>1301</v>
      </c>
      <c r="I14" s="412">
        <v>806</v>
      </c>
      <c r="J14" s="412">
        <v>1864</v>
      </c>
      <c r="K14" s="412">
        <v>1101</v>
      </c>
      <c r="L14" s="412">
        <v>3050</v>
      </c>
      <c r="M14" s="412">
        <v>1902</v>
      </c>
      <c r="N14" s="412">
        <v>1578</v>
      </c>
      <c r="O14" s="412">
        <v>1079</v>
      </c>
      <c r="P14" s="805">
        <f t="shared" si="1"/>
        <v>11863</v>
      </c>
      <c r="Q14" s="805">
        <f t="shared" si="0"/>
        <v>7777</v>
      </c>
      <c r="R14" s="805">
        <f t="shared" si="2"/>
        <v>19640</v>
      </c>
      <c r="S14" s="404" t="s">
        <v>456</v>
      </c>
      <c r="T14" s="1442"/>
    </row>
    <row r="15" spans="1:20" ht="15.75">
      <c r="A15" s="1437"/>
      <c r="B15" s="641" t="s">
        <v>342</v>
      </c>
      <c r="C15" s="648"/>
      <c r="D15" s="412">
        <v>2229</v>
      </c>
      <c r="E15" s="412">
        <v>1817</v>
      </c>
      <c r="F15" s="412">
        <v>1689</v>
      </c>
      <c r="G15" s="412">
        <v>1272</v>
      </c>
      <c r="H15" s="412">
        <v>1566</v>
      </c>
      <c r="I15" s="412">
        <v>1094</v>
      </c>
      <c r="J15" s="412">
        <v>2087</v>
      </c>
      <c r="K15" s="412">
        <v>1272</v>
      </c>
      <c r="L15" s="412">
        <v>5394</v>
      </c>
      <c r="M15" s="412">
        <v>3441</v>
      </c>
      <c r="N15" s="412">
        <v>2704</v>
      </c>
      <c r="O15" s="412">
        <v>1401</v>
      </c>
      <c r="P15" s="805">
        <f t="shared" si="1"/>
        <v>15669</v>
      </c>
      <c r="Q15" s="805">
        <f t="shared" si="0"/>
        <v>10297</v>
      </c>
      <c r="R15" s="805">
        <f t="shared" si="2"/>
        <v>25966</v>
      </c>
      <c r="S15" s="404" t="s">
        <v>457</v>
      </c>
      <c r="T15" s="1442"/>
    </row>
    <row r="16" spans="1:20" ht="15.75">
      <c r="A16" s="1447"/>
      <c r="B16" s="641" t="s">
        <v>343</v>
      </c>
      <c r="C16" s="648"/>
      <c r="D16" s="412">
        <v>2183</v>
      </c>
      <c r="E16" s="412">
        <v>1890</v>
      </c>
      <c r="F16" s="412">
        <v>1567</v>
      </c>
      <c r="G16" s="412">
        <v>1118</v>
      </c>
      <c r="H16" s="412">
        <v>1608</v>
      </c>
      <c r="I16" s="412">
        <v>1036</v>
      </c>
      <c r="J16" s="412">
        <v>2635</v>
      </c>
      <c r="K16" s="412">
        <v>1369</v>
      </c>
      <c r="L16" s="412">
        <v>4919</v>
      </c>
      <c r="M16" s="412">
        <v>2882</v>
      </c>
      <c r="N16" s="412">
        <v>3405</v>
      </c>
      <c r="O16" s="412">
        <v>706</v>
      </c>
      <c r="P16" s="805">
        <f t="shared" si="1"/>
        <v>16317</v>
      </c>
      <c r="Q16" s="805">
        <f t="shared" si="0"/>
        <v>9001</v>
      </c>
      <c r="R16" s="805">
        <f t="shared" si="2"/>
        <v>25318</v>
      </c>
      <c r="S16" s="404" t="s">
        <v>458</v>
      </c>
      <c r="T16" s="1443"/>
    </row>
    <row r="17" spans="1:20" ht="15.75">
      <c r="A17" s="1088" t="s">
        <v>64</v>
      </c>
      <c r="B17" s="1088"/>
      <c r="C17" s="648"/>
      <c r="D17" s="662">
        <v>1458</v>
      </c>
      <c r="E17" s="662">
        <v>1054</v>
      </c>
      <c r="F17" s="662">
        <v>995</v>
      </c>
      <c r="G17" s="662">
        <v>613</v>
      </c>
      <c r="H17" s="662">
        <v>819</v>
      </c>
      <c r="I17" s="662">
        <v>449</v>
      </c>
      <c r="J17" s="259">
        <v>821</v>
      </c>
      <c r="K17" s="662">
        <v>526</v>
      </c>
      <c r="L17" s="662">
        <v>1151</v>
      </c>
      <c r="M17" s="259">
        <v>663</v>
      </c>
      <c r="N17" s="662">
        <v>768</v>
      </c>
      <c r="O17" s="662">
        <v>270</v>
      </c>
      <c r="P17" s="805">
        <f>SUM(N17,L17,J17,H17,F17,D17)</f>
        <v>6012</v>
      </c>
      <c r="Q17" s="805">
        <f t="shared" si="0"/>
        <v>3575</v>
      </c>
      <c r="R17" s="805">
        <f t="shared" si="2"/>
        <v>9587</v>
      </c>
      <c r="S17" s="1077" t="s">
        <v>493</v>
      </c>
      <c r="T17" s="1077"/>
    </row>
    <row r="18" spans="1:20" ht="15.75">
      <c r="A18" s="1088" t="s">
        <v>65</v>
      </c>
      <c r="B18" s="1088"/>
      <c r="C18" s="648"/>
      <c r="D18" s="412">
        <v>6610</v>
      </c>
      <c r="E18" s="412">
        <v>5894</v>
      </c>
      <c r="F18" s="412">
        <v>5783</v>
      </c>
      <c r="G18" s="412">
        <v>4148</v>
      </c>
      <c r="H18" s="412">
        <v>6015</v>
      </c>
      <c r="I18" s="412">
        <v>3705</v>
      </c>
      <c r="J18" s="412">
        <v>7136</v>
      </c>
      <c r="K18" s="412">
        <v>4289</v>
      </c>
      <c r="L18" s="412">
        <v>13393</v>
      </c>
      <c r="M18" s="412">
        <v>8162</v>
      </c>
      <c r="N18" s="412">
        <v>1563</v>
      </c>
      <c r="O18" s="412">
        <v>1133</v>
      </c>
      <c r="P18" s="805">
        <f>SUM(N18,L18,J18,H18,F18,D18)</f>
        <v>40500</v>
      </c>
      <c r="Q18" s="805">
        <f t="shared" si="0"/>
        <v>27331</v>
      </c>
      <c r="R18" s="805">
        <f t="shared" si="2"/>
        <v>67831</v>
      </c>
      <c r="S18" s="1077" t="s">
        <v>199</v>
      </c>
      <c r="T18" s="1077"/>
    </row>
    <row r="19" spans="1:20" ht="15.75">
      <c r="A19" s="1088" t="s">
        <v>66</v>
      </c>
      <c r="B19" s="1088"/>
      <c r="C19" s="648"/>
      <c r="D19" s="412">
        <v>4914</v>
      </c>
      <c r="E19" s="412">
        <v>4264</v>
      </c>
      <c r="F19" s="412">
        <v>4302</v>
      </c>
      <c r="G19" s="412">
        <v>2928</v>
      </c>
      <c r="H19" s="412">
        <v>4163</v>
      </c>
      <c r="I19" s="412">
        <v>2969</v>
      </c>
      <c r="J19" s="412">
        <v>6312</v>
      </c>
      <c r="K19" s="412">
        <v>3600</v>
      </c>
      <c r="L19" s="412">
        <v>10444</v>
      </c>
      <c r="M19" s="412">
        <v>7417</v>
      </c>
      <c r="N19" s="412">
        <v>6343</v>
      </c>
      <c r="O19" s="412">
        <v>2915</v>
      </c>
      <c r="P19" s="805">
        <f t="shared" ref="P19:P26" si="3">SUM(N19,L19,J19,H19,F19,D19)</f>
        <v>36478</v>
      </c>
      <c r="Q19" s="805">
        <f t="shared" si="0"/>
        <v>24093</v>
      </c>
      <c r="R19" s="805">
        <f t="shared" si="2"/>
        <v>60571</v>
      </c>
      <c r="S19" s="1077" t="s">
        <v>200</v>
      </c>
      <c r="T19" s="1077"/>
    </row>
    <row r="20" spans="1:20" ht="15.75">
      <c r="A20" s="1088" t="s">
        <v>67</v>
      </c>
      <c r="B20" s="1088"/>
      <c r="C20" s="648"/>
      <c r="D20" s="412">
        <v>5528</v>
      </c>
      <c r="E20" s="412">
        <v>4675</v>
      </c>
      <c r="F20" s="412">
        <v>4992</v>
      </c>
      <c r="G20" s="412">
        <v>3467</v>
      </c>
      <c r="H20" s="412">
        <v>4966</v>
      </c>
      <c r="I20" s="412">
        <v>3419</v>
      </c>
      <c r="J20" s="412">
        <v>5941</v>
      </c>
      <c r="K20" s="412">
        <v>3469</v>
      </c>
      <c r="L20" s="412">
        <v>9384</v>
      </c>
      <c r="M20" s="412">
        <v>5959</v>
      </c>
      <c r="N20" s="412">
        <v>5009</v>
      </c>
      <c r="O20" s="412">
        <v>2784</v>
      </c>
      <c r="P20" s="805">
        <f t="shared" si="3"/>
        <v>35820</v>
      </c>
      <c r="Q20" s="805">
        <f t="shared" si="0"/>
        <v>23773</v>
      </c>
      <c r="R20" s="805">
        <f t="shared" si="2"/>
        <v>59593</v>
      </c>
      <c r="S20" s="1077" t="s">
        <v>450</v>
      </c>
      <c r="T20" s="1077"/>
    </row>
    <row r="21" spans="1:20" ht="15.75">
      <c r="A21" s="1088" t="s">
        <v>137</v>
      </c>
      <c r="B21" s="1088"/>
      <c r="C21" s="648"/>
      <c r="D21" s="412">
        <v>3329</v>
      </c>
      <c r="E21" s="412">
        <v>2830</v>
      </c>
      <c r="F21" s="412">
        <v>2994</v>
      </c>
      <c r="G21" s="412">
        <v>2171</v>
      </c>
      <c r="H21" s="412">
        <v>2992</v>
      </c>
      <c r="I21" s="412">
        <v>1764</v>
      </c>
      <c r="J21" s="412">
        <v>3685</v>
      </c>
      <c r="K21" s="412">
        <v>2083</v>
      </c>
      <c r="L21" s="412">
        <v>6815</v>
      </c>
      <c r="M21" s="412">
        <v>3866</v>
      </c>
      <c r="N21" s="412">
        <v>705</v>
      </c>
      <c r="O21" s="412">
        <v>320</v>
      </c>
      <c r="P21" s="805">
        <f t="shared" si="3"/>
        <v>20520</v>
      </c>
      <c r="Q21" s="805">
        <f t="shared" si="0"/>
        <v>13034</v>
      </c>
      <c r="R21" s="805">
        <f t="shared" si="2"/>
        <v>33554</v>
      </c>
      <c r="S21" s="1077" t="s">
        <v>451</v>
      </c>
      <c r="T21" s="1077"/>
    </row>
    <row r="22" spans="1:20" ht="15.75">
      <c r="A22" s="1088" t="s">
        <v>69</v>
      </c>
      <c r="B22" s="1088"/>
      <c r="C22" s="648"/>
      <c r="D22" s="412">
        <v>2265</v>
      </c>
      <c r="E22" s="412">
        <v>1920</v>
      </c>
      <c r="F22" s="412">
        <v>2126</v>
      </c>
      <c r="G22" s="412">
        <v>1095</v>
      </c>
      <c r="H22" s="412">
        <v>2068</v>
      </c>
      <c r="I22" s="412">
        <v>1289</v>
      </c>
      <c r="J22" s="412">
        <v>3085</v>
      </c>
      <c r="K22" s="412">
        <v>1447</v>
      </c>
      <c r="L22" s="412">
        <v>5778</v>
      </c>
      <c r="M22" s="412">
        <v>3205</v>
      </c>
      <c r="N22" s="412">
        <v>1450</v>
      </c>
      <c r="O22" s="412">
        <v>528</v>
      </c>
      <c r="P22" s="805">
        <f t="shared" si="3"/>
        <v>16772</v>
      </c>
      <c r="Q22" s="805">
        <f t="shared" si="0"/>
        <v>9484</v>
      </c>
      <c r="R22" s="805">
        <f t="shared" si="2"/>
        <v>26256</v>
      </c>
      <c r="S22" s="1077" t="s">
        <v>452</v>
      </c>
      <c r="T22" s="1077"/>
    </row>
    <row r="23" spans="1:20" ht="15.75">
      <c r="A23" s="1088" t="s">
        <v>70</v>
      </c>
      <c r="B23" s="1088"/>
      <c r="C23" s="648"/>
      <c r="D23" s="412">
        <v>4830</v>
      </c>
      <c r="E23" s="412">
        <v>3603</v>
      </c>
      <c r="F23" s="412">
        <v>3574</v>
      </c>
      <c r="G23" s="412">
        <v>2116</v>
      </c>
      <c r="H23" s="412">
        <v>3355</v>
      </c>
      <c r="I23" s="412">
        <v>1820</v>
      </c>
      <c r="J23" s="412">
        <v>4464</v>
      </c>
      <c r="K23" s="412">
        <v>2299</v>
      </c>
      <c r="L23" s="412">
        <v>9774</v>
      </c>
      <c r="M23" s="412">
        <v>5217</v>
      </c>
      <c r="N23" s="412">
        <v>2561</v>
      </c>
      <c r="O23" s="412">
        <v>947</v>
      </c>
      <c r="P23" s="805">
        <f t="shared" si="3"/>
        <v>28558</v>
      </c>
      <c r="Q23" s="805">
        <f t="shared" si="0"/>
        <v>16002</v>
      </c>
      <c r="R23" s="805">
        <f t="shared" si="2"/>
        <v>44560</v>
      </c>
      <c r="S23" s="1077" t="s">
        <v>204</v>
      </c>
      <c r="T23" s="1077"/>
    </row>
    <row r="24" spans="1:20" ht="15.75">
      <c r="A24" s="1088" t="s">
        <v>71</v>
      </c>
      <c r="B24" s="1088"/>
      <c r="C24" s="648"/>
      <c r="D24" s="412">
        <v>6273</v>
      </c>
      <c r="E24" s="412">
        <v>5181</v>
      </c>
      <c r="F24" s="412">
        <v>4647</v>
      </c>
      <c r="G24" s="412">
        <v>2946</v>
      </c>
      <c r="H24" s="412">
        <v>4760</v>
      </c>
      <c r="I24" s="412">
        <v>2321</v>
      </c>
      <c r="J24" s="412">
        <v>5511</v>
      </c>
      <c r="K24" s="412">
        <v>2744</v>
      </c>
      <c r="L24" s="412">
        <v>11866</v>
      </c>
      <c r="M24" s="412">
        <v>6280</v>
      </c>
      <c r="N24" s="412">
        <v>3499</v>
      </c>
      <c r="O24" s="412">
        <v>1303</v>
      </c>
      <c r="P24" s="805">
        <f t="shared" si="3"/>
        <v>36556</v>
      </c>
      <c r="Q24" s="805">
        <f t="shared" si="0"/>
        <v>20775</v>
      </c>
      <c r="R24" s="805">
        <f t="shared" si="2"/>
        <v>57331</v>
      </c>
      <c r="S24" s="1077" t="s">
        <v>205</v>
      </c>
      <c r="T24" s="1077"/>
    </row>
    <row r="25" spans="1:20" ht="15.75">
      <c r="A25" s="1088" t="s">
        <v>72</v>
      </c>
      <c r="B25" s="1088"/>
      <c r="C25" s="648"/>
      <c r="D25" s="412">
        <v>2545</v>
      </c>
      <c r="E25" s="412">
        <v>1075</v>
      </c>
      <c r="F25" s="412">
        <v>2010</v>
      </c>
      <c r="G25" s="412">
        <v>1086</v>
      </c>
      <c r="H25" s="412">
        <v>1940</v>
      </c>
      <c r="I25" s="412">
        <v>1344</v>
      </c>
      <c r="J25" s="412">
        <v>3081</v>
      </c>
      <c r="K25" s="412">
        <v>1573</v>
      </c>
      <c r="L25" s="412">
        <v>2463</v>
      </c>
      <c r="M25" s="412">
        <v>1732</v>
      </c>
      <c r="N25" s="412">
        <v>943</v>
      </c>
      <c r="O25" s="412">
        <v>237</v>
      </c>
      <c r="P25" s="805">
        <f t="shared" si="3"/>
        <v>12982</v>
      </c>
      <c r="Q25" s="805">
        <f t="shared" si="0"/>
        <v>7047</v>
      </c>
      <c r="R25" s="805">
        <f t="shared" si="2"/>
        <v>20029</v>
      </c>
      <c r="S25" s="1077" t="s">
        <v>206</v>
      </c>
      <c r="T25" s="1077"/>
    </row>
    <row r="26" spans="1:20" ht="15.75">
      <c r="A26" s="1230" t="s">
        <v>73</v>
      </c>
      <c r="B26" s="1230"/>
      <c r="C26" s="703"/>
      <c r="D26" s="480">
        <v>6943</v>
      </c>
      <c r="E26" s="480">
        <v>5901</v>
      </c>
      <c r="F26" s="480">
        <v>6373</v>
      </c>
      <c r="G26" s="480">
        <v>4728</v>
      </c>
      <c r="H26" s="480">
        <v>6255</v>
      </c>
      <c r="I26" s="480">
        <v>4628</v>
      </c>
      <c r="J26" s="480">
        <v>7627</v>
      </c>
      <c r="K26" s="480">
        <v>5021</v>
      </c>
      <c r="L26" s="480">
        <v>16127</v>
      </c>
      <c r="M26" s="480">
        <v>9512</v>
      </c>
      <c r="N26" s="480">
        <v>8045</v>
      </c>
      <c r="O26" s="480">
        <v>2434</v>
      </c>
      <c r="P26" s="805">
        <f t="shared" si="3"/>
        <v>51370</v>
      </c>
      <c r="Q26" s="805">
        <f t="shared" si="0"/>
        <v>32224</v>
      </c>
      <c r="R26" s="805">
        <f t="shared" si="2"/>
        <v>83594</v>
      </c>
      <c r="S26" s="1089" t="s">
        <v>636</v>
      </c>
      <c r="T26" s="1089"/>
    </row>
    <row r="27" spans="1:20" ht="15.75">
      <c r="A27" s="1073" t="s">
        <v>32</v>
      </c>
      <c r="B27" s="1073"/>
      <c r="C27" s="644"/>
      <c r="D27" s="79">
        <f t="shared" ref="D27:O27" si="4">SUM(D8:D26)</f>
        <v>69932</v>
      </c>
      <c r="E27" s="79">
        <f t="shared" si="4"/>
        <v>56227</v>
      </c>
      <c r="F27" s="79">
        <f t="shared" si="4"/>
        <v>55559</v>
      </c>
      <c r="G27" s="79">
        <f t="shared" si="4"/>
        <v>37733</v>
      </c>
      <c r="H27" s="79">
        <f t="shared" si="4"/>
        <v>54677</v>
      </c>
      <c r="I27" s="79">
        <f t="shared" si="4"/>
        <v>34437</v>
      </c>
      <c r="J27" s="79">
        <f t="shared" si="4"/>
        <v>70949</v>
      </c>
      <c r="K27" s="79">
        <f t="shared" si="4"/>
        <v>40196</v>
      </c>
      <c r="L27" s="79">
        <f t="shared" si="4"/>
        <v>135763</v>
      </c>
      <c r="M27" s="79">
        <f t="shared" si="4"/>
        <v>80815</v>
      </c>
      <c r="N27" s="79">
        <f t="shared" si="4"/>
        <v>54991</v>
      </c>
      <c r="O27" s="79">
        <f t="shared" si="4"/>
        <v>25384</v>
      </c>
      <c r="P27" s="79">
        <f>SUM(N27,L27,J27,H27,F27,D27)</f>
        <v>441871</v>
      </c>
      <c r="Q27" s="79">
        <f t="shared" si="0"/>
        <v>274792</v>
      </c>
      <c r="R27" s="79">
        <f t="shared" si="2"/>
        <v>716663</v>
      </c>
      <c r="S27" s="1090" t="s">
        <v>181</v>
      </c>
      <c r="T27" s="1090"/>
    </row>
    <row r="30" spans="1:20">
      <c r="H30" s="43" t="s">
        <v>610</v>
      </c>
    </row>
    <row r="34" spans="18:18">
      <c r="R34" s="972"/>
    </row>
    <row r="116" spans="4:16">
      <c r="D116" s="806"/>
      <c r="E116" s="806"/>
      <c r="F116" s="806"/>
      <c r="G116" s="806"/>
      <c r="H116" s="806"/>
      <c r="I116" s="806"/>
      <c r="J116" s="806"/>
      <c r="K116" s="806"/>
      <c r="L116" s="806"/>
      <c r="M116" s="806"/>
      <c r="N116" s="806"/>
      <c r="O116" s="806"/>
      <c r="P116" s="806"/>
    </row>
    <row r="117" spans="4:16">
      <c r="D117" s="806"/>
      <c r="E117" s="806"/>
      <c r="F117" s="806"/>
      <c r="G117" s="806"/>
      <c r="H117" s="806"/>
      <c r="I117" s="806"/>
      <c r="J117" s="806"/>
      <c r="K117" s="806"/>
      <c r="L117" s="806"/>
      <c r="M117" s="806"/>
      <c r="N117" s="806"/>
      <c r="O117" s="806"/>
      <c r="P117" s="806"/>
    </row>
    <row r="118" spans="4:16">
      <c r="D118" s="806"/>
      <c r="E118" s="806"/>
      <c r="F118" s="806"/>
      <c r="G118" s="806"/>
      <c r="H118" s="806"/>
      <c r="I118" s="806"/>
      <c r="J118" s="806"/>
      <c r="K118" s="806"/>
      <c r="L118" s="806"/>
      <c r="M118" s="806"/>
      <c r="N118" s="806"/>
      <c r="O118" s="806"/>
      <c r="P118" s="806"/>
    </row>
    <row r="119" spans="4:16">
      <c r="D119" s="806"/>
      <c r="E119" s="806"/>
      <c r="F119" s="806"/>
      <c r="G119" s="806"/>
      <c r="H119" s="806"/>
      <c r="I119" s="806"/>
      <c r="J119" s="806"/>
      <c r="K119" s="806"/>
      <c r="L119" s="806"/>
      <c r="M119" s="806"/>
      <c r="N119" s="806"/>
      <c r="O119" s="806"/>
      <c r="P119" s="806"/>
    </row>
  </sheetData>
  <mergeCells count="18">
    <mergeCell ref="N5:O5"/>
    <mergeCell ref="P5:R5"/>
    <mergeCell ref="T11:T16"/>
    <mergeCell ref="A11:A16"/>
    <mergeCell ref="A2:R2"/>
    <mergeCell ref="D5:E5"/>
    <mergeCell ref="F5:G5"/>
    <mergeCell ref="H5:I5"/>
    <mergeCell ref="J5:K5"/>
    <mergeCell ref="L5:M5"/>
    <mergeCell ref="A1:S1"/>
    <mergeCell ref="F4:G4"/>
    <mergeCell ref="H4:I4"/>
    <mergeCell ref="J4:K4"/>
    <mergeCell ref="L4:M4"/>
    <mergeCell ref="N4:O4"/>
    <mergeCell ref="P4:R4"/>
    <mergeCell ref="D4:E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BR119"/>
  <sheetViews>
    <sheetView rightToLeft="1" topLeftCell="F1" workbookViewId="0">
      <selection activeCell="A2" sqref="A2:U28"/>
    </sheetView>
  </sheetViews>
  <sheetFormatPr defaultRowHeight="12.75"/>
  <sheetData>
    <row r="1" spans="1:70" ht="18">
      <c r="A1" s="1137"/>
      <c r="B1" s="1137"/>
      <c r="C1" s="1137"/>
      <c r="D1" s="1137"/>
      <c r="E1" s="1137"/>
      <c r="F1" s="1137"/>
      <c r="G1" s="1137"/>
      <c r="H1" s="1137"/>
      <c r="I1" s="1137"/>
      <c r="J1" s="1137"/>
      <c r="K1" s="1137"/>
      <c r="L1" s="1137"/>
      <c r="M1" s="1137"/>
      <c r="N1" s="1137"/>
      <c r="O1" s="1137"/>
      <c r="P1" s="1137"/>
      <c r="Q1" s="1137"/>
      <c r="R1" s="1129"/>
      <c r="S1" s="665"/>
      <c r="T1" s="665"/>
      <c r="U1" s="665"/>
      <c r="V1" s="802"/>
      <c r="W1" s="802"/>
      <c r="X1" s="802"/>
      <c r="Y1" s="802"/>
      <c r="Z1" s="802"/>
      <c r="AA1" s="802"/>
      <c r="AB1" s="802"/>
      <c r="AC1" s="802"/>
      <c r="AD1" s="802"/>
      <c r="AE1" s="802"/>
      <c r="AF1" s="802"/>
      <c r="AG1" s="802"/>
      <c r="AH1" s="802"/>
      <c r="AI1" s="802"/>
      <c r="AJ1" s="802"/>
      <c r="AK1" s="802"/>
      <c r="AL1" s="802"/>
      <c r="AM1" s="802"/>
      <c r="AN1" s="802"/>
      <c r="AO1" s="802"/>
      <c r="AP1" s="802"/>
      <c r="AQ1" s="802"/>
      <c r="AR1" s="802"/>
      <c r="AS1" s="802"/>
      <c r="AT1" s="802"/>
      <c r="AU1" s="802"/>
      <c r="AV1" s="802"/>
      <c r="AW1" s="802"/>
      <c r="AX1" s="802"/>
      <c r="AY1" s="802"/>
      <c r="AZ1" s="802"/>
      <c r="BA1" s="802"/>
      <c r="BB1" s="802"/>
      <c r="BC1" s="802"/>
      <c r="BD1" s="802"/>
      <c r="BE1" s="802"/>
      <c r="BF1" s="802"/>
      <c r="BG1" s="802"/>
      <c r="BH1" s="802"/>
      <c r="BI1" s="802"/>
      <c r="BJ1" s="802"/>
      <c r="BK1" s="802"/>
      <c r="BL1" s="802"/>
      <c r="BM1" s="802"/>
      <c r="BN1" s="802"/>
      <c r="BO1" s="802"/>
      <c r="BP1" s="802"/>
      <c r="BQ1" s="802"/>
      <c r="BR1" s="802"/>
    </row>
    <row r="2" spans="1:70" ht="18">
      <c r="A2" s="1466" t="s">
        <v>736</v>
      </c>
      <c r="B2" s="1466"/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  <c r="N2" s="1466"/>
      <c r="O2" s="1466"/>
      <c r="P2" s="1466"/>
      <c r="Q2" s="1466"/>
      <c r="R2" s="1129"/>
      <c r="S2" s="1129"/>
      <c r="T2" s="1129"/>
      <c r="U2" s="665"/>
    </row>
    <row r="3" spans="1:70" ht="18">
      <c r="A3" s="1466" t="s">
        <v>737</v>
      </c>
      <c r="B3" s="1466"/>
      <c r="C3" s="1466"/>
      <c r="D3" s="1466"/>
      <c r="E3" s="1466"/>
      <c r="F3" s="1466"/>
      <c r="G3" s="1466"/>
      <c r="H3" s="1466"/>
      <c r="I3" s="1466"/>
      <c r="J3" s="1466"/>
      <c r="K3" s="1466"/>
      <c r="L3" s="1466"/>
      <c r="M3" s="1466"/>
      <c r="N3" s="1466"/>
      <c r="O3" s="1466"/>
      <c r="P3" s="1466"/>
      <c r="Q3" s="1466"/>
      <c r="R3" s="1466"/>
      <c r="S3" s="1129"/>
      <c r="T3" s="1129"/>
      <c r="U3" s="1129"/>
    </row>
    <row r="4" spans="1:70" ht="36">
      <c r="A4" s="1121" t="s">
        <v>738</v>
      </c>
      <c r="B4" s="1121"/>
      <c r="C4" s="80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57"/>
      <c r="R4" s="257"/>
      <c r="S4" s="257"/>
      <c r="T4" s="1133" t="s">
        <v>739</v>
      </c>
      <c r="U4" s="1133"/>
    </row>
    <row r="5" spans="1:70" ht="31.5">
      <c r="A5" s="1070" t="s">
        <v>41</v>
      </c>
      <c r="B5" s="1070"/>
      <c r="C5" s="636"/>
      <c r="D5" s="1094" t="s">
        <v>94</v>
      </c>
      <c r="E5" s="1094"/>
      <c r="F5" s="1094" t="s">
        <v>99</v>
      </c>
      <c r="G5" s="1094"/>
      <c r="H5" s="1094" t="s">
        <v>96</v>
      </c>
      <c r="I5" s="1094"/>
      <c r="J5" s="1094" t="s">
        <v>97</v>
      </c>
      <c r="K5" s="1094"/>
      <c r="L5" s="1094" t="s">
        <v>98</v>
      </c>
      <c r="M5" s="1094"/>
      <c r="N5" s="1094" t="s">
        <v>31</v>
      </c>
      <c r="O5" s="1094"/>
      <c r="P5" s="1094" t="s">
        <v>32</v>
      </c>
      <c r="Q5" s="1094"/>
      <c r="R5" s="1094"/>
      <c r="S5" s="646"/>
      <c r="T5" s="1070" t="s">
        <v>180</v>
      </c>
      <c r="U5" s="1070"/>
    </row>
    <row r="6" spans="1:70" ht="15.75">
      <c r="A6" s="1082"/>
      <c r="B6" s="1082"/>
      <c r="C6" s="637"/>
      <c r="D6" s="1082" t="s">
        <v>269</v>
      </c>
      <c r="E6" s="1082"/>
      <c r="F6" s="1082" t="s">
        <v>263</v>
      </c>
      <c r="G6" s="1082"/>
      <c r="H6" s="1082" t="s">
        <v>270</v>
      </c>
      <c r="I6" s="1082"/>
      <c r="J6" s="1082" t="s">
        <v>265</v>
      </c>
      <c r="K6" s="1082"/>
      <c r="L6" s="1082" t="s">
        <v>271</v>
      </c>
      <c r="M6" s="1082"/>
      <c r="N6" s="1082" t="s">
        <v>268</v>
      </c>
      <c r="O6" s="1082"/>
      <c r="P6" s="1083" t="s">
        <v>181</v>
      </c>
      <c r="Q6" s="1083"/>
      <c r="R6" s="1083"/>
      <c r="S6" s="640"/>
      <c r="T6" s="1082"/>
      <c r="U6" s="1082"/>
    </row>
    <row r="7" spans="1:70" ht="15.75">
      <c r="A7" s="1082"/>
      <c r="B7" s="1082"/>
      <c r="C7" s="637"/>
      <c r="D7" s="637" t="s">
        <v>33</v>
      </c>
      <c r="E7" s="637" t="s">
        <v>34</v>
      </c>
      <c r="F7" s="637" t="s">
        <v>33</v>
      </c>
      <c r="G7" s="637" t="s">
        <v>34</v>
      </c>
      <c r="H7" s="637" t="s">
        <v>33</v>
      </c>
      <c r="I7" s="637" t="s">
        <v>34</v>
      </c>
      <c r="J7" s="637" t="s">
        <v>33</v>
      </c>
      <c r="K7" s="637" t="s">
        <v>34</v>
      </c>
      <c r="L7" s="637" t="s">
        <v>33</v>
      </c>
      <c r="M7" s="637" t="s">
        <v>34</v>
      </c>
      <c r="N7" s="637" t="s">
        <v>33</v>
      </c>
      <c r="O7" s="637" t="s">
        <v>34</v>
      </c>
      <c r="P7" s="637" t="s">
        <v>33</v>
      </c>
      <c r="Q7" s="637" t="s">
        <v>34</v>
      </c>
      <c r="R7" s="637" t="s">
        <v>32</v>
      </c>
      <c r="S7" s="637"/>
      <c r="T7" s="1082"/>
      <c r="U7" s="1082"/>
    </row>
    <row r="8" spans="1:70" ht="15.75">
      <c r="A8" s="1071"/>
      <c r="B8" s="1071"/>
      <c r="C8" s="638"/>
      <c r="D8" s="638" t="s">
        <v>186</v>
      </c>
      <c r="E8" s="638" t="s">
        <v>185</v>
      </c>
      <c r="F8" s="638" t="s">
        <v>181</v>
      </c>
      <c r="G8" s="638" t="s">
        <v>186</v>
      </c>
      <c r="H8" s="638" t="s">
        <v>185</v>
      </c>
      <c r="I8" s="638" t="s">
        <v>181</v>
      </c>
      <c r="J8" s="638" t="s">
        <v>186</v>
      </c>
      <c r="K8" s="638" t="s">
        <v>185</v>
      </c>
      <c r="L8" s="638" t="s">
        <v>181</v>
      </c>
      <c r="M8" s="638" t="s">
        <v>186</v>
      </c>
      <c r="N8" s="638" t="s">
        <v>185</v>
      </c>
      <c r="O8" s="638" t="s">
        <v>181</v>
      </c>
      <c r="P8" s="638" t="s">
        <v>186</v>
      </c>
      <c r="Q8" s="638" t="s">
        <v>185</v>
      </c>
      <c r="R8" s="638" t="s">
        <v>181</v>
      </c>
      <c r="S8" s="638"/>
      <c r="T8" s="1071"/>
      <c r="U8" s="1071"/>
    </row>
    <row r="9" spans="1:70" ht="15.75">
      <c r="A9" s="1093" t="s">
        <v>54</v>
      </c>
      <c r="B9" s="1093"/>
      <c r="C9" s="647"/>
      <c r="D9" s="807">
        <v>1875</v>
      </c>
      <c r="E9" s="807">
        <v>1690</v>
      </c>
      <c r="F9" s="807">
        <v>1031</v>
      </c>
      <c r="G9" s="807">
        <v>856</v>
      </c>
      <c r="H9" s="807">
        <v>884</v>
      </c>
      <c r="I9" s="807">
        <v>588</v>
      </c>
      <c r="J9" s="807">
        <v>1041</v>
      </c>
      <c r="K9" s="807">
        <v>746</v>
      </c>
      <c r="L9" s="807">
        <v>2123</v>
      </c>
      <c r="M9" s="807">
        <v>1237</v>
      </c>
      <c r="N9" s="807">
        <v>738</v>
      </c>
      <c r="O9" s="807">
        <v>84</v>
      </c>
      <c r="P9" s="481">
        <f>SUM(N9,L9,J9,H9,F9,D9)</f>
        <v>7692</v>
      </c>
      <c r="Q9" s="481">
        <f t="shared" ref="Q9:Q24" si="0">SUM(O9,M9,K9,I9,G9,E9)</f>
        <v>5201</v>
      </c>
      <c r="R9" s="483">
        <f>SUM(P9:Q9)</f>
        <v>12893</v>
      </c>
      <c r="S9" s="534"/>
      <c r="T9" s="1078" t="s">
        <v>449</v>
      </c>
      <c r="U9" s="1078"/>
    </row>
    <row r="10" spans="1:70" ht="15.75">
      <c r="A10" s="1088" t="s">
        <v>55</v>
      </c>
      <c r="B10" s="1088"/>
      <c r="C10" s="648"/>
      <c r="D10" s="414">
        <v>813</v>
      </c>
      <c r="E10" s="414">
        <v>640</v>
      </c>
      <c r="F10" s="414">
        <v>884</v>
      </c>
      <c r="G10" s="414">
        <v>485</v>
      </c>
      <c r="H10" s="414">
        <v>903</v>
      </c>
      <c r="I10" s="414">
        <v>704</v>
      </c>
      <c r="J10" s="414">
        <v>1347</v>
      </c>
      <c r="K10" s="414">
        <v>757</v>
      </c>
      <c r="L10" s="414">
        <v>2658</v>
      </c>
      <c r="M10" s="414">
        <v>1291</v>
      </c>
      <c r="N10" s="414">
        <v>273</v>
      </c>
      <c r="O10" s="414">
        <v>161</v>
      </c>
      <c r="P10" s="414">
        <f t="shared" ref="P10:Q28" si="1">SUM(N10,L10,J10,H10,F10,D10)</f>
        <v>6878</v>
      </c>
      <c r="Q10" s="414">
        <f t="shared" si="0"/>
        <v>4038</v>
      </c>
      <c r="R10" s="414">
        <f t="shared" ref="R10:R28" si="2">SUM(P10:Q10)</f>
        <v>10916</v>
      </c>
      <c r="S10" s="206"/>
      <c r="T10" s="1077" t="s">
        <v>191</v>
      </c>
      <c r="U10" s="1077"/>
    </row>
    <row r="11" spans="1:70" ht="15.75">
      <c r="A11" s="1088" t="s">
        <v>56</v>
      </c>
      <c r="B11" s="1088"/>
      <c r="C11" s="648"/>
      <c r="D11" s="414">
        <v>2649</v>
      </c>
      <c r="E11" s="414">
        <v>2061</v>
      </c>
      <c r="F11" s="414">
        <v>1946</v>
      </c>
      <c r="G11" s="414">
        <v>1409</v>
      </c>
      <c r="H11" s="414">
        <v>1948</v>
      </c>
      <c r="I11" s="414">
        <v>1141</v>
      </c>
      <c r="J11" s="414">
        <v>2707</v>
      </c>
      <c r="K11" s="414">
        <v>1441</v>
      </c>
      <c r="L11" s="414">
        <v>6495</v>
      </c>
      <c r="M11" s="414">
        <v>3426</v>
      </c>
      <c r="N11" s="414">
        <v>2797</v>
      </c>
      <c r="O11" s="414">
        <v>1127</v>
      </c>
      <c r="P11" s="414">
        <f t="shared" si="1"/>
        <v>18542</v>
      </c>
      <c r="Q11" s="414">
        <f t="shared" si="0"/>
        <v>10605</v>
      </c>
      <c r="R11" s="414">
        <f t="shared" si="2"/>
        <v>29147</v>
      </c>
      <c r="S11" s="206"/>
      <c r="T11" s="1077" t="s">
        <v>192</v>
      </c>
      <c r="U11" s="1077"/>
    </row>
    <row r="12" spans="1:70" ht="59.25">
      <c r="A12" s="1079" t="s">
        <v>386</v>
      </c>
      <c r="B12" s="641" t="s">
        <v>344</v>
      </c>
      <c r="C12" s="648"/>
      <c r="D12" s="414">
        <v>1609</v>
      </c>
      <c r="E12" s="414">
        <v>1257</v>
      </c>
      <c r="F12" s="414">
        <v>1259</v>
      </c>
      <c r="G12" s="414">
        <v>872</v>
      </c>
      <c r="H12" s="414">
        <v>1248</v>
      </c>
      <c r="I12" s="414">
        <v>721</v>
      </c>
      <c r="J12" s="414">
        <v>1715</v>
      </c>
      <c r="K12" s="414">
        <v>964</v>
      </c>
      <c r="L12" s="414">
        <v>3973</v>
      </c>
      <c r="M12" s="414">
        <v>2282</v>
      </c>
      <c r="N12" s="414">
        <v>1653</v>
      </c>
      <c r="O12" s="414">
        <v>716</v>
      </c>
      <c r="P12" s="414">
        <f t="shared" si="1"/>
        <v>11457</v>
      </c>
      <c r="Q12" s="414">
        <f t="shared" si="0"/>
        <v>6812</v>
      </c>
      <c r="R12" s="414">
        <f t="shared" si="2"/>
        <v>18269</v>
      </c>
      <c r="S12" s="206"/>
      <c r="T12" s="404" t="s">
        <v>453</v>
      </c>
      <c r="U12" s="1091" t="s">
        <v>179</v>
      </c>
    </row>
    <row r="13" spans="1:70" ht="15.75">
      <c r="A13" s="1135"/>
      <c r="B13" s="641" t="s">
        <v>345</v>
      </c>
      <c r="C13" s="648"/>
      <c r="D13" s="414">
        <v>3455</v>
      </c>
      <c r="E13" s="414">
        <v>2641</v>
      </c>
      <c r="F13" s="414">
        <v>3003</v>
      </c>
      <c r="G13" s="414">
        <v>1823</v>
      </c>
      <c r="H13" s="414">
        <v>3290</v>
      </c>
      <c r="I13" s="414">
        <v>1629</v>
      </c>
      <c r="J13" s="414">
        <v>4214</v>
      </c>
      <c r="K13" s="414">
        <v>1950</v>
      </c>
      <c r="L13" s="414">
        <v>8892</v>
      </c>
      <c r="M13" s="414">
        <v>4562</v>
      </c>
      <c r="N13" s="414">
        <v>5402</v>
      </c>
      <c r="O13" s="414">
        <v>1874</v>
      </c>
      <c r="P13" s="414">
        <f t="shared" si="1"/>
        <v>28256</v>
      </c>
      <c r="Q13" s="414">
        <f t="shared" si="0"/>
        <v>14479</v>
      </c>
      <c r="R13" s="414">
        <f t="shared" si="2"/>
        <v>42735</v>
      </c>
      <c r="S13" s="206"/>
      <c r="T13" s="404" t="s">
        <v>454</v>
      </c>
      <c r="U13" s="1092"/>
    </row>
    <row r="14" spans="1:70" ht="15.75">
      <c r="A14" s="1135"/>
      <c r="B14" s="641" t="s">
        <v>346</v>
      </c>
      <c r="C14" s="648"/>
      <c r="D14" s="414">
        <v>2023</v>
      </c>
      <c r="E14" s="414">
        <v>1594</v>
      </c>
      <c r="F14" s="414">
        <v>1567</v>
      </c>
      <c r="G14" s="414">
        <v>932</v>
      </c>
      <c r="H14" s="414">
        <v>1642</v>
      </c>
      <c r="I14" s="414">
        <v>904</v>
      </c>
      <c r="J14" s="414">
        <v>1961</v>
      </c>
      <c r="K14" s="414">
        <v>1004</v>
      </c>
      <c r="L14" s="414">
        <v>5355</v>
      </c>
      <c r="M14" s="414">
        <v>3128</v>
      </c>
      <c r="N14" s="414">
        <v>695</v>
      </c>
      <c r="O14" s="414">
        <v>232</v>
      </c>
      <c r="P14" s="414">
        <f t="shared" si="1"/>
        <v>13243</v>
      </c>
      <c r="Q14" s="414">
        <f t="shared" si="0"/>
        <v>7794</v>
      </c>
      <c r="R14" s="414">
        <f t="shared" si="2"/>
        <v>21037</v>
      </c>
      <c r="S14" s="206"/>
      <c r="T14" s="404" t="s">
        <v>455</v>
      </c>
      <c r="U14" s="1092"/>
    </row>
    <row r="15" spans="1:70" ht="15.75">
      <c r="A15" s="1135"/>
      <c r="B15" s="641" t="s">
        <v>341</v>
      </c>
      <c r="C15" s="648"/>
      <c r="D15" s="414">
        <v>2256</v>
      </c>
      <c r="E15" s="414">
        <v>1507</v>
      </c>
      <c r="F15" s="414">
        <v>1285</v>
      </c>
      <c r="G15" s="414">
        <v>964</v>
      </c>
      <c r="H15" s="414">
        <v>1137</v>
      </c>
      <c r="I15" s="414">
        <v>670</v>
      </c>
      <c r="J15" s="414">
        <v>1705</v>
      </c>
      <c r="K15" s="414">
        <v>929</v>
      </c>
      <c r="L15" s="414">
        <v>2795</v>
      </c>
      <c r="M15" s="414">
        <v>1632</v>
      </c>
      <c r="N15" s="414">
        <v>1519</v>
      </c>
      <c r="O15" s="414">
        <v>1001</v>
      </c>
      <c r="P15" s="414">
        <f t="shared" si="1"/>
        <v>10697</v>
      </c>
      <c r="Q15" s="414">
        <f t="shared" si="0"/>
        <v>6703</v>
      </c>
      <c r="R15" s="414">
        <f t="shared" si="2"/>
        <v>17400</v>
      </c>
      <c r="S15" s="206"/>
      <c r="T15" s="404" t="s">
        <v>456</v>
      </c>
      <c r="U15" s="1092"/>
    </row>
    <row r="16" spans="1:70" ht="15.75">
      <c r="A16" s="1135"/>
      <c r="B16" s="641" t="s">
        <v>342</v>
      </c>
      <c r="C16" s="648"/>
      <c r="D16" s="414">
        <v>1568</v>
      </c>
      <c r="E16" s="414">
        <v>1192</v>
      </c>
      <c r="F16" s="414">
        <v>1315</v>
      </c>
      <c r="G16" s="414">
        <v>927</v>
      </c>
      <c r="H16" s="414">
        <v>1219</v>
      </c>
      <c r="I16" s="414">
        <v>762</v>
      </c>
      <c r="J16" s="414">
        <v>1586</v>
      </c>
      <c r="K16" s="414">
        <v>868</v>
      </c>
      <c r="L16" s="414">
        <v>4604</v>
      </c>
      <c r="M16" s="414">
        <v>2647</v>
      </c>
      <c r="N16" s="414">
        <v>2360</v>
      </c>
      <c r="O16" s="414">
        <v>994</v>
      </c>
      <c r="P16" s="414">
        <f t="shared" si="1"/>
        <v>12652</v>
      </c>
      <c r="Q16" s="414">
        <f t="shared" si="0"/>
        <v>7390</v>
      </c>
      <c r="R16" s="414">
        <f t="shared" si="2"/>
        <v>20042</v>
      </c>
      <c r="S16" s="206"/>
      <c r="T16" s="404" t="s">
        <v>457</v>
      </c>
      <c r="U16" s="1092"/>
    </row>
    <row r="17" spans="1:21" ht="15.75">
      <c r="A17" s="1136"/>
      <c r="B17" s="215" t="s">
        <v>343</v>
      </c>
      <c r="C17" s="703"/>
      <c r="D17" s="483">
        <v>1505</v>
      </c>
      <c r="E17" s="483">
        <v>1338</v>
      </c>
      <c r="F17" s="483">
        <v>1211</v>
      </c>
      <c r="G17" s="483">
        <v>829</v>
      </c>
      <c r="H17" s="483">
        <v>1271</v>
      </c>
      <c r="I17" s="483">
        <v>776</v>
      </c>
      <c r="J17" s="483">
        <v>2245</v>
      </c>
      <c r="K17" s="483">
        <v>1025</v>
      </c>
      <c r="L17" s="483">
        <v>4267</v>
      </c>
      <c r="M17" s="483">
        <v>2362</v>
      </c>
      <c r="N17" s="483">
        <v>3136</v>
      </c>
      <c r="O17" s="483">
        <v>431</v>
      </c>
      <c r="P17" s="483">
        <f>SUM(N17,L17,J17,H17,F17,D17)</f>
        <v>13635</v>
      </c>
      <c r="Q17" s="483">
        <f t="shared" si="0"/>
        <v>6761</v>
      </c>
      <c r="R17" s="483">
        <f t="shared" si="2"/>
        <v>20396</v>
      </c>
      <c r="S17" s="477"/>
      <c r="T17" s="404" t="s">
        <v>458</v>
      </c>
      <c r="U17" s="1092"/>
    </row>
    <row r="18" spans="1:21" ht="15.75">
      <c r="A18" s="1088" t="s">
        <v>64</v>
      </c>
      <c r="B18" s="1088"/>
      <c r="C18" s="648"/>
      <c r="D18" s="648">
        <v>1021</v>
      </c>
      <c r="E18" s="648">
        <v>812</v>
      </c>
      <c r="F18" s="648">
        <v>634</v>
      </c>
      <c r="G18" s="648">
        <v>437</v>
      </c>
      <c r="H18" s="648">
        <v>527</v>
      </c>
      <c r="I18" s="648">
        <v>309</v>
      </c>
      <c r="J18" s="260">
        <v>561</v>
      </c>
      <c r="K18" s="648">
        <v>335</v>
      </c>
      <c r="L18" s="648">
        <v>828</v>
      </c>
      <c r="M18" s="260">
        <v>474</v>
      </c>
      <c r="N18" s="648">
        <v>566</v>
      </c>
      <c r="O18" s="648">
        <v>191</v>
      </c>
      <c r="P18" s="414">
        <f t="shared" si="1"/>
        <v>4137</v>
      </c>
      <c r="Q18" s="414">
        <f t="shared" si="0"/>
        <v>2558</v>
      </c>
      <c r="R18" s="414">
        <f t="shared" si="2"/>
        <v>6695</v>
      </c>
      <c r="S18" s="206"/>
      <c r="T18" s="1077" t="s">
        <v>493</v>
      </c>
      <c r="U18" s="1077"/>
    </row>
    <row r="19" spans="1:21" ht="15.75">
      <c r="A19" s="1088" t="s">
        <v>65</v>
      </c>
      <c r="B19" s="1088"/>
      <c r="C19" s="648"/>
      <c r="D19" s="414">
        <v>4885</v>
      </c>
      <c r="E19" s="414">
        <v>3644</v>
      </c>
      <c r="F19" s="414">
        <v>4003</v>
      </c>
      <c r="G19" s="414">
        <v>2778</v>
      </c>
      <c r="H19" s="414">
        <v>4035</v>
      </c>
      <c r="I19" s="414">
        <v>2555</v>
      </c>
      <c r="J19" s="414">
        <v>4221</v>
      </c>
      <c r="K19" s="414">
        <v>2800</v>
      </c>
      <c r="L19" s="414">
        <v>8143</v>
      </c>
      <c r="M19" s="414">
        <v>4359</v>
      </c>
      <c r="N19" s="414">
        <v>915</v>
      </c>
      <c r="O19" s="414">
        <v>768</v>
      </c>
      <c r="P19" s="414">
        <f t="shared" si="1"/>
        <v>26202</v>
      </c>
      <c r="Q19" s="414">
        <f t="shared" si="0"/>
        <v>16904</v>
      </c>
      <c r="R19" s="414">
        <f t="shared" si="2"/>
        <v>43106</v>
      </c>
      <c r="S19" s="206"/>
      <c r="T19" s="1077" t="s">
        <v>199</v>
      </c>
      <c r="U19" s="1077"/>
    </row>
    <row r="20" spans="1:21" ht="15.75">
      <c r="A20" s="1088" t="s">
        <v>66</v>
      </c>
      <c r="B20" s="1088"/>
      <c r="C20" s="648"/>
      <c r="D20" s="414">
        <v>3059</v>
      </c>
      <c r="E20" s="414">
        <v>2976</v>
      </c>
      <c r="F20" s="414">
        <v>2907</v>
      </c>
      <c r="G20" s="414">
        <v>2166</v>
      </c>
      <c r="H20" s="414">
        <v>3010</v>
      </c>
      <c r="I20" s="414">
        <v>2046</v>
      </c>
      <c r="J20" s="414">
        <v>4471</v>
      </c>
      <c r="K20" s="414">
        <v>2522</v>
      </c>
      <c r="L20" s="414">
        <v>7948</v>
      </c>
      <c r="M20" s="414">
        <v>5595</v>
      </c>
      <c r="N20" s="414">
        <v>4314</v>
      </c>
      <c r="O20" s="414">
        <v>1481</v>
      </c>
      <c r="P20" s="414">
        <f t="shared" si="1"/>
        <v>25709</v>
      </c>
      <c r="Q20" s="414">
        <f t="shared" si="0"/>
        <v>16786</v>
      </c>
      <c r="R20" s="414">
        <f t="shared" si="2"/>
        <v>42495</v>
      </c>
      <c r="S20" s="206"/>
      <c r="T20" s="1077" t="s">
        <v>200</v>
      </c>
      <c r="U20" s="1077"/>
    </row>
    <row r="21" spans="1:21" ht="15.75">
      <c r="A21" s="1088" t="s">
        <v>67</v>
      </c>
      <c r="B21" s="1088"/>
      <c r="C21" s="648"/>
      <c r="D21" s="414">
        <v>3766</v>
      </c>
      <c r="E21" s="414">
        <v>3505</v>
      </c>
      <c r="F21" s="414">
        <v>4031</v>
      </c>
      <c r="G21" s="414">
        <v>2830</v>
      </c>
      <c r="H21" s="414">
        <v>4059</v>
      </c>
      <c r="I21" s="414">
        <v>2777</v>
      </c>
      <c r="J21" s="414">
        <v>4778</v>
      </c>
      <c r="K21" s="414">
        <v>2746</v>
      </c>
      <c r="L21" s="414">
        <v>7522</v>
      </c>
      <c r="M21" s="414">
        <v>4653</v>
      </c>
      <c r="N21" s="414">
        <v>4023</v>
      </c>
      <c r="O21" s="414">
        <v>1876</v>
      </c>
      <c r="P21" s="414">
        <f t="shared" si="1"/>
        <v>28179</v>
      </c>
      <c r="Q21" s="414">
        <f t="shared" si="0"/>
        <v>18387</v>
      </c>
      <c r="R21" s="414">
        <f t="shared" si="2"/>
        <v>46566</v>
      </c>
      <c r="S21" s="206"/>
      <c r="T21" s="1077" t="s">
        <v>450</v>
      </c>
      <c r="U21" s="1077"/>
    </row>
    <row r="22" spans="1:21" ht="15.75">
      <c r="A22" s="1088" t="s">
        <v>137</v>
      </c>
      <c r="B22" s="1088"/>
      <c r="C22" s="648"/>
      <c r="D22" s="414">
        <v>2660</v>
      </c>
      <c r="E22" s="414">
        <v>2318</v>
      </c>
      <c r="F22" s="414">
        <v>2650</v>
      </c>
      <c r="G22" s="414">
        <v>1905</v>
      </c>
      <c r="H22" s="414">
        <v>2592</v>
      </c>
      <c r="I22" s="414">
        <v>1525</v>
      </c>
      <c r="J22" s="414">
        <v>3251</v>
      </c>
      <c r="K22" s="414">
        <v>1763</v>
      </c>
      <c r="L22" s="414">
        <v>6175</v>
      </c>
      <c r="M22" s="414">
        <v>3294</v>
      </c>
      <c r="N22" s="414">
        <v>550</v>
      </c>
      <c r="O22" s="414">
        <v>143</v>
      </c>
      <c r="P22" s="414">
        <f t="shared" si="1"/>
        <v>17878</v>
      </c>
      <c r="Q22" s="414">
        <f t="shared" si="0"/>
        <v>10948</v>
      </c>
      <c r="R22" s="414">
        <f t="shared" si="2"/>
        <v>28826</v>
      </c>
      <c r="S22" s="206"/>
      <c r="T22" s="1077" t="s">
        <v>451</v>
      </c>
      <c r="U22" s="1077"/>
    </row>
    <row r="23" spans="1:21" ht="15.75">
      <c r="A23" s="1088" t="s">
        <v>69</v>
      </c>
      <c r="B23" s="1088"/>
      <c r="C23" s="648"/>
      <c r="D23" s="414">
        <v>1895</v>
      </c>
      <c r="E23" s="414">
        <v>1391</v>
      </c>
      <c r="F23" s="414">
        <v>1926</v>
      </c>
      <c r="G23" s="414">
        <v>965</v>
      </c>
      <c r="H23" s="414">
        <v>1875</v>
      </c>
      <c r="I23" s="414">
        <v>1003</v>
      </c>
      <c r="J23" s="414">
        <v>2780</v>
      </c>
      <c r="K23" s="414">
        <v>1228</v>
      </c>
      <c r="L23" s="414">
        <v>4947</v>
      </c>
      <c r="M23" s="414">
        <v>2603</v>
      </c>
      <c r="N23" s="414">
        <v>986</v>
      </c>
      <c r="O23" s="414">
        <v>211</v>
      </c>
      <c r="P23" s="414">
        <f t="shared" si="1"/>
        <v>14409</v>
      </c>
      <c r="Q23" s="414">
        <f t="shared" si="0"/>
        <v>7401</v>
      </c>
      <c r="R23" s="414">
        <f t="shared" si="2"/>
        <v>21810</v>
      </c>
      <c r="S23" s="206"/>
      <c r="T23" s="1077" t="s">
        <v>452</v>
      </c>
      <c r="U23" s="1077"/>
    </row>
    <row r="24" spans="1:21" ht="15.75">
      <c r="A24" s="1088" t="s">
        <v>70</v>
      </c>
      <c r="B24" s="1088"/>
      <c r="C24" s="648"/>
      <c r="D24" s="414">
        <v>4227</v>
      </c>
      <c r="E24" s="414">
        <v>3099</v>
      </c>
      <c r="F24" s="414">
        <v>3301</v>
      </c>
      <c r="G24" s="414">
        <v>1898</v>
      </c>
      <c r="H24" s="414">
        <v>3130</v>
      </c>
      <c r="I24" s="414">
        <v>1634</v>
      </c>
      <c r="J24" s="414">
        <v>4209</v>
      </c>
      <c r="K24" s="414">
        <v>2054</v>
      </c>
      <c r="L24" s="414">
        <v>9293</v>
      </c>
      <c r="M24" s="414">
        <v>4815</v>
      </c>
      <c r="N24" s="414">
        <v>2406</v>
      </c>
      <c r="O24" s="414">
        <v>811</v>
      </c>
      <c r="P24" s="414">
        <f t="shared" si="1"/>
        <v>26566</v>
      </c>
      <c r="Q24" s="414">
        <f t="shared" si="0"/>
        <v>14311</v>
      </c>
      <c r="R24" s="414">
        <f t="shared" si="2"/>
        <v>40877</v>
      </c>
      <c r="S24" s="206"/>
      <c r="T24" s="1077" t="s">
        <v>204</v>
      </c>
      <c r="U24" s="1077"/>
    </row>
    <row r="25" spans="1:21" ht="15.75">
      <c r="A25" s="1088" t="s">
        <v>71</v>
      </c>
      <c r="B25" s="1088"/>
      <c r="C25" s="648"/>
      <c r="D25" s="414">
        <v>5451</v>
      </c>
      <c r="E25" s="414">
        <v>4549</v>
      </c>
      <c r="F25" s="414">
        <v>4580</v>
      </c>
      <c r="G25" s="414">
        <v>2900</v>
      </c>
      <c r="H25" s="414">
        <v>4390</v>
      </c>
      <c r="I25" s="414">
        <v>2050</v>
      </c>
      <c r="J25" s="414">
        <v>5102</v>
      </c>
      <c r="K25" s="414">
        <v>2411</v>
      </c>
      <c r="L25" s="414">
        <v>11173</v>
      </c>
      <c r="M25" s="414">
        <v>5717</v>
      </c>
      <c r="N25" s="414">
        <v>3238</v>
      </c>
      <c r="O25" s="414">
        <v>1031</v>
      </c>
      <c r="P25" s="414">
        <f t="shared" si="1"/>
        <v>33934</v>
      </c>
      <c r="Q25" s="414">
        <f t="shared" si="1"/>
        <v>18658</v>
      </c>
      <c r="R25" s="414">
        <f t="shared" si="2"/>
        <v>52592</v>
      </c>
      <c r="S25" s="206"/>
      <c r="T25" s="1077" t="s">
        <v>205</v>
      </c>
      <c r="U25" s="1077"/>
    </row>
    <row r="26" spans="1:21" ht="15.75">
      <c r="A26" s="1088" t="s">
        <v>72</v>
      </c>
      <c r="B26" s="1088"/>
      <c r="C26" s="648"/>
      <c r="D26" s="414">
        <v>2064</v>
      </c>
      <c r="E26" s="414">
        <v>685</v>
      </c>
      <c r="F26" s="414">
        <v>1789</v>
      </c>
      <c r="G26" s="414">
        <v>907</v>
      </c>
      <c r="H26" s="414">
        <v>1717</v>
      </c>
      <c r="I26" s="414">
        <v>1180</v>
      </c>
      <c r="J26" s="414">
        <v>2801</v>
      </c>
      <c r="K26" s="414">
        <v>1408</v>
      </c>
      <c r="L26" s="414">
        <v>2197</v>
      </c>
      <c r="M26" s="414">
        <v>1539</v>
      </c>
      <c r="N26" s="414">
        <v>822</v>
      </c>
      <c r="O26" s="414">
        <v>175</v>
      </c>
      <c r="P26" s="414">
        <f t="shared" si="1"/>
        <v>11390</v>
      </c>
      <c r="Q26" s="414">
        <f t="shared" si="1"/>
        <v>5894</v>
      </c>
      <c r="R26" s="414">
        <f t="shared" si="2"/>
        <v>17284</v>
      </c>
      <c r="S26" s="206"/>
      <c r="T26" s="1077" t="s">
        <v>206</v>
      </c>
      <c r="U26" s="1077"/>
    </row>
    <row r="27" spans="1:21" ht="15.75">
      <c r="A27" s="1104" t="s">
        <v>73</v>
      </c>
      <c r="B27" s="1104"/>
      <c r="C27" s="660"/>
      <c r="D27" s="473">
        <v>3919</v>
      </c>
      <c r="E27" s="473">
        <v>3284</v>
      </c>
      <c r="F27" s="473">
        <v>4055</v>
      </c>
      <c r="G27" s="473">
        <v>2793</v>
      </c>
      <c r="H27" s="473">
        <v>4309</v>
      </c>
      <c r="I27" s="473">
        <v>2795</v>
      </c>
      <c r="J27" s="473">
        <v>5316</v>
      </c>
      <c r="K27" s="473">
        <v>3002</v>
      </c>
      <c r="L27" s="473">
        <v>12743</v>
      </c>
      <c r="M27" s="473">
        <v>7034</v>
      </c>
      <c r="N27" s="473">
        <v>6385</v>
      </c>
      <c r="O27" s="473">
        <v>1039</v>
      </c>
      <c r="P27" s="420">
        <f t="shared" si="1"/>
        <v>36727</v>
      </c>
      <c r="Q27" s="420">
        <f t="shared" si="1"/>
        <v>19947</v>
      </c>
      <c r="R27" s="420">
        <f t="shared" si="2"/>
        <v>56674</v>
      </c>
      <c r="S27" s="534"/>
      <c r="T27" s="1089" t="s">
        <v>636</v>
      </c>
      <c r="U27" s="1089"/>
    </row>
    <row r="28" spans="1:21" ht="15.75">
      <c r="A28" s="1073" t="s">
        <v>32</v>
      </c>
      <c r="B28" s="1073"/>
      <c r="C28" s="644"/>
      <c r="D28" s="702">
        <f t="shared" ref="D28:O28" si="3">SUM(D9:D27)</f>
        <v>50700</v>
      </c>
      <c r="E28" s="702">
        <f t="shared" si="3"/>
        <v>40183</v>
      </c>
      <c r="F28" s="702">
        <f t="shared" si="3"/>
        <v>43377</v>
      </c>
      <c r="G28" s="702">
        <f t="shared" si="3"/>
        <v>28676</v>
      </c>
      <c r="H28" s="702">
        <f t="shared" si="3"/>
        <v>43186</v>
      </c>
      <c r="I28" s="702">
        <f t="shared" si="3"/>
        <v>25769</v>
      </c>
      <c r="J28" s="702">
        <f t="shared" si="3"/>
        <v>56011</v>
      </c>
      <c r="K28" s="702">
        <f t="shared" si="3"/>
        <v>29953</v>
      </c>
      <c r="L28" s="702">
        <f t="shared" si="3"/>
        <v>112131</v>
      </c>
      <c r="M28" s="702">
        <f t="shared" si="3"/>
        <v>62650</v>
      </c>
      <c r="N28" s="702">
        <f t="shared" si="3"/>
        <v>42778</v>
      </c>
      <c r="O28" s="702">
        <f t="shared" si="3"/>
        <v>14346</v>
      </c>
      <c r="P28" s="808">
        <f t="shared" si="1"/>
        <v>348183</v>
      </c>
      <c r="Q28" s="808">
        <f t="shared" si="1"/>
        <v>201577</v>
      </c>
      <c r="R28" s="808">
        <f t="shared" si="2"/>
        <v>549760</v>
      </c>
      <c r="S28" s="809"/>
      <c r="T28" s="1090" t="s">
        <v>181</v>
      </c>
      <c r="U28" s="1090"/>
    </row>
    <row r="30" spans="1:21">
      <c r="H30" s="43" t="s">
        <v>610</v>
      </c>
    </row>
    <row r="116" spans="4:16">
      <c r="D116" s="806"/>
      <c r="E116" s="806"/>
      <c r="F116" s="806"/>
      <c r="G116" s="806"/>
      <c r="H116" s="806"/>
      <c r="I116" s="806"/>
      <c r="J116" s="806"/>
      <c r="K116" s="806"/>
      <c r="L116" s="806"/>
      <c r="M116" s="806"/>
      <c r="N116" s="806"/>
      <c r="O116" s="806"/>
      <c r="P116" s="806"/>
    </row>
    <row r="117" spans="4:16">
      <c r="D117" s="806"/>
      <c r="E117" s="806"/>
      <c r="F117" s="806"/>
      <c r="G117" s="806"/>
      <c r="H117" s="806"/>
      <c r="I117" s="806"/>
      <c r="J117" s="806"/>
      <c r="K117" s="806"/>
      <c r="L117" s="806"/>
      <c r="M117" s="806"/>
      <c r="N117" s="806"/>
      <c r="O117" s="806"/>
      <c r="P117" s="806"/>
    </row>
    <row r="118" spans="4:16">
      <c r="D118" s="806"/>
      <c r="E118" s="806"/>
      <c r="F118" s="806"/>
      <c r="G118" s="806"/>
      <c r="H118" s="806"/>
      <c r="I118" s="806"/>
      <c r="J118" s="806"/>
      <c r="K118" s="806"/>
      <c r="L118" s="806"/>
      <c r="M118" s="806"/>
      <c r="N118" s="806"/>
      <c r="O118" s="806"/>
      <c r="P118" s="806"/>
    </row>
    <row r="119" spans="4:16">
      <c r="D119" s="806"/>
      <c r="E119" s="806"/>
      <c r="F119" s="806"/>
      <c r="G119" s="806"/>
      <c r="H119" s="806"/>
      <c r="I119" s="806"/>
      <c r="J119" s="806"/>
      <c r="K119" s="806"/>
      <c r="L119" s="806"/>
      <c r="M119" s="806"/>
      <c r="N119" s="806"/>
      <c r="O119" s="806"/>
      <c r="P119" s="806"/>
    </row>
  </sheetData>
  <mergeCells count="2">
    <mergeCell ref="A2:Q2"/>
    <mergeCell ref="A3:R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BV119"/>
  <sheetViews>
    <sheetView rightToLeft="1" topLeftCell="C1" workbookViewId="0">
      <selection activeCell="A2" sqref="A2:T28"/>
    </sheetView>
  </sheetViews>
  <sheetFormatPr defaultRowHeight="12.75"/>
  <sheetData>
    <row r="1" spans="1:74" ht="18">
      <c r="A1" s="1137"/>
      <c r="B1" s="1140"/>
      <c r="C1" s="1140"/>
      <c r="D1" s="1140"/>
      <c r="E1" s="1140"/>
      <c r="F1" s="1140"/>
      <c r="G1" s="1140"/>
      <c r="H1" s="1140"/>
      <c r="I1" s="1140"/>
      <c r="J1" s="1140"/>
      <c r="K1" s="1140"/>
      <c r="L1" s="1140"/>
      <c r="M1" s="1140"/>
      <c r="N1" s="1140"/>
      <c r="O1" s="1140"/>
      <c r="P1" s="1140"/>
      <c r="Q1" s="1141"/>
      <c r="R1" s="665"/>
      <c r="S1" s="665"/>
      <c r="T1" s="665"/>
      <c r="U1" s="802"/>
      <c r="V1" s="802"/>
      <c r="W1" s="802"/>
      <c r="X1" s="802"/>
      <c r="Y1" s="802"/>
      <c r="Z1" s="802"/>
      <c r="AA1" s="802"/>
      <c r="AB1" s="802"/>
      <c r="AC1" s="802"/>
      <c r="AD1" s="802"/>
      <c r="AE1" s="802"/>
      <c r="AF1" s="802"/>
      <c r="AG1" s="802"/>
      <c r="AH1" s="802"/>
      <c r="AI1" s="802"/>
      <c r="AJ1" s="802"/>
      <c r="AK1" s="802"/>
      <c r="AL1" s="802"/>
      <c r="AM1" s="802"/>
      <c r="AN1" s="802"/>
      <c r="AO1" s="802"/>
      <c r="AP1" s="802"/>
      <c r="AQ1" s="802"/>
      <c r="AR1" s="802"/>
      <c r="AS1" s="802"/>
      <c r="AT1" s="802"/>
      <c r="AU1" s="802"/>
      <c r="AV1" s="802"/>
      <c r="AW1" s="802"/>
      <c r="AX1" s="802"/>
      <c r="AY1" s="802"/>
      <c r="AZ1" s="802"/>
      <c r="BA1" s="802"/>
      <c r="BB1" s="802"/>
      <c r="BC1" s="802"/>
      <c r="BD1" s="802"/>
      <c r="BE1" s="802"/>
      <c r="BF1" s="802"/>
      <c r="BG1" s="802"/>
      <c r="BH1" s="802"/>
      <c r="BI1" s="802"/>
      <c r="BJ1" s="802"/>
      <c r="BK1" s="802"/>
      <c r="BL1" s="802"/>
      <c r="BM1" s="802"/>
      <c r="BN1" s="802"/>
      <c r="BO1" s="802"/>
      <c r="BP1" s="802"/>
      <c r="BQ1" s="802"/>
      <c r="BR1" s="802"/>
      <c r="BS1" s="802"/>
      <c r="BT1" s="802"/>
      <c r="BU1" s="802"/>
      <c r="BV1" s="802"/>
    </row>
    <row r="2" spans="1:74" ht="18">
      <c r="A2" s="1466" t="s">
        <v>740</v>
      </c>
      <c r="B2" s="1466"/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  <c r="N2" s="1466"/>
      <c r="O2" s="1466"/>
      <c r="P2" s="1466"/>
      <c r="Q2" s="1470"/>
      <c r="R2" s="1129"/>
      <c r="S2" s="1129"/>
      <c r="T2" s="665"/>
    </row>
    <row r="3" spans="1:74" ht="18">
      <c r="A3" s="1466" t="s">
        <v>741</v>
      </c>
      <c r="B3" s="1466"/>
      <c r="C3" s="1466"/>
      <c r="D3" s="1466"/>
      <c r="E3" s="1466"/>
      <c r="F3" s="1466"/>
      <c r="G3" s="1466"/>
      <c r="H3" s="1466"/>
      <c r="I3" s="1466"/>
      <c r="J3" s="1466"/>
      <c r="K3" s="1466"/>
      <c r="L3" s="1466"/>
      <c r="M3" s="1466"/>
      <c r="N3" s="1466"/>
      <c r="O3" s="1466"/>
      <c r="P3" s="1466"/>
      <c r="Q3" s="1466"/>
      <c r="R3" s="1129"/>
      <c r="S3" s="1129"/>
      <c r="T3" s="1129"/>
    </row>
    <row r="4" spans="1:74" ht="36">
      <c r="A4" s="1121" t="s">
        <v>742</v>
      </c>
      <c r="B4" s="1121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57"/>
      <c r="P4" s="257"/>
      <c r="Q4" s="257"/>
      <c r="R4" s="1133" t="s">
        <v>743</v>
      </c>
      <c r="S4" s="1133"/>
      <c r="T4" s="1133"/>
    </row>
    <row r="5" spans="1:74" ht="31.5">
      <c r="A5" s="1070" t="s">
        <v>41</v>
      </c>
      <c r="B5" s="1070"/>
      <c r="C5" s="1094" t="s">
        <v>94</v>
      </c>
      <c r="D5" s="1094"/>
      <c r="E5" s="1094" t="s">
        <v>99</v>
      </c>
      <c r="F5" s="1094"/>
      <c r="G5" s="1094" t="s">
        <v>96</v>
      </c>
      <c r="H5" s="1094"/>
      <c r="I5" s="1094" t="s">
        <v>97</v>
      </c>
      <c r="J5" s="1094"/>
      <c r="K5" s="1094" t="s">
        <v>98</v>
      </c>
      <c r="L5" s="1094"/>
      <c r="M5" s="1094" t="s">
        <v>31</v>
      </c>
      <c r="N5" s="1094"/>
      <c r="O5" s="1094" t="s">
        <v>32</v>
      </c>
      <c r="P5" s="1094"/>
      <c r="Q5" s="1174"/>
      <c r="R5" s="668"/>
      <c r="S5" s="1070" t="s">
        <v>180</v>
      </c>
      <c r="T5" s="1070"/>
    </row>
    <row r="6" spans="1:74" ht="15.75">
      <c r="A6" s="1082"/>
      <c r="B6" s="1082"/>
      <c r="C6" s="1082" t="s">
        <v>269</v>
      </c>
      <c r="D6" s="1082"/>
      <c r="E6" s="1082" t="s">
        <v>263</v>
      </c>
      <c r="F6" s="1082"/>
      <c r="G6" s="1082" t="s">
        <v>270</v>
      </c>
      <c r="H6" s="1082"/>
      <c r="I6" s="1082" t="s">
        <v>265</v>
      </c>
      <c r="J6" s="1082"/>
      <c r="K6" s="1082" t="s">
        <v>271</v>
      </c>
      <c r="L6" s="1082"/>
      <c r="M6" s="1082" t="s">
        <v>268</v>
      </c>
      <c r="N6" s="1082"/>
      <c r="O6" s="1083" t="s">
        <v>181</v>
      </c>
      <c r="P6" s="1083"/>
      <c r="Q6" s="1175"/>
      <c r="R6" s="673"/>
      <c r="S6" s="1082"/>
      <c r="T6" s="1082"/>
    </row>
    <row r="7" spans="1:74" ht="15.75">
      <c r="A7" s="1082"/>
      <c r="B7" s="1082"/>
      <c r="C7" s="637" t="s">
        <v>33</v>
      </c>
      <c r="D7" s="637" t="s">
        <v>34</v>
      </c>
      <c r="E7" s="637" t="s">
        <v>33</v>
      </c>
      <c r="F7" s="637" t="s">
        <v>34</v>
      </c>
      <c r="G7" s="637" t="s">
        <v>33</v>
      </c>
      <c r="H7" s="637" t="s">
        <v>34</v>
      </c>
      <c r="I7" s="637" t="s">
        <v>33</v>
      </c>
      <c r="J7" s="637" t="s">
        <v>34</v>
      </c>
      <c r="K7" s="637" t="s">
        <v>33</v>
      </c>
      <c r="L7" s="637" t="s">
        <v>34</v>
      </c>
      <c r="M7" s="637" t="s">
        <v>33</v>
      </c>
      <c r="N7" s="637" t="s">
        <v>34</v>
      </c>
      <c r="O7" s="637" t="s">
        <v>33</v>
      </c>
      <c r="P7" s="637" t="s">
        <v>34</v>
      </c>
      <c r="Q7" s="988" t="s">
        <v>32</v>
      </c>
      <c r="R7" s="688"/>
      <c r="S7" s="1082"/>
      <c r="T7" s="1082"/>
    </row>
    <row r="8" spans="1:74" ht="15.75">
      <c r="A8" s="1071"/>
      <c r="B8" s="1071"/>
      <c r="C8" s="638" t="s">
        <v>186</v>
      </c>
      <c r="D8" s="638" t="s">
        <v>185</v>
      </c>
      <c r="E8" s="638" t="s">
        <v>181</v>
      </c>
      <c r="F8" s="638" t="s">
        <v>186</v>
      </c>
      <c r="G8" s="638" t="s">
        <v>185</v>
      </c>
      <c r="H8" s="638" t="s">
        <v>181</v>
      </c>
      <c r="I8" s="638" t="s">
        <v>186</v>
      </c>
      <c r="J8" s="638" t="s">
        <v>185</v>
      </c>
      <c r="K8" s="638" t="s">
        <v>181</v>
      </c>
      <c r="L8" s="638" t="s">
        <v>186</v>
      </c>
      <c r="M8" s="638" t="s">
        <v>185</v>
      </c>
      <c r="N8" s="638" t="s">
        <v>181</v>
      </c>
      <c r="O8" s="638" t="s">
        <v>186</v>
      </c>
      <c r="P8" s="638" t="s">
        <v>185</v>
      </c>
      <c r="Q8" s="638" t="s">
        <v>181</v>
      </c>
      <c r="R8" s="638"/>
      <c r="S8" s="1071"/>
      <c r="T8" s="1071"/>
    </row>
    <row r="9" spans="1:74" ht="15.75">
      <c r="A9" s="1093" t="s">
        <v>54</v>
      </c>
      <c r="B9" s="1093"/>
      <c r="C9" s="811">
        <v>195</v>
      </c>
      <c r="D9" s="811">
        <v>73</v>
      </c>
      <c r="E9" s="811">
        <v>67</v>
      </c>
      <c r="F9" s="811">
        <v>23</v>
      </c>
      <c r="G9" s="811">
        <v>29</v>
      </c>
      <c r="H9" s="811">
        <v>8</v>
      </c>
      <c r="I9" s="811">
        <v>56</v>
      </c>
      <c r="J9" s="811">
        <v>4</v>
      </c>
      <c r="K9" s="811">
        <v>162</v>
      </c>
      <c r="L9" s="811">
        <v>35</v>
      </c>
      <c r="M9" s="811">
        <v>29</v>
      </c>
      <c r="N9" s="812">
        <v>7</v>
      </c>
      <c r="O9" s="812">
        <f>SUM(M9,K9,I9,G9,E9,C9)</f>
        <v>538</v>
      </c>
      <c r="P9" s="812">
        <f t="shared" ref="P9:P24" si="0">SUM(N9,L9,J9,H9,F9,D9)</f>
        <v>150</v>
      </c>
      <c r="Q9" s="812">
        <f>SUM(O9:P9)</f>
        <v>688</v>
      </c>
      <c r="R9" s="812"/>
      <c r="S9" s="1078" t="s">
        <v>449</v>
      </c>
      <c r="T9" s="1078"/>
    </row>
    <row r="10" spans="1:74" ht="15.75">
      <c r="A10" s="1088" t="s">
        <v>55</v>
      </c>
      <c r="B10" s="1088"/>
      <c r="C10" s="412">
        <v>191</v>
      </c>
      <c r="D10" s="412">
        <v>97</v>
      </c>
      <c r="E10" s="412">
        <v>50</v>
      </c>
      <c r="F10" s="412">
        <v>52</v>
      </c>
      <c r="G10" s="412">
        <v>44</v>
      </c>
      <c r="H10" s="412">
        <v>31</v>
      </c>
      <c r="I10" s="412">
        <v>62</v>
      </c>
      <c r="J10" s="412">
        <v>51</v>
      </c>
      <c r="K10" s="412">
        <v>90</v>
      </c>
      <c r="L10" s="412">
        <v>69</v>
      </c>
      <c r="M10" s="412">
        <v>29</v>
      </c>
      <c r="N10" s="412">
        <v>26</v>
      </c>
      <c r="O10" s="412">
        <f t="shared" ref="O10:P28" si="1">SUM(M10,K10,I10,G10,E10,C10)</f>
        <v>466</v>
      </c>
      <c r="P10" s="412">
        <f t="shared" si="0"/>
        <v>326</v>
      </c>
      <c r="Q10" s="412">
        <f t="shared" ref="Q10:Q27" si="2">SUM(O10:P10)</f>
        <v>792</v>
      </c>
      <c r="R10" s="412"/>
      <c r="S10" s="1077" t="s">
        <v>191</v>
      </c>
      <c r="T10" s="1077"/>
    </row>
    <row r="11" spans="1:74" ht="15.75">
      <c r="A11" s="1088" t="s">
        <v>56</v>
      </c>
      <c r="B11" s="1088"/>
      <c r="C11" s="412">
        <v>1592</v>
      </c>
      <c r="D11" s="412">
        <v>918</v>
      </c>
      <c r="E11" s="412">
        <v>963</v>
      </c>
      <c r="F11" s="412">
        <v>654</v>
      </c>
      <c r="G11" s="412">
        <v>768</v>
      </c>
      <c r="H11" s="412">
        <v>300</v>
      </c>
      <c r="I11" s="412">
        <v>1088</v>
      </c>
      <c r="J11" s="412">
        <v>563</v>
      </c>
      <c r="K11" s="412">
        <v>1371</v>
      </c>
      <c r="L11" s="412">
        <v>1020</v>
      </c>
      <c r="M11" s="412">
        <v>1214</v>
      </c>
      <c r="N11" s="412">
        <v>1034</v>
      </c>
      <c r="O11" s="412">
        <f t="shared" si="1"/>
        <v>6996</v>
      </c>
      <c r="P11" s="412">
        <f t="shared" si="0"/>
        <v>4489</v>
      </c>
      <c r="Q11" s="412">
        <f t="shared" si="2"/>
        <v>11485</v>
      </c>
      <c r="R11" s="412"/>
      <c r="S11" s="1077" t="s">
        <v>192</v>
      </c>
      <c r="T11" s="1077"/>
    </row>
    <row r="12" spans="1:74" ht="59.25">
      <c r="A12" s="1079" t="s">
        <v>386</v>
      </c>
      <c r="B12" s="641" t="s">
        <v>344</v>
      </c>
      <c r="C12" s="412">
        <v>509</v>
      </c>
      <c r="D12" s="412">
        <v>523</v>
      </c>
      <c r="E12" s="412">
        <v>306</v>
      </c>
      <c r="F12" s="412">
        <v>284</v>
      </c>
      <c r="G12" s="412">
        <v>273</v>
      </c>
      <c r="H12" s="412">
        <v>265</v>
      </c>
      <c r="I12" s="412">
        <v>348</v>
      </c>
      <c r="J12" s="412">
        <v>250</v>
      </c>
      <c r="K12" s="412">
        <v>604</v>
      </c>
      <c r="L12" s="412">
        <v>613</v>
      </c>
      <c r="M12" s="412">
        <v>504</v>
      </c>
      <c r="N12" s="412">
        <v>594</v>
      </c>
      <c r="O12" s="412">
        <f t="shared" si="1"/>
        <v>2544</v>
      </c>
      <c r="P12" s="412">
        <f t="shared" si="0"/>
        <v>2529</v>
      </c>
      <c r="Q12" s="412">
        <f t="shared" si="2"/>
        <v>5073</v>
      </c>
      <c r="R12" s="412"/>
      <c r="S12" s="404" t="s">
        <v>453</v>
      </c>
      <c r="T12" s="1091" t="s">
        <v>179</v>
      </c>
    </row>
    <row r="13" spans="1:74" ht="15.75">
      <c r="A13" s="1135"/>
      <c r="B13" s="641" t="s">
        <v>345</v>
      </c>
      <c r="C13" s="412">
        <v>1453</v>
      </c>
      <c r="D13" s="412">
        <v>1211</v>
      </c>
      <c r="E13" s="412">
        <v>936</v>
      </c>
      <c r="F13" s="412">
        <v>615</v>
      </c>
      <c r="G13" s="412">
        <v>839</v>
      </c>
      <c r="H13" s="412">
        <v>625</v>
      </c>
      <c r="I13" s="412">
        <v>1121</v>
      </c>
      <c r="J13" s="412">
        <v>797</v>
      </c>
      <c r="K13" s="412">
        <v>1699</v>
      </c>
      <c r="L13" s="412">
        <v>1357</v>
      </c>
      <c r="M13" s="412">
        <v>1440</v>
      </c>
      <c r="N13" s="412">
        <v>1679</v>
      </c>
      <c r="O13" s="412">
        <f t="shared" si="1"/>
        <v>7488</v>
      </c>
      <c r="P13" s="412">
        <f t="shared" si="0"/>
        <v>6284</v>
      </c>
      <c r="Q13" s="412">
        <f t="shared" si="2"/>
        <v>13772</v>
      </c>
      <c r="R13" s="412"/>
      <c r="S13" s="404" t="s">
        <v>454</v>
      </c>
      <c r="T13" s="1092"/>
    </row>
    <row r="14" spans="1:74" ht="15.75">
      <c r="A14" s="1135"/>
      <c r="B14" s="641" t="s">
        <v>346</v>
      </c>
      <c r="C14" s="412">
        <v>1080</v>
      </c>
      <c r="D14" s="412">
        <v>955</v>
      </c>
      <c r="E14" s="412">
        <v>575</v>
      </c>
      <c r="F14" s="412">
        <v>500</v>
      </c>
      <c r="G14" s="412">
        <v>594</v>
      </c>
      <c r="H14" s="412">
        <v>521</v>
      </c>
      <c r="I14" s="412">
        <v>665</v>
      </c>
      <c r="J14" s="412">
        <v>508</v>
      </c>
      <c r="K14" s="412">
        <v>1248</v>
      </c>
      <c r="L14" s="412">
        <v>1053</v>
      </c>
      <c r="M14" s="412">
        <v>305</v>
      </c>
      <c r="N14" s="412">
        <v>580</v>
      </c>
      <c r="O14" s="412">
        <f t="shared" si="1"/>
        <v>4467</v>
      </c>
      <c r="P14" s="412">
        <f t="shared" si="0"/>
        <v>4117</v>
      </c>
      <c r="Q14" s="412">
        <f t="shared" si="2"/>
        <v>8584</v>
      </c>
      <c r="R14" s="412"/>
      <c r="S14" s="404" t="s">
        <v>455</v>
      </c>
      <c r="T14" s="1092"/>
    </row>
    <row r="15" spans="1:74" ht="15.75">
      <c r="A15" s="1135"/>
      <c r="B15" s="641" t="s">
        <v>341</v>
      </c>
      <c r="C15" s="412">
        <v>257</v>
      </c>
      <c r="D15" s="412">
        <v>213</v>
      </c>
      <c r="E15" s="412">
        <v>167</v>
      </c>
      <c r="F15" s="412">
        <v>133</v>
      </c>
      <c r="G15" s="412">
        <v>137</v>
      </c>
      <c r="H15" s="412">
        <v>113</v>
      </c>
      <c r="I15" s="412">
        <v>129</v>
      </c>
      <c r="J15" s="412">
        <v>156</v>
      </c>
      <c r="K15" s="412">
        <v>208</v>
      </c>
      <c r="L15" s="412">
        <v>251</v>
      </c>
      <c r="M15" s="412">
        <v>47</v>
      </c>
      <c r="N15" s="412">
        <v>65</v>
      </c>
      <c r="O15" s="412">
        <f t="shared" si="1"/>
        <v>945</v>
      </c>
      <c r="P15" s="412">
        <f t="shared" si="0"/>
        <v>931</v>
      </c>
      <c r="Q15" s="412">
        <f t="shared" si="2"/>
        <v>1876</v>
      </c>
      <c r="R15" s="412"/>
      <c r="S15" s="404" t="s">
        <v>456</v>
      </c>
      <c r="T15" s="1092"/>
    </row>
    <row r="16" spans="1:74" ht="15.75">
      <c r="A16" s="1135"/>
      <c r="B16" s="641" t="s">
        <v>342</v>
      </c>
      <c r="C16" s="412">
        <v>627</v>
      </c>
      <c r="D16" s="412">
        <v>585</v>
      </c>
      <c r="E16" s="412">
        <v>351</v>
      </c>
      <c r="F16" s="412">
        <v>322</v>
      </c>
      <c r="G16" s="412">
        <v>330</v>
      </c>
      <c r="H16" s="412">
        <v>315</v>
      </c>
      <c r="I16" s="412">
        <v>463</v>
      </c>
      <c r="J16" s="412">
        <v>376</v>
      </c>
      <c r="K16" s="412">
        <v>753</v>
      </c>
      <c r="L16" s="412">
        <v>751</v>
      </c>
      <c r="M16" s="412">
        <v>320</v>
      </c>
      <c r="N16" s="412">
        <v>368</v>
      </c>
      <c r="O16" s="412">
        <f t="shared" si="1"/>
        <v>2844</v>
      </c>
      <c r="P16" s="412">
        <f t="shared" si="0"/>
        <v>2717</v>
      </c>
      <c r="Q16" s="412">
        <f t="shared" si="2"/>
        <v>5561</v>
      </c>
      <c r="R16" s="412"/>
      <c r="S16" s="404" t="s">
        <v>457</v>
      </c>
      <c r="T16" s="1092"/>
    </row>
    <row r="17" spans="1:20" ht="15.75">
      <c r="A17" s="1136"/>
      <c r="B17" s="215" t="s">
        <v>343</v>
      </c>
      <c r="C17" s="480">
        <v>556</v>
      </c>
      <c r="D17" s="480">
        <v>487</v>
      </c>
      <c r="E17" s="480">
        <v>319</v>
      </c>
      <c r="F17" s="480">
        <v>277</v>
      </c>
      <c r="G17" s="480">
        <v>308</v>
      </c>
      <c r="H17" s="480">
        <v>242</v>
      </c>
      <c r="I17" s="480">
        <v>344</v>
      </c>
      <c r="J17" s="480">
        <v>332</v>
      </c>
      <c r="K17" s="480">
        <v>595</v>
      </c>
      <c r="L17" s="480">
        <v>500</v>
      </c>
      <c r="M17" s="480">
        <v>201</v>
      </c>
      <c r="N17" s="412">
        <v>211</v>
      </c>
      <c r="O17" s="412">
        <f t="shared" si="1"/>
        <v>2323</v>
      </c>
      <c r="P17" s="412">
        <f t="shared" si="0"/>
        <v>2049</v>
      </c>
      <c r="Q17" s="412">
        <f t="shared" si="2"/>
        <v>4372</v>
      </c>
      <c r="R17" s="412"/>
      <c r="S17" s="404" t="s">
        <v>458</v>
      </c>
      <c r="T17" s="1092"/>
    </row>
    <row r="18" spans="1:20" ht="15.75">
      <c r="A18" s="1088" t="s">
        <v>64</v>
      </c>
      <c r="B18" s="1088"/>
      <c r="C18" s="662">
        <v>324</v>
      </c>
      <c r="D18" s="662">
        <v>155</v>
      </c>
      <c r="E18" s="662">
        <v>210</v>
      </c>
      <c r="F18" s="662">
        <v>132</v>
      </c>
      <c r="G18" s="662">
        <v>221</v>
      </c>
      <c r="H18" s="259">
        <v>106</v>
      </c>
      <c r="I18" s="662">
        <v>147</v>
      </c>
      <c r="J18" s="662">
        <v>149</v>
      </c>
      <c r="K18" s="259">
        <v>193</v>
      </c>
      <c r="L18" s="662">
        <v>135</v>
      </c>
      <c r="M18" s="662">
        <v>102</v>
      </c>
      <c r="N18" s="662">
        <v>50</v>
      </c>
      <c r="O18" s="412">
        <f t="shared" si="1"/>
        <v>1197</v>
      </c>
      <c r="P18" s="412">
        <f t="shared" si="0"/>
        <v>727</v>
      </c>
      <c r="Q18" s="412">
        <f t="shared" si="2"/>
        <v>1924</v>
      </c>
      <c r="R18" s="412"/>
      <c r="S18" s="1077" t="s">
        <v>493</v>
      </c>
      <c r="T18" s="1077"/>
    </row>
    <row r="19" spans="1:20" ht="15.75">
      <c r="A19" s="1088" t="s">
        <v>65</v>
      </c>
      <c r="B19" s="1088"/>
      <c r="C19" s="412">
        <v>1100</v>
      </c>
      <c r="D19" s="412">
        <v>1500</v>
      </c>
      <c r="E19" s="412">
        <v>1330</v>
      </c>
      <c r="F19" s="412">
        <v>1120</v>
      </c>
      <c r="G19" s="412">
        <v>1450</v>
      </c>
      <c r="H19" s="412">
        <v>825</v>
      </c>
      <c r="I19" s="412">
        <v>2340</v>
      </c>
      <c r="J19" s="412">
        <v>1200</v>
      </c>
      <c r="K19" s="412">
        <v>4525</v>
      </c>
      <c r="L19" s="412">
        <v>3170</v>
      </c>
      <c r="M19" s="412">
        <v>388</v>
      </c>
      <c r="N19" s="412">
        <v>210</v>
      </c>
      <c r="O19" s="412">
        <f t="shared" si="1"/>
        <v>11133</v>
      </c>
      <c r="P19" s="412">
        <f t="shared" si="0"/>
        <v>8025</v>
      </c>
      <c r="Q19" s="412">
        <f t="shared" si="2"/>
        <v>19158</v>
      </c>
      <c r="R19" s="412"/>
      <c r="S19" s="1077" t="s">
        <v>199</v>
      </c>
      <c r="T19" s="1077"/>
    </row>
    <row r="20" spans="1:20" ht="15.75">
      <c r="A20" s="1088" t="s">
        <v>66</v>
      </c>
      <c r="B20" s="1088"/>
      <c r="C20" s="412">
        <v>1486</v>
      </c>
      <c r="D20" s="412">
        <v>834</v>
      </c>
      <c r="E20" s="412">
        <v>1061</v>
      </c>
      <c r="F20" s="412">
        <v>628</v>
      </c>
      <c r="G20" s="412">
        <v>828</v>
      </c>
      <c r="H20" s="412">
        <v>584</v>
      </c>
      <c r="I20" s="412">
        <v>1248</v>
      </c>
      <c r="J20" s="412">
        <v>752</v>
      </c>
      <c r="K20" s="412">
        <v>1948</v>
      </c>
      <c r="L20" s="412">
        <v>1415</v>
      </c>
      <c r="M20" s="412">
        <v>1269</v>
      </c>
      <c r="N20" s="412">
        <v>1043</v>
      </c>
      <c r="O20" s="412">
        <f t="shared" si="1"/>
        <v>7840</v>
      </c>
      <c r="P20" s="412">
        <f t="shared" si="0"/>
        <v>5256</v>
      </c>
      <c r="Q20" s="412">
        <f t="shared" si="2"/>
        <v>13096</v>
      </c>
      <c r="R20" s="412"/>
      <c r="S20" s="1077" t="s">
        <v>200</v>
      </c>
      <c r="T20" s="1077"/>
    </row>
    <row r="21" spans="1:20" ht="15.75">
      <c r="A21" s="1088" t="s">
        <v>67</v>
      </c>
      <c r="B21" s="1088"/>
      <c r="C21" s="412">
        <v>1718</v>
      </c>
      <c r="D21" s="412">
        <v>1040</v>
      </c>
      <c r="E21" s="412">
        <v>919</v>
      </c>
      <c r="F21" s="412">
        <v>583</v>
      </c>
      <c r="G21" s="412">
        <v>883</v>
      </c>
      <c r="H21" s="412">
        <v>581</v>
      </c>
      <c r="I21" s="412">
        <v>1131</v>
      </c>
      <c r="J21" s="412">
        <v>683</v>
      </c>
      <c r="K21" s="412">
        <v>1830</v>
      </c>
      <c r="L21" s="412">
        <v>1261</v>
      </c>
      <c r="M21" s="412">
        <v>968</v>
      </c>
      <c r="N21" s="412">
        <v>862</v>
      </c>
      <c r="O21" s="412">
        <f t="shared" si="1"/>
        <v>7449</v>
      </c>
      <c r="P21" s="412">
        <f t="shared" si="0"/>
        <v>5010</v>
      </c>
      <c r="Q21" s="412">
        <f t="shared" si="2"/>
        <v>12459</v>
      </c>
      <c r="R21" s="412"/>
      <c r="S21" s="1077" t="s">
        <v>450</v>
      </c>
      <c r="T21" s="1077"/>
    </row>
    <row r="22" spans="1:20" ht="15.75">
      <c r="A22" s="1088" t="s">
        <v>137</v>
      </c>
      <c r="B22" s="1088"/>
      <c r="C22" s="412">
        <v>626</v>
      </c>
      <c r="D22" s="412">
        <v>452</v>
      </c>
      <c r="E22" s="412">
        <v>322</v>
      </c>
      <c r="F22" s="412">
        <v>250</v>
      </c>
      <c r="G22" s="412">
        <v>367</v>
      </c>
      <c r="H22" s="412">
        <v>223</v>
      </c>
      <c r="I22" s="412">
        <v>404</v>
      </c>
      <c r="J22" s="412">
        <v>310</v>
      </c>
      <c r="K22" s="412">
        <v>609</v>
      </c>
      <c r="L22" s="412">
        <v>549</v>
      </c>
      <c r="M22" s="412">
        <v>148</v>
      </c>
      <c r="N22" s="412">
        <v>161</v>
      </c>
      <c r="O22" s="412">
        <f t="shared" si="1"/>
        <v>2476</v>
      </c>
      <c r="P22" s="412">
        <f t="shared" si="0"/>
        <v>1945</v>
      </c>
      <c r="Q22" s="412">
        <f t="shared" si="2"/>
        <v>4421</v>
      </c>
      <c r="R22" s="412"/>
      <c r="S22" s="1077" t="s">
        <v>451</v>
      </c>
      <c r="T22" s="1077"/>
    </row>
    <row r="23" spans="1:20" ht="15.75">
      <c r="A23" s="1088" t="s">
        <v>69</v>
      </c>
      <c r="B23" s="1088"/>
      <c r="C23" s="412">
        <v>355</v>
      </c>
      <c r="D23" s="412">
        <v>461</v>
      </c>
      <c r="E23" s="412">
        <v>170</v>
      </c>
      <c r="F23" s="412">
        <v>123</v>
      </c>
      <c r="G23" s="412">
        <v>169</v>
      </c>
      <c r="H23" s="412">
        <v>253</v>
      </c>
      <c r="I23" s="412">
        <v>250</v>
      </c>
      <c r="J23" s="412">
        <v>187</v>
      </c>
      <c r="K23" s="412">
        <v>668</v>
      </c>
      <c r="L23" s="412">
        <v>491</v>
      </c>
      <c r="M23" s="412">
        <v>290</v>
      </c>
      <c r="N23" s="412">
        <v>215</v>
      </c>
      <c r="O23" s="412">
        <f t="shared" si="1"/>
        <v>1902</v>
      </c>
      <c r="P23" s="412">
        <f t="shared" si="0"/>
        <v>1730</v>
      </c>
      <c r="Q23" s="412">
        <f t="shared" si="2"/>
        <v>3632</v>
      </c>
      <c r="R23" s="412"/>
      <c r="S23" s="1077" t="s">
        <v>452</v>
      </c>
      <c r="T23" s="1077"/>
    </row>
    <row r="24" spans="1:20" ht="15.75">
      <c r="A24" s="1088" t="s">
        <v>70</v>
      </c>
      <c r="B24" s="1088"/>
      <c r="C24" s="412">
        <v>375</v>
      </c>
      <c r="D24" s="412">
        <v>403</v>
      </c>
      <c r="E24" s="412">
        <v>158</v>
      </c>
      <c r="F24" s="412">
        <v>161</v>
      </c>
      <c r="G24" s="412">
        <v>152</v>
      </c>
      <c r="H24" s="412">
        <v>145</v>
      </c>
      <c r="I24" s="412">
        <v>168</v>
      </c>
      <c r="J24" s="412">
        <v>194</v>
      </c>
      <c r="K24" s="412">
        <v>310</v>
      </c>
      <c r="L24" s="412">
        <v>310</v>
      </c>
      <c r="M24" s="412">
        <v>123</v>
      </c>
      <c r="N24" s="412">
        <v>110</v>
      </c>
      <c r="O24" s="412">
        <f t="shared" si="1"/>
        <v>1286</v>
      </c>
      <c r="P24" s="412">
        <f t="shared" si="0"/>
        <v>1323</v>
      </c>
      <c r="Q24" s="412">
        <f t="shared" si="2"/>
        <v>2609</v>
      </c>
      <c r="R24" s="412"/>
      <c r="S24" s="1077" t="s">
        <v>204</v>
      </c>
      <c r="T24" s="1077"/>
    </row>
    <row r="25" spans="1:20" ht="15.75">
      <c r="A25" s="1088" t="s">
        <v>71</v>
      </c>
      <c r="B25" s="1088"/>
      <c r="C25" s="412">
        <v>703</v>
      </c>
      <c r="D25" s="412">
        <v>557</v>
      </c>
      <c r="E25" s="412">
        <v>0</v>
      </c>
      <c r="F25" s="412">
        <v>0</v>
      </c>
      <c r="G25" s="412">
        <v>331</v>
      </c>
      <c r="H25" s="412">
        <v>233</v>
      </c>
      <c r="I25" s="412">
        <v>379</v>
      </c>
      <c r="J25" s="412">
        <v>293</v>
      </c>
      <c r="K25" s="412">
        <v>623</v>
      </c>
      <c r="L25" s="412">
        <v>493</v>
      </c>
      <c r="M25" s="412">
        <v>228</v>
      </c>
      <c r="N25" s="412">
        <v>215</v>
      </c>
      <c r="O25" s="412">
        <f t="shared" si="1"/>
        <v>2264</v>
      </c>
      <c r="P25" s="412">
        <f t="shared" si="1"/>
        <v>1791</v>
      </c>
      <c r="Q25" s="412">
        <f t="shared" si="2"/>
        <v>4055</v>
      </c>
      <c r="R25" s="412"/>
      <c r="S25" s="1077" t="s">
        <v>205</v>
      </c>
      <c r="T25" s="1077"/>
    </row>
    <row r="26" spans="1:20" ht="15.75">
      <c r="A26" s="1088" t="s">
        <v>72</v>
      </c>
      <c r="B26" s="1088"/>
      <c r="C26" s="412">
        <v>364</v>
      </c>
      <c r="D26" s="412">
        <v>276</v>
      </c>
      <c r="E26" s="412">
        <v>190</v>
      </c>
      <c r="F26" s="412">
        <v>141</v>
      </c>
      <c r="G26" s="412">
        <v>193</v>
      </c>
      <c r="H26" s="412">
        <v>120</v>
      </c>
      <c r="I26" s="412">
        <v>225</v>
      </c>
      <c r="J26" s="412">
        <v>131</v>
      </c>
      <c r="K26" s="412">
        <v>215</v>
      </c>
      <c r="L26" s="412">
        <v>151</v>
      </c>
      <c r="M26" s="412">
        <v>105</v>
      </c>
      <c r="N26" s="412">
        <v>48</v>
      </c>
      <c r="O26" s="412">
        <f t="shared" si="1"/>
        <v>1292</v>
      </c>
      <c r="P26" s="412">
        <f t="shared" si="1"/>
        <v>867</v>
      </c>
      <c r="Q26" s="412">
        <f t="shared" si="2"/>
        <v>2159</v>
      </c>
      <c r="R26" s="412"/>
      <c r="S26" s="1077" t="s">
        <v>206</v>
      </c>
      <c r="T26" s="1077"/>
    </row>
    <row r="27" spans="1:20" ht="15.75">
      <c r="A27" s="1217" t="s">
        <v>73</v>
      </c>
      <c r="B27" s="1217"/>
      <c r="C27" s="813">
        <v>1339</v>
      </c>
      <c r="D27" s="813">
        <v>1089</v>
      </c>
      <c r="E27" s="813">
        <v>943</v>
      </c>
      <c r="F27" s="813">
        <v>660</v>
      </c>
      <c r="G27" s="813">
        <v>763</v>
      </c>
      <c r="H27" s="813">
        <v>579</v>
      </c>
      <c r="I27" s="813">
        <v>983</v>
      </c>
      <c r="J27" s="813">
        <v>645</v>
      </c>
      <c r="K27" s="813">
        <v>1608</v>
      </c>
      <c r="L27" s="813">
        <v>1033</v>
      </c>
      <c r="M27" s="813">
        <v>660</v>
      </c>
      <c r="N27" s="814">
        <v>451</v>
      </c>
      <c r="O27" s="805">
        <f t="shared" si="1"/>
        <v>6296</v>
      </c>
      <c r="P27" s="805">
        <f t="shared" si="1"/>
        <v>4457</v>
      </c>
      <c r="Q27" s="805">
        <f t="shared" si="2"/>
        <v>10753</v>
      </c>
      <c r="R27" s="415"/>
      <c r="S27" s="1089" t="s">
        <v>636</v>
      </c>
      <c r="T27" s="1089"/>
    </row>
    <row r="28" spans="1:20" ht="15.75">
      <c r="A28" s="1073" t="s">
        <v>32</v>
      </c>
      <c r="B28" s="1073"/>
      <c r="C28" s="79">
        <f t="shared" ref="C28:N28" si="3">SUM(C9:C27)</f>
        <v>14850</v>
      </c>
      <c r="D28" s="79">
        <f t="shared" si="3"/>
        <v>11829</v>
      </c>
      <c r="E28" s="79">
        <f t="shared" si="3"/>
        <v>9037</v>
      </c>
      <c r="F28" s="79">
        <f t="shared" si="3"/>
        <v>6658</v>
      </c>
      <c r="G28" s="79">
        <f t="shared" si="3"/>
        <v>8679</v>
      </c>
      <c r="H28" s="79">
        <f t="shared" si="3"/>
        <v>6069</v>
      </c>
      <c r="I28" s="79">
        <f t="shared" si="3"/>
        <v>11551</v>
      </c>
      <c r="J28" s="79">
        <f t="shared" si="3"/>
        <v>7581</v>
      </c>
      <c r="K28" s="79">
        <f t="shared" si="3"/>
        <v>19259</v>
      </c>
      <c r="L28" s="79">
        <f t="shared" si="3"/>
        <v>14657</v>
      </c>
      <c r="M28" s="79">
        <f t="shared" si="3"/>
        <v>8370</v>
      </c>
      <c r="N28" s="79">
        <f t="shared" si="3"/>
        <v>7929</v>
      </c>
      <c r="O28" s="815">
        <f t="shared" si="1"/>
        <v>71746</v>
      </c>
      <c r="P28" s="815">
        <f t="shared" si="1"/>
        <v>54723</v>
      </c>
      <c r="Q28" s="815">
        <f>SUM(O28:P28)</f>
        <v>126469</v>
      </c>
      <c r="R28" s="815"/>
      <c r="S28" s="522" t="s">
        <v>181</v>
      </c>
      <c r="T28" s="522"/>
    </row>
    <row r="116" spans="3:14">
      <c r="C116" s="806"/>
      <c r="D116" s="806"/>
      <c r="E116" s="806"/>
      <c r="F116" s="806"/>
      <c r="G116" s="806"/>
      <c r="H116" s="806"/>
      <c r="I116" s="806"/>
      <c r="J116" s="806"/>
      <c r="K116" s="806"/>
      <c r="L116" s="806"/>
      <c r="M116" s="806"/>
      <c r="N116" s="806"/>
    </row>
    <row r="117" spans="3:14">
      <c r="C117" s="806"/>
      <c r="D117" s="806"/>
      <c r="E117" s="806"/>
      <c r="F117" s="806"/>
      <c r="G117" s="806"/>
      <c r="H117" s="806"/>
      <c r="I117" s="806"/>
      <c r="J117" s="806"/>
      <c r="K117" s="806"/>
      <c r="L117" s="806"/>
      <c r="M117" s="806"/>
      <c r="N117" s="806"/>
    </row>
    <row r="118" spans="3:14">
      <c r="C118" s="806"/>
      <c r="D118" s="806"/>
      <c r="E118" s="806"/>
      <c r="F118" s="806"/>
      <c r="G118" s="806"/>
      <c r="H118" s="806"/>
      <c r="I118" s="806"/>
      <c r="J118" s="806"/>
      <c r="K118" s="806"/>
      <c r="L118" s="806"/>
      <c r="M118" s="806"/>
      <c r="N118" s="806"/>
    </row>
    <row r="119" spans="3:14">
      <c r="C119" s="806"/>
      <c r="D119" s="806"/>
      <c r="E119" s="806"/>
      <c r="F119" s="806"/>
      <c r="G119" s="806"/>
      <c r="H119" s="806"/>
      <c r="I119" s="806"/>
      <c r="J119" s="806"/>
      <c r="K119" s="806"/>
      <c r="L119" s="806"/>
      <c r="M119" s="806"/>
      <c r="N119" s="806"/>
    </row>
  </sheetData>
  <mergeCells count="2">
    <mergeCell ref="A2:Q2"/>
    <mergeCell ref="A3:Q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BV119"/>
  <sheetViews>
    <sheetView rightToLeft="1" topLeftCell="D1" workbookViewId="0">
      <selection activeCell="A2" sqref="A2:U28"/>
    </sheetView>
  </sheetViews>
  <sheetFormatPr defaultRowHeight="12.75"/>
  <sheetData>
    <row r="1" spans="1:74" ht="18">
      <c r="A1" s="1137"/>
      <c r="B1" s="1140"/>
      <c r="C1" s="1140"/>
      <c r="D1" s="1140"/>
      <c r="E1" s="1140"/>
      <c r="F1" s="1140"/>
      <c r="G1" s="1140"/>
      <c r="H1" s="1140"/>
      <c r="I1" s="1140"/>
      <c r="J1" s="1140"/>
      <c r="K1" s="1140"/>
      <c r="L1" s="1140"/>
      <c r="M1" s="1140"/>
      <c r="N1" s="1140"/>
      <c r="O1" s="1140"/>
      <c r="P1" s="1140"/>
      <c r="Q1" s="1140"/>
      <c r="R1" s="1141"/>
      <c r="S1" s="665"/>
      <c r="T1" s="802"/>
      <c r="U1" s="802"/>
      <c r="V1" s="802"/>
      <c r="W1" s="802"/>
      <c r="X1" s="802"/>
      <c r="Y1" s="802"/>
      <c r="Z1" s="802"/>
      <c r="AA1" s="802"/>
      <c r="AB1" s="802"/>
      <c r="AC1" s="802"/>
      <c r="AD1" s="802"/>
      <c r="AE1" s="802"/>
      <c r="AF1" s="802"/>
      <c r="AG1" s="802"/>
      <c r="AH1" s="802"/>
      <c r="AI1" s="802"/>
      <c r="AJ1" s="802"/>
      <c r="AK1" s="802"/>
      <c r="AL1" s="802"/>
      <c r="AM1" s="802"/>
      <c r="AN1" s="802"/>
      <c r="AO1" s="802"/>
      <c r="AP1" s="802"/>
      <c r="AQ1" s="802"/>
      <c r="AR1" s="802"/>
      <c r="AS1" s="802"/>
      <c r="AT1" s="802"/>
      <c r="AU1" s="802"/>
      <c r="AV1" s="802"/>
      <c r="AW1" s="802"/>
      <c r="AX1" s="802"/>
      <c r="AY1" s="802"/>
      <c r="AZ1" s="802"/>
      <c r="BA1" s="802"/>
      <c r="BB1" s="802"/>
      <c r="BC1" s="802"/>
      <c r="BD1" s="802"/>
      <c r="BE1" s="802"/>
      <c r="BF1" s="802"/>
      <c r="BG1" s="802"/>
      <c r="BH1" s="802"/>
      <c r="BI1" s="802"/>
      <c r="BJ1" s="802"/>
      <c r="BK1" s="802"/>
      <c r="BL1" s="802"/>
      <c r="BM1" s="802"/>
      <c r="BN1" s="802"/>
      <c r="BO1" s="802"/>
      <c r="BP1" s="802"/>
      <c r="BQ1" s="802"/>
      <c r="BR1" s="802"/>
      <c r="BS1" s="802"/>
      <c r="BT1" s="802"/>
      <c r="BU1" s="802"/>
      <c r="BV1" s="802"/>
    </row>
    <row r="2" spans="1:74" ht="18">
      <c r="A2" s="1466" t="s">
        <v>744</v>
      </c>
      <c r="B2" s="1466"/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  <c r="N2" s="1466"/>
      <c r="O2" s="1466"/>
      <c r="P2" s="1466"/>
      <c r="Q2" s="1466"/>
      <c r="R2" s="1466"/>
      <c r="S2" s="1129"/>
      <c r="T2" s="1129"/>
    </row>
    <row r="3" spans="1:74" ht="18">
      <c r="A3" s="1466" t="s">
        <v>745</v>
      </c>
      <c r="B3" s="1466"/>
      <c r="C3" s="1466"/>
      <c r="D3" s="1466"/>
      <c r="E3" s="1466"/>
      <c r="F3" s="1466"/>
      <c r="G3" s="1466"/>
      <c r="H3" s="1466"/>
      <c r="I3" s="1466"/>
      <c r="J3" s="1466"/>
      <c r="K3" s="1466"/>
      <c r="L3" s="1466"/>
      <c r="M3" s="1466"/>
      <c r="N3" s="1466"/>
      <c r="O3" s="1466"/>
      <c r="P3" s="1466"/>
      <c r="Q3" s="1466"/>
      <c r="R3" s="1466"/>
      <c r="S3" s="1129"/>
      <c r="T3" s="1129"/>
    </row>
    <row r="4" spans="1:74" ht="36.75" thickBot="1">
      <c r="A4" s="1100" t="s">
        <v>746</v>
      </c>
      <c r="B4" s="1100"/>
      <c r="C4" s="80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57"/>
      <c r="R4" s="257"/>
      <c r="S4" s="257"/>
      <c r="T4" s="1133" t="s">
        <v>747</v>
      </c>
      <c r="U4" s="1133"/>
    </row>
    <row r="5" spans="1:74" ht="32.25" customHeight="1" thickTop="1">
      <c r="A5" s="1430" t="s">
        <v>41</v>
      </c>
      <c r="B5" s="1430"/>
      <c r="C5" s="1430"/>
      <c r="D5" s="1440" t="s">
        <v>94</v>
      </c>
      <c r="E5" s="1440"/>
      <c r="F5" s="1440" t="s">
        <v>99</v>
      </c>
      <c r="G5" s="1440"/>
      <c r="H5" s="1440" t="s">
        <v>96</v>
      </c>
      <c r="I5" s="1440"/>
      <c r="J5" s="1440" t="s">
        <v>97</v>
      </c>
      <c r="K5" s="1440"/>
      <c r="L5" s="1440" t="s">
        <v>98</v>
      </c>
      <c r="M5" s="1440"/>
      <c r="N5" s="1440" t="s">
        <v>31</v>
      </c>
      <c r="O5" s="1440"/>
      <c r="P5" s="1440" t="s">
        <v>32</v>
      </c>
      <c r="Q5" s="1440"/>
      <c r="R5" s="1440"/>
      <c r="S5" s="646"/>
      <c r="T5" s="1070" t="s">
        <v>180</v>
      </c>
      <c r="U5" s="1070"/>
    </row>
    <row r="6" spans="1:74" ht="15.75">
      <c r="A6" s="1431"/>
      <c r="B6" s="1431"/>
      <c r="C6" s="1431"/>
      <c r="D6" s="1431" t="s">
        <v>269</v>
      </c>
      <c r="E6" s="1431"/>
      <c r="F6" s="1431" t="s">
        <v>263</v>
      </c>
      <c r="G6" s="1431"/>
      <c r="H6" s="1431" t="s">
        <v>270</v>
      </c>
      <c r="I6" s="1431"/>
      <c r="J6" s="1431" t="s">
        <v>265</v>
      </c>
      <c r="K6" s="1431"/>
      <c r="L6" s="1431" t="s">
        <v>271</v>
      </c>
      <c r="M6" s="1431"/>
      <c r="N6" s="1431" t="s">
        <v>268</v>
      </c>
      <c r="O6" s="1431"/>
      <c r="P6" s="1435" t="s">
        <v>181</v>
      </c>
      <c r="Q6" s="1435"/>
      <c r="R6" s="1435"/>
      <c r="S6" s="640"/>
      <c r="T6" s="1082"/>
      <c r="U6" s="1082"/>
    </row>
    <row r="7" spans="1:74" ht="15.75">
      <c r="A7" s="1431"/>
      <c r="B7" s="1431"/>
      <c r="C7" s="1431"/>
      <c r="D7" s="637" t="s">
        <v>33</v>
      </c>
      <c r="E7" s="637" t="s">
        <v>34</v>
      </c>
      <c r="F7" s="637" t="s">
        <v>33</v>
      </c>
      <c r="G7" s="637" t="s">
        <v>34</v>
      </c>
      <c r="H7" s="637" t="s">
        <v>33</v>
      </c>
      <c r="I7" s="637" t="s">
        <v>34</v>
      </c>
      <c r="J7" s="637" t="s">
        <v>33</v>
      </c>
      <c r="K7" s="637" t="s">
        <v>34</v>
      </c>
      <c r="L7" s="637" t="s">
        <v>33</v>
      </c>
      <c r="M7" s="637" t="s">
        <v>34</v>
      </c>
      <c r="N7" s="637" t="s">
        <v>33</v>
      </c>
      <c r="O7" s="637" t="s">
        <v>34</v>
      </c>
      <c r="P7" s="637" t="s">
        <v>33</v>
      </c>
      <c r="Q7" s="637" t="s">
        <v>34</v>
      </c>
      <c r="R7" s="637" t="s">
        <v>32</v>
      </c>
      <c r="S7" s="637"/>
      <c r="T7" s="1082"/>
      <c r="U7" s="1082"/>
    </row>
    <row r="8" spans="1:74" ht="16.5" thickBot="1">
      <c r="A8" s="1432"/>
      <c r="B8" s="1432"/>
      <c r="C8" s="1432"/>
      <c r="D8" s="638" t="s">
        <v>186</v>
      </c>
      <c r="E8" s="638" t="s">
        <v>185</v>
      </c>
      <c r="F8" s="638" t="s">
        <v>181</v>
      </c>
      <c r="G8" s="638" t="s">
        <v>186</v>
      </c>
      <c r="H8" s="638" t="s">
        <v>185</v>
      </c>
      <c r="I8" s="638" t="s">
        <v>181</v>
      </c>
      <c r="J8" s="638" t="s">
        <v>186</v>
      </c>
      <c r="K8" s="638" t="s">
        <v>185</v>
      </c>
      <c r="L8" s="638" t="s">
        <v>181</v>
      </c>
      <c r="M8" s="638" t="s">
        <v>186</v>
      </c>
      <c r="N8" s="638" t="s">
        <v>185</v>
      </c>
      <c r="O8" s="638" t="s">
        <v>181</v>
      </c>
      <c r="P8" s="638" t="s">
        <v>186</v>
      </c>
      <c r="Q8" s="638" t="s">
        <v>185</v>
      </c>
      <c r="R8" s="638" t="s">
        <v>181</v>
      </c>
      <c r="S8" s="638"/>
      <c r="T8" s="1071"/>
      <c r="U8" s="1071"/>
    </row>
    <row r="9" spans="1:74" ht="16.5" thickTop="1">
      <c r="A9" s="1093" t="s">
        <v>54</v>
      </c>
      <c r="B9" s="1093"/>
      <c r="C9" s="696"/>
      <c r="D9" s="812">
        <v>219</v>
      </c>
      <c r="E9" s="812">
        <v>90</v>
      </c>
      <c r="F9" s="812">
        <v>123</v>
      </c>
      <c r="G9" s="812">
        <v>56</v>
      </c>
      <c r="H9" s="812">
        <v>113</v>
      </c>
      <c r="I9" s="812">
        <v>64</v>
      </c>
      <c r="J9" s="812">
        <v>86</v>
      </c>
      <c r="K9" s="812">
        <v>44</v>
      </c>
      <c r="L9" s="812">
        <v>183</v>
      </c>
      <c r="M9" s="812">
        <v>69</v>
      </c>
      <c r="N9" s="812">
        <v>153</v>
      </c>
      <c r="O9" s="812">
        <v>24</v>
      </c>
      <c r="P9" s="812">
        <f>SUM(N9,L9,J9,H9,F9,D9)</f>
        <v>877</v>
      </c>
      <c r="Q9" s="812">
        <f t="shared" ref="Q9:Q24" si="0">SUM(O9,M9,K9,I9,G9,E9)</f>
        <v>347</v>
      </c>
      <c r="R9" s="812">
        <f>SUM(P9:Q9)</f>
        <v>1224</v>
      </c>
      <c r="S9" s="812"/>
      <c r="T9" s="1078" t="s">
        <v>449</v>
      </c>
      <c r="U9" s="1078"/>
    </row>
    <row r="10" spans="1:74" ht="15.75">
      <c r="A10" s="1088" t="s">
        <v>55</v>
      </c>
      <c r="B10" s="1088"/>
      <c r="C10" s="648"/>
      <c r="D10" s="412">
        <v>28</v>
      </c>
      <c r="E10" s="412">
        <v>35</v>
      </c>
      <c r="F10" s="412">
        <v>7</v>
      </c>
      <c r="G10" s="412">
        <v>42</v>
      </c>
      <c r="H10" s="412">
        <v>15</v>
      </c>
      <c r="I10" s="412">
        <v>30</v>
      </c>
      <c r="J10" s="412">
        <v>18</v>
      </c>
      <c r="K10" s="412">
        <v>39</v>
      </c>
      <c r="L10" s="412">
        <v>40</v>
      </c>
      <c r="M10" s="412">
        <v>27</v>
      </c>
      <c r="N10" s="412">
        <v>10</v>
      </c>
      <c r="O10" s="412">
        <v>7</v>
      </c>
      <c r="P10" s="412">
        <f t="shared" ref="P10:P17" si="1">SUM(N10,L10,J10,H10,F10,D10)</f>
        <v>118</v>
      </c>
      <c r="Q10" s="412">
        <f t="shared" si="0"/>
        <v>180</v>
      </c>
      <c r="R10" s="412">
        <f t="shared" ref="R10:R27" si="2">SUM(P10:Q10)</f>
        <v>298</v>
      </c>
      <c r="S10" s="412"/>
      <c r="T10" s="1077" t="s">
        <v>191</v>
      </c>
      <c r="U10" s="1077"/>
    </row>
    <row r="11" spans="1:74" ht="15.75">
      <c r="A11" s="1088" t="s">
        <v>56</v>
      </c>
      <c r="B11" s="1088"/>
      <c r="C11" s="648"/>
      <c r="D11" s="412">
        <v>106</v>
      </c>
      <c r="E11" s="412">
        <v>80</v>
      </c>
      <c r="F11" s="412">
        <v>31</v>
      </c>
      <c r="G11" s="412">
        <v>27</v>
      </c>
      <c r="H11" s="412">
        <v>47</v>
      </c>
      <c r="I11" s="412">
        <v>38</v>
      </c>
      <c r="J11" s="412">
        <v>42</v>
      </c>
      <c r="K11" s="412">
        <v>37</v>
      </c>
      <c r="L11" s="412">
        <v>39</v>
      </c>
      <c r="M11" s="412">
        <v>72</v>
      </c>
      <c r="N11" s="412">
        <v>54</v>
      </c>
      <c r="O11" s="412">
        <v>44</v>
      </c>
      <c r="P11" s="412">
        <f t="shared" si="1"/>
        <v>319</v>
      </c>
      <c r="Q11" s="412">
        <f t="shared" si="0"/>
        <v>298</v>
      </c>
      <c r="R11" s="412">
        <f t="shared" si="2"/>
        <v>617</v>
      </c>
      <c r="S11" s="412"/>
      <c r="T11" s="1077" t="s">
        <v>192</v>
      </c>
      <c r="U11" s="1077"/>
    </row>
    <row r="12" spans="1:74" ht="28.5" customHeight="1">
      <c r="A12" s="1436" t="s">
        <v>386</v>
      </c>
      <c r="B12" s="641" t="s">
        <v>344</v>
      </c>
      <c r="C12" s="648"/>
      <c r="D12" s="412">
        <v>109</v>
      </c>
      <c r="E12" s="412">
        <v>112</v>
      </c>
      <c r="F12" s="412">
        <v>45</v>
      </c>
      <c r="G12" s="412">
        <v>66</v>
      </c>
      <c r="H12" s="412">
        <v>43</v>
      </c>
      <c r="I12" s="412">
        <v>46</v>
      </c>
      <c r="J12" s="412">
        <v>54</v>
      </c>
      <c r="K12" s="412">
        <v>45</v>
      </c>
      <c r="L12" s="412">
        <v>58</v>
      </c>
      <c r="M12" s="412">
        <v>46</v>
      </c>
      <c r="N12" s="412">
        <v>678</v>
      </c>
      <c r="O12" s="412">
        <v>715</v>
      </c>
      <c r="P12" s="412">
        <f t="shared" si="1"/>
        <v>987</v>
      </c>
      <c r="Q12" s="412">
        <f t="shared" si="0"/>
        <v>1030</v>
      </c>
      <c r="R12" s="412">
        <f t="shared" si="2"/>
        <v>2017</v>
      </c>
      <c r="S12" s="412"/>
      <c r="T12" s="404" t="s">
        <v>453</v>
      </c>
      <c r="U12" s="1441" t="s">
        <v>179</v>
      </c>
    </row>
    <row r="13" spans="1:74" ht="15.75">
      <c r="A13" s="1437"/>
      <c r="B13" s="641" t="s">
        <v>345</v>
      </c>
      <c r="C13" s="648"/>
      <c r="D13" s="412">
        <v>328</v>
      </c>
      <c r="E13" s="412">
        <v>361</v>
      </c>
      <c r="F13" s="412">
        <v>220</v>
      </c>
      <c r="G13" s="412">
        <v>240</v>
      </c>
      <c r="H13" s="412">
        <v>181</v>
      </c>
      <c r="I13" s="412">
        <v>178</v>
      </c>
      <c r="J13" s="412">
        <v>175</v>
      </c>
      <c r="K13" s="412">
        <v>203</v>
      </c>
      <c r="L13" s="412">
        <v>215</v>
      </c>
      <c r="M13" s="412">
        <v>290</v>
      </c>
      <c r="N13" s="412">
        <v>434</v>
      </c>
      <c r="O13" s="412">
        <v>423</v>
      </c>
      <c r="P13" s="412">
        <f t="shared" si="1"/>
        <v>1553</v>
      </c>
      <c r="Q13" s="412">
        <f t="shared" si="0"/>
        <v>1695</v>
      </c>
      <c r="R13" s="412">
        <f t="shared" si="2"/>
        <v>3248</v>
      </c>
      <c r="S13" s="412"/>
      <c r="T13" s="404" t="s">
        <v>454</v>
      </c>
      <c r="U13" s="1442"/>
    </row>
    <row r="14" spans="1:74" ht="15.75">
      <c r="A14" s="1437"/>
      <c r="B14" s="641" t="s">
        <v>346</v>
      </c>
      <c r="C14" s="648"/>
      <c r="D14" s="412">
        <v>0</v>
      </c>
      <c r="E14" s="412">
        <v>5</v>
      </c>
      <c r="F14" s="412">
        <v>15</v>
      </c>
      <c r="G14" s="412">
        <v>0</v>
      </c>
      <c r="H14" s="412">
        <v>8</v>
      </c>
      <c r="I14" s="412">
        <v>0</v>
      </c>
      <c r="J14" s="412">
        <v>0</v>
      </c>
      <c r="K14" s="412">
        <v>0</v>
      </c>
      <c r="L14" s="412">
        <v>0</v>
      </c>
      <c r="M14" s="412">
        <v>0</v>
      </c>
      <c r="N14" s="412">
        <v>10</v>
      </c>
      <c r="O14" s="412">
        <v>0</v>
      </c>
      <c r="P14" s="412">
        <f t="shared" si="1"/>
        <v>33</v>
      </c>
      <c r="Q14" s="412">
        <f t="shared" si="0"/>
        <v>5</v>
      </c>
      <c r="R14" s="412">
        <f t="shared" si="2"/>
        <v>38</v>
      </c>
      <c r="S14" s="412"/>
      <c r="T14" s="404" t="s">
        <v>455</v>
      </c>
      <c r="U14" s="1442"/>
    </row>
    <row r="15" spans="1:74" ht="15.75">
      <c r="A15" s="1437"/>
      <c r="B15" s="641" t="s">
        <v>341</v>
      </c>
      <c r="C15" s="648"/>
      <c r="D15" s="412">
        <v>78</v>
      </c>
      <c r="E15" s="412">
        <v>60</v>
      </c>
      <c r="F15" s="412">
        <v>27</v>
      </c>
      <c r="G15" s="412">
        <v>12</v>
      </c>
      <c r="H15" s="412">
        <v>27</v>
      </c>
      <c r="I15" s="412">
        <v>23</v>
      </c>
      <c r="J15" s="412">
        <v>30</v>
      </c>
      <c r="K15" s="412">
        <v>16</v>
      </c>
      <c r="L15" s="412">
        <v>47</v>
      </c>
      <c r="M15" s="412">
        <v>19</v>
      </c>
      <c r="N15" s="412">
        <v>12</v>
      </c>
      <c r="O15" s="412">
        <v>13</v>
      </c>
      <c r="P15" s="412">
        <f t="shared" si="1"/>
        <v>221</v>
      </c>
      <c r="Q15" s="412">
        <f t="shared" si="0"/>
        <v>143</v>
      </c>
      <c r="R15" s="412">
        <f t="shared" si="2"/>
        <v>364</v>
      </c>
      <c r="S15" s="412"/>
      <c r="T15" s="404" t="s">
        <v>456</v>
      </c>
      <c r="U15" s="1442"/>
    </row>
    <row r="16" spans="1:74" ht="15.75">
      <c r="A16" s="1437"/>
      <c r="B16" s="641" t="s">
        <v>342</v>
      </c>
      <c r="C16" s="648"/>
      <c r="D16" s="412">
        <v>34</v>
      </c>
      <c r="E16" s="412">
        <v>40</v>
      </c>
      <c r="F16" s="412">
        <v>23</v>
      </c>
      <c r="G16" s="412">
        <v>23</v>
      </c>
      <c r="H16" s="412">
        <v>17</v>
      </c>
      <c r="I16" s="412">
        <v>17</v>
      </c>
      <c r="J16" s="412">
        <v>38</v>
      </c>
      <c r="K16" s="412">
        <v>28</v>
      </c>
      <c r="L16" s="412">
        <v>37</v>
      </c>
      <c r="M16" s="412">
        <v>43</v>
      </c>
      <c r="N16" s="412">
        <v>24</v>
      </c>
      <c r="O16" s="412">
        <v>39</v>
      </c>
      <c r="P16" s="412">
        <f t="shared" si="1"/>
        <v>173</v>
      </c>
      <c r="Q16" s="412">
        <f t="shared" si="0"/>
        <v>190</v>
      </c>
      <c r="R16" s="412">
        <f t="shared" si="2"/>
        <v>363</v>
      </c>
      <c r="S16" s="412"/>
      <c r="T16" s="404" t="s">
        <v>457</v>
      </c>
      <c r="U16" s="1442"/>
    </row>
    <row r="17" spans="1:21" ht="15.75">
      <c r="A17" s="1447"/>
      <c r="B17" s="215" t="s">
        <v>343</v>
      </c>
      <c r="C17" s="703"/>
      <c r="D17" s="412">
        <v>122</v>
      </c>
      <c r="E17" s="412">
        <v>65</v>
      </c>
      <c r="F17" s="412">
        <v>37</v>
      </c>
      <c r="G17" s="412">
        <v>12</v>
      </c>
      <c r="H17" s="412">
        <v>29</v>
      </c>
      <c r="I17" s="412">
        <v>18</v>
      </c>
      <c r="J17" s="412">
        <v>46</v>
      </c>
      <c r="K17" s="412">
        <v>12</v>
      </c>
      <c r="L17" s="412">
        <v>57</v>
      </c>
      <c r="M17" s="412">
        <v>20</v>
      </c>
      <c r="N17" s="412">
        <v>68</v>
      </c>
      <c r="O17" s="412">
        <v>64</v>
      </c>
      <c r="P17" s="412">
        <f t="shared" si="1"/>
        <v>359</v>
      </c>
      <c r="Q17" s="412">
        <f t="shared" si="0"/>
        <v>191</v>
      </c>
      <c r="R17" s="412">
        <f t="shared" si="2"/>
        <v>550</v>
      </c>
      <c r="S17" s="412"/>
      <c r="T17" s="404" t="s">
        <v>458</v>
      </c>
      <c r="U17" s="1443"/>
    </row>
    <row r="18" spans="1:21" ht="15.75">
      <c r="A18" s="1088" t="s">
        <v>64</v>
      </c>
      <c r="B18" s="1088"/>
      <c r="C18" s="648"/>
      <c r="D18" s="662">
        <v>113</v>
      </c>
      <c r="E18" s="662">
        <v>87</v>
      </c>
      <c r="F18" s="662">
        <v>151</v>
      </c>
      <c r="G18" s="662">
        <v>44</v>
      </c>
      <c r="H18" s="662">
        <v>71</v>
      </c>
      <c r="I18" s="662">
        <v>34</v>
      </c>
      <c r="J18" s="259">
        <v>113</v>
      </c>
      <c r="K18" s="662">
        <v>42</v>
      </c>
      <c r="L18" s="662">
        <v>130</v>
      </c>
      <c r="M18" s="259">
        <v>54</v>
      </c>
      <c r="N18" s="662">
        <v>100</v>
      </c>
      <c r="O18" s="662">
        <v>29</v>
      </c>
      <c r="P18" s="412">
        <f>SUM(N18,L18,J18,H18,F18,D18)</f>
        <v>678</v>
      </c>
      <c r="Q18" s="412">
        <f t="shared" si="0"/>
        <v>290</v>
      </c>
      <c r="R18" s="412">
        <f t="shared" si="2"/>
        <v>968</v>
      </c>
      <c r="S18" s="412"/>
      <c r="T18" s="1077" t="s">
        <v>493</v>
      </c>
      <c r="U18" s="1077"/>
    </row>
    <row r="19" spans="1:21" ht="15.75">
      <c r="A19" s="1088" t="s">
        <v>65</v>
      </c>
      <c r="B19" s="1088"/>
      <c r="C19" s="648"/>
      <c r="D19" s="412">
        <v>625</v>
      </c>
      <c r="E19" s="412">
        <v>750</v>
      </c>
      <c r="F19" s="412">
        <v>450</v>
      </c>
      <c r="G19" s="412">
        <v>250</v>
      </c>
      <c r="H19" s="412">
        <v>530</v>
      </c>
      <c r="I19" s="412">
        <v>325</v>
      </c>
      <c r="J19" s="412">
        <v>575</v>
      </c>
      <c r="K19" s="412">
        <v>289</v>
      </c>
      <c r="L19" s="412">
        <v>725</v>
      </c>
      <c r="M19" s="412">
        <v>633</v>
      </c>
      <c r="N19" s="412">
        <v>260</v>
      </c>
      <c r="O19" s="412">
        <v>155</v>
      </c>
      <c r="P19" s="412">
        <f>SUM(N19,L19,J19,H19,F19,D19)</f>
        <v>3165</v>
      </c>
      <c r="Q19" s="412">
        <f t="shared" si="0"/>
        <v>2402</v>
      </c>
      <c r="R19" s="412">
        <f t="shared" si="2"/>
        <v>5567</v>
      </c>
      <c r="S19" s="412"/>
      <c r="T19" s="1077" t="s">
        <v>199</v>
      </c>
      <c r="U19" s="1077"/>
    </row>
    <row r="20" spans="1:21" ht="15.75">
      <c r="A20" s="1088" t="s">
        <v>66</v>
      </c>
      <c r="B20" s="1088"/>
      <c r="C20" s="648"/>
      <c r="D20" s="412">
        <v>369</v>
      </c>
      <c r="E20" s="412">
        <v>454</v>
      </c>
      <c r="F20" s="412">
        <v>334</v>
      </c>
      <c r="G20" s="412">
        <v>134</v>
      </c>
      <c r="H20" s="412">
        <v>325</v>
      </c>
      <c r="I20" s="412">
        <v>339</v>
      </c>
      <c r="J20" s="412">
        <v>593</v>
      </c>
      <c r="K20" s="412">
        <v>326</v>
      </c>
      <c r="L20" s="412">
        <v>548</v>
      </c>
      <c r="M20" s="412">
        <v>407</v>
      </c>
      <c r="N20" s="412">
        <v>760</v>
      </c>
      <c r="O20" s="412">
        <v>391</v>
      </c>
      <c r="P20" s="412">
        <f t="shared" ref="P20:Q28" si="3">SUM(N20,L20,J20,H20,F20,D20)</f>
        <v>2929</v>
      </c>
      <c r="Q20" s="412">
        <f t="shared" si="0"/>
        <v>2051</v>
      </c>
      <c r="R20" s="412">
        <f t="shared" si="2"/>
        <v>4980</v>
      </c>
      <c r="S20" s="412"/>
      <c r="T20" s="1077" t="s">
        <v>200</v>
      </c>
      <c r="U20" s="1077"/>
    </row>
    <row r="21" spans="1:21" ht="15.75">
      <c r="A21" s="1088" t="s">
        <v>67</v>
      </c>
      <c r="B21" s="1088"/>
      <c r="C21" s="648"/>
      <c r="D21" s="412">
        <v>44</v>
      </c>
      <c r="E21" s="412">
        <v>130</v>
      </c>
      <c r="F21" s="412">
        <v>42</v>
      </c>
      <c r="G21" s="412">
        <v>54</v>
      </c>
      <c r="H21" s="412">
        <v>24</v>
      </c>
      <c r="I21" s="412">
        <v>61</v>
      </c>
      <c r="J21" s="412">
        <v>32</v>
      </c>
      <c r="K21" s="412">
        <v>40</v>
      </c>
      <c r="L21" s="412">
        <v>32</v>
      </c>
      <c r="M21" s="412">
        <v>45</v>
      </c>
      <c r="N21" s="412">
        <v>18</v>
      </c>
      <c r="O21" s="412">
        <v>46</v>
      </c>
      <c r="P21" s="412">
        <f t="shared" si="3"/>
        <v>192</v>
      </c>
      <c r="Q21" s="412">
        <f t="shared" si="0"/>
        <v>376</v>
      </c>
      <c r="R21" s="412">
        <f t="shared" si="2"/>
        <v>568</v>
      </c>
      <c r="S21" s="412"/>
      <c r="T21" s="1077" t="s">
        <v>450</v>
      </c>
      <c r="U21" s="1077"/>
    </row>
    <row r="22" spans="1:21" ht="15.75">
      <c r="A22" s="1088" t="s">
        <v>137</v>
      </c>
      <c r="B22" s="1088"/>
      <c r="C22" s="648"/>
      <c r="D22" s="412">
        <v>43</v>
      </c>
      <c r="E22" s="412">
        <v>60</v>
      </c>
      <c r="F22" s="412">
        <v>22</v>
      </c>
      <c r="G22" s="412">
        <v>16</v>
      </c>
      <c r="H22" s="412">
        <v>33</v>
      </c>
      <c r="I22" s="412">
        <v>16</v>
      </c>
      <c r="J22" s="412">
        <v>30</v>
      </c>
      <c r="K22" s="412">
        <v>10</v>
      </c>
      <c r="L22" s="412">
        <v>31</v>
      </c>
      <c r="M22" s="412">
        <v>23</v>
      </c>
      <c r="N22" s="412">
        <v>7</v>
      </c>
      <c r="O22" s="412">
        <v>16</v>
      </c>
      <c r="P22" s="412">
        <f t="shared" si="3"/>
        <v>166</v>
      </c>
      <c r="Q22" s="412">
        <f t="shared" si="0"/>
        <v>141</v>
      </c>
      <c r="R22" s="412">
        <f t="shared" si="2"/>
        <v>307</v>
      </c>
      <c r="S22" s="412"/>
      <c r="T22" s="1077" t="s">
        <v>451</v>
      </c>
      <c r="U22" s="1077"/>
    </row>
    <row r="23" spans="1:21" ht="15.75">
      <c r="A23" s="1088" t="s">
        <v>69</v>
      </c>
      <c r="B23" s="1088"/>
      <c r="C23" s="648"/>
      <c r="D23" s="412">
        <v>15</v>
      </c>
      <c r="E23" s="412">
        <v>68</v>
      </c>
      <c r="F23" s="412">
        <v>30</v>
      </c>
      <c r="G23" s="412">
        <v>7</v>
      </c>
      <c r="H23" s="412">
        <v>24</v>
      </c>
      <c r="I23" s="412">
        <v>33</v>
      </c>
      <c r="J23" s="412">
        <v>55</v>
      </c>
      <c r="K23" s="412">
        <v>32</v>
      </c>
      <c r="L23" s="412">
        <v>163</v>
      </c>
      <c r="M23" s="412">
        <v>111</v>
      </c>
      <c r="N23" s="412">
        <v>174</v>
      </c>
      <c r="O23" s="412">
        <v>102</v>
      </c>
      <c r="P23" s="412">
        <f t="shared" si="3"/>
        <v>461</v>
      </c>
      <c r="Q23" s="412">
        <f t="shared" si="0"/>
        <v>353</v>
      </c>
      <c r="R23" s="412">
        <f t="shared" si="2"/>
        <v>814</v>
      </c>
      <c r="S23" s="412"/>
      <c r="T23" s="1077" t="s">
        <v>452</v>
      </c>
      <c r="U23" s="1077"/>
    </row>
    <row r="24" spans="1:21" ht="15.75">
      <c r="A24" s="1088" t="s">
        <v>70</v>
      </c>
      <c r="B24" s="1088"/>
      <c r="C24" s="648"/>
      <c r="D24" s="412">
        <v>228</v>
      </c>
      <c r="E24" s="412">
        <v>101</v>
      </c>
      <c r="F24" s="412">
        <v>115</v>
      </c>
      <c r="G24" s="412">
        <v>57</v>
      </c>
      <c r="H24" s="412">
        <v>73</v>
      </c>
      <c r="I24" s="412">
        <v>41</v>
      </c>
      <c r="J24" s="412">
        <v>87</v>
      </c>
      <c r="K24" s="412">
        <v>51</v>
      </c>
      <c r="L24" s="412">
        <v>171</v>
      </c>
      <c r="M24" s="412">
        <v>92</v>
      </c>
      <c r="N24" s="412">
        <v>32</v>
      </c>
      <c r="O24" s="412">
        <v>26</v>
      </c>
      <c r="P24" s="412">
        <f t="shared" si="3"/>
        <v>706</v>
      </c>
      <c r="Q24" s="412">
        <f t="shared" si="0"/>
        <v>368</v>
      </c>
      <c r="R24" s="412">
        <f t="shared" si="2"/>
        <v>1074</v>
      </c>
      <c r="S24" s="412"/>
      <c r="T24" s="1077" t="s">
        <v>204</v>
      </c>
      <c r="U24" s="1077"/>
    </row>
    <row r="25" spans="1:21" ht="15.75">
      <c r="A25" s="1088" t="s">
        <v>71</v>
      </c>
      <c r="B25" s="1088"/>
      <c r="C25" s="648"/>
      <c r="D25" s="412">
        <v>119</v>
      </c>
      <c r="E25" s="412">
        <v>75</v>
      </c>
      <c r="F25" s="412">
        <v>67</v>
      </c>
      <c r="G25" s="412">
        <v>46</v>
      </c>
      <c r="H25" s="412">
        <v>39</v>
      </c>
      <c r="I25" s="412">
        <v>38</v>
      </c>
      <c r="J25" s="412">
        <v>30</v>
      </c>
      <c r="K25" s="412">
        <v>40</v>
      </c>
      <c r="L25" s="412">
        <v>70</v>
      </c>
      <c r="M25" s="412">
        <v>70</v>
      </c>
      <c r="N25" s="412">
        <v>33</v>
      </c>
      <c r="O25" s="412">
        <v>57</v>
      </c>
      <c r="P25" s="412">
        <f t="shared" si="3"/>
        <v>358</v>
      </c>
      <c r="Q25" s="412">
        <f t="shared" si="3"/>
        <v>326</v>
      </c>
      <c r="R25" s="412">
        <f t="shared" si="2"/>
        <v>684</v>
      </c>
      <c r="S25" s="412"/>
      <c r="T25" s="1077" t="s">
        <v>205</v>
      </c>
      <c r="U25" s="1077"/>
    </row>
    <row r="26" spans="1:21" ht="15.75">
      <c r="A26" s="1088" t="s">
        <v>72</v>
      </c>
      <c r="B26" s="1088"/>
      <c r="C26" s="648"/>
      <c r="D26" s="412">
        <v>117</v>
      </c>
      <c r="E26" s="412">
        <v>114</v>
      </c>
      <c r="F26" s="412">
        <v>31</v>
      </c>
      <c r="G26" s="412">
        <v>38</v>
      </c>
      <c r="H26" s="412">
        <v>30</v>
      </c>
      <c r="I26" s="412">
        <v>44</v>
      </c>
      <c r="J26" s="412">
        <v>55</v>
      </c>
      <c r="K26" s="412">
        <v>34</v>
      </c>
      <c r="L26" s="412">
        <v>51</v>
      </c>
      <c r="M26" s="412">
        <v>42</v>
      </c>
      <c r="N26" s="412">
        <v>16</v>
      </c>
      <c r="O26" s="412">
        <v>14</v>
      </c>
      <c r="P26" s="412">
        <f t="shared" si="3"/>
        <v>300</v>
      </c>
      <c r="Q26" s="412">
        <f t="shared" si="3"/>
        <v>286</v>
      </c>
      <c r="R26" s="412">
        <f t="shared" si="2"/>
        <v>586</v>
      </c>
      <c r="S26" s="412"/>
      <c r="T26" s="1077" t="s">
        <v>206</v>
      </c>
      <c r="U26" s="1077"/>
    </row>
    <row r="27" spans="1:21" ht="15.75">
      <c r="A27" s="1230" t="s">
        <v>73</v>
      </c>
      <c r="B27" s="1230"/>
      <c r="C27" s="703"/>
      <c r="D27" s="480">
        <v>1685</v>
      </c>
      <c r="E27" s="480">
        <v>1528</v>
      </c>
      <c r="F27" s="480">
        <v>1375</v>
      </c>
      <c r="G27" s="480">
        <v>1275</v>
      </c>
      <c r="H27" s="480">
        <v>1183</v>
      </c>
      <c r="I27" s="480">
        <v>1254</v>
      </c>
      <c r="J27" s="480">
        <v>1328</v>
      </c>
      <c r="K27" s="480">
        <v>1374</v>
      </c>
      <c r="L27" s="480">
        <v>1776</v>
      </c>
      <c r="M27" s="480">
        <v>1445</v>
      </c>
      <c r="N27" s="480">
        <v>1000</v>
      </c>
      <c r="O27" s="480">
        <v>944</v>
      </c>
      <c r="P27" s="480">
        <f t="shared" si="3"/>
        <v>8347</v>
      </c>
      <c r="Q27" s="480">
        <f t="shared" si="3"/>
        <v>7820</v>
      </c>
      <c r="R27" s="480">
        <f t="shared" si="2"/>
        <v>16167</v>
      </c>
      <c r="S27" s="480"/>
      <c r="T27" s="1089" t="s">
        <v>636</v>
      </c>
      <c r="U27" s="1089"/>
    </row>
    <row r="28" spans="1:21" ht="15.75">
      <c r="A28" s="1073" t="s">
        <v>32</v>
      </c>
      <c r="B28" s="1073"/>
      <c r="C28" s="644"/>
      <c r="D28" s="79">
        <f t="shared" ref="D28:O28" si="4">SUM(D9:D27)</f>
        <v>4382</v>
      </c>
      <c r="E28" s="79">
        <f t="shared" si="4"/>
        <v>4215</v>
      </c>
      <c r="F28" s="79">
        <f t="shared" si="4"/>
        <v>3145</v>
      </c>
      <c r="G28" s="79">
        <f t="shared" si="4"/>
        <v>2399</v>
      </c>
      <c r="H28" s="79">
        <f t="shared" si="4"/>
        <v>2812</v>
      </c>
      <c r="I28" s="79">
        <f t="shared" si="4"/>
        <v>2599</v>
      </c>
      <c r="J28" s="79">
        <f t="shared" si="4"/>
        <v>3387</v>
      </c>
      <c r="K28" s="79">
        <f t="shared" si="4"/>
        <v>2662</v>
      </c>
      <c r="L28" s="79">
        <f t="shared" si="4"/>
        <v>4373</v>
      </c>
      <c r="M28" s="79">
        <f t="shared" si="4"/>
        <v>3508</v>
      </c>
      <c r="N28" s="79">
        <f t="shared" si="4"/>
        <v>3843</v>
      </c>
      <c r="O28" s="79">
        <f t="shared" si="4"/>
        <v>3109</v>
      </c>
      <c r="P28" s="815">
        <f>SUM(N28,L28,J28,H28,F28,D28)</f>
        <v>21942</v>
      </c>
      <c r="Q28" s="815">
        <f t="shared" si="3"/>
        <v>18492</v>
      </c>
      <c r="R28" s="815">
        <f>SUM(P28:Q28)</f>
        <v>40434</v>
      </c>
      <c r="S28" s="815"/>
      <c r="T28" s="1090" t="s">
        <v>181</v>
      </c>
      <c r="U28" s="1090"/>
    </row>
    <row r="30" spans="1:21">
      <c r="H30" s="43" t="s">
        <v>610</v>
      </c>
    </row>
    <row r="116" spans="4:16">
      <c r="D116" s="806"/>
      <c r="E116" s="806"/>
      <c r="F116" s="806"/>
      <c r="G116" s="806"/>
      <c r="H116" s="806"/>
      <c r="I116" s="806"/>
      <c r="J116" s="806"/>
      <c r="K116" s="806"/>
      <c r="L116" s="806"/>
      <c r="M116" s="806"/>
      <c r="N116" s="806"/>
      <c r="O116" s="806"/>
      <c r="P116" s="806"/>
    </row>
    <row r="117" spans="4:16">
      <c r="D117" s="806"/>
      <c r="E117" s="806"/>
      <c r="F117" s="806"/>
      <c r="G117" s="806"/>
      <c r="H117" s="806"/>
      <c r="I117" s="806"/>
      <c r="J117" s="806"/>
      <c r="K117" s="806"/>
      <c r="L117" s="806"/>
      <c r="M117" s="806"/>
      <c r="N117" s="806"/>
      <c r="O117" s="806"/>
      <c r="P117" s="806"/>
    </row>
    <row r="118" spans="4:16">
      <c r="D118" s="806"/>
      <c r="E118" s="806"/>
      <c r="F118" s="806"/>
      <c r="G118" s="806"/>
      <c r="H118" s="806"/>
      <c r="I118" s="806"/>
      <c r="J118" s="806"/>
      <c r="K118" s="806"/>
      <c r="L118" s="806"/>
      <c r="M118" s="806"/>
      <c r="N118" s="806"/>
      <c r="O118" s="806"/>
      <c r="P118" s="806"/>
    </row>
    <row r="119" spans="4:16">
      <c r="D119" s="806"/>
      <c r="E119" s="806"/>
      <c r="F119" s="806"/>
      <c r="G119" s="806"/>
      <c r="H119" s="806"/>
      <c r="I119" s="806"/>
      <c r="J119" s="806"/>
      <c r="K119" s="806"/>
      <c r="L119" s="806"/>
      <c r="M119" s="806"/>
      <c r="N119" s="806"/>
      <c r="O119" s="806"/>
      <c r="P119" s="806"/>
    </row>
  </sheetData>
  <mergeCells count="19">
    <mergeCell ref="A2:R2"/>
    <mergeCell ref="A3:R3"/>
    <mergeCell ref="A5:C8"/>
    <mergeCell ref="D5:E5"/>
    <mergeCell ref="F5:G5"/>
    <mergeCell ref="H5:I5"/>
    <mergeCell ref="J5:K5"/>
    <mergeCell ref="L5:M5"/>
    <mergeCell ref="N5:O5"/>
    <mergeCell ref="P5:R5"/>
    <mergeCell ref="P6:R6"/>
    <mergeCell ref="A12:A17"/>
    <mergeCell ref="U12:U17"/>
    <mergeCell ref="D6:E6"/>
    <mergeCell ref="F6:G6"/>
    <mergeCell ref="H6:I6"/>
    <mergeCell ref="J6:K6"/>
    <mergeCell ref="L6:M6"/>
    <mergeCell ref="N6:O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U117"/>
  <sheetViews>
    <sheetView rightToLeft="1" workbookViewId="0">
      <selection sqref="A1:T27"/>
    </sheetView>
  </sheetViews>
  <sheetFormatPr defaultRowHeight="12.75"/>
  <sheetData>
    <row r="1" spans="1:21" ht="18">
      <c r="A1" s="1456" t="s">
        <v>748</v>
      </c>
      <c r="B1" s="1456"/>
      <c r="C1" s="1456"/>
      <c r="D1" s="1456"/>
      <c r="E1" s="1456"/>
      <c r="F1" s="1456"/>
      <c r="G1" s="1456"/>
      <c r="H1" s="1456"/>
      <c r="I1" s="1456"/>
      <c r="J1" s="1456"/>
      <c r="K1" s="1456"/>
      <c r="L1" s="1456"/>
      <c r="M1" s="1456"/>
      <c r="N1" s="1456"/>
      <c r="O1" s="1456"/>
      <c r="P1" s="1456"/>
      <c r="Q1" s="1456"/>
      <c r="R1" s="1456"/>
      <c r="S1" s="1101"/>
      <c r="T1" s="1101"/>
    </row>
    <row r="2" spans="1:21" ht="18">
      <c r="A2" s="1466" t="s">
        <v>749</v>
      </c>
      <c r="B2" s="1466"/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  <c r="N2" s="1466"/>
      <c r="O2" s="1466"/>
      <c r="P2" s="1466"/>
      <c r="Q2" s="1466"/>
      <c r="R2" s="1466"/>
      <c r="S2" s="1129"/>
      <c r="T2" s="1129"/>
    </row>
    <row r="3" spans="1:21" ht="18.75" thickBot="1">
      <c r="A3" s="1467" t="s">
        <v>750</v>
      </c>
      <c r="B3" s="1467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94"/>
      <c r="R3" s="1467" t="s">
        <v>751</v>
      </c>
      <c r="S3" s="1467"/>
      <c r="T3" s="1133"/>
    </row>
    <row r="4" spans="1:21" ht="32.25" customHeight="1" thickTop="1">
      <c r="A4" s="1430" t="s">
        <v>41</v>
      </c>
      <c r="B4" s="1430"/>
      <c r="C4" s="1440" t="s">
        <v>94</v>
      </c>
      <c r="D4" s="1440"/>
      <c r="E4" s="1440" t="s">
        <v>99</v>
      </c>
      <c r="F4" s="1440"/>
      <c r="G4" s="1440" t="s">
        <v>96</v>
      </c>
      <c r="H4" s="1440"/>
      <c r="I4" s="1440" t="s">
        <v>97</v>
      </c>
      <c r="J4" s="1440"/>
      <c r="K4" s="1440" t="s">
        <v>98</v>
      </c>
      <c r="L4" s="1440"/>
      <c r="M4" s="1440" t="s">
        <v>31</v>
      </c>
      <c r="N4" s="1440"/>
      <c r="O4" s="1440" t="s">
        <v>32</v>
      </c>
      <c r="P4" s="1440"/>
      <c r="Q4" s="1440"/>
      <c r="R4" s="1430" t="s">
        <v>180</v>
      </c>
      <c r="S4" s="1430"/>
      <c r="T4" s="1430"/>
    </row>
    <row r="5" spans="1:21" ht="47.25" customHeight="1">
      <c r="A5" s="1431"/>
      <c r="B5" s="1431"/>
      <c r="C5" s="1435" t="s">
        <v>262</v>
      </c>
      <c r="D5" s="1435"/>
      <c r="E5" s="1435" t="s">
        <v>263</v>
      </c>
      <c r="F5" s="1435"/>
      <c r="G5" s="1435" t="s">
        <v>264</v>
      </c>
      <c r="H5" s="1435"/>
      <c r="I5" s="1435" t="s">
        <v>265</v>
      </c>
      <c r="J5" s="1435"/>
      <c r="K5" s="1435" t="s">
        <v>261</v>
      </c>
      <c r="L5" s="1435"/>
      <c r="M5" s="1435" t="s">
        <v>268</v>
      </c>
      <c r="N5" s="1435"/>
      <c r="O5" s="1435" t="s">
        <v>181</v>
      </c>
      <c r="P5" s="1435"/>
      <c r="Q5" s="1435"/>
      <c r="R5" s="1431"/>
      <c r="S5" s="1431"/>
      <c r="T5" s="1431"/>
    </row>
    <row r="6" spans="1:21" ht="15.75">
      <c r="A6" s="1431"/>
      <c r="B6" s="1431"/>
      <c r="C6" s="637" t="s">
        <v>33</v>
      </c>
      <c r="D6" s="637" t="s">
        <v>34</v>
      </c>
      <c r="E6" s="637" t="s">
        <v>33</v>
      </c>
      <c r="F6" s="637" t="s">
        <v>34</v>
      </c>
      <c r="G6" s="637" t="s">
        <v>33</v>
      </c>
      <c r="H6" s="637" t="s">
        <v>34</v>
      </c>
      <c r="I6" s="637" t="s">
        <v>33</v>
      </c>
      <c r="J6" s="637" t="s">
        <v>34</v>
      </c>
      <c r="K6" s="637" t="s">
        <v>33</v>
      </c>
      <c r="L6" s="637" t="s">
        <v>34</v>
      </c>
      <c r="M6" s="637" t="s">
        <v>33</v>
      </c>
      <c r="N6" s="637" t="s">
        <v>34</v>
      </c>
      <c r="O6" s="637" t="s">
        <v>33</v>
      </c>
      <c r="P6" s="637" t="s">
        <v>34</v>
      </c>
      <c r="Q6" s="637" t="s">
        <v>32</v>
      </c>
      <c r="R6" s="1431"/>
      <c r="S6" s="1431"/>
      <c r="T6" s="1431"/>
    </row>
    <row r="7" spans="1:21" ht="16.5" thickBot="1">
      <c r="A7" s="1432"/>
      <c r="B7" s="1432"/>
      <c r="C7" s="638" t="s">
        <v>186</v>
      </c>
      <c r="D7" s="638" t="s">
        <v>185</v>
      </c>
      <c r="E7" s="638" t="s">
        <v>186</v>
      </c>
      <c r="F7" s="638" t="s">
        <v>185</v>
      </c>
      <c r="G7" s="638" t="s">
        <v>186</v>
      </c>
      <c r="H7" s="638" t="s">
        <v>185</v>
      </c>
      <c r="I7" s="638" t="s">
        <v>186</v>
      </c>
      <c r="J7" s="638" t="s">
        <v>185</v>
      </c>
      <c r="K7" s="638" t="s">
        <v>186</v>
      </c>
      <c r="L7" s="638" t="s">
        <v>185</v>
      </c>
      <c r="M7" s="638" t="s">
        <v>186</v>
      </c>
      <c r="N7" s="638" t="s">
        <v>185</v>
      </c>
      <c r="O7" s="638" t="s">
        <v>186</v>
      </c>
      <c r="P7" s="638" t="s">
        <v>185</v>
      </c>
      <c r="Q7" s="638" t="s">
        <v>181</v>
      </c>
      <c r="R7" s="1432"/>
      <c r="S7" s="1432"/>
      <c r="T7" s="1432"/>
    </row>
    <row r="8" spans="1:21" ht="18.75" thickTop="1">
      <c r="A8" s="1248" t="s">
        <v>54</v>
      </c>
      <c r="B8" s="1248"/>
      <c r="C8" s="481">
        <v>1320</v>
      </c>
      <c r="D8" s="481">
        <v>1344</v>
      </c>
      <c r="E8" s="481">
        <v>1162</v>
      </c>
      <c r="F8" s="481">
        <v>1148</v>
      </c>
      <c r="G8" s="481">
        <v>1133</v>
      </c>
      <c r="H8" s="481">
        <v>1093</v>
      </c>
      <c r="I8" s="481">
        <v>1141</v>
      </c>
      <c r="J8" s="481">
        <v>1147</v>
      </c>
      <c r="K8" s="481">
        <v>1144</v>
      </c>
      <c r="L8" s="481">
        <v>1110</v>
      </c>
      <c r="M8" s="481">
        <v>969</v>
      </c>
      <c r="N8" s="481">
        <v>861</v>
      </c>
      <c r="O8" s="481">
        <f>SUM(M8,K8,I8,G8,E8,C8)</f>
        <v>6869</v>
      </c>
      <c r="P8" s="481">
        <f t="shared" ref="P8:P27" si="0">SUM(N8,L8,J8,H8,F8,D8)</f>
        <v>6703</v>
      </c>
      <c r="Q8" s="481">
        <f>SUM(O8:P8)</f>
        <v>13572</v>
      </c>
      <c r="R8" s="816"/>
      <c r="S8" s="1078" t="s">
        <v>449</v>
      </c>
      <c r="T8" s="1078"/>
      <c r="U8" s="817"/>
    </row>
    <row r="9" spans="1:21" ht="18">
      <c r="A9" s="1088" t="s">
        <v>55</v>
      </c>
      <c r="B9" s="1088"/>
      <c r="C9" s="414">
        <v>203</v>
      </c>
      <c r="D9" s="414">
        <v>151</v>
      </c>
      <c r="E9" s="414">
        <v>133</v>
      </c>
      <c r="F9" s="414">
        <v>116</v>
      </c>
      <c r="G9" s="414">
        <v>124</v>
      </c>
      <c r="H9" s="414">
        <v>106</v>
      </c>
      <c r="I9" s="414">
        <v>157</v>
      </c>
      <c r="J9" s="414">
        <v>162</v>
      </c>
      <c r="K9" s="414">
        <v>273</v>
      </c>
      <c r="L9" s="414">
        <v>237</v>
      </c>
      <c r="M9" s="414">
        <v>134</v>
      </c>
      <c r="N9" s="414">
        <v>118</v>
      </c>
      <c r="O9" s="414">
        <f t="shared" ref="O9:O27" si="1">SUM(M9,K9,I9,G9,E9,C9)</f>
        <v>1024</v>
      </c>
      <c r="P9" s="414">
        <f t="shared" si="0"/>
        <v>890</v>
      </c>
      <c r="Q9" s="414">
        <f t="shared" ref="Q9:Q27" si="2">SUM(O9:P9)</f>
        <v>1914</v>
      </c>
      <c r="R9" s="818"/>
      <c r="S9" s="1077" t="s">
        <v>191</v>
      </c>
      <c r="T9" s="1077"/>
      <c r="U9" s="817"/>
    </row>
    <row r="10" spans="1:21" ht="18">
      <c r="A10" s="1088" t="s">
        <v>56</v>
      </c>
      <c r="B10" s="1088"/>
      <c r="C10" s="414">
        <v>164</v>
      </c>
      <c r="D10" s="414">
        <v>169</v>
      </c>
      <c r="E10" s="414">
        <v>91</v>
      </c>
      <c r="F10" s="414">
        <v>114</v>
      </c>
      <c r="G10" s="414">
        <v>87</v>
      </c>
      <c r="H10" s="414">
        <v>116</v>
      </c>
      <c r="I10" s="414">
        <v>135</v>
      </c>
      <c r="J10" s="414">
        <v>123</v>
      </c>
      <c r="K10" s="414">
        <v>217</v>
      </c>
      <c r="L10" s="414">
        <v>272</v>
      </c>
      <c r="M10" s="414">
        <v>117</v>
      </c>
      <c r="N10" s="414">
        <v>164</v>
      </c>
      <c r="O10" s="414">
        <f t="shared" si="1"/>
        <v>811</v>
      </c>
      <c r="P10" s="414">
        <f t="shared" si="0"/>
        <v>958</v>
      </c>
      <c r="Q10" s="414">
        <f t="shared" si="2"/>
        <v>1769</v>
      </c>
      <c r="R10" s="818"/>
      <c r="S10" s="1077" t="s">
        <v>192</v>
      </c>
      <c r="T10" s="1077"/>
      <c r="U10" s="817"/>
    </row>
    <row r="11" spans="1:21" ht="27.75" customHeight="1">
      <c r="A11" s="1436" t="s">
        <v>386</v>
      </c>
      <c r="B11" s="641" t="s">
        <v>344</v>
      </c>
      <c r="C11" s="414">
        <v>397</v>
      </c>
      <c r="D11" s="414">
        <v>376</v>
      </c>
      <c r="E11" s="414">
        <v>285</v>
      </c>
      <c r="F11" s="414">
        <v>289</v>
      </c>
      <c r="G11" s="414">
        <v>247</v>
      </c>
      <c r="H11" s="414">
        <v>227</v>
      </c>
      <c r="I11" s="414">
        <v>310</v>
      </c>
      <c r="J11" s="414">
        <v>250</v>
      </c>
      <c r="K11" s="414">
        <v>573</v>
      </c>
      <c r="L11" s="414">
        <v>551</v>
      </c>
      <c r="M11" s="414">
        <v>321</v>
      </c>
      <c r="N11" s="414">
        <v>281</v>
      </c>
      <c r="O11" s="414">
        <f t="shared" si="1"/>
        <v>2133</v>
      </c>
      <c r="P11" s="414">
        <f t="shared" si="0"/>
        <v>1974</v>
      </c>
      <c r="Q11" s="414">
        <f t="shared" si="2"/>
        <v>4107</v>
      </c>
      <c r="R11" s="818"/>
      <c r="S11" s="404" t="s">
        <v>453</v>
      </c>
      <c r="T11" s="1441" t="s">
        <v>179</v>
      </c>
      <c r="U11" s="817"/>
    </row>
    <row r="12" spans="1:21" ht="18">
      <c r="A12" s="1437"/>
      <c r="B12" s="641" t="s">
        <v>345</v>
      </c>
      <c r="C12" s="414">
        <v>1135</v>
      </c>
      <c r="D12" s="414">
        <v>925</v>
      </c>
      <c r="E12" s="414">
        <v>757</v>
      </c>
      <c r="F12" s="414">
        <v>713</v>
      </c>
      <c r="G12" s="414">
        <v>787</v>
      </c>
      <c r="H12" s="414">
        <v>653</v>
      </c>
      <c r="I12" s="414">
        <v>907</v>
      </c>
      <c r="J12" s="414">
        <v>771</v>
      </c>
      <c r="K12" s="414">
        <v>1500</v>
      </c>
      <c r="L12" s="414">
        <v>1310</v>
      </c>
      <c r="M12" s="414">
        <v>602</v>
      </c>
      <c r="N12" s="414">
        <v>605</v>
      </c>
      <c r="O12" s="414">
        <f t="shared" si="1"/>
        <v>5688</v>
      </c>
      <c r="P12" s="414">
        <f t="shared" si="0"/>
        <v>4977</v>
      </c>
      <c r="Q12" s="414">
        <f t="shared" si="2"/>
        <v>10665</v>
      </c>
      <c r="R12" s="818"/>
      <c r="S12" s="404" t="s">
        <v>454</v>
      </c>
      <c r="T12" s="1442"/>
      <c r="U12" s="817"/>
    </row>
    <row r="13" spans="1:21" ht="18">
      <c r="A13" s="1437"/>
      <c r="B13" s="641" t="s">
        <v>346</v>
      </c>
      <c r="C13" s="414">
        <v>634</v>
      </c>
      <c r="D13" s="414">
        <v>428</v>
      </c>
      <c r="E13" s="414">
        <v>422</v>
      </c>
      <c r="F13" s="414">
        <v>245</v>
      </c>
      <c r="G13" s="414">
        <v>401</v>
      </c>
      <c r="H13" s="414">
        <v>249</v>
      </c>
      <c r="I13" s="414">
        <v>491</v>
      </c>
      <c r="J13" s="414">
        <v>409</v>
      </c>
      <c r="K13" s="414">
        <v>973</v>
      </c>
      <c r="L13" s="482">
        <v>759</v>
      </c>
      <c r="M13" s="482">
        <v>243</v>
      </c>
      <c r="N13" s="414">
        <v>330</v>
      </c>
      <c r="O13" s="414">
        <f t="shared" si="1"/>
        <v>3164</v>
      </c>
      <c r="P13" s="414">
        <f t="shared" si="0"/>
        <v>2420</v>
      </c>
      <c r="Q13" s="414">
        <f t="shared" si="2"/>
        <v>5584</v>
      </c>
      <c r="R13" s="818"/>
      <c r="S13" s="404" t="s">
        <v>455</v>
      </c>
      <c r="T13" s="1442"/>
      <c r="U13" s="817"/>
    </row>
    <row r="14" spans="1:21" ht="18">
      <c r="A14" s="1437"/>
      <c r="B14" s="641" t="s">
        <v>341</v>
      </c>
      <c r="C14" s="414">
        <v>296</v>
      </c>
      <c r="D14" s="414">
        <v>231</v>
      </c>
      <c r="E14" s="414">
        <v>220</v>
      </c>
      <c r="F14" s="414">
        <v>164</v>
      </c>
      <c r="G14" s="414">
        <v>219</v>
      </c>
      <c r="H14" s="414">
        <v>188</v>
      </c>
      <c r="I14" s="414">
        <v>244</v>
      </c>
      <c r="J14" s="414">
        <v>215</v>
      </c>
      <c r="K14" s="414">
        <v>377</v>
      </c>
      <c r="L14" s="414">
        <v>345</v>
      </c>
      <c r="M14" s="414">
        <v>137</v>
      </c>
      <c r="N14" s="414">
        <v>163</v>
      </c>
      <c r="O14" s="414">
        <f t="shared" si="1"/>
        <v>1493</v>
      </c>
      <c r="P14" s="414">
        <f t="shared" si="0"/>
        <v>1306</v>
      </c>
      <c r="Q14" s="414">
        <f t="shared" si="2"/>
        <v>2799</v>
      </c>
      <c r="R14" s="818"/>
      <c r="S14" s="404" t="s">
        <v>456</v>
      </c>
      <c r="T14" s="1442"/>
      <c r="U14" s="817"/>
    </row>
    <row r="15" spans="1:21" ht="18">
      <c r="A15" s="1437"/>
      <c r="B15" s="641" t="s">
        <v>342</v>
      </c>
      <c r="C15" s="414">
        <v>613</v>
      </c>
      <c r="D15" s="414">
        <v>481</v>
      </c>
      <c r="E15" s="414">
        <v>454</v>
      </c>
      <c r="F15" s="414">
        <v>374</v>
      </c>
      <c r="G15" s="414">
        <v>522</v>
      </c>
      <c r="H15" s="414">
        <v>416</v>
      </c>
      <c r="I15" s="414">
        <v>601</v>
      </c>
      <c r="J15" s="414">
        <v>475</v>
      </c>
      <c r="K15" s="414">
        <v>890</v>
      </c>
      <c r="L15" s="414">
        <v>815</v>
      </c>
      <c r="M15" s="414">
        <v>515</v>
      </c>
      <c r="N15" s="414">
        <v>555</v>
      </c>
      <c r="O15" s="414">
        <f t="shared" si="1"/>
        <v>3595</v>
      </c>
      <c r="P15" s="414">
        <f t="shared" si="0"/>
        <v>3116</v>
      </c>
      <c r="Q15" s="414">
        <f t="shared" si="2"/>
        <v>6711</v>
      </c>
      <c r="R15" s="818"/>
      <c r="S15" s="404" t="s">
        <v>457</v>
      </c>
      <c r="T15" s="1442"/>
      <c r="U15" s="817"/>
    </row>
    <row r="16" spans="1:21" ht="18">
      <c r="A16" s="1447"/>
      <c r="B16" s="641" t="s">
        <v>343</v>
      </c>
      <c r="C16" s="414">
        <v>283</v>
      </c>
      <c r="D16" s="414">
        <v>270</v>
      </c>
      <c r="E16" s="414">
        <v>253</v>
      </c>
      <c r="F16" s="414">
        <v>206</v>
      </c>
      <c r="G16" s="414">
        <v>250</v>
      </c>
      <c r="H16" s="414">
        <v>218</v>
      </c>
      <c r="I16" s="414">
        <v>336</v>
      </c>
      <c r="J16" s="414">
        <v>215</v>
      </c>
      <c r="K16" s="414">
        <v>524</v>
      </c>
      <c r="L16" s="414">
        <v>416</v>
      </c>
      <c r="M16" s="414">
        <v>343</v>
      </c>
      <c r="N16" s="414">
        <v>264</v>
      </c>
      <c r="O16" s="414">
        <f t="shared" si="1"/>
        <v>1989</v>
      </c>
      <c r="P16" s="414">
        <f t="shared" si="0"/>
        <v>1589</v>
      </c>
      <c r="Q16" s="414">
        <f t="shared" si="2"/>
        <v>3578</v>
      </c>
      <c r="R16" s="818"/>
      <c r="S16" s="404" t="s">
        <v>458</v>
      </c>
      <c r="T16" s="1443"/>
      <c r="U16" s="817"/>
    </row>
    <row r="17" spans="1:21" ht="18">
      <c r="A17" s="1088" t="s">
        <v>64</v>
      </c>
      <c r="B17" s="1088"/>
      <c r="C17" s="648">
        <v>743</v>
      </c>
      <c r="D17" s="648">
        <v>556</v>
      </c>
      <c r="E17" s="648">
        <v>595</v>
      </c>
      <c r="F17" s="648">
        <v>365</v>
      </c>
      <c r="G17" s="648">
        <v>532</v>
      </c>
      <c r="H17" s="648">
        <v>307</v>
      </c>
      <c r="I17" s="260">
        <v>480</v>
      </c>
      <c r="J17" s="648">
        <v>319</v>
      </c>
      <c r="K17" s="648">
        <v>512</v>
      </c>
      <c r="L17" s="260">
        <v>367</v>
      </c>
      <c r="M17" s="648">
        <v>359</v>
      </c>
      <c r="N17" s="648">
        <v>245</v>
      </c>
      <c r="O17" s="414">
        <f t="shared" si="1"/>
        <v>3221</v>
      </c>
      <c r="P17" s="414">
        <f t="shared" si="0"/>
        <v>2159</v>
      </c>
      <c r="Q17" s="414">
        <f t="shared" si="2"/>
        <v>5380</v>
      </c>
      <c r="R17" s="818"/>
      <c r="S17" s="1077" t="s">
        <v>493</v>
      </c>
      <c r="T17" s="1077"/>
      <c r="U17" s="817"/>
    </row>
    <row r="18" spans="1:21" ht="18">
      <c r="A18" s="1088" t="s">
        <v>65</v>
      </c>
      <c r="B18" s="1088"/>
      <c r="C18" s="414">
        <v>1338</v>
      </c>
      <c r="D18" s="414">
        <v>1234</v>
      </c>
      <c r="E18" s="414">
        <v>1276</v>
      </c>
      <c r="F18" s="414">
        <v>1171</v>
      </c>
      <c r="G18" s="414">
        <v>1316</v>
      </c>
      <c r="H18" s="414">
        <v>1378</v>
      </c>
      <c r="I18" s="414">
        <v>1507</v>
      </c>
      <c r="J18" s="414">
        <v>1810</v>
      </c>
      <c r="K18" s="414">
        <v>2023</v>
      </c>
      <c r="L18" s="414">
        <v>2664</v>
      </c>
      <c r="M18" s="414">
        <v>731</v>
      </c>
      <c r="N18" s="414">
        <v>906</v>
      </c>
      <c r="O18" s="414">
        <f t="shared" si="1"/>
        <v>8191</v>
      </c>
      <c r="P18" s="414">
        <f t="shared" si="0"/>
        <v>9163</v>
      </c>
      <c r="Q18" s="414">
        <f t="shared" si="2"/>
        <v>17354</v>
      </c>
      <c r="R18" s="818"/>
      <c r="S18" s="1077" t="s">
        <v>199</v>
      </c>
      <c r="T18" s="1077"/>
      <c r="U18" s="817"/>
    </row>
    <row r="19" spans="1:21" ht="18">
      <c r="A19" s="1088" t="s">
        <v>66</v>
      </c>
      <c r="B19" s="1088"/>
      <c r="C19" s="414">
        <v>551</v>
      </c>
      <c r="D19" s="414">
        <v>462</v>
      </c>
      <c r="E19" s="414">
        <v>387</v>
      </c>
      <c r="F19" s="414">
        <v>391</v>
      </c>
      <c r="G19" s="414">
        <v>414</v>
      </c>
      <c r="H19" s="414">
        <v>407</v>
      </c>
      <c r="I19" s="414">
        <v>539</v>
      </c>
      <c r="J19" s="414">
        <v>628</v>
      </c>
      <c r="K19" s="414">
        <v>949</v>
      </c>
      <c r="L19" s="414">
        <v>1274</v>
      </c>
      <c r="M19" s="414">
        <v>550</v>
      </c>
      <c r="N19" s="414">
        <v>721</v>
      </c>
      <c r="O19" s="414">
        <f t="shared" si="1"/>
        <v>3390</v>
      </c>
      <c r="P19" s="414">
        <f t="shared" si="0"/>
        <v>3883</v>
      </c>
      <c r="Q19" s="414">
        <f t="shared" si="2"/>
        <v>7273</v>
      </c>
      <c r="R19" s="818"/>
      <c r="S19" s="1077" t="s">
        <v>200</v>
      </c>
      <c r="T19" s="1077"/>
      <c r="U19" s="817"/>
    </row>
    <row r="20" spans="1:21" ht="18">
      <c r="A20" s="1088" t="s">
        <v>67</v>
      </c>
      <c r="B20" s="1088"/>
      <c r="C20" s="414">
        <v>704</v>
      </c>
      <c r="D20" s="414">
        <v>547</v>
      </c>
      <c r="E20" s="414">
        <v>435</v>
      </c>
      <c r="F20" s="414">
        <v>312</v>
      </c>
      <c r="G20" s="414">
        <v>405</v>
      </c>
      <c r="H20" s="414">
        <v>369</v>
      </c>
      <c r="I20" s="414">
        <v>582</v>
      </c>
      <c r="J20" s="414">
        <v>506</v>
      </c>
      <c r="K20" s="414">
        <v>946</v>
      </c>
      <c r="L20" s="414">
        <v>937</v>
      </c>
      <c r="M20" s="414">
        <v>752</v>
      </c>
      <c r="N20" s="414">
        <v>719</v>
      </c>
      <c r="O20" s="414">
        <f t="shared" si="1"/>
        <v>3824</v>
      </c>
      <c r="P20" s="414">
        <f t="shared" si="0"/>
        <v>3390</v>
      </c>
      <c r="Q20" s="414">
        <f t="shared" si="2"/>
        <v>7214</v>
      </c>
      <c r="R20" s="818"/>
      <c r="S20" s="1077" t="s">
        <v>450</v>
      </c>
      <c r="T20" s="1077"/>
      <c r="U20" s="817"/>
    </row>
    <row r="21" spans="1:21" ht="18">
      <c r="A21" s="1088" t="s">
        <v>137</v>
      </c>
      <c r="B21" s="1088"/>
      <c r="C21" s="414">
        <v>424</v>
      </c>
      <c r="D21" s="414">
        <v>337</v>
      </c>
      <c r="E21" s="414">
        <v>276</v>
      </c>
      <c r="F21" s="414">
        <v>205</v>
      </c>
      <c r="G21" s="414">
        <v>273</v>
      </c>
      <c r="H21" s="414">
        <v>213</v>
      </c>
      <c r="I21" s="414">
        <v>370</v>
      </c>
      <c r="J21" s="414">
        <v>332</v>
      </c>
      <c r="K21" s="414">
        <v>623</v>
      </c>
      <c r="L21" s="414">
        <v>576</v>
      </c>
      <c r="M21" s="414">
        <v>164</v>
      </c>
      <c r="N21" s="414">
        <v>173</v>
      </c>
      <c r="O21" s="414">
        <f t="shared" si="1"/>
        <v>2130</v>
      </c>
      <c r="P21" s="414">
        <f t="shared" si="0"/>
        <v>1836</v>
      </c>
      <c r="Q21" s="414">
        <f t="shared" si="2"/>
        <v>3966</v>
      </c>
      <c r="R21" s="818"/>
      <c r="S21" s="1077" t="s">
        <v>451</v>
      </c>
      <c r="T21" s="1077"/>
      <c r="U21" s="817"/>
    </row>
    <row r="22" spans="1:21" ht="18">
      <c r="A22" s="1088" t="s">
        <v>69</v>
      </c>
      <c r="B22" s="1088"/>
      <c r="C22" s="414">
        <v>323</v>
      </c>
      <c r="D22" s="414">
        <v>220</v>
      </c>
      <c r="E22" s="414">
        <v>174</v>
      </c>
      <c r="F22" s="414">
        <v>156</v>
      </c>
      <c r="G22" s="414">
        <v>209</v>
      </c>
      <c r="H22" s="414">
        <v>203</v>
      </c>
      <c r="I22" s="414">
        <v>288</v>
      </c>
      <c r="J22" s="414">
        <v>310</v>
      </c>
      <c r="K22" s="414">
        <v>576</v>
      </c>
      <c r="L22" s="414">
        <v>690</v>
      </c>
      <c r="M22" s="414">
        <v>225</v>
      </c>
      <c r="N22" s="414">
        <v>312</v>
      </c>
      <c r="O22" s="414">
        <f t="shared" si="1"/>
        <v>1795</v>
      </c>
      <c r="P22" s="414">
        <f t="shared" si="0"/>
        <v>1891</v>
      </c>
      <c r="Q22" s="414">
        <f t="shared" si="2"/>
        <v>3686</v>
      </c>
      <c r="R22" s="818"/>
      <c r="S22" s="1077" t="s">
        <v>452</v>
      </c>
      <c r="T22" s="1077"/>
      <c r="U22" s="817"/>
    </row>
    <row r="23" spans="1:21" ht="18">
      <c r="A23" s="1088" t="s">
        <v>70</v>
      </c>
      <c r="B23" s="1088"/>
      <c r="C23" s="414">
        <v>568</v>
      </c>
      <c r="D23" s="414">
        <v>559</v>
      </c>
      <c r="E23" s="414">
        <v>342</v>
      </c>
      <c r="F23" s="414">
        <v>301</v>
      </c>
      <c r="G23" s="414">
        <v>362</v>
      </c>
      <c r="H23" s="414">
        <v>391</v>
      </c>
      <c r="I23" s="414">
        <v>521</v>
      </c>
      <c r="J23" s="414">
        <v>599</v>
      </c>
      <c r="K23" s="414">
        <v>1011</v>
      </c>
      <c r="L23" s="414">
        <v>1248</v>
      </c>
      <c r="M23" s="414">
        <v>428</v>
      </c>
      <c r="N23" s="414">
        <v>485</v>
      </c>
      <c r="O23" s="414">
        <f t="shared" si="1"/>
        <v>3232</v>
      </c>
      <c r="P23" s="414">
        <f t="shared" si="0"/>
        <v>3583</v>
      </c>
      <c r="Q23" s="414">
        <f t="shared" si="2"/>
        <v>6815</v>
      </c>
      <c r="R23" s="818"/>
      <c r="S23" s="1077" t="s">
        <v>204</v>
      </c>
      <c r="T23" s="1077"/>
      <c r="U23" s="817"/>
    </row>
    <row r="24" spans="1:21" ht="18">
      <c r="A24" s="1088" t="s">
        <v>71</v>
      </c>
      <c r="B24" s="1088"/>
      <c r="C24" s="414">
        <v>736</v>
      </c>
      <c r="D24" s="414">
        <v>612</v>
      </c>
      <c r="E24" s="414">
        <v>427</v>
      </c>
      <c r="F24" s="414">
        <v>408</v>
      </c>
      <c r="G24" s="414">
        <v>437</v>
      </c>
      <c r="H24" s="414">
        <v>405</v>
      </c>
      <c r="I24" s="414">
        <v>556</v>
      </c>
      <c r="J24" s="414">
        <v>589</v>
      </c>
      <c r="K24" s="414">
        <v>985</v>
      </c>
      <c r="L24" s="414">
        <v>1168</v>
      </c>
      <c r="M24" s="414">
        <v>442</v>
      </c>
      <c r="N24" s="414">
        <v>598</v>
      </c>
      <c r="O24" s="414">
        <f t="shared" si="1"/>
        <v>3583</v>
      </c>
      <c r="P24" s="414">
        <f t="shared" si="0"/>
        <v>3780</v>
      </c>
      <c r="Q24" s="414">
        <f t="shared" si="2"/>
        <v>7363</v>
      </c>
      <c r="R24" s="818"/>
      <c r="S24" s="1077" t="s">
        <v>205</v>
      </c>
      <c r="T24" s="1077"/>
      <c r="U24" s="817"/>
    </row>
    <row r="25" spans="1:21" ht="18">
      <c r="A25" s="1088" t="s">
        <v>72</v>
      </c>
      <c r="B25" s="1088"/>
      <c r="C25" s="414">
        <v>500</v>
      </c>
      <c r="D25" s="414">
        <v>935</v>
      </c>
      <c r="E25" s="414">
        <v>228</v>
      </c>
      <c r="F25" s="414">
        <v>462</v>
      </c>
      <c r="G25" s="414">
        <v>229</v>
      </c>
      <c r="H25" s="414">
        <v>487</v>
      </c>
      <c r="I25" s="414">
        <v>280</v>
      </c>
      <c r="J25" s="414">
        <v>603</v>
      </c>
      <c r="K25" s="414">
        <v>450</v>
      </c>
      <c r="L25" s="414">
        <v>953</v>
      </c>
      <c r="M25" s="414">
        <v>256</v>
      </c>
      <c r="N25" s="414">
        <v>452</v>
      </c>
      <c r="O25" s="414">
        <f t="shared" si="1"/>
        <v>1943</v>
      </c>
      <c r="P25" s="414">
        <f t="shared" si="0"/>
        <v>3892</v>
      </c>
      <c r="Q25" s="414">
        <f t="shared" si="2"/>
        <v>5835</v>
      </c>
      <c r="R25" s="818"/>
      <c r="S25" s="1077" t="s">
        <v>206</v>
      </c>
      <c r="T25" s="1077"/>
      <c r="U25" s="817"/>
    </row>
    <row r="26" spans="1:21" ht="18">
      <c r="A26" s="1124" t="s">
        <v>73</v>
      </c>
      <c r="B26" s="1124"/>
      <c r="C26" s="474">
        <v>1095</v>
      </c>
      <c r="D26" s="474">
        <v>973</v>
      </c>
      <c r="E26" s="474">
        <v>720</v>
      </c>
      <c r="F26" s="474">
        <v>701</v>
      </c>
      <c r="G26" s="474">
        <v>759</v>
      </c>
      <c r="H26" s="474">
        <v>742</v>
      </c>
      <c r="I26" s="474">
        <v>880</v>
      </c>
      <c r="J26" s="474">
        <v>767</v>
      </c>
      <c r="K26" s="474">
        <v>1658</v>
      </c>
      <c r="L26" s="474">
        <v>1500</v>
      </c>
      <c r="M26" s="474">
        <v>639</v>
      </c>
      <c r="N26" s="474">
        <v>675</v>
      </c>
      <c r="O26" s="420">
        <f t="shared" si="1"/>
        <v>5751</v>
      </c>
      <c r="P26" s="420">
        <f t="shared" si="0"/>
        <v>5358</v>
      </c>
      <c r="Q26" s="473">
        <f t="shared" si="2"/>
        <v>11109</v>
      </c>
      <c r="R26" s="819"/>
      <c r="S26" s="1089" t="s">
        <v>636</v>
      </c>
      <c r="T26" s="1089"/>
      <c r="U26" s="817"/>
    </row>
    <row r="27" spans="1:21" ht="18">
      <c r="A27" s="1073" t="s">
        <v>32</v>
      </c>
      <c r="B27" s="1073"/>
      <c r="C27" s="702">
        <f t="shared" ref="C27:N27" si="3">SUM(C8:C26)</f>
        <v>12027</v>
      </c>
      <c r="D27" s="702">
        <f t="shared" si="3"/>
        <v>10810</v>
      </c>
      <c r="E27" s="702">
        <f t="shared" si="3"/>
        <v>8637</v>
      </c>
      <c r="F27" s="702">
        <f t="shared" si="3"/>
        <v>7841</v>
      </c>
      <c r="G27" s="702">
        <f t="shared" si="3"/>
        <v>8706</v>
      </c>
      <c r="H27" s="702">
        <f t="shared" si="3"/>
        <v>8168</v>
      </c>
      <c r="I27" s="702">
        <f t="shared" si="3"/>
        <v>10325</v>
      </c>
      <c r="J27" s="702">
        <f t="shared" si="3"/>
        <v>10230</v>
      </c>
      <c r="K27" s="702">
        <f t="shared" si="3"/>
        <v>16204</v>
      </c>
      <c r="L27" s="702">
        <f t="shared" si="3"/>
        <v>17192</v>
      </c>
      <c r="M27" s="702">
        <f t="shared" si="3"/>
        <v>7927</v>
      </c>
      <c r="N27" s="702">
        <f t="shared" si="3"/>
        <v>8627</v>
      </c>
      <c r="O27" s="808">
        <f t="shared" si="1"/>
        <v>63826</v>
      </c>
      <c r="P27" s="808">
        <f t="shared" si="0"/>
        <v>62868</v>
      </c>
      <c r="Q27" s="808">
        <f t="shared" si="2"/>
        <v>126694</v>
      </c>
      <c r="R27" s="135"/>
      <c r="S27" s="1073" t="s">
        <v>181</v>
      </c>
      <c r="T27" s="1073"/>
    </row>
    <row r="28" spans="1:21">
      <c r="G28" s="42" t="s">
        <v>610</v>
      </c>
    </row>
    <row r="114" spans="3:15">
      <c r="C114" s="256"/>
      <c r="D114" s="256"/>
      <c r="E114" s="256"/>
      <c r="F114" s="256"/>
      <c r="G114" s="256"/>
      <c r="H114" s="256"/>
      <c r="I114" s="256"/>
      <c r="J114" s="256"/>
      <c r="K114" s="256"/>
      <c r="L114" s="256"/>
      <c r="M114" s="256"/>
      <c r="N114" s="256"/>
      <c r="O114" s="256"/>
    </row>
    <row r="115" spans="3:15">
      <c r="C115" s="256"/>
      <c r="D115" s="256"/>
      <c r="E115" s="256"/>
      <c r="F115" s="256"/>
      <c r="G115" s="256"/>
      <c r="H115" s="256"/>
      <c r="I115" s="256"/>
      <c r="J115" s="256"/>
      <c r="K115" s="256"/>
      <c r="L115" s="256"/>
      <c r="M115" s="256"/>
      <c r="N115" s="256"/>
      <c r="O115" s="256"/>
    </row>
    <row r="116" spans="3:15">
      <c r="C116" s="256"/>
      <c r="D116" s="256"/>
      <c r="E116" s="256"/>
      <c r="F116" s="256"/>
      <c r="G116" s="256"/>
      <c r="H116" s="256"/>
      <c r="I116" s="256"/>
      <c r="J116" s="256"/>
      <c r="K116" s="256"/>
      <c r="L116" s="256"/>
      <c r="M116" s="256"/>
      <c r="N116" s="256"/>
      <c r="O116" s="256"/>
    </row>
    <row r="117" spans="3:15">
      <c r="C117" s="256"/>
      <c r="D117" s="256"/>
      <c r="E117" s="256"/>
      <c r="F117" s="256"/>
      <c r="G117" s="256"/>
      <c r="H117" s="256"/>
      <c r="I117" s="256"/>
      <c r="J117" s="256"/>
      <c r="K117" s="256"/>
      <c r="L117" s="256"/>
      <c r="M117" s="256"/>
      <c r="N117" s="256"/>
      <c r="O117" s="256"/>
    </row>
  </sheetData>
  <mergeCells count="22">
    <mergeCell ref="A1:R1"/>
    <mergeCell ref="A2:R2"/>
    <mergeCell ref="A3:B3"/>
    <mergeCell ref="A11:A16"/>
    <mergeCell ref="R4:T7"/>
    <mergeCell ref="T11:T16"/>
    <mergeCell ref="A4:B7"/>
    <mergeCell ref="C4:D4"/>
    <mergeCell ref="E4:F4"/>
    <mergeCell ref="G4:H4"/>
    <mergeCell ref="C5:D5"/>
    <mergeCell ref="E5:F5"/>
    <mergeCell ref="G5:H5"/>
    <mergeCell ref="I5:J5"/>
    <mergeCell ref="K5:L5"/>
    <mergeCell ref="O5:Q5"/>
    <mergeCell ref="M5:N5"/>
    <mergeCell ref="R3:S3"/>
    <mergeCell ref="I4:J4"/>
    <mergeCell ref="K4:L4"/>
    <mergeCell ref="M4:N4"/>
    <mergeCell ref="O4:Q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U118"/>
  <sheetViews>
    <sheetView rightToLeft="1" workbookViewId="0">
      <selection sqref="A1:U27"/>
    </sheetView>
  </sheetViews>
  <sheetFormatPr defaultRowHeight="12.75"/>
  <sheetData>
    <row r="1" spans="1:21" ht="18">
      <c r="A1" s="1470" t="s">
        <v>387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  <c r="O1" s="1470"/>
      <c r="P1" s="1470"/>
      <c r="Q1" s="1470"/>
      <c r="R1" s="1470"/>
      <c r="S1" s="1470"/>
      <c r="T1" s="1470"/>
    </row>
    <row r="2" spans="1:21" ht="18">
      <c r="A2" s="1466" t="s">
        <v>752</v>
      </c>
      <c r="B2" s="1466"/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  <c r="N2" s="1466"/>
      <c r="O2" s="1466"/>
      <c r="P2" s="1466"/>
      <c r="Q2" s="1466"/>
      <c r="R2" s="1466"/>
      <c r="S2" s="665"/>
      <c r="T2" s="1201"/>
      <c r="U2" s="1201"/>
    </row>
    <row r="3" spans="1:21" ht="18.75" thickBot="1">
      <c r="A3" s="1467" t="s">
        <v>753</v>
      </c>
      <c r="B3" s="1467"/>
      <c r="C3" s="666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95"/>
      <c r="S3" s="1467" t="s">
        <v>754</v>
      </c>
      <c r="T3" s="1467"/>
      <c r="U3" s="1133"/>
    </row>
    <row r="4" spans="1:21" ht="32.25" customHeight="1" thickTop="1">
      <c r="A4" s="1430" t="s">
        <v>41</v>
      </c>
      <c r="B4" s="1430"/>
      <c r="C4" s="1430"/>
      <c r="D4" s="1440" t="s">
        <v>94</v>
      </c>
      <c r="E4" s="1440"/>
      <c r="F4" s="1440" t="s">
        <v>95</v>
      </c>
      <c r="G4" s="1440"/>
      <c r="H4" s="1440" t="s">
        <v>96</v>
      </c>
      <c r="I4" s="1440"/>
      <c r="J4" s="1440" t="s">
        <v>97</v>
      </c>
      <c r="K4" s="1440"/>
      <c r="L4" s="1440" t="s">
        <v>98</v>
      </c>
      <c r="M4" s="1440"/>
      <c r="N4" s="1440" t="s">
        <v>31</v>
      </c>
      <c r="O4" s="1440"/>
      <c r="P4" s="1440" t="s">
        <v>32</v>
      </c>
      <c r="Q4" s="1440"/>
      <c r="R4" s="1440"/>
      <c r="S4" s="1430" t="s">
        <v>180</v>
      </c>
      <c r="T4" s="1430"/>
      <c r="U4" s="1430"/>
    </row>
    <row r="5" spans="1:21" ht="31.5" customHeight="1">
      <c r="A5" s="1431"/>
      <c r="B5" s="1431"/>
      <c r="C5" s="1431"/>
      <c r="D5" s="1431" t="s">
        <v>269</v>
      </c>
      <c r="E5" s="1431"/>
      <c r="F5" s="1431" t="s">
        <v>263</v>
      </c>
      <c r="G5" s="1431"/>
      <c r="H5" s="1431" t="s">
        <v>270</v>
      </c>
      <c r="I5" s="1431"/>
      <c r="J5" s="1431" t="s">
        <v>265</v>
      </c>
      <c r="K5" s="1431"/>
      <c r="L5" s="1435" t="s">
        <v>261</v>
      </c>
      <c r="M5" s="1435"/>
      <c r="N5" s="1435" t="s">
        <v>268</v>
      </c>
      <c r="O5" s="1435"/>
      <c r="P5" s="1435" t="s">
        <v>181</v>
      </c>
      <c r="Q5" s="1435"/>
      <c r="R5" s="1435"/>
      <c r="S5" s="1431"/>
      <c r="T5" s="1431"/>
      <c r="U5" s="1431"/>
    </row>
    <row r="6" spans="1:21" ht="15.75">
      <c r="A6" s="1431"/>
      <c r="B6" s="1431"/>
      <c r="C6" s="1431"/>
      <c r="D6" s="637" t="s">
        <v>33</v>
      </c>
      <c r="E6" s="637" t="s">
        <v>34</v>
      </c>
      <c r="F6" s="637" t="s">
        <v>33</v>
      </c>
      <c r="G6" s="637" t="s">
        <v>34</v>
      </c>
      <c r="H6" s="637" t="s">
        <v>33</v>
      </c>
      <c r="I6" s="637" t="s">
        <v>34</v>
      </c>
      <c r="J6" s="637" t="s">
        <v>33</v>
      </c>
      <c r="K6" s="637" t="s">
        <v>34</v>
      </c>
      <c r="L6" s="637" t="s">
        <v>33</v>
      </c>
      <c r="M6" s="637" t="s">
        <v>34</v>
      </c>
      <c r="N6" s="637" t="s">
        <v>33</v>
      </c>
      <c r="O6" s="637" t="s">
        <v>34</v>
      </c>
      <c r="P6" s="637" t="s">
        <v>33</v>
      </c>
      <c r="Q6" s="637" t="s">
        <v>34</v>
      </c>
      <c r="R6" s="637" t="s">
        <v>32</v>
      </c>
      <c r="S6" s="1431"/>
      <c r="T6" s="1431"/>
      <c r="U6" s="1431"/>
    </row>
    <row r="7" spans="1:21" ht="16.5" thickBot="1">
      <c r="A7" s="1432"/>
      <c r="B7" s="1432"/>
      <c r="C7" s="1432"/>
      <c r="D7" s="638" t="s">
        <v>186</v>
      </c>
      <c r="E7" s="638" t="s">
        <v>185</v>
      </c>
      <c r="F7" s="638" t="s">
        <v>186</v>
      </c>
      <c r="G7" s="638" t="s">
        <v>185</v>
      </c>
      <c r="H7" s="638" t="s">
        <v>186</v>
      </c>
      <c r="I7" s="638" t="s">
        <v>185</v>
      </c>
      <c r="J7" s="638" t="s">
        <v>186</v>
      </c>
      <c r="K7" s="638" t="s">
        <v>185</v>
      </c>
      <c r="L7" s="638" t="s">
        <v>186</v>
      </c>
      <c r="M7" s="638" t="s">
        <v>185</v>
      </c>
      <c r="N7" s="638" t="s">
        <v>186</v>
      </c>
      <c r="O7" s="638" t="s">
        <v>185</v>
      </c>
      <c r="P7" s="638" t="s">
        <v>186</v>
      </c>
      <c r="Q7" s="638" t="s">
        <v>185</v>
      </c>
      <c r="R7" s="638" t="s">
        <v>181</v>
      </c>
      <c r="S7" s="1432"/>
      <c r="T7" s="1432"/>
      <c r="U7" s="1432"/>
    </row>
    <row r="8" spans="1:21" ht="16.5" thickTop="1">
      <c r="A8" s="1138" t="s">
        <v>54</v>
      </c>
      <c r="B8" s="1138"/>
      <c r="C8" s="667"/>
      <c r="D8" s="262">
        <v>26031</v>
      </c>
      <c r="E8" s="262">
        <v>24999</v>
      </c>
      <c r="F8" s="262">
        <v>20208</v>
      </c>
      <c r="G8" s="262">
        <v>18159</v>
      </c>
      <c r="H8" s="262">
        <v>19278</v>
      </c>
      <c r="I8" s="262">
        <v>16759</v>
      </c>
      <c r="J8" s="262">
        <v>18895</v>
      </c>
      <c r="K8" s="262">
        <v>16031</v>
      </c>
      <c r="L8" s="262">
        <v>17460</v>
      </c>
      <c r="M8" s="262">
        <v>14327</v>
      </c>
      <c r="N8" s="262">
        <v>15453</v>
      </c>
      <c r="O8" s="262">
        <v>12297</v>
      </c>
      <c r="P8" s="262">
        <f>SUM(N8,L8,J8,H8,F8,D8)</f>
        <v>117325</v>
      </c>
      <c r="Q8" s="262">
        <f>SUM(O8,M8,K8,I8,G8,E8)</f>
        <v>102572</v>
      </c>
      <c r="R8" s="262">
        <f>SUM(P8:Q8)</f>
        <v>219897</v>
      </c>
      <c r="S8" s="262"/>
      <c r="T8" s="1078" t="s">
        <v>449</v>
      </c>
      <c r="U8" s="1078"/>
    </row>
    <row r="9" spans="1:21" ht="15.75">
      <c r="A9" s="1088" t="s">
        <v>55</v>
      </c>
      <c r="B9" s="1088"/>
      <c r="C9" s="648"/>
      <c r="D9" s="260">
        <v>17178</v>
      </c>
      <c r="E9" s="260">
        <v>16906</v>
      </c>
      <c r="F9" s="260">
        <v>15350</v>
      </c>
      <c r="G9" s="260">
        <v>14838</v>
      </c>
      <c r="H9" s="260">
        <v>14176</v>
      </c>
      <c r="I9" s="260">
        <v>13335</v>
      </c>
      <c r="J9" s="260">
        <v>13616</v>
      </c>
      <c r="K9" s="260">
        <v>13200</v>
      </c>
      <c r="L9" s="260">
        <v>12611</v>
      </c>
      <c r="M9" s="260">
        <v>11800</v>
      </c>
      <c r="N9" s="260">
        <v>11189</v>
      </c>
      <c r="O9" s="260">
        <v>10447</v>
      </c>
      <c r="P9" s="262">
        <f t="shared" ref="P9:Q16" si="0">SUM(N9,L9,J9,H9,F9,D9)</f>
        <v>84120</v>
      </c>
      <c r="Q9" s="262">
        <f t="shared" si="0"/>
        <v>80526</v>
      </c>
      <c r="R9" s="262">
        <f t="shared" ref="R9:R16" si="1">SUM(P9:Q9)</f>
        <v>164646</v>
      </c>
      <c r="S9" s="262"/>
      <c r="T9" s="1077" t="s">
        <v>191</v>
      </c>
      <c r="U9" s="1077"/>
    </row>
    <row r="10" spans="1:21" ht="15.75">
      <c r="A10" s="1088" t="s">
        <v>56</v>
      </c>
      <c r="B10" s="1088"/>
      <c r="C10" s="648"/>
      <c r="D10" s="260">
        <v>23595</v>
      </c>
      <c r="E10" s="260">
        <v>23154</v>
      </c>
      <c r="F10" s="260">
        <v>20581</v>
      </c>
      <c r="G10" s="260">
        <v>19902</v>
      </c>
      <c r="H10" s="260">
        <v>18666</v>
      </c>
      <c r="I10" s="260">
        <v>17687</v>
      </c>
      <c r="J10" s="260">
        <v>19263</v>
      </c>
      <c r="K10" s="260">
        <v>17798</v>
      </c>
      <c r="L10" s="260">
        <v>17589</v>
      </c>
      <c r="M10" s="260">
        <v>15955</v>
      </c>
      <c r="N10" s="260">
        <v>14482</v>
      </c>
      <c r="O10" s="260">
        <v>13552</v>
      </c>
      <c r="P10" s="262">
        <f t="shared" si="0"/>
        <v>114176</v>
      </c>
      <c r="Q10" s="262">
        <f t="shared" si="0"/>
        <v>108048</v>
      </c>
      <c r="R10" s="262">
        <f t="shared" si="1"/>
        <v>222224</v>
      </c>
      <c r="S10" s="262"/>
      <c r="T10" s="1077" t="s">
        <v>192</v>
      </c>
      <c r="U10" s="1077"/>
    </row>
    <row r="11" spans="1:21" ht="18.75" customHeight="1">
      <c r="A11" s="1436" t="s">
        <v>386</v>
      </c>
      <c r="B11" s="641" t="s">
        <v>344</v>
      </c>
      <c r="C11" s="648"/>
      <c r="D11" s="260">
        <v>19103</v>
      </c>
      <c r="E11" s="260">
        <v>19064</v>
      </c>
      <c r="F11" s="260">
        <v>18080</v>
      </c>
      <c r="G11" s="260">
        <v>17716</v>
      </c>
      <c r="H11" s="260">
        <v>16590</v>
      </c>
      <c r="I11" s="260">
        <v>16219</v>
      </c>
      <c r="J11" s="260">
        <v>16194</v>
      </c>
      <c r="K11" s="260">
        <v>16052</v>
      </c>
      <c r="L11" s="260">
        <v>15009</v>
      </c>
      <c r="M11" s="260">
        <v>14834</v>
      </c>
      <c r="N11" s="260">
        <v>11310</v>
      </c>
      <c r="O11" s="260">
        <v>11672</v>
      </c>
      <c r="P11" s="262">
        <f t="shared" si="0"/>
        <v>96286</v>
      </c>
      <c r="Q11" s="262">
        <f t="shared" si="0"/>
        <v>95557</v>
      </c>
      <c r="R11" s="262">
        <f t="shared" si="1"/>
        <v>191843</v>
      </c>
      <c r="S11" s="262"/>
      <c r="T11" s="404" t="s">
        <v>453</v>
      </c>
      <c r="U11" s="1441" t="s">
        <v>179</v>
      </c>
    </row>
    <row r="12" spans="1:21" ht="15.75">
      <c r="A12" s="1437"/>
      <c r="B12" s="641" t="s">
        <v>345</v>
      </c>
      <c r="C12" s="648"/>
      <c r="D12" s="300">
        <v>37206</v>
      </c>
      <c r="E12" s="300">
        <v>36385</v>
      </c>
      <c r="F12" s="300">
        <v>34024</v>
      </c>
      <c r="G12" s="300">
        <v>32270</v>
      </c>
      <c r="H12" s="300">
        <v>31995</v>
      </c>
      <c r="I12" s="300">
        <v>29941</v>
      </c>
      <c r="J12" s="300">
        <v>30603</v>
      </c>
      <c r="K12" s="300">
        <v>28307</v>
      </c>
      <c r="L12" s="300">
        <v>26826</v>
      </c>
      <c r="M12" s="300">
        <v>24836</v>
      </c>
      <c r="N12" s="300">
        <v>18462</v>
      </c>
      <c r="O12" s="300">
        <v>17803</v>
      </c>
      <c r="P12" s="262">
        <f t="shared" si="0"/>
        <v>179116</v>
      </c>
      <c r="Q12" s="262">
        <f t="shared" si="0"/>
        <v>169542</v>
      </c>
      <c r="R12" s="262">
        <f t="shared" si="1"/>
        <v>348658</v>
      </c>
      <c r="S12" s="262"/>
      <c r="T12" s="404" t="s">
        <v>454</v>
      </c>
      <c r="U12" s="1442"/>
    </row>
    <row r="13" spans="1:21" ht="15.75">
      <c r="A13" s="1437"/>
      <c r="B13" s="641" t="s">
        <v>346</v>
      </c>
      <c r="C13" s="648"/>
      <c r="D13" s="260">
        <v>16450</v>
      </c>
      <c r="E13" s="260">
        <v>16966</v>
      </c>
      <c r="F13" s="260">
        <v>15829</v>
      </c>
      <c r="G13" s="260">
        <v>15828</v>
      </c>
      <c r="H13" s="260">
        <v>14578</v>
      </c>
      <c r="I13" s="260">
        <v>14410</v>
      </c>
      <c r="J13" s="260">
        <v>13708</v>
      </c>
      <c r="K13" s="260">
        <v>13218</v>
      </c>
      <c r="L13" s="260">
        <v>10990</v>
      </c>
      <c r="M13" s="260">
        <v>10476</v>
      </c>
      <c r="N13" s="260">
        <v>9927</v>
      </c>
      <c r="O13" s="260">
        <v>9334</v>
      </c>
      <c r="P13" s="262">
        <f t="shared" si="0"/>
        <v>81482</v>
      </c>
      <c r="Q13" s="262">
        <f t="shared" si="0"/>
        <v>80232</v>
      </c>
      <c r="R13" s="262">
        <f t="shared" si="1"/>
        <v>161714</v>
      </c>
      <c r="S13" s="262"/>
      <c r="T13" s="404" t="s">
        <v>455</v>
      </c>
      <c r="U13" s="1442"/>
    </row>
    <row r="14" spans="1:21" ht="15.75">
      <c r="A14" s="1437"/>
      <c r="B14" s="641" t="s">
        <v>341</v>
      </c>
      <c r="C14" s="648"/>
      <c r="D14" s="260">
        <v>13121</v>
      </c>
      <c r="E14" s="260">
        <v>12830</v>
      </c>
      <c r="F14" s="260">
        <v>11683</v>
      </c>
      <c r="G14" s="260">
        <v>11237</v>
      </c>
      <c r="H14" s="260">
        <v>10513</v>
      </c>
      <c r="I14" s="260">
        <v>10022</v>
      </c>
      <c r="J14" s="260">
        <v>10423</v>
      </c>
      <c r="K14" s="260">
        <v>9966</v>
      </c>
      <c r="L14" s="260">
        <v>9624</v>
      </c>
      <c r="M14" s="260">
        <v>8711</v>
      </c>
      <c r="N14" s="260">
        <v>8402</v>
      </c>
      <c r="O14" s="260">
        <v>7618</v>
      </c>
      <c r="P14" s="262">
        <f t="shared" si="0"/>
        <v>63766</v>
      </c>
      <c r="Q14" s="262">
        <f t="shared" si="0"/>
        <v>60384</v>
      </c>
      <c r="R14" s="262">
        <f t="shared" si="1"/>
        <v>124150</v>
      </c>
      <c r="S14" s="262"/>
      <c r="T14" s="404" t="s">
        <v>456</v>
      </c>
      <c r="U14" s="1442"/>
    </row>
    <row r="15" spans="1:21" ht="15.75">
      <c r="A15" s="1437"/>
      <c r="B15" s="641" t="s">
        <v>342</v>
      </c>
      <c r="C15" s="648"/>
      <c r="D15" s="260">
        <v>24773</v>
      </c>
      <c r="E15" s="260">
        <v>23395</v>
      </c>
      <c r="F15" s="260">
        <v>21253</v>
      </c>
      <c r="G15" s="260">
        <v>20753</v>
      </c>
      <c r="H15" s="260">
        <v>19491</v>
      </c>
      <c r="I15" s="260">
        <v>18313</v>
      </c>
      <c r="J15" s="260">
        <v>19580</v>
      </c>
      <c r="K15" s="260">
        <v>18199</v>
      </c>
      <c r="L15" s="260">
        <v>17831</v>
      </c>
      <c r="M15" s="260">
        <v>16645</v>
      </c>
      <c r="N15" s="260">
        <v>14802</v>
      </c>
      <c r="O15" s="260">
        <v>14151</v>
      </c>
      <c r="P15" s="262">
        <f t="shared" si="0"/>
        <v>117730</v>
      </c>
      <c r="Q15" s="262">
        <f t="shared" si="0"/>
        <v>111456</v>
      </c>
      <c r="R15" s="262">
        <f t="shared" si="1"/>
        <v>229186</v>
      </c>
      <c r="S15" s="262"/>
      <c r="T15" s="404" t="s">
        <v>457</v>
      </c>
      <c r="U15" s="1442"/>
    </row>
    <row r="16" spans="1:21" ht="15.75">
      <c r="A16" s="1447"/>
      <c r="B16" s="641" t="s">
        <v>343</v>
      </c>
      <c r="C16" s="648"/>
      <c r="D16" s="300">
        <v>16876</v>
      </c>
      <c r="E16" s="300">
        <v>16754</v>
      </c>
      <c r="F16" s="300">
        <v>15204</v>
      </c>
      <c r="G16" s="300">
        <v>15070</v>
      </c>
      <c r="H16" s="300">
        <v>14085</v>
      </c>
      <c r="I16" s="300">
        <v>13116</v>
      </c>
      <c r="J16" s="300">
        <v>13450</v>
      </c>
      <c r="K16" s="300">
        <v>12942</v>
      </c>
      <c r="L16" s="300">
        <v>12105</v>
      </c>
      <c r="M16" s="300">
        <v>11572</v>
      </c>
      <c r="N16" s="300">
        <v>8658</v>
      </c>
      <c r="O16" s="300">
        <v>9418</v>
      </c>
      <c r="P16" s="262">
        <f t="shared" si="0"/>
        <v>80378</v>
      </c>
      <c r="Q16" s="262">
        <f t="shared" si="0"/>
        <v>78872</v>
      </c>
      <c r="R16" s="262">
        <f t="shared" si="1"/>
        <v>159250</v>
      </c>
      <c r="S16" s="262"/>
      <c r="T16" s="404" t="s">
        <v>458</v>
      </c>
      <c r="U16" s="1443"/>
    </row>
    <row r="17" spans="1:21" ht="15.75">
      <c r="A17" s="1088" t="s">
        <v>64</v>
      </c>
      <c r="B17" s="1088"/>
      <c r="C17" s="648"/>
      <c r="D17" s="648">
        <v>9742</v>
      </c>
      <c r="E17" s="648">
        <v>8877</v>
      </c>
      <c r="F17" s="648">
        <v>7943</v>
      </c>
      <c r="G17" s="648">
        <v>6962</v>
      </c>
      <c r="H17" s="648">
        <v>7570</v>
      </c>
      <c r="I17" s="648">
        <v>5994</v>
      </c>
      <c r="J17" s="260">
        <v>7208</v>
      </c>
      <c r="K17" s="648">
        <v>5586</v>
      </c>
      <c r="L17" s="648">
        <v>6955</v>
      </c>
      <c r="M17" s="260">
        <v>5044</v>
      </c>
      <c r="N17" s="648">
        <v>5806</v>
      </c>
      <c r="O17" s="648">
        <v>4216</v>
      </c>
      <c r="P17" s="262">
        <f>SUM(N17,L17,J17,H17,F17,D17)</f>
        <v>45224</v>
      </c>
      <c r="Q17" s="262">
        <f>SUM(O17,M17,K17,I17,G17,E17)</f>
        <v>36679</v>
      </c>
      <c r="R17" s="262">
        <f>SUM(P17:Q17)</f>
        <v>81903</v>
      </c>
      <c r="S17" s="262"/>
      <c r="T17" s="1077" t="s">
        <v>493</v>
      </c>
      <c r="U17" s="1077"/>
    </row>
    <row r="18" spans="1:21" ht="15.75">
      <c r="A18" s="1088" t="s">
        <v>65</v>
      </c>
      <c r="B18" s="1088"/>
      <c r="C18" s="648"/>
      <c r="D18" s="300">
        <v>31607</v>
      </c>
      <c r="E18" s="300">
        <v>29416</v>
      </c>
      <c r="F18" s="300">
        <v>28705</v>
      </c>
      <c r="G18" s="300">
        <v>26813</v>
      </c>
      <c r="H18" s="300">
        <v>27145</v>
      </c>
      <c r="I18" s="300">
        <v>25838</v>
      </c>
      <c r="J18" s="300">
        <v>25302</v>
      </c>
      <c r="K18" s="300">
        <v>23207</v>
      </c>
      <c r="L18" s="300">
        <v>21326</v>
      </c>
      <c r="M18" s="300">
        <v>18847</v>
      </c>
      <c r="N18" s="300">
        <v>21080</v>
      </c>
      <c r="O18" s="300">
        <v>17725</v>
      </c>
      <c r="P18" s="262">
        <f>SUM(N18,L18,J18,H18,F18,D18)</f>
        <v>155165</v>
      </c>
      <c r="Q18" s="262">
        <f>SUM(O18,M18,K18,I18,G18,E18)</f>
        <v>141846</v>
      </c>
      <c r="R18" s="262">
        <f>SUM(P18:Q18)</f>
        <v>297011</v>
      </c>
      <c r="S18" s="262"/>
      <c r="T18" s="1077" t="s">
        <v>199</v>
      </c>
      <c r="U18" s="1077"/>
    </row>
    <row r="19" spans="1:21" ht="15.75">
      <c r="A19" s="1088" t="s">
        <v>66</v>
      </c>
      <c r="B19" s="1088"/>
      <c r="C19" s="648"/>
      <c r="D19" s="300">
        <v>18924</v>
      </c>
      <c r="E19" s="300">
        <v>19097</v>
      </c>
      <c r="F19" s="300">
        <v>17092</v>
      </c>
      <c r="G19" s="300">
        <v>17382</v>
      </c>
      <c r="H19" s="300">
        <v>17234</v>
      </c>
      <c r="I19" s="300">
        <v>16381</v>
      </c>
      <c r="J19" s="300">
        <v>15820</v>
      </c>
      <c r="K19" s="300">
        <v>15478</v>
      </c>
      <c r="L19" s="300">
        <v>13530</v>
      </c>
      <c r="M19" s="300">
        <v>13140</v>
      </c>
      <c r="N19" s="300">
        <v>10518</v>
      </c>
      <c r="O19" s="300">
        <v>10632</v>
      </c>
      <c r="P19" s="262">
        <f t="shared" ref="P19:Q26" si="2">SUM(N19,L19,J19,H19,F19,D19)</f>
        <v>93118</v>
      </c>
      <c r="Q19" s="262">
        <f t="shared" si="2"/>
        <v>92110</v>
      </c>
      <c r="R19" s="262">
        <f t="shared" ref="R19:R26" si="3">SUM(P19:Q19)</f>
        <v>185228</v>
      </c>
      <c r="S19" s="262"/>
      <c r="T19" s="1077" t="s">
        <v>200</v>
      </c>
      <c r="U19" s="1077"/>
    </row>
    <row r="20" spans="1:21" ht="15.75">
      <c r="A20" s="1088" t="s">
        <v>67</v>
      </c>
      <c r="B20" s="1088"/>
      <c r="C20" s="648"/>
      <c r="D20" s="260">
        <v>21619</v>
      </c>
      <c r="E20" s="260">
        <v>21718</v>
      </c>
      <c r="F20" s="260">
        <v>20374</v>
      </c>
      <c r="G20" s="260">
        <v>20828</v>
      </c>
      <c r="H20" s="260">
        <v>19832</v>
      </c>
      <c r="I20" s="260">
        <v>19525</v>
      </c>
      <c r="J20" s="260">
        <v>18377</v>
      </c>
      <c r="K20" s="260">
        <v>17798</v>
      </c>
      <c r="L20" s="260">
        <v>15436</v>
      </c>
      <c r="M20" s="260">
        <v>15087</v>
      </c>
      <c r="N20" s="260">
        <v>12917</v>
      </c>
      <c r="O20" s="260">
        <v>12696</v>
      </c>
      <c r="P20" s="262">
        <f t="shared" si="2"/>
        <v>108555</v>
      </c>
      <c r="Q20" s="262">
        <f t="shared" si="2"/>
        <v>107652</v>
      </c>
      <c r="R20" s="262">
        <f t="shared" si="3"/>
        <v>216207</v>
      </c>
      <c r="S20" s="262"/>
      <c r="T20" s="1077" t="s">
        <v>450</v>
      </c>
      <c r="U20" s="1077"/>
    </row>
    <row r="21" spans="1:21" ht="15.75">
      <c r="A21" s="1088" t="s">
        <v>137</v>
      </c>
      <c r="B21" s="1088"/>
      <c r="C21" s="648"/>
      <c r="D21" s="300">
        <v>20209</v>
      </c>
      <c r="E21" s="300">
        <v>18678</v>
      </c>
      <c r="F21" s="300">
        <v>18667</v>
      </c>
      <c r="G21" s="300">
        <v>17574</v>
      </c>
      <c r="H21" s="300">
        <v>18179</v>
      </c>
      <c r="I21" s="300">
        <v>16869</v>
      </c>
      <c r="J21" s="300">
        <v>17465</v>
      </c>
      <c r="K21" s="300">
        <v>15827</v>
      </c>
      <c r="L21" s="300">
        <v>15656</v>
      </c>
      <c r="M21" s="300">
        <v>13739</v>
      </c>
      <c r="N21" s="300">
        <v>13767</v>
      </c>
      <c r="O21" s="300">
        <v>12483</v>
      </c>
      <c r="P21" s="262">
        <f t="shared" si="2"/>
        <v>103943</v>
      </c>
      <c r="Q21" s="262">
        <f t="shared" si="2"/>
        <v>95170</v>
      </c>
      <c r="R21" s="262">
        <f t="shared" si="3"/>
        <v>199113</v>
      </c>
      <c r="S21" s="262"/>
      <c r="T21" s="1077" t="s">
        <v>451</v>
      </c>
      <c r="U21" s="1077"/>
    </row>
    <row r="22" spans="1:21" ht="15.75">
      <c r="A22" s="1088" t="s">
        <v>69</v>
      </c>
      <c r="B22" s="1088"/>
      <c r="C22" s="648"/>
      <c r="D22" s="300">
        <v>12958</v>
      </c>
      <c r="E22" s="300">
        <v>11602</v>
      </c>
      <c r="F22" s="300">
        <v>12163</v>
      </c>
      <c r="G22" s="300">
        <v>11443</v>
      </c>
      <c r="H22" s="300">
        <v>11752</v>
      </c>
      <c r="I22" s="300">
        <v>10910</v>
      </c>
      <c r="J22" s="300">
        <v>10540</v>
      </c>
      <c r="K22" s="300">
        <v>9962</v>
      </c>
      <c r="L22" s="300">
        <v>8798</v>
      </c>
      <c r="M22" s="300">
        <v>7766</v>
      </c>
      <c r="N22" s="300">
        <v>7379</v>
      </c>
      <c r="O22" s="300">
        <v>6592</v>
      </c>
      <c r="P22" s="262">
        <f t="shared" si="2"/>
        <v>63590</v>
      </c>
      <c r="Q22" s="262">
        <f t="shared" si="2"/>
        <v>58275</v>
      </c>
      <c r="R22" s="262">
        <f t="shared" si="3"/>
        <v>121865</v>
      </c>
      <c r="S22" s="262"/>
      <c r="T22" s="1077" t="s">
        <v>452</v>
      </c>
      <c r="U22" s="1077"/>
    </row>
    <row r="23" spans="1:21" ht="15.75">
      <c r="A23" s="1088" t="s">
        <v>70</v>
      </c>
      <c r="B23" s="1088"/>
      <c r="C23" s="648"/>
      <c r="D23" s="300">
        <v>20543</v>
      </c>
      <c r="E23" s="300">
        <v>19294</v>
      </c>
      <c r="F23" s="300">
        <v>18665</v>
      </c>
      <c r="G23" s="300">
        <v>18148</v>
      </c>
      <c r="H23" s="300">
        <v>17881</v>
      </c>
      <c r="I23" s="300">
        <v>16866</v>
      </c>
      <c r="J23" s="300">
        <v>17332</v>
      </c>
      <c r="K23" s="300">
        <v>15391</v>
      </c>
      <c r="L23" s="300">
        <v>14299</v>
      </c>
      <c r="M23" s="300">
        <v>12195</v>
      </c>
      <c r="N23" s="300">
        <v>12240</v>
      </c>
      <c r="O23" s="300">
        <v>10242</v>
      </c>
      <c r="P23" s="262">
        <f t="shared" si="2"/>
        <v>100960</v>
      </c>
      <c r="Q23" s="262">
        <f t="shared" si="2"/>
        <v>92136</v>
      </c>
      <c r="R23" s="262">
        <f t="shared" si="3"/>
        <v>193096</v>
      </c>
      <c r="S23" s="262"/>
      <c r="T23" s="1077" t="s">
        <v>204</v>
      </c>
      <c r="U23" s="1077"/>
    </row>
    <row r="24" spans="1:21" ht="15.75">
      <c r="A24" s="1088" t="s">
        <v>71</v>
      </c>
      <c r="B24" s="1088"/>
      <c r="C24" s="648"/>
      <c r="D24" s="300">
        <v>31889</v>
      </c>
      <c r="E24" s="300">
        <v>30676</v>
      </c>
      <c r="F24" s="300">
        <v>30469</v>
      </c>
      <c r="G24" s="300">
        <v>28905</v>
      </c>
      <c r="H24" s="300">
        <v>29970</v>
      </c>
      <c r="I24" s="300">
        <v>27985</v>
      </c>
      <c r="J24" s="300">
        <v>28951</v>
      </c>
      <c r="K24" s="300">
        <v>25772</v>
      </c>
      <c r="L24" s="300">
        <v>25622</v>
      </c>
      <c r="M24" s="300">
        <v>22357</v>
      </c>
      <c r="N24" s="300">
        <v>19179</v>
      </c>
      <c r="O24" s="300">
        <v>17432</v>
      </c>
      <c r="P24" s="262">
        <f t="shared" si="2"/>
        <v>166080</v>
      </c>
      <c r="Q24" s="262">
        <f t="shared" si="2"/>
        <v>153127</v>
      </c>
      <c r="R24" s="262">
        <f t="shared" si="3"/>
        <v>319207</v>
      </c>
      <c r="S24" s="262"/>
      <c r="T24" s="1077" t="s">
        <v>205</v>
      </c>
      <c r="U24" s="1077"/>
    </row>
    <row r="25" spans="1:21" ht="15.75">
      <c r="A25" s="1088" t="s">
        <v>72</v>
      </c>
      <c r="B25" s="1088"/>
      <c r="C25" s="648"/>
      <c r="D25" s="300">
        <v>25259</v>
      </c>
      <c r="E25" s="300">
        <v>21561</v>
      </c>
      <c r="F25" s="300">
        <v>18053</v>
      </c>
      <c r="G25" s="300">
        <v>15093</v>
      </c>
      <c r="H25" s="300">
        <v>17707</v>
      </c>
      <c r="I25" s="300">
        <v>12161</v>
      </c>
      <c r="J25" s="300">
        <v>13069</v>
      </c>
      <c r="K25" s="300">
        <v>12281</v>
      </c>
      <c r="L25" s="300">
        <v>15452</v>
      </c>
      <c r="M25" s="300">
        <v>10372</v>
      </c>
      <c r="N25" s="300">
        <v>13757</v>
      </c>
      <c r="O25" s="300">
        <v>9385</v>
      </c>
      <c r="P25" s="262">
        <f t="shared" si="2"/>
        <v>103297</v>
      </c>
      <c r="Q25" s="262">
        <f t="shared" si="2"/>
        <v>80853</v>
      </c>
      <c r="R25" s="262">
        <f t="shared" si="3"/>
        <v>184150</v>
      </c>
      <c r="S25" s="262"/>
      <c r="T25" s="1077" t="s">
        <v>206</v>
      </c>
      <c r="U25" s="1077"/>
    </row>
    <row r="26" spans="1:21" ht="15.75">
      <c r="A26" s="1230" t="s">
        <v>73</v>
      </c>
      <c r="B26" s="1230"/>
      <c r="C26" s="703"/>
      <c r="D26" s="299">
        <v>41991</v>
      </c>
      <c r="E26" s="299">
        <v>43966</v>
      </c>
      <c r="F26" s="299">
        <v>39816</v>
      </c>
      <c r="G26" s="299">
        <v>40568</v>
      </c>
      <c r="H26" s="299">
        <v>39340</v>
      </c>
      <c r="I26" s="299">
        <v>40084</v>
      </c>
      <c r="J26" s="299">
        <v>37501</v>
      </c>
      <c r="K26" s="299">
        <v>36667</v>
      </c>
      <c r="L26" s="299">
        <v>33274</v>
      </c>
      <c r="M26" s="299">
        <v>32058</v>
      </c>
      <c r="N26" s="299">
        <v>27802</v>
      </c>
      <c r="O26" s="299">
        <v>25860</v>
      </c>
      <c r="P26" s="263">
        <f t="shared" si="2"/>
        <v>219724</v>
      </c>
      <c r="Q26" s="263">
        <f t="shared" si="2"/>
        <v>219203</v>
      </c>
      <c r="R26" s="263">
        <f t="shared" si="3"/>
        <v>438927</v>
      </c>
      <c r="S26" s="263"/>
      <c r="T26" s="1089" t="s">
        <v>636</v>
      </c>
      <c r="U26" s="1089"/>
    </row>
    <row r="27" spans="1:21" ht="15.75">
      <c r="A27" s="1073" t="s">
        <v>32</v>
      </c>
      <c r="B27" s="1073"/>
      <c r="C27" s="644"/>
      <c r="D27" s="702">
        <f t="shared" ref="D27:O27" si="4">SUM(D8:D26)</f>
        <v>429074</v>
      </c>
      <c r="E27" s="702">
        <f t="shared" si="4"/>
        <v>415338</v>
      </c>
      <c r="F27" s="702">
        <f t="shared" si="4"/>
        <v>384159</v>
      </c>
      <c r="G27" s="702">
        <f t="shared" si="4"/>
        <v>369489</v>
      </c>
      <c r="H27" s="702">
        <f t="shared" si="4"/>
        <v>365982</v>
      </c>
      <c r="I27" s="702">
        <f t="shared" si="4"/>
        <v>342415</v>
      </c>
      <c r="J27" s="702">
        <f t="shared" si="4"/>
        <v>347297</v>
      </c>
      <c r="K27" s="702">
        <f t="shared" si="4"/>
        <v>323682</v>
      </c>
      <c r="L27" s="702">
        <f t="shared" si="4"/>
        <v>310393</v>
      </c>
      <c r="M27" s="702">
        <f t="shared" si="4"/>
        <v>279761</v>
      </c>
      <c r="N27" s="702">
        <f t="shared" si="4"/>
        <v>257130</v>
      </c>
      <c r="O27" s="702">
        <f t="shared" si="4"/>
        <v>233555</v>
      </c>
      <c r="P27" s="820">
        <f>SUM(N27,L27,J27,H27,F27,D27)</f>
        <v>2094035</v>
      </c>
      <c r="Q27" s="820">
        <f>SUM(O27,M27,K27,I27,G27,E27)</f>
        <v>1964240</v>
      </c>
      <c r="R27" s="820">
        <f>SUM(P27:Q27)</f>
        <v>4058275</v>
      </c>
      <c r="S27" s="820"/>
      <c r="T27" s="1090" t="s">
        <v>181</v>
      </c>
      <c r="U27" s="1090"/>
    </row>
    <row r="29" spans="1:21">
      <c r="H29" s="42" t="s">
        <v>610</v>
      </c>
    </row>
    <row r="115" spans="4:16">
      <c r="D115" s="256"/>
      <c r="E115" s="256"/>
      <c r="F115" s="256"/>
      <c r="G115" s="256"/>
      <c r="H115" s="256"/>
      <c r="I115" s="256"/>
      <c r="J115" s="256"/>
      <c r="K115" s="256"/>
      <c r="L115" s="256"/>
      <c r="M115" s="256"/>
      <c r="N115" s="256"/>
      <c r="O115" s="256"/>
      <c r="P115" s="256"/>
    </row>
    <row r="116" spans="4:16">
      <c r="D116" s="256"/>
      <c r="E116" s="256"/>
      <c r="F116" s="256"/>
      <c r="G116" s="256"/>
      <c r="H116" s="256"/>
      <c r="I116" s="256"/>
      <c r="J116" s="256"/>
      <c r="K116" s="256"/>
      <c r="L116" s="256"/>
      <c r="M116" s="256"/>
      <c r="N116" s="256"/>
      <c r="O116" s="256"/>
      <c r="P116" s="256"/>
    </row>
    <row r="117" spans="4:16">
      <c r="D117" s="256"/>
      <c r="E117" s="256"/>
      <c r="F117" s="256"/>
      <c r="G117" s="256"/>
      <c r="H117" s="256"/>
      <c r="I117" s="256"/>
      <c r="J117" s="256"/>
      <c r="K117" s="256"/>
      <c r="L117" s="256"/>
      <c r="M117" s="256"/>
      <c r="N117" s="256"/>
      <c r="O117" s="256"/>
      <c r="P117" s="256"/>
    </row>
    <row r="118" spans="4:16">
      <c r="D118" s="256"/>
      <c r="E118" s="256"/>
      <c r="F118" s="256"/>
      <c r="G118" s="256"/>
      <c r="H118" s="256"/>
      <c r="I118" s="256"/>
      <c r="J118" s="256"/>
      <c r="K118" s="256"/>
      <c r="L118" s="256"/>
      <c r="M118" s="256"/>
      <c r="N118" s="256"/>
      <c r="O118" s="256"/>
      <c r="P118" s="256"/>
    </row>
  </sheetData>
  <mergeCells count="22">
    <mergeCell ref="U11:U16"/>
    <mergeCell ref="A4:C7"/>
    <mergeCell ref="D4:E4"/>
    <mergeCell ref="F4:G4"/>
    <mergeCell ref="H4:I4"/>
    <mergeCell ref="A11:A16"/>
    <mergeCell ref="A1:T1"/>
    <mergeCell ref="A2:R2"/>
    <mergeCell ref="A3:B3"/>
    <mergeCell ref="S3:T3"/>
    <mergeCell ref="S4:U7"/>
    <mergeCell ref="P5:R5"/>
    <mergeCell ref="J4:K4"/>
    <mergeCell ref="L4:M4"/>
    <mergeCell ref="N4:O4"/>
    <mergeCell ref="P4:R4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8"/>
  <sheetViews>
    <sheetView rightToLeft="1" topLeftCell="F1" workbookViewId="0">
      <selection sqref="A1:U27"/>
    </sheetView>
  </sheetViews>
  <sheetFormatPr defaultRowHeight="12.75"/>
  <cols>
    <col min="3" max="3" width="10.140625" customWidth="1"/>
    <col min="20" max="20" width="15" customWidth="1"/>
  </cols>
  <sheetData>
    <row r="1" spans="1:21" ht="42" customHeight="1">
      <c r="A1" s="1426" t="s">
        <v>365</v>
      </c>
      <c r="B1" s="1426"/>
      <c r="C1" s="1426"/>
      <c r="D1" s="1426"/>
      <c r="E1" s="1426"/>
      <c r="F1" s="1426"/>
      <c r="G1" s="1426"/>
      <c r="H1" s="1426"/>
      <c r="I1" s="1426"/>
      <c r="J1" s="1426"/>
      <c r="K1" s="1426"/>
      <c r="L1" s="1426"/>
      <c r="M1" s="1426"/>
      <c r="N1" s="1426"/>
      <c r="O1" s="1426"/>
      <c r="P1" s="1426"/>
      <c r="Q1" s="1426"/>
      <c r="R1" s="1426"/>
      <c r="S1" s="1426"/>
      <c r="T1" s="1426"/>
      <c r="U1" s="1426"/>
    </row>
    <row r="2" spans="1:21" ht="34.5" customHeight="1">
      <c r="A2" s="1426" t="s">
        <v>1117</v>
      </c>
      <c r="B2" s="1426"/>
      <c r="C2" s="1426"/>
      <c r="D2" s="1426"/>
      <c r="E2" s="1426"/>
      <c r="F2" s="1426"/>
      <c r="G2" s="1426"/>
      <c r="H2" s="1426"/>
      <c r="I2" s="1426"/>
      <c r="J2" s="1426"/>
      <c r="K2" s="1426"/>
      <c r="L2" s="1426"/>
      <c r="M2" s="1426"/>
      <c r="N2" s="1426"/>
      <c r="O2" s="1426"/>
      <c r="P2" s="1426"/>
      <c r="Q2" s="1426"/>
      <c r="R2" s="1426"/>
      <c r="S2" s="1426"/>
      <c r="T2" s="1426"/>
      <c r="U2" s="1426"/>
    </row>
    <row r="3" spans="1:21" ht="18.75" thickBot="1">
      <c r="A3" s="1085" t="s">
        <v>282</v>
      </c>
      <c r="B3" s="1085"/>
      <c r="C3" s="1085"/>
      <c r="D3" s="1085"/>
      <c r="E3" s="83"/>
      <c r="F3" s="83"/>
      <c r="G3" s="83"/>
      <c r="H3" s="83"/>
      <c r="I3" s="83"/>
      <c r="J3" s="83"/>
      <c r="K3" s="83"/>
      <c r="L3" s="83"/>
      <c r="M3" s="83"/>
      <c r="N3" s="1086"/>
      <c r="O3" s="1086"/>
      <c r="P3" s="1086"/>
      <c r="Q3" s="83" t="s">
        <v>280</v>
      </c>
      <c r="R3" s="363"/>
      <c r="S3" s="363"/>
      <c r="T3" s="1087" t="s">
        <v>312</v>
      </c>
      <c r="U3" s="1087"/>
    </row>
    <row r="4" spans="1:21" ht="16.5" thickTop="1">
      <c r="A4" s="1430" t="s">
        <v>41</v>
      </c>
      <c r="B4" s="1430"/>
      <c r="C4" s="1434" t="s">
        <v>108</v>
      </c>
      <c r="D4" s="1434"/>
      <c r="E4" s="1434"/>
      <c r="F4" s="1081"/>
      <c r="G4" s="1434" t="s">
        <v>109</v>
      </c>
      <c r="H4" s="1434"/>
      <c r="I4" s="1081"/>
      <c r="J4" s="1434" t="s">
        <v>110</v>
      </c>
      <c r="K4" s="1434"/>
      <c r="L4" s="1434" t="s">
        <v>1092</v>
      </c>
      <c r="M4" s="1434"/>
      <c r="N4" s="1434"/>
      <c r="O4" s="1434"/>
      <c r="P4" s="1434" t="s">
        <v>116</v>
      </c>
      <c r="Q4" s="1434"/>
      <c r="R4" s="1434"/>
      <c r="S4" s="1434"/>
      <c r="T4" s="1430" t="s">
        <v>180</v>
      </c>
      <c r="U4" s="1430"/>
    </row>
    <row r="5" spans="1:21" ht="63" customHeight="1">
      <c r="A5" s="1431"/>
      <c r="B5" s="1431"/>
      <c r="C5" s="1435" t="s">
        <v>209</v>
      </c>
      <c r="D5" s="1435"/>
      <c r="E5" s="1435"/>
      <c r="F5" s="1435"/>
      <c r="G5" s="1438" t="s">
        <v>404</v>
      </c>
      <c r="H5" s="1438"/>
      <c r="I5" s="1438"/>
      <c r="J5" s="1439" t="s">
        <v>403</v>
      </c>
      <c r="K5" s="1439"/>
      <c r="L5" s="1431" t="s">
        <v>208</v>
      </c>
      <c r="M5" s="1431"/>
      <c r="N5" s="1431"/>
      <c r="O5" s="1431"/>
      <c r="P5" s="1435" t="s">
        <v>190</v>
      </c>
      <c r="Q5" s="1435"/>
      <c r="R5" s="1435"/>
      <c r="S5" s="1435"/>
      <c r="T5" s="1431"/>
      <c r="U5" s="1431"/>
    </row>
    <row r="6" spans="1:21" ht="15.75">
      <c r="A6" s="1431"/>
      <c r="B6" s="1431"/>
      <c r="C6" s="361" t="s">
        <v>131</v>
      </c>
      <c r="D6" s="361" t="s">
        <v>34</v>
      </c>
      <c r="E6" s="361" t="s">
        <v>111</v>
      </c>
      <c r="F6" s="361" t="s">
        <v>35</v>
      </c>
      <c r="G6" s="361" t="s">
        <v>131</v>
      </c>
      <c r="H6" s="361" t="s">
        <v>34</v>
      </c>
      <c r="I6" s="361" t="s">
        <v>32</v>
      </c>
      <c r="J6" s="361" t="s">
        <v>131</v>
      </c>
      <c r="K6" s="361" t="s">
        <v>34</v>
      </c>
      <c r="L6" s="361" t="s">
        <v>32</v>
      </c>
      <c r="M6" s="361" t="s">
        <v>131</v>
      </c>
      <c r="N6" s="361" t="s">
        <v>34</v>
      </c>
      <c r="O6" s="361" t="s">
        <v>32</v>
      </c>
      <c r="P6" s="361" t="s">
        <v>131</v>
      </c>
      <c r="Q6" s="361" t="s">
        <v>34</v>
      </c>
      <c r="R6" s="361" t="s">
        <v>111</v>
      </c>
      <c r="S6" s="361" t="s">
        <v>32</v>
      </c>
      <c r="T6" s="1431"/>
      <c r="U6" s="1431"/>
    </row>
    <row r="7" spans="1:21" ht="16.5" thickBot="1">
      <c r="A7" s="1432"/>
      <c r="B7" s="1432"/>
      <c r="C7" s="365" t="s">
        <v>186</v>
      </c>
      <c r="D7" s="362" t="s">
        <v>185</v>
      </c>
      <c r="E7" s="362" t="s">
        <v>184</v>
      </c>
      <c r="F7" s="362" t="s">
        <v>181</v>
      </c>
      <c r="G7" s="365" t="s">
        <v>186</v>
      </c>
      <c r="H7" s="362" t="s">
        <v>185</v>
      </c>
      <c r="I7" s="362" t="s">
        <v>189</v>
      </c>
      <c r="J7" s="365" t="s">
        <v>186</v>
      </c>
      <c r="K7" s="362" t="s">
        <v>185</v>
      </c>
      <c r="L7" s="362" t="s">
        <v>189</v>
      </c>
      <c r="M7" s="362" t="s">
        <v>188</v>
      </c>
      <c r="N7" s="362" t="s">
        <v>187</v>
      </c>
      <c r="O7" s="362" t="s">
        <v>181</v>
      </c>
      <c r="P7" s="365" t="s">
        <v>186</v>
      </c>
      <c r="Q7" s="362" t="s">
        <v>185</v>
      </c>
      <c r="R7" s="362" t="s">
        <v>184</v>
      </c>
      <c r="S7" s="362" t="s">
        <v>181</v>
      </c>
      <c r="T7" s="1432"/>
      <c r="U7" s="1432"/>
    </row>
    <row r="8" spans="1:21" ht="16.5" thickTop="1">
      <c r="A8" s="1433" t="s">
        <v>54</v>
      </c>
      <c r="B8" s="1433"/>
      <c r="C8" s="366">
        <v>355</v>
      </c>
      <c r="D8" s="366">
        <v>336</v>
      </c>
      <c r="E8" s="366">
        <v>543</v>
      </c>
      <c r="F8" s="366">
        <f>SUM(C8:E8)</f>
        <v>1234</v>
      </c>
      <c r="G8" s="366">
        <v>38780</v>
      </c>
      <c r="H8" s="366">
        <v>36555</v>
      </c>
      <c r="I8" s="367">
        <f>SUM(G8:H8)</f>
        <v>75335</v>
      </c>
      <c r="J8" s="366">
        <v>178231</v>
      </c>
      <c r="K8" s="366">
        <v>156467</v>
      </c>
      <c r="L8" s="366">
        <f>SUM(J8:K8)</f>
        <v>334698</v>
      </c>
      <c r="M8" s="366">
        <v>5859</v>
      </c>
      <c r="N8" s="366">
        <v>8806</v>
      </c>
      <c r="O8" s="366">
        <f>SUM(M8:N8)</f>
        <v>14665</v>
      </c>
      <c r="P8" s="368">
        <f>'الشعب '!U8+'58'!T8+'الوقف الشيعي'!T10</f>
        <v>3592</v>
      </c>
      <c r="Q8" s="368">
        <f>'الشعب '!V8+'58'!U8+'الوقف الشيعي'!U10</f>
        <v>3152</v>
      </c>
      <c r="R8" s="368">
        <f>'الشعب '!W8+'58'!V8+'الوقف الشيعي'!V10</f>
        <v>3537</v>
      </c>
      <c r="S8" s="369">
        <f>SUM(P8:R8)</f>
        <v>10281</v>
      </c>
      <c r="T8" s="1078" t="s">
        <v>449</v>
      </c>
      <c r="U8" s="1078"/>
    </row>
    <row r="9" spans="1:21" ht="15.75">
      <c r="A9" s="1423" t="s">
        <v>362</v>
      </c>
      <c r="B9" s="1423"/>
      <c r="C9" s="370">
        <v>64</v>
      </c>
      <c r="D9" s="370">
        <v>45</v>
      </c>
      <c r="E9" s="370">
        <v>580</v>
      </c>
      <c r="F9" s="370">
        <f>SUM(C9:E9)</f>
        <v>689</v>
      </c>
      <c r="G9" s="370">
        <v>18881</v>
      </c>
      <c r="H9" s="370">
        <v>17989</v>
      </c>
      <c r="I9" s="371">
        <f t="shared" ref="I9:I26" si="0">SUM(G9:H9)</f>
        <v>36870</v>
      </c>
      <c r="J9" s="370">
        <v>102136</v>
      </c>
      <c r="K9" s="370">
        <v>92912</v>
      </c>
      <c r="L9" s="370">
        <f t="shared" ref="L9:L26" si="1">SUM(J9:K9)</f>
        <v>195048</v>
      </c>
      <c r="M9" s="370">
        <v>2951</v>
      </c>
      <c r="N9" s="370">
        <v>6943</v>
      </c>
      <c r="O9" s="370">
        <f t="shared" ref="O9:O26" si="2">SUM(M9:N9)</f>
        <v>9894</v>
      </c>
      <c r="P9" s="370">
        <f>'الشعب '!U9+'58'!T9+'الوقف الشيعي'!T11</f>
        <v>866</v>
      </c>
      <c r="Q9" s="370">
        <f>'الشعب '!V9+'58'!U9+'الوقف الشيعي'!U11</f>
        <v>630</v>
      </c>
      <c r="R9" s="370">
        <f>'الشعب '!W9+'58'!V9+'الوقف الشيعي'!V11</f>
        <v>5034</v>
      </c>
      <c r="S9" s="372">
        <f t="shared" ref="S9:S26" si="3">SUM(P9:R9)</f>
        <v>6530</v>
      </c>
      <c r="T9" s="1077" t="s">
        <v>191</v>
      </c>
      <c r="U9" s="1077"/>
    </row>
    <row r="10" spans="1:21" ht="15.75">
      <c r="A10" s="1423" t="s">
        <v>56</v>
      </c>
      <c r="B10" s="1423"/>
      <c r="C10" s="370">
        <v>136</v>
      </c>
      <c r="D10" s="370">
        <v>123</v>
      </c>
      <c r="E10" s="370">
        <v>669</v>
      </c>
      <c r="F10" s="370">
        <f t="shared" ref="F10:F26" si="4">SUM(C10:E10)</f>
        <v>928</v>
      </c>
      <c r="G10" s="370">
        <v>26391</v>
      </c>
      <c r="H10" s="370">
        <v>25292</v>
      </c>
      <c r="I10" s="371">
        <f t="shared" si="0"/>
        <v>51683</v>
      </c>
      <c r="J10" s="370">
        <v>149694</v>
      </c>
      <c r="K10" s="370">
        <v>132752</v>
      </c>
      <c r="L10" s="370">
        <f t="shared" si="1"/>
        <v>282446</v>
      </c>
      <c r="M10" s="370">
        <v>6445</v>
      </c>
      <c r="N10" s="370">
        <v>11847</v>
      </c>
      <c r="O10" s="370">
        <f t="shared" si="2"/>
        <v>18292</v>
      </c>
      <c r="P10" s="370">
        <f>'الشعب '!U10+'58'!T10+'الوقف الشيعي'!T12</f>
        <v>2347</v>
      </c>
      <c r="Q10" s="370">
        <f>'الشعب '!V10+'58'!U10+'الوقف الشيعي'!U12</f>
        <v>2076</v>
      </c>
      <c r="R10" s="370">
        <f>'الشعب '!W10+'58'!V10+'الوقف الشيعي'!V12</f>
        <v>4354</v>
      </c>
      <c r="S10" s="372">
        <f t="shared" si="3"/>
        <v>8777</v>
      </c>
      <c r="T10" s="1077" t="s">
        <v>192</v>
      </c>
      <c r="U10" s="1077"/>
    </row>
    <row r="11" spans="1:21" ht="22.5" customHeight="1">
      <c r="A11" s="1436" t="s">
        <v>364</v>
      </c>
      <c r="B11" s="364" t="s">
        <v>313</v>
      </c>
      <c r="C11" s="370">
        <v>79</v>
      </c>
      <c r="D11" s="370">
        <v>86</v>
      </c>
      <c r="E11" s="370">
        <v>271</v>
      </c>
      <c r="F11" s="370">
        <f t="shared" si="4"/>
        <v>436</v>
      </c>
      <c r="G11" s="370">
        <v>22644</v>
      </c>
      <c r="H11" s="370">
        <v>22111</v>
      </c>
      <c r="I11" s="371">
        <f t="shared" si="0"/>
        <v>44755</v>
      </c>
      <c r="J11" s="370">
        <v>122904</v>
      </c>
      <c r="K11" s="370">
        <v>116374</v>
      </c>
      <c r="L11" s="370">
        <f t="shared" si="1"/>
        <v>239278</v>
      </c>
      <c r="M11" s="370">
        <v>2030</v>
      </c>
      <c r="N11" s="370">
        <v>10397</v>
      </c>
      <c r="O11" s="370">
        <f t="shared" si="2"/>
        <v>12427</v>
      </c>
      <c r="P11" s="370">
        <f>'الشعب '!U11+'58'!T11+'الوقف الشيعي'!T13</f>
        <v>1636</v>
      </c>
      <c r="Q11" s="370">
        <f>'الشعب '!V11+'58'!U11+'الوقف الشيعي'!U13</f>
        <v>1629</v>
      </c>
      <c r="R11" s="370">
        <f>'الشعب '!W11+'58'!V11+'الوقف الشيعي'!V13</f>
        <v>2635</v>
      </c>
      <c r="S11" s="372">
        <f t="shared" si="3"/>
        <v>5900</v>
      </c>
      <c r="T11" s="373" t="s">
        <v>358</v>
      </c>
      <c r="U11" s="1427" t="s">
        <v>179</v>
      </c>
    </row>
    <row r="12" spans="1:21" ht="15.75">
      <c r="A12" s="1437"/>
      <c r="B12" s="364" t="s">
        <v>314</v>
      </c>
      <c r="C12" s="370">
        <v>131</v>
      </c>
      <c r="D12" s="370">
        <v>75</v>
      </c>
      <c r="E12" s="370">
        <v>422</v>
      </c>
      <c r="F12" s="370">
        <f t="shared" si="4"/>
        <v>628</v>
      </c>
      <c r="G12" s="370">
        <v>43779</v>
      </c>
      <c r="H12" s="370">
        <v>41390</v>
      </c>
      <c r="I12" s="371">
        <f t="shared" si="0"/>
        <v>85169</v>
      </c>
      <c r="J12" s="370">
        <v>239880</v>
      </c>
      <c r="K12" s="370">
        <v>216108</v>
      </c>
      <c r="L12" s="370">
        <f t="shared" si="1"/>
        <v>455988</v>
      </c>
      <c r="M12" s="370">
        <v>2818</v>
      </c>
      <c r="N12" s="370">
        <v>11496</v>
      </c>
      <c r="O12" s="370">
        <f t="shared" si="2"/>
        <v>14314</v>
      </c>
      <c r="P12" s="370">
        <f>'الشعب '!U12+'58'!T12+'الوقف الشيعي'!T14</f>
        <v>3332</v>
      </c>
      <c r="Q12" s="370">
        <f>'الشعب '!V12+'58'!U12+'الوقف الشيعي'!U14</f>
        <v>2468</v>
      </c>
      <c r="R12" s="370">
        <f>'الشعب '!W12+'58'!V12+'الوقف الشيعي'!V14</f>
        <v>3579</v>
      </c>
      <c r="S12" s="372">
        <f t="shared" si="3"/>
        <v>9379</v>
      </c>
      <c r="T12" s="373" t="s">
        <v>359</v>
      </c>
      <c r="U12" s="1428"/>
    </row>
    <row r="13" spans="1:21" ht="15.75">
      <c r="A13" s="1437"/>
      <c r="B13" s="364" t="s">
        <v>315</v>
      </c>
      <c r="C13" s="370">
        <v>157</v>
      </c>
      <c r="D13" s="370">
        <v>134</v>
      </c>
      <c r="E13" s="370">
        <v>69</v>
      </c>
      <c r="F13" s="370">
        <f t="shared" si="4"/>
        <v>360</v>
      </c>
      <c r="G13" s="370">
        <v>18648</v>
      </c>
      <c r="H13" s="370">
        <v>18213</v>
      </c>
      <c r="I13" s="371">
        <f t="shared" si="0"/>
        <v>36861</v>
      </c>
      <c r="J13" s="370">
        <v>106296</v>
      </c>
      <c r="K13" s="370">
        <v>96078</v>
      </c>
      <c r="L13" s="370">
        <f t="shared" si="1"/>
        <v>202374</v>
      </c>
      <c r="M13" s="370">
        <v>2349</v>
      </c>
      <c r="N13" s="370">
        <v>5614</v>
      </c>
      <c r="O13" s="370">
        <f t="shared" si="2"/>
        <v>7963</v>
      </c>
      <c r="P13" s="370">
        <f>'الشعب '!U13+'58'!T13+'الوقف الشيعي'!T15</f>
        <v>2296</v>
      </c>
      <c r="Q13" s="370">
        <f>'الشعب '!V13+'58'!U13+'الوقف الشيعي'!U15</f>
        <v>2108</v>
      </c>
      <c r="R13" s="370">
        <f>'الشعب '!W13+'58'!V13+'الوقف الشيعي'!V15</f>
        <v>638</v>
      </c>
      <c r="S13" s="372">
        <f t="shared" si="3"/>
        <v>5042</v>
      </c>
      <c r="T13" s="373" t="s">
        <v>360</v>
      </c>
      <c r="U13" s="1428"/>
    </row>
    <row r="14" spans="1:21" ht="15.75">
      <c r="A14" s="1437"/>
      <c r="B14" s="364" t="s">
        <v>316</v>
      </c>
      <c r="C14" s="370">
        <v>35</v>
      </c>
      <c r="D14" s="370">
        <v>34</v>
      </c>
      <c r="E14" s="370">
        <v>267</v>
      </c>
      <c r="F14" s="370">
        <f t="shared" si="4"/>
        <v>336</v>
      </c>
      <c r="G14" s="370">
        <v>15282</v>
      </c>
      <c r="H14" s="370">
        <v>14743</v>
      </c>
      <c r="I14" s="371">
        <f t="shared" si="0"/>
        <v>30025</v>
      </c>
      <c r="J14" s="370">
        <v>80841</v>
      </c>
      <c r="K14" s="370">
        <v>73360</v>
      </c>
      <c r="L14" s="370">
        <f t="shared" si="1"/>
        <v>154201</v>
      </c>
      <c r="M14" s="370">
        <v>2004</v>
      </c>
      <c r="N14" s="370">
        <v>8434</v>
      </c>
      <c r="O14" s="370">
        <f t="shared" si="2"/>
        <v>10438</v>
      </c>
      <c r="P14" s="370">
        <f>'الشعب '!U14+'58'!T14+'الوقف الشيعي'!T16</f>
        <v>729</v>
      </c>
      <c r="Q14" s="370">
        <f>'الشعب '!V14+'58'!U14+'الوقف الشيعي'!U16</f>
        <v>690</v>
      </c>
      <c r="R14" s="370">
        <f>'الشعب '!W14+'58'!V14+'الوقف الشيعي'!V16</f>
        <v>2593</v>
      </c>
      <c r="S14" s="372">
        <f t="shared" si="3"/>
        <v>4012</v>
      </c>
      <c r="T14" s="373" t="s">
        <v>319</v>
      </c>
      <c r="U14" s="1428"/>
    </row>
    <row r="15" spans="1:21" ht="15.75">
      <c r="A15" s="1437"/>
      <c r="B15" s="364" t="s">
        <v>317</v>
      </c>
      <c r="C15" s="370">
        <v>62</v>
      </c>
      <c r="D15" s="370">
        <v>26</v>
      </c>
      <c r="E15" s="370">
        <v>482</v>
      </c>
      <c r="F15" s="370">
        <f t="shared" si="4"/>
        <v>570</v>
      </c>
      <c r="G15" s="370">
        <v>27130</v>
      </c>
      <c r="H15" s="370">
        <v>25628</v>
      </c>
      <c r="I15" s="371">
        <f t="shared" si="0"/>
        <v>52758</v>
      </c>
      <c r="J15" s="370">
        <v>147515</v>
      </c>
      <c r="K15" s="370">
        <v>134390</v>
      </c>
      <c r="L15" s="370">
        <f t="shared" si="1"/>
        <v>281905</v>
      </c>
      <c r="M15" s="370">
        <v>2674</v>
      </c>
      <c r="N15" s="370">
        <v>11864</v>
      </c>
      <c r="O15" s="370">
        <f t="shared" si="2"/>
        <v>14538</v>
      </c>
      <c r="P15" s="370">
        <f>'الشعب '!U15+'58'!T15+'الوقف الشيعي'!T17</f>
        <v>1558</v>
      </c>
      <c r="Q15" s="370">
        <f>'الشعب '!V15+'58'!U15+'الوقف الشيعي'!U17</f>
        <v>1033</v>
      </c>
      <c r="R15" s="370">
        <f>'الشعب '!W15+'58'!V15+'الوقف الشيعي'!V17</f>
        <v>4731</v>
      </c>
      <c r="S15" s="372">
        <f t="shared" si="3"/>
        <v>7322</v>
      </c>
      <c r="T15" s="373" t="s">
        <v>320</v>
      </c>
      <c r="U15" s="1428"/>
    </row>
    <row r="16" spans="1:21" ht="15.75">
      <c r="A16" s="1080"/>
      <c r="B16" s="364" t="s">
        <v>318</v>
      </c>
      <c r="C16" s="370">
        <v>60</v>
      </c>
      <c r="D16" s="370">
        <v>70</v>
      </c>
      <c r="E16" s="370">
        <v>193</v>
      </c>
      <c r="F16" s="370">
        <f t="shared" si="4"/>
        <v>323</v>
      </c>
      <c r="G16" s="370">
        <v>19340</v>
      </c>
      <c r="H16" s="370">
        <v>18875</v>
      </c>
      <c r="I16" s="371">
        <f t="shared" si="0"/>
        <v>38215</v>
      </c>
      <c r="J16" s="370">
        <v>108160</v>
      </c>
      <c r="K16" s="370">
        <v>99296</v>
      </c>
      <c r="L16" s="370">
        <f t="shared" si="1"/>
        <v>207456</v>
      </c>
      <c r="M16" s="370">
        <v>2412</v>
      </c>
      <c r="N16" s="370">
        <v>6985</v>
      </c>
      <c r="O16" s="370">
        <f t="shared" si="2"/>
        <v>9397</v>
      </c>
      <c r="P16" s="370">
        <f>'الشعب '!U16+'58'!T16+'الوقف الشيعي'!T18</f>
        <v>1853</v>
      </c>
      <c r="Q16" s="370">
        <f>'الشعب '!V16+'58'!U16+'الوقف الشيعي'!U18</f>
        <v>1775</v>
      </c>
      <c r="R16" s="370">
        <f>'الشعب '!W16+'58'!V16+'الوقف الشيعي'!V18</f>
        <v>1378</v>
      </c>
      <c r="S16" s="372">
        <f t="shared" si="3"/>
        <v>5006</v>
      </c>
      <c r="T16" s="373" t="s">
        <v>321</v>
      </c>
      <c r="U16" s="1429"/>
    </row>
    <row r="17" spans="1:21" ht="15.75">
      <c r="A17" s="1423" t="s">
        <v>64</v>
      </c>
      <c r="B17" s="1423"/>
      <c r="C17" s="370">
        <v>304</v>
      </c>
      <c r="D17" s="370">
        <v>284</v>
      </c>
      <c r="E17" s="370">
        <v>192</v>
      </c>
      <c r="F17" s="370">
        <f t="shared" si="4"/>
        <v>780</v>
      </c>
      <c r="G17" s="370">
        <v>33251</v>
      </c>
      <c r="H17" s="370">
        <v>31215</v>
      </c>
      <c r="I17" s="371">
        <f t="shared" si="0"/>
        <v>64466</v>
      </c>
      <c r="J17" s="370">
        <v>128464</v>
      </c>
      <c r="K17" s="370">
        <v>112860</v>
      </c>
      <c r="L17" s="370">
        <f t="shared" si="1"/>
        <v>241324</v>
      </c>
      <c r="M17" s="370">
        <v>4717</v>
      </c>
      <c r="N17" s="370">
        <v>7509</v>
      </c>
      <c r="O17" s="370">
        <f t="shared" si="2"/>
        <v>12226</v>
      </c>
      <c r="P17" s="370">
        <f>'الشعب '!U17+'58'!T17+'الوقف الشيعي'!T19</f>
        <v>2841</v>
      </c>
      <c r="Q17" s="370">
        <f>'الشعب '!V17+'58'!U17+'الوقف الشيعي'!U19</f>
        <v>2437</v>
      </c>
      <c r="R17" s="370">
        <f>'الشعب '!W17+'58'!V17+'الوقف الشيعي'!V19</f>
        <v>966</v>
      </c>
      <c r="S17" s="372">
        <f t="shared" si="3"/>
        <v>6244</v>
      </c>
      <c r="T17" s="1077" t="s">
        <v>367</v>
      </c>
      <c r="U17" s="1077"/>
    </row>
    <row r="18" spans="1:21" ht="15.75">
      <c r="A18" s="1423" t="s">
        <v>65</v>
      </c>
      <c r="B18" s="1423"/>
      <c r="C18" s="370">
        <v>294</v>
      </c>
      <c r="D18" s="370">
        <v>273</v>
      </c>
      <c r="E18" s="370">
        <v>357</v>
      </c>
      <c r="F18" s="370">
        <f t="shared" si="4"/>
        <v>924</v>
      </c>
      <c r="G18" s="370">
        <v>35739</v>
      </c>
      <c r="H18" s="370">
        <v>32812</v>
      </c>
      <c r="I18" s="371">
        <f t="shared" si="0"/>
        <v>68551</v>
      </c>
      <c r="J18" s="370">
        <v>213206</v>
      </c>
      <c r="K18" s="370">
        <v>186438</v>
      </c>
      <c r="L18" s="370">
        <f t="shared" si="1"/>
        <v>399644</v>
      </c>
      <c r="M18" s="370">
        <v>5939</v>
      </c>
      <c r="N18" s="370">
        <v>12256</v>
      </c>
      <c r="O18" s="370">
        <f t="shared" si="2"/>
        <v>18195</v>
      </c>
      <c r="P18" s="370">
        <f>'الشعب '!U18+'58'!T18+'الوقف الشيعي'!T20</f>
        <v>3652</v>
      </c>
      <c r="Q18" s="370">
        <f>'الشعب '!V18+'58'!U18+'الوقف الشيعي'!U20</f>
        <v>3375</v>
      </c>
      <c r="R18" s="370">
        <f>'الشعب '!W18+'58'!V18+'الوقف الشيعي'!V20</f>
        <v>2958</v>
      </c>
      <c r="S18" s="372">
        <f t="shared" si="3"/>
        <v>9985</v>
      </c>
      <c r="T18" s="1077" t="s">
        <v>199</v>
      </c>
      <c r="U18" s="1077"/>
    </row>
    <row r="19" spans="1:21" ht="15.75">
      <c r="A19" s="1423" t="s">
        <v>66</v>
      </c>
      <c r="B19" s="1423"/>
      <c r="C19" s="370">
        <v>238</v>
      </c>
      <c r="D19" s="370">
        <v>172</v>
      </c>
      <c r="E19" s="370">
        <v>170</v>
      </c>
      <c r="F19" s="370">
        <f t="shared" si="4"/>
        <v>580</v>
      </c>
      <c r="G19" s="370">
        <v>22717</v>
      </c>
      <c r="H19" s="370">
        <v>22108</v>
      </c>
      <c r="I19" s="371">
        <f t="shared" si="0"/>
        <v>44825</v>
      </c>
      <c r="J19" s="370">
        <v>140351</v>
      </c>
      <c r="K19" s="370">
        <v>125187</v>
      </c>
      <c r="L19" s="370">
        <f t="shared" si="1"/>
        <v>265538</v>
      </c>
      <c r="M19" s="370">
        <v>4198</v>
      </c>
      <c r="N19" s="370">
        <v>8865</v>
      </c>
      <c r="O19" s="370">
        <f t="shared" si="2"/>
        <v>13063</v>
      </c>
      <c r="P19" s="370">
        <f>'الشعب '!U19+'58'!T19+'الوقف الشيعي'!T21</f>
        <v>3311</v>
      </c>
      <c r="Q19" s="370">
        <f>'الشعب '!V19+'58'!U19+'الوقف الشيعي'!U21</f>
        <v>2882</v>
      </c>
      <c r="R19" s="370">
        <f>'الشعب '!W19+'58'!V19+'الوقف الشيعي'!V21</f>
        <v>743</v>
      </c>
      <c r="S19" s="372">
        <f t="shared" si="3"/>
        <v>6936</v>
      </c>
      <c r="T19" s="1077" t="s">
        <v>200</v>
      </c>
      <c r="U19" s="1077"/>
    </row>
    <row r="20" spans="1:21" ht="15.75">
      <c r="A20" s="1423" t="s">
        <v>67</v>
      </c>
      <c r="B20" s="1423"/>
      <c r="C20" s="370">
        <v>284</v>
      </c>
      <c r="D20" s="370">
        <v>264</v>
      </c>
      <c r="E20" s="370">
        <v>153</v>
      </c>
      <c r="F20" s="370">
        <f t="shared" si="4"/>
        <v>701</v>
      </c>
      <c r="G20" s="370">
        <v>27571</v>
      </c>
      <c r="H20" s="370">
        <v>26427</v>
      </c>
      <c r="I20" s="371">
        <f t="shared" si="0"/>
        <v>53998</v>
      </c>
      <c r="J20" s="370">
        <v>164295</v>
      </c>
      <c r="K20" s="370">
        <v>144651</v>
      </c>
      <c r="L20" s="370">
        <f t="shared" si="1"/>
        <v>308946</v>
      </c>
      <c r="M20" s="370">
        <v>4448</v>
      </c>
      <c r="N20" s="370">
        <v>9169</v>
      </c>
      <c r="O20" s="370">
        <f t="shared" si="2"/>
        <v>13617</v>
      </c>
      <c r="P20" s="370">
        <f>'الشعب '!U20+'58'!T20+'الوقف الشيعي'!T22</f>
        <v>3879</v>
      </c>
      <c r="Q20" s="370">
        <f>'الشعب '!V20+'58'!U20+'الوقف الشيعي'!U22</f>
        <v>3509</v>
      </c>
      <c r="R20" s="370">
        <f>'الشعب '!W20+'58'!V20+'الوقف الشيعي'!V22</f>
        <v>1074</v>
      </c>
      <c r="S20" s="372">
        <f t="shared" si="3"/>
        <v>8462</v>
      </c>
      <c r="T20" s="1077" t="s">
        <v>450</v>
      </c>
      <c r="U20" s="1077"/>
    </row>
    <row r="21" spans="1:21" ht="15.75">
      <c r="A21" s="1423" t="s">
        <v>137</v>
      </c>
      <c r="B21" s="1423"/>
      <c r="C21" s="370">
        <v>191</v>
      </c>
      <c r="D21" s="370">
        <v>138</v>
      </c>
      <c r="E21" s="370">
        <v>426</v>
      </c>
      <c r="F21" s="370">
        <f t="shared" si="4"/>
        <v>755</v>
      </c>
      <c r="G21" s="370">
        <v>22996</v>
      </c>
      <c r="H21" s="370">
        <v>23176</v>
      </c>
      <c r="I21" s="371">
        <f t="shared" si="0"/>
        <v>46172</v>
      </c>
      <c r="J21" s="370">
        <v>134483</v>
      </c>
      <c r="K21" s="370">
        <v>115937</v>
      </c>
      <c r="L21" s="370">
        <f t="shared" si="1"/>
        <v>250420</v>
      </c>
      <c r="M21" s="370">
        <v>5119</v>
      </c>
      <c r="N21" s="370">
        <v>8482</v>
      </c>
      <c r="O21" s="370">
        <f t="shared" si="2"/>
        <v>13601</v>
      </c>
      <c r="P21" s="370">
        <f>'الشعب '!U21+'58'!T21+'الوقف الشيعي'!T23</f>
        <v>2350</v>
      </c>
      <c r="Q21" s="370">
        <f>'الشعب '!V21+'58'!U21+'الوقف الشيعي'!U23</f>
        <v>1619</v>
      </c>
      <c r="R21" s="370">
        <f>'الشعب '!W21+'58'!V21+'الوقف الشيعي'!V23</f>
        <v>3032</v>
      </c>
      <c r="S21" s="372">
        <f t="shared" si="3"/>
        <v>7001</v>
      </c>
      <c r="T21" s="1077" t="s">
        <v>451</v>
      </c>
      <c r="U21" s="1077"/>
    </row>
    <row r="22" spans="1:21" ht="15.75">
      <c r="A22" s="1423" t="s">
        <v>69</v>
      </c>
      <c r="B22" s="1423"/>
      <c r="C22" s="370">
        <v>111</v>
      </c>
      <c r="D22" s="370">
        <v>100</v>
      </c>
      <c r="E22" s="370">
        <v>316</v>
      </c>
      <c r="F22" s="370">
        <f t="shared" si="4"/>
        <v>527</v>
      </c>
      <c r="G22" s="370">
        <v>14066</v>
      </c>
      <c r="H22" s="370">
        <v>12910</v>
      </c>
      <c r="I22" s="371">
        <f t="shared" si="0"/>
        <v>26976</v>
      </c>
      <c r="J22" s="370">
        <v>87217</v>
      </c>
      <c r="K22" s="370">
        <v>76671</v>
      </c>
      <c r="L22" s="370">
        <f t="shared" si="1"/>
        <v>163888</v>
      </c>
      <c r="M22" s="370">
        <v>2824</v>
      </c>
      <c r="N22" s="370">
        <v>4963</v>
      </c>
      <c r="O22" s="370">
        <f t="shared" si="2"/>
        <v>7787</v>
      </c>
      <c r="P22" s="370">
        <f>'الشعب '!U22+'58'!T22+'الوقف الشيعي'!T24</f>
        <v>1327</v>
      </c>
      <c r="Q22" s="370">
        <f>'الشعب '!V22+'58'!U22+'الوقف الشيعي'!U24</f>
        <v>1189</v>
      </c>
      <c r="R22" s="370">
        <f>'الشعب '!W22+'58'!V22+'الوقف الشيعي'!V24</f>
        <v>2364</v>
      </c>
      <c r="S22" s="372">
        <f t="shared" si="3"/>
        <v>4880</v>
      </c>
      <c r="T22" s="1077" t="s">
        <v>452</v>
      </c>
      <c r="U22" s="1077"/>
    </row>
    <row r="23" spans="1:21" ht="15.75">
      <c r="A23" s="1423" t="s">
        <v>70</v>
      </c>
      <c r="B23" s="1423"/>
      <c r="C23" s="370">
        <v>218</v>
      </c>
      <c r="D23" s="370">
        <v>190</v>
      </c>
      <c r="E23" s="370">
        <v>480</v>
      </c>
      <c r="F23" s="370">
        <f t="shared" si="4"/>
        <v>888</v>
      </c>
      <c r="G23" s="370">
        <v>24337</v>
      </c>
      <c r="H23" s="370">
        <v>22456</v>
      </c>
      <c r="I23" s="371">
        <f t="shared" si="0"/>
        <v>46793</v>
      </c>
      <c r="J23" s="370">
        <v>142488</v>
      </c>
      <c r="K23" s="370">
        <v>119443</v>
      </c>
      <c r="L23" s="370">
        <f t="shared" si="1"/>
        <v>261931</v>
      </c>
      <c r="M23" s="370">
        <v>5261</v>
      </c>
      <c r="N23" s="370">
        <v>8385</v>
      </c>
      <c r="O23" s="370">
        <f t="shared" si="2"/>
        <v>13646</v>
      </c>
      <c r="P23" s="370">
        <f>'الشعب '!U23+'58'!T23+'الوقف الشيعي'!T25</f>
        <v>2665</v>
      </c>
      <c r="Q23" s="370">
        <f>'الشعب '!V23+'58'!U23+'الوقف الشيعي'!U25</f>
        <v>2294</v>
      </c>
      <c r="R23" s="370">
        <f>'الشعب '!W23+'58'!V23+'الوقف الشيعي'!V25</f>
        <v>3299</v>
      </c>
      <c r="S23" s="372">
        <f t="shared" si="3"/>
        <v>8258</v>
      </c>
      <c r="T23" s="1077" t="s">
        <v>204</v>
      </c>
      <c r="U23" s="1077"/>
    </row>
    <row r="24" spans="1:21" ht="15.75">
      <c r="A24" s="1423" t="s">
        <v>71</v>
      </c>
      <c r="B24" s="1423"/>
      <c r="C24" s="370">
        <v>366</v>
      </c>
      <c r="D24" s="370">
        <v>327</v>
      </c>
      <c r="E24" s="370">
        <v>662</v>
      </c>
      <c r="F24" s="370">
        <f t="shared" si="4"/>
        <v>1355</v>
      </c>
      <c r="G24" s="370">
        <v>36514</v>
      </c>
      <c r="H24" s="370">
        <v>34572</v>
      </c>
      <c r="I24" s="371">
        <f t="shared" si="0"/>
        <v>71086</v>
      </c>
      <c r="J24" s="370">
        <v>220803</v>
      </c>
      <c r="K24" s="370">
        <v>189015</v>
      </c>
      <c r="L24" s="370">
        <f t="shared" si="1"/>
        <v>409818</v>
      </c>
      <c r="M24" s="370">
        <v>9035</v>
      </c>
      <c r="N24" s="370">
        <v>12478</v>
      </c>
      <c r="O24" s="370">
        <f t="shared" si="2"/>
        <v>21513</v>
      </c>
      <c r="P24" s="370">
        <f>'الشعب '!U24+'58'!T24+'الوقف الشيعي'!T26</f>
        <v>4986</v>
      </c>
      <c r="Q24" s="370">
        <f>'الشعب '!V24+'58'!U24+'الوقف الشيعي'!U26</f>
        <v>4270</v>
      </c>
      <c r="R24" s="370">
        <f>'الشعب '!W24+'58'!V24+'الوقف الشيعي'!V26</f>
        <v>4460</v>
      </c>
      <c r="S24" s="372">
        <f t="shared" si="3"/>
        <v>13716</v>
      </c>
      <c r="T24" s="1077" t="s">
        <v>205</v>
      </c>
      <c r="U24" s="1077"/>
    </row>
    <row r="25" spans="1:21" ht="15.75">
      <c r="A25" s="1423" t="s">
        <v>72</v>
      </c>
      <c r="B25" s="1423"/>
      <c r="C25" s="370">
        <v>196</v>
      </c>
      <c r="D25" s="370">
        <v>168</v>
      </c>
      <c r="E25" s="370">
        <v>321</v>
      </c>
      <c r="F25" s="370">
        <f t="shared" si="4"/>
        <v>685</v>
      </c>
      <c r="G25" s="370">
        <v>28361</v>
      </c>
      <c r="H25" s="370">
        <v>22365</v>
      </c>
      <c r="I25" s="371">
        <f t="shared" si="0"/>
        <v>50726</v>
      </c>
      <c r="J25" s="370">
        <v>132963</v>
      </c>
      <c r="K25" s="370">
        <v>97959</v>
      </c>
      <c r="L25" s="370">
        <f t="shared" si="1"/>
        <v>230922</v>
      </c>
      <c r="M25" s="370">
        <v>5299</v>
      </c>
      <c r="N25" s="370">
        <v>7493</v>
      </c>
      <c r="O25" s="370">
        <f t="shared" si="2"/>
        <v>12792</v>
      </c>
      <c r="P25" s="370">
        <f>'الشعب '!U25+'58'!T25+'الوقف الشيعي'!T27</f>
        <v>2646</v>
      </c>
      <c r="Q25" s="370">
        <f>'الشعب '!V25+'58'!U25+'الوقف الشيعي'!U27</f>
        <v>2247</v>
      </c>
      <c r="R25" s="370">
        <f>'الشعب '!W25+'58'!V25+'الوقف الشيعي'!V27</f>
        <v>2054</v>
      </c>
      <c r="S25" s="372">
        <f t="shared" si="3"/>
        <v>6947</v>
      </c>
      <c r="T25" s="1077" t="s">
        <v>206</v>
      </c>
      <c r="U25" s="1077"/>
    </row>
    <row r="26" spans="1:21" ht="16.5" thickBot="1">
      <c r="A26" s="1424" t="s">
        <v>73</v>
      </c>
      <c r="B26" s="1424"/>
      <c r="C26" s="374">
        <v>472</v>
      </c>
      <c r="D26" s="374">
        <v>360</v>
      </c>
      <c r="E26" s="374">
        <v>493</v>
      </c>
      <c r="F26" s="374">
        <f t="shared" si="4"/>
        <v>1325</v>
      </c>
      <c r="G26" s="375">
        <v>53088</v>
      </c>
      <c r="H26" s="375">
        <v>51239</v>
      </c>
      <c r="I26" s="376">
        <f t="shared" si="0"/>
        <v>104327</v>
      </c>
      <c r="J26" s="375">
        <v>308849</v>
      </c>
      <c r="K26" s="375">
        <v>279323</v>
      </c>
      <c r="L26" s="375">
        <f t="shared" si="1"/>
        <v>588172</v>
      </c>
      <c r="M26" s="375">
        <v>5450</v>
      </c>
      <c r="N26" s="375">
        <v>16018</v>
      </c>
      <c r="O26" s="375">
        <f t="shared" si="2"/>
        <v>21468</v>
      </c>
      <c r="P26" s="368">
        <f>'الشعب '!U26+'58'!T26+'الوقف الشيعي'!T28</f>
        <v>6193</v>
      </c>
      <c r="Q26" s="368">
        <f>'الشعب '!V26+'58'!U26+'الوقف الشيعي'!U28</f>
        <v>5074</v>
      </c>
      <c r="R26" s="368">
        <f>'الشعب '!W26+'58'!V26+'الوقف الشيعي'!V28</f>
        <v>3221</v>
      </c>
      <c r="S26" s="377">
        <f t="shared" si="3"/>
        <v>14488</v>
      </c>
      <c r="T26" s="1072" t="s">
        <v>382</v>
      </c>
      <c r="U26" s="1072"/>
    </row>
    <row r="27" spans="1:21" ht="17.25" thickTop="1" thickBot="1">
      <c r="A27" s="1425" t="s">
        <v>32</v>
      </c>
      <c r="B27" s="1425"/>
      <c r="C27" s="378">
        <f>SUM(C8:C26)</f>
        <v>3753</v>
      </c>
      <c r="D27" s="378">
        <f>SUM(D8:D26)</f>
        <v>3205</v>
      </c>
      <c r="E27" s="378">
        <f>SUM(E8:E26)</f>
        <v>7066</v>
      </c>
      <c r="F27" s="379">
        <f t="shared" ref="F27" si="5">SUM(E27,D27,C27)</f>
        <v>14024</v>
      </c>
      <c r="G27" s="379">
        <f t="shared" ref="G27:O27" si="6">SUM(G8:G26)</f>
        <v>529515</v>
      </c>
      <c r="H27" s="379">
        <f t="shared" si="6"/>
        <v>500076</v>
      </c>
      <c r="I27" s="379">
        <f t="shared" si="6"/>
        <v>1029591</v>
      </c>
      <c r="J27" s="379">
        <f t="shared" si="6"/>
        <v>2908776</v>
      </c>
      <c r="K27" s="379">
        <f t="shared" si="6"/>
        <v>2565221</v>
      </c>
      <c r="L27" s="379">
        <f t="shared" si="6"/>
        <v>5473997</v>
      </c>
      <c r="M27" s="379">
        <f t="shared" si="6"/>
        <v>81832</v>
      </c>
      <c r="N27" s="379">
        <f t="shared" si="6"/>
        <v>178004</v>
      </c>
      <c r="O27" s="379">
        <f t="shared" si="6"/>
        <v>259836</v>
      </c>
      <c r="P27" s="379">
        <f>SUM(P8:P26)</f>
        <v>52059</v>
      </c>
      <c r="Q27" s="379">
        <f t="shared" ref="Q27:S27" si="7">SUM(Q8:Q26)</f>
        <v>44457</v>
      </c>
      <c r="R27" s="379">
        <f t="shared" si="7"/>
        <v>52650</v>
      </c>
      <c r="S27" s="379">
        <f t="shared" si="7"/>
        <v>149166</v>
      </c>
      <c r="T27" s="1074" t="s">
        <v>181</v>
      </c>
      <c r="U27" s="1074"/>
    </row>
    <row r="28" spans="1:21" ht="13.5" thickTop="1"/>
  </sheetData>
  <mergeCells count="30">
    <mergeCell ref="A2:U2"/>
    <mergeCell ref="A11:A15"/>
    <mergeCell ref="A4:B7"/>
    <mergeCell ref="C5:F5"/>
    <mergeCell ref="C4:E4"/>
    <mergeCell ref="G4:H4"/>
    <mergeCell ref="G5:I5"/>
    <mergeCell ref="J5:K5"/>
    <mergeCell ref="A17:B17"/>
    <mergeCell ref="J4:K4"/>
    <mergeCell ref="L5:O5"/>
    <mergeCell ref="L4:O4"/>
    <mergeCell ref="P4:S4"/>
    <mergeCell ref="P5:S5"/>
    <mergeCell ref="A24:B24"/>
    <mergeCell ref="A25:B25"/>
    <mergeCell ref="A26:B26"/>
    <mergeCell ref="A27:B27"/>
    <mergeCell ref="A1:U1"/>
    <mergeCell ref="A18:B18"/>
    <mergeCell ref="A19:B19"/>
    <mergeCell ref="A20:B20"/>
    <mergeCell ref="A21:B21"/>
    <mergeCell ref="A22:B22"/>
    <mergeCell ref="A23:B23"/>
    <mergeCell ref="U11:U16"/>
    <mergeCell ref="T4:U7"/>
    <mergeCell ref="A8:B8"/>
    <mergeCell ref="A9:B9"/>
    <mergeCell ref="A10:B10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S118"/>
  <sheetViews>
    <sheetView rightToLeft="1" workbookViewId="0">
      <selection activeCell="A2" sqref="A2:P29"/>
    </sheetView>
  </sheetViews>
  <sheetFormatPr defaultRowHeight="12.75"/>
  <sheetData>
    <row r="1" spans="1:17">
      <c r="O1" s="635"/>
      <c r="P1" s="635"/>
    </row>
    <row r="2" spans="1:17" ht="18">
      <c r="A2" s="1489" t="s">
        <v>755</v>
      </c>
      <c r="B2" s="1489"/>
      <c r="C2" s="1489"/>
      <c r="D2" s="1489"/>
      <c r="E2" s="1489"/>
      <c r="F2" s="1489"/>
      <c r="G2" s="1489"/>
      <c r="H2" s="1489"/>
      <c r="I2" s="1489"/>
      <c r="J2" s="1489"/>
      <c r="K2" s="1489"/>
      <c r="L2" s="1489"/>
      <c r="M2" s="1489"/>
      <c r="N2" s="1489"/>
      <c r="O2" s="1489"/>
      <c r="P2" s="1489"/>
    </row>
    <row r="3" spans="1:17" ht="18">
      <c r="A3" s="1481" t="s">
        <v>756</v>
      </c>
      <c r="B3" s="1481"/>
      <c r="C3" s="1481"/>
      <c r="D3" s="1481"/>
      <c r="E3" s="1481"/>
      <c r="F3" s="1481"/>
      <c r="G3" s="1481"/>
      <c r="H3" s="1481"/>
      <c r="I3" s="1481"/>
      <c r="J3" s="1481"/>
      <c r="K3" s="1481"/>
      <c r="L3" s="1481"/>
      <c r="M3" s="1481"/>
      <c r="N3" s="1481"/>
      <c r="O3" s="1481"/>
      <c r="P3" s="1481"/>
    </row>
    <row r="4" spans="1:17" ht="18.75" thickBot="1">
      <c r="A4" s="1467" t="s">
        <v>757</v>
      </c>
      <c r="B4" s="1467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1467" t="s">
        <v>758</v>
      </c>
      <c r="O4" s="1467"/>
      <c r="P4" s="1133"/>
      <c r="Q4" s="250"/>
    </row>
    <row r="5" spans="1:17" ht="16.5" thickTop="1">
      <c r="A5" s="1430" t="s">
        <v>41</v>
      </c>
      <c r="B5" s="1430"/>
      <c r="C5" s="1487" t="s">
        <v>759</v>
      </c>
      <c r="D5" s="1487"/>
      <c r="E5" s="1487" t="s">
        <v>760</v>
      </c>
      <c r="F5" s="1487"/>
      <c r="G5" s="1487" t="s">
        <v>761</v>
      </c>
      <c r="H5" s="1487"/>
      <c r="I5" s="1487" t="s">
        <v>762</v>
      </c>
      <c r="J5" s="1487"/>
      <c r="K5" s="1487" t="s">
        <v>763</v>
      </c>
      <c r="L5" s="1487"/>
      <c r="M5" s="1487"/>
      <c r="N5" s="1430" t="s">
        <v>180</v>
      </c>
      <c r="O5" s="1430"/>
      <c r="P5" s="1430"/>
      <c r="Q5" s="187"/>
    </row>
    <row r="6" spans="1:17" ht="15.75">
      <c r="A6" s="1431"/>
      <c r="B6" s="1431"/>
      <c r="C6" s="1488" t="s">
        <v>764</v>
      </c>
      <c r="D6" s="1488"/>
      <c r="E6" s="1488" t="s">
        <v>765</v>
      </c>
      <c r="F6" s="1488"/>
      <c r="G6" s="1488" t="s">
        <v>766</v>
      </c>
      <c r="H6" s="1488"/>
      <c r="I6" s="1488" t="s">
        <v>767</v>
      </c>
      <c r="J6" s="1488"/>
      <c r="K6" s="1488" t="s">
        <v>181</v>
      </c>
      <c r="L6" s="1488"/>
      <c r="M6" s="1488"/>
      <c r="N6" s="1431"/>
      <c r="O6" s="1431"/>
      <c r="P6" s="1431"/>
      <c r="Q6" s="187"/>
    </row>
    <row r="7" spans="1:17" ht="15.75">
      <c r="A7" s="1431"/>
      <c r="B7" s="1431"/>
      <c r="C7" s="697" t="s">
        <v>103</v>
      </c>
      <c r="D7" s="697" t="s">
        <v>104</v>
      </c>
      <c r="E7" s="697" t="s">
        <v>103</v>
      </c>
      <c r="F7" s="697" t="s">
        <v>104</v>
      </c>
      <c r="G7" s="697" t="s">
        <v>103</v>
      </c>
      <c r="H7" s="697" t="s">
        <v>104</v>
      </c>
      <c r="I7" s="697" t="s">
        <v>103</v>
      </c>
      <c r="J7" s="697" t="s">
        <v>104</v>
      </c>
      <c r="K7" s="697" t="s">
        <v>103</v>
      </c>
      <c r="L7" s="697" t="s">
        <v>104</v>
      </c>
      <c r="M7" s="697" t="s">
        <v>32</v>
      </c>
      <c r="N7" s="1431"/>
      <c r="O7" s="1431"/>
      <c r="P7" s="1431"/>
      <c r="Q7" s="187"/>
    </row>
    <row r="8" spans="1:17" ht="16.5" thickBot="1">
      <c r="A8" s="1432"/>
      <c r="B8" s="1432"/>
      <c r="C8" s="701" t="s">
        <v>627</v>
      </c>
      <c r="D8" s="701" t="s">
        <v>628</v>
      </c>
      <c r="E8" s="701" t="s">
        <v>627</v>
      </c>
      <c r="F8" s="701" t="s">
        <v>628</v>
      </c>
      <c r="G8" s="701" t="s">
        <v>627</v>
      </c>
      <c r="H8" s="701" t="s">
        <v>628</v>
      </c>
      <c r="I8" s="701" t="s">
        <v>627</v>
      </c>
      <c r="J8" s="701" t="s">
        <v>628</v>
      </c>
      <c r="K8" s="701" t="s">
        <v>627</v>
      </c>
      <c r="L8" s="701" t="s">
        <v>628</v>
      </c>
      <c r="M8" s="821" t="s">
        <v>181</v>
      </c>
      <c r="N8" s="1432"/>
      <c r="O8" s="1432"/>
      <c r="P8" s="1432"/>
    </row>
    <row r="9" spans="1:17" ht="16.5" thickTop="1">
      <c r="A9" s="1251" t="s">
        <v>54</v>
      </c>
      <c r="B9" s="1251"/>
      <c r="C9" s="822">
        <v>887</v>
      </c>
      <c r="D9" s="822">
        <v>338</v>
      </c>
      <c r="E9" s="822">
        <v>511</v>
      </c>
      <c r="F9" s="822">
        <v>518</v>
      </c>
      <c r="G9" s="822">
        <v>4409</v>
      </c>
      <c r="H9" s="822">
        <v>7879</v>
      </c>
      <c r="I9" s="822">
        <v>21</v>
      </c>
      <c r="J9" s="822">
        <v>21</v>
      </c>
      <c r="K9" s="822">
        <f>SUM(I9,G9,E9,C9)</f>
        <v>5828</v>
      </c>
      <c r="L9" s="822">
        <f>SUM(J9,H9,F9,D9)</f>
        <v>8756</v>
      </c>
      <c r="M9" s="822">
        <f>SUM(K9:L9)</f>
        <v>14584</v>
      </c>
      <c r="N9" s="822"/>
      <c r="O9" s="1078" t="s">
        <v>449</v>
      </c>
      <c r="P9" s="1078"/>
    </row>
    <row r="10" spans="1:17" ht="15.75">
      <c r="A10" s="1252" t="s">
        <v>55</v>
      </c>
      <c r="B10" s="1252"/>
      <c r="C10" s="340">
        <v>381</v>
      </c>
      <c r="D10" s="340">
        <v>286</v>
      </c>
      <c r="E10" s="340">
        <v>162</v>
      </c>
      <c r="F10" s="340">
        <v>371</v>
      </c>
      <c r="G10" s="340">
        <v>2248</v>
      </c>
      <c r="H10" s="340">
        <v>5817</v>
      </c>
      <c r="I10" s="340">
        <v>97</v>
      </c>
      <c r="J10" s="340">
        <v>168</v>
      </c>
      <c r="K10" s="822">
        <f t="shared" ref="K10:L27" si="0">SUM(I10,G10,E10,C10)</f>
        <v>2888</v>
      </c>
      <c r="L10" s="822">
        <f t="shared" si="0"/>
        <v>6642</v>
      </c>
      <c r="M10" s="822">
        <f t="shared" ref="M10:M17" si="1">SUM(K10:L10)</f>
        <v>9530</v>
      </c>
      <c r="N10" s="822"/>
      <c r="O10" s="1077" t="s">
        <v>191</v>
      </c>
      <c r="P10" s="1077"/>
    </row>
    <row r="11" spans="1:17" ht="15.75">
      <c r="A11" s="1252" t="s">
        <v>56</v>
      </c>
      <c r="B11" s="1252"/>
      <c r="C11" s="340">
        <v>693</v>
      </c>
      <c r="D11" s="340">
        <v>224</v>
      </c>
      <c r="E11" s="340">
        <v>483</v>
      </c>
      <c r="F11" s="340">
        <v>524</v>
      </c>
      <c r="G11" s="340">
        <v>5138</v>
      </c>
      <c r="H11" s="340">
        <v>10846</v>
      </c>
      <c r="I11" s="340">
        <v>111</v>
      </c>
      <c r="J11" s="340">
        <v>135</v>
      </c>
      <c r="K11" s="822">
        <f t="shared" si="0"/>
        <v>6425</v>
      </c>
      <c r="L11" s="822">
        <f t="shared" si="0"/>
        <v>11729</v>
      </c>
      <c r="M11" s="822">
        <f t="shared" si="1"/>
        <v>18154</v>
      </c>
      <c r="N11" s="822"/>
      <c r="O11" s="1077" t="s">
        <v>192</v>
      </c>
      <c r="P11" s="1077"/>
    </row>
    <row r="12" spans="1:17" ht="21.75" customHeight="1">
      <c r="A12" s="1436" t="s">
        <v>386</v>
      </c>
      <c r="B12" s="641" t="s">
        <v>344</v>
      </c>
      <c r="C12" s="340">
        <v>187</v>
      </c>
      <c r="D12" s="340">
        <v>204</v>
      </c>
      <c r="E12" s="340">
        <v>207</v>
      </c>
      <c r="F12" s="340">
        <v>495</v>
      </c>
      <c r="G12" s="340">
        <v>1542</v>
      </c>
      <c r="H12" s="340">
        <v>8902</v>
      </c>
      <c r="I12" s="340">
        <v>32</v>
      </c>
      <c r="J12" s="340">
        <v>133</v>
      </c>
      <c r="K12" s="822">
        <f t="shared" si="0"/>
        <v>1968</v>
      </c>
      <c r="L12" s="822">
        <f t="shared" si="0"/>
        <v>9734</v>
      </c>
      <c r="M12" s="822">
        <f t="shared" si="1"/>
        <v>11702</v>
      </c>
      <c r="N12" s="822"/>
      <c r="O12" s="404" t="s">
        <v>453</v>
      </c>
      <c r="P12" s="1441" t="s">
        <v>179</v>
      </c>
    </row>
    <row r="13" spans="1:17" ht="15.75">
      <c r="A13" s="1437"/>
      <c r="B13" s="641" t="s">
        <v>345</v>
      </c>
      <c r="C13" s="340">
        <v>309</v>
      </c>
      <c r="D13" s="340">
        <v>241</v>
      </c>
      <c r="E13" s="340">
        <v>375</v>
      </c>
      <c r="F13" s="340">
        <v>673</v>
      </c>
      <c r="G13" s="340">
        <v>2030</v>
      </c>
      <c r="H13" s="340">
        <v>9113</v>
      </c>
      <c r="I13" s="340">
        <v>30</v>
      </c>
      <c r="J13" s="340">
        <v>109</v>
      </c>
      <c r="K13" s="822">
        <f t="shared" si="0"/>
        <v>2744</v>
      </c>
      <c r="L13" s="822">
        <f t="shared" si="0"/>
        <v>10136</v>
      </c>
      <c r="M13" s="822">
        <f t="shared" si="1"/>
        <v>12880</v>
      </c>
      <c r="N13" s="822"/>
      <c r="O13" s="404" t="s">
        <v>454</v>
      </c>
      <c r="P13" s="1442"/>
    </row>
    <row r="14" spans="1:17" ht="15.75">
      <c r="A14" s="1437"/>
      <c r="B14" s="641" t="s">
        <v>346</v>
      </c>
      <c r="C14" s="340">
        <v>208</v>
      </c>
      <c r="D14" s="340">
        <v>143</v>
      </c>
      <c r="E14" s="340">
        <v>305</v>
      </c>
      <c r="F14" s="340">
        <v>429</v>
      </c>
      <c r="G14" s="340">
        <v>1775</v>
      </c>
      <c r="H14" s="340">
        <v>4903</v>
      </c>
      <c r="I14" s="340">
        <v>23</v>
      </c>
      <c r="J14" s="340">
        <v>32</v>
      </c>
      <c r="K14" s="822">
        <f t="shared" si="0"/>
        <v>2311</v>
      </c>
      <c r="L14" s="822">
        <f t="shared" si="0"/>
        <v>5507</v>
      </c>
      <c r="M14" s="822">
        <f t="shared" si="1"/>
        <v>7818</v>
      </c>
      <c r="N14" s="822"/>
      <c r="O14" s="404" t="s">
        <v>455</v>
      </c>
      <c r="P14" s="1442"/>
    </row>
    <row r="15" spans="1:17" ht="15.75">
      <c r="A15" s="1437"/>
      <c r="B15" s="641" t="s">
        <v>341</v>
      </c>
      <c r="C15" s="340">
        <v>163</v>
      </c>
      <c r="D15" s="340">
        <v>132</v>
      </c>
      <c r="E15" s="340">
        <v>188</v>
      </c>
      <c r="F15" s="340">
        <v>328</v>
      </c>
      <c r="G15" s="340">
        <v>1612</v>
      </c>
      <c r="H15" s="340">
        <v>7317</v>
      </c>
      <c r="I15" s="340">
        <v>19</v>
      </c>
      <c r="J15" s="340">
        <v>115</v>
      </c>
      <c r="K15" s="822">
        <f t="shared" si="0"/>
        <v>1982</v>
      </c>
      <c r="L15" s="822">
        <f t="shared" si="0"/>
        <v>7892</v>
      </c>
      <c r="M15" s="822">
        <f t="shared" si="1"/>
        <v>9874</v>
      </c>
      <c r="N15" s="822"/>
      <c r="O15" s="404" t="s">
        <v>456</v>
      </c>
      <c r="P15" s="1442"/>
    </row>
    <row r="16" spans="1:17" ht="15.75">
      <c r="A16" s="1437"/>
      <c r="B16" s="641" t="s">
        <v>342</v>
      </c>
      <c r="C16" s="340">
        <v>299</v>
      </c>
      <c r="D16" s="340">
        <v>231</v>
      </c>
      <c r="E16" s="340">
        <v>246</v>
      </c>
      <c r="F16" s="340">
        <v>649</v>
      </c>
      <c r="G16" s="340">
        <v>2049</v>
      </c>
      <c r="H16" s="340">
        <v>10168</v>
      </c>
      <c r="I16" s="340">
        <v>23</v>
      </c>
      <c r="J16" s="340">
        <v>156</v>
      </c>
      <c r="K16" s="822">
        <f t="shared" si="0"/>
        <v>2617</v>
      </c>
      <c r="L16" s="822">
        <f t="shared" si="0"/>
        <v>11204</v>
      </c>
      <c r="M16" s="822">
        <f t="shared" si="1"/>
        <v>13821</v>
      </c>
      <c r="N16" s="822"/>
      <c r="O16" s="404" t="s">
        <v>457</v>
      </c>
      <c r="P16" s="1442"/>
    </row>
    <row r="17" spans="1:19" ht="15.75">
      <c r="A17" s="1447"/>
      <c r="B17" s="641" t="s">
        <v>343</v>
      </c>
      <c r="C17" s="340">
        <v>167</v>
      </c>
      <c r="D17" s="340">
        <v>132</v>
      </c>
      <c r="E17" s="340">
        <v>216</v>
      </c>
      <c r="F17" s="340">
        <v>372</v>
      </c>
      <c r="G17" s="340">
        <v>1913</v>
      </c>
      <c r="H17" s="340">
        <v>5907</v>
      </c>
      <c r="I17" s="340">
        <v>71</v>
      </c>
      <c r="J17" s="340">
        <v>133</v>
      </c>
      <c r="K17" s="822">
        <f t="shared" si="0"/>
        <v>2367</v>
      </c>
      <c r="L17" s="822">
        <f t="shared" si="0"/>
        <v>6544</v>
      </c>
      <c r="M17" s="822">
        <f t="shared" si="1"/>
        <v>8911</v>
      </c>
      <c r="N17" s="822"/>
      <c r="O17" s="404" t="s">
        <v>458</v>
      </c>
      <c r="P17" s="1443"/>
    </row>
    <row r="18" spans="1:19" ht="15.75">
      <c r="A18" s="1088" t="s">
        <v>64</v>
      </c>
      <c r="B18" s="1088"/>
      <c r="C18" s="662">
        <v>491</v>
      </c>
      <c r="D18" s="662">
        <v>283</v>
      </c>
      <c r="E18" s="662">
        <v>482</v>
      </c>
      <c r="F18" s="662">
        <v>430</v>
      </c>
      <c r="G18" s="662">
        <v>3715</v>
      </c>
      <c r="H18" s="662">
        <v>6718</v>
      </c>
      <c r="I18" s="259">
        <v>20</v>
      </c>
      <c r="J18" s="662">
        <v>6</v>
      </c>
      <c r="K18" s="822">
        <f t="shared" si="0"/>
        <v>4708</v>
      </c>
      <c r="L18" s="822">
        <f>SUM(J18,H18,F18,D18)</f>
        <v>7437</v>
      </c>
      <c r="M18" s="822">
        <f>SUM(K18:L18)</f>
        <v>12145</v>
      </c>
      <c r="N18" s="822"/>
      <c r="O18" s="1077" t="s">
        <v>493</v>
      </c>
      <c r="P18" s="1077"/>
    </row>
    <row r="19" spans="1:19" ht="15.75">
      <c r="A19" s="1252" t="s">
        <v>65</v>
      </c>
      <c r="B19" s="1252"/>
      <c r="C19" s="340">
        <v>612</v>
      </c>
      <c r="D19" s="340">
        <v>286</v>
      </c>
      <c r="E19" s="340">
        <v>563</v>
      </c>
      <c r="F19" s="340">
        <v>626</v>
      </c>
      <c r="G19" s="340">
        <v>4537</v>
      </c>
      <c r="H19" s="340">
        <v>10794</v>
      </c>
      <c r="I19" s="340">
        <v>155</v>
      </c>
      <c r="J19" s="340">
        <v>112</v>
      </c>
      <c r="K19" s="822">
        <f t="shared" si="0"/>
        <v>5867</v>
      </c>
      <c r="L19" s="822">
        <f>SUM(J19,H19,F19,D19)</f>
        <v>11818</v>
      </c>
      <c r="M19" s="822">
        <f>SUM(K19:L19)</f>
        <v>17685</v>
      </c>
      <c r="N19" s="822"/>
      <c r="O19" s="1077" t="s">
        <v>199</v>
      </c>
      <c r="P19" s="1077"/>
    </row>
    <row r="20" spans="1:19" ht="15.75">
      <c r="A20" s="1252" t="s">
        <v>66</v>
      </c>
      <c r="B20" s="1252"/>
      <c r="C20" s="340">
        <v>309</v>
      </c>
      <c r="D20" s="340">
        <v>237</v>
      </c>
      <c r="E20" s="340">
        <v>420</v>
      </c>
      <c r="F20" s="340">
        <v>500</v>
      </c>
      <c r="G20" s="340">
        <v>3202</v>
      </c>
      <c r="H20" s="340">
        <v>7461</v>
      </c>
      <c r="I20" s="340">
        <v>74</v>
      </c>
      <c r="J20" s="340">
        <v>45</v>
      </c>
      <c r="K20" s="822">
        <f t="shared" si="0"/>
        <v>4005</v>
      </c>
      <c r="L20" s="822">
        <f t="shared" si="0"/>
        <v>8243</v>
      </c>
      <c r="M20" s="822">
        <f t="shared" ref="M20:M27" si="2">SUM(K20:L20)</f>
        <v>12248</v>
      </c>
      <c r="N20" s="822"/>
      <c r="O20" s="1077" t="s">
        <v>200</v>
      </c>
      <c r="P20" s="1077"/>
    </row>
    <row r="21" spans="1:19" ht="15.75">
      <c r="A21" s="1252" t="s">
        <v>67</v>
      </c>
      <c r="B21" s="1252"/>
      <c r="C21" s="340">
        <v>383</v>
      </c>
      <c r="D21" s="340">
        <v>247</v>
      </c>
      <c r="E21" s="340">
        <v>460</v>
      </c>
      <c r="F21" s="340">
        <v>482</v>
      </c>
      <c r="G21" s="340">
        <v>3325</v>
      </c>
      <c r="H21" s="340">
        <v>7274</v>
      </c>
      <c r="I21" s="340">
        <v>83</v>
      </c>
      <c r="J21" s="340">
        <v>49</v>
      </c>
      <c r="K21" s="822">
        <f t="shared" si="0"/>
        <v>4251</v>
      </c>
      <c r="L21" s="822">
        <f t="shared" si="0"/>
        <v>8052</v>
      </c>
      <c r="M21" s="822">
        <f t="shared" si="2"/>
        <v>12303</v>
      </c>
      <c r="N21" s="822"/>
      <c r="O21" s="1077" t="s">
        <v>450</v>
      </c>
      <c r="P21" s="1077"/>
      <c r="R21" s="248"/>
      <c r="S21" s="248"/>
    </row>
    <row r="22" spans="1:19" ht="15.75">
      <c r="A22" s="1252" t="s">
        <v>137</v>
      </c>
      <c r="B22" s="1252"/>
      <c r="C22" s="340">
        <v>537</v>
      </c>
      <c r="D22" s="340">
        <v>184</v>
      </c>
      <c r="E22" s="340">
        <v>465</v>
      </c>
      <c r="F22" s="340">
        <v>400</v>
      </c>
      <c r="G22" s="340">
        <v>3752</v>
      </c>
      <c r="H22" s="340">
        <v>7431</v>
      </c>
      <c r="I22" s="340">
        <v>210</v>
      </c>
      <c r="J22" s="340">
        <v>160</v>
      </c>
      <c r="K22" s="822">
        <f t="shared" si="0"/>
        <v>4964</v>
      </c>
      <c r="L22" s="822">
        <f t="shared" si="0"/>
        <v>8175</v>
      </c>
      <c r="M22" s="822">
        <f t="shared" si="2"/>
        <v>13139</v>
      </c>
      <c r="N22" s="822"/>
      <c r="O22" s="1077" t="s">
        <v>451</v>
      </c>
      <c r="P22" s="1077"/>
    </row>
    <row r="23" spans="1:19" ht="15.75">
      <c r="A23" s="1252" t="s">
        <v>69</v>
      </c>
      <c r="B23" s="1252"/>
      <c r="C23" s="340">
        <v>388</v>
      </c>
      <c r="D23" s="340">
        <v>125</v>
      </c>
      <c r="E23" s="340">
        <v>307</v>
      </c>
      <c r="F23" s="340">
        <v>236</v>
      </c>
      <c r="G23" s="340">
        <v>2070</v>
      </c>
      <c r="H23" s="340">
        <v>4385</v>
      </c>
      <c r="I23" s="340">
        <v>36</v>
      </c>
      <c r="J23" s="340">
        <v>24</v>
      </c>
      <c r="K23" s="822">
        <f t="shared" si="0"/>
        <v>2801</v>
      </c>
      <c r="L23" s="822">
        <f t="shared" si="0"/>
        <v>4770</v>
      </c>
      <c r="M23" s="822">
        <f t="shared" si="2"/>
        <v>7571</v>
      </c>
      <c r="N23" s="822"/>
      <c r="O23" s="1077" t="s">
        <v>452</v>
      </c>
      <c r="P23" s="1077"/>
    </row>
    <row r="24" spans="1:19" ht="15.75">
      <c r="A24" s="1252" t="s">
        <v>70</v>
      </c>
      <c r="B24" s="1252"/>
      <c r="C24" s="340">
        <v>658</v>
      </c>
      <c r="D24" s="340">
        <v>215</v>
      </c>
      <c r="E24" s="340">
        <v>480</v>
      </c>
      <c r="F24" s="340">
        <v>401</v>
      </c>
      <c r="G24" s="340">
        <v>3983</v>
      </c>
      <c r="H24" s="340">
        <v>7517</v>
      </c>
      <c r="I24" s="340">
        <v>82</v>
      </c>
      <c r="J24" s="340">
        <v>86</v>
      </c>
      <c r="K24" s="822">
        <f t="shared" si="0"/>
        <v>5203</v>
      </c>
      <c r="L24" s="822">
        <f t="shared" si="0"/>
        <v>8219</v>
      </c>
      <c r="M24" s="822">
        <f t="shared" si="2"/>
        <v>13422</v>
      </c>
      <c r="N24" s="822"/>
      <c r="O24" s="1077" t="s">
        <v>204</v>
      </c>
      <c r="P24" s="1077"/>
    </row>
    <row r="25" spans="1:19" ht="15.75">
      <c r="A25" s="1252" t="s">
        <v>71</v>
      </c>
      <c r="B25" s="1252"/>
      <c r="C25" s="340">
        <v>971</v>
      </c>
      <c r="D25" s="340">
        <v>327</v>
      </c>
      <c r="E25" s="340">
        <v>809</v>
      </c>
      <c r="F25" s="340">
        <v>575</v>
      </c>
      <c r="G25" s="340">
        <v>7017</v>
      </c>
      <c r="H25" s="340">
        <v>11170</v>
      </c>
      <c r="I25" s="340">
        <v>39</v>
      </c>
      <c r="J25" s="340">
        <v>15</v>
      </c>
      <c r="K25" s="822">
        <f t="shared" si="0"/>
        <v>8836</v>
      </c>
      <c r="L25" s="822">
        <f t="shared" si="0"/>
        <v>12087</v>
      </c>
      <c r="M25" s="822">
        <f t="shared" si="2"/>
        <v>20923</v>
      </c>
      <c r="N25" s="822"/>
      <c r="O25" s="1077" t="s">
        <v>205</v>
      </c>
      <c r="P25" s="1077"/>
    </row>
    <row r="26" spans="1:19" ht="15.75">
      <c r="A26" s="1252" t="s">
        <v>72</v>
      </c>
      <c r="B26" s="1252"/>
      <c r="C26" s="340">
        <v>514</v>
      </c>
      <c r="D26" s="340">
        <v>161</v>
      </c>
      <c r="E26" s="340">
        <v>341</v>
      </c>
      <c r="F26" s="340">
        <v>290</v>
      </c>
      <c r="G26" s="340">
        <v>4369</v>
      </c>
      <c r="H26" s="340">
        <v>6946</v>
      </c>
      <c r="I26" s="340">
        <v>0</v>
      </c>
      <c r="J26" s="340">
        <v>0</v>
      </c>
      <c r="K26" s="822">
        <f t="shared" si="0"/>
        <v>5224</v>
      </c>
      <c r="L26" s="822">
        <f t="shared" si="0"/>
        <v>7397</v>
      </c>
      <c r="M26" s="822">
        <f t="shared" si="2"/>
        <v>12621</v>
      </c>
      <c r="N26" s="822"/>
      <c r="O26" s="1077" t="s">
        <v>206</v>
      </c>
      <c r="P26" s="1077"/>
    </row>
    <row r="27" spans="1:19" ht="15.75">
      <c r="A27" s="1253" t="s">
        <v>73</v>
      </c>
      <c r="B27" s="1253"/>
      <c r="C27" s="825">
        <v>671</v>
      </c>
      <c r="D27" s="825">
        <v>473</v>
      </c>
      <c r="E27" s="825">
        <v>737</v>
      </c>
      <c r="F27" s="825">
        <v>993</v>
      </c>
      <c r="G27" s="825">
        <v>3791</v>
      </c>
      <c r="H27" s="825">
        <v>13340</v>
      </c>
      <c r="I27" s="825">
        <v>52</v>
      </c>
      <c r="J27" s="338">
        <v>113</v>
      </c>
      <c r="K27" s="338">
        <f t="shared" si="0"/>
        <v>5251</v>
      </c>
      <c r="L27" s="338">
        <f t="shared" si="0"/>
        <v>14919</v>
      </c>
      <c r="M27" s="338">
        <f t="shared" si="2"/>
        <v>20170</v>
      </c>
      <c r="N27" s="338"/>
      <c r="O27" s="1089" t="s">
        <v>636</v>
      </c>
      <c r="P27" s="1089"/>
    </row>
    <row r="28" spans="1:19" ht="15.75">
      <c r="A28" s="1254" t="s">
        <v>32</v>
      </c>
      <c r="B28" s="1254"/>
      <c r="C28" s="827">
        <f t="shared" ref="C28:K28" si="3">SUM(C9:C27)</f>
        <v>8828</v>
      </c>
      <c r="D28" s="827">
        <f t="shared" si="3"/>
        <v>4469</v>
      </c>
      <c r="E28" s="828">
        <f t="shared" si="3"/>
        <v>7757</v>
      </c>
      <c r="F28" s="828">
        <f t="shared" si="3"/>
        <v>9292</v>
      </c>
      <c r="G28" s="828">
        <f t="shared" si="3"/>
        <v>62477</v>
      </c>
      <c r="H28" s="828">
        <f t="shared" si="3"/>
        <v>153888</v>
      </c>
      <c r="I28" s="828">
        <f t="shared" si="3"/>
        <v>1178</v>
      </c>
      <c r="J28" s="828">
        <f t="shared" si="3"/>
        <v>1612</v>
      </c>
      <c r="K28" s="828">
        <f t="shared" si="3"/>
        <v>80240</v>
      </c>
      <c r="L28" s="828">
        <f>SUM(J28,H28,F28,D28)</f>
        <v>169261</v>
      </c>
      <c r="M28" s="828">
        <f>SUM(K28:L28)</f>
        <v>249501</v>
      </c>
      <c r="N28" s="829"/>
      <c r="O28" s="1090" t="s">
        <v>181</v>
      </c>
      <c r="P28" s="1090"/>
    </row>
    <row r="115" spans="3:16"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</row>
    <row r="116" spans="3:16"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</row>
    <row r="117" spans="3:16"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</row>
    <row r="118" spans="3:16"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</row>
  </sheetData>
  <mergeCells count="18">
    <mergeCell ref="A2:P2"/>
    <mergeCell ref="A3:P3"/>
    <mergeCell ref="A4:B4"/>
    <mergeCell ref="N4:O4"/>
    <mergeCell ref="A5:B8"/>
    <mergeCell ref="N5:P8"/>
    <mergeCell ref="I6:J6"/>
    <mergeCell ref="K6:M6"/>
    <mergeCell ref="A12:A17"/>
    <mergeCell ref="P12:P17"/>
    <mergeCell ref="C5:D5"/>
    <mergeCell ref="E5:F5"/>
    <mergeCell ref="G5:H5"/>
    <mergeCell ref="I5:J5"/>
    <mergeCell ref="K5:M5"/>
    <mergeCell ref="C6:D6"/>
    <mergeCell ref="E6:F6"/>
    <mergeCell ref="G6:H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X54"/>
  <sheetViews>
    <sheetView rightToLeft="1" workbookViewId="0">
      <selection activeCell="G17" sqref="G17"/>
    </sheetView>
  </sheetViews>
  <sheetFormatPr defaultRowHeight="12.75"/>
  <cols>
    <col min="8" max="8" width="10.28515625" customWidth="1"/>
    <col min="9" max="9" width="8" customWidth="1"/>
    <col min="19" max="19" width="15.42578125" customWidth="1"/>
  </cols>
  <sheetData>
    <row r="1" spans="1:24" ht="18">
      <c r="A1" s="1490" t="s">
        <v>768</v>
      </c>
      <c r="B1" s="1490"/>
      <c r="C1" s="1490"/>
      <c r="D1" s="1490"/>
      <c r="E1" s="1490"/>
      <c r="F1" s="1490"/>
      <c r="G1" s="1490"/>
      <c r="H1" s="1490"/>
      <c r="I1" s="1490"/>
      <c r="J1" s="1490"/>
      <c r="K1" s="1490"/>
      <c r="L1" s="1490"/>
      <c r="M1" s="1490"/>
      <c r="N1" s="1490"/>
      <c r="O1" s="1490"/>
      <c r="P1" s="1490"/>
      <c r="Q1" s="1490"/>
      <c r="R1" s="1490"/>
      <c r="S1" s="1490"/>
      <c r="T1" s="1490"/>
      <c r="U1" s="830"/>
      <c r="V1" s="830"/>
      <c r="W1" s="830"/>
      <c r="X1" s="830"/>
    </row>
    <row r="2" spans="1:24" ht="18">
      <c r="A2" s="1490" t="s">
        <v>769</v>
      </c>
      <c r="B2" s="1490"/>
      <c r="C2" s="1490"/>
      <c r="D2" s="1490"/>
      <c r="E2" s="1490"/>
      <c r="F2" s="1490"/>
      <c r="G2" s="1490"/>
      <c r="H2" s="1490"/>
      <c r="I2" s="1490"/>
      <c r="J2" s="1490"/>
      <c r="K2" s="1490"/>
      <c r="L2" s="1490"/>
      <c r="M2" s="1490"/>
      <c r="N2" s="1490"/>
      <c r="O2" s="1490"/>
      <c r="P2" s="1490"/>
      <c r="Q2" s="1490"/>
      <c r="R2" s="1490"/>
      <c r="S2" s="1490"/>
      <c r="T2" s="1255"/>
      <c r="U2" s="830"/>
      <c r="V2" s="830"/>
      <c r="W2" s="830"/>
      <c r="X2" s="830"/>
    </row>
    <row r="3" spans="1:24" ht="18.75" thickBot="1">
      <c r="A3" s="1491" t="s">
        <v>770</v>
      </c>
      <c r="B3" s="1491"/>
      <c r="C3" s="1256"/>
      <c r="D3" s="830"/>
      <c r="K3" s="1488" t="s">
        <v>776</v>
      </c>
      <c r="L3" s="1488"/>
      <c r="R3" s="830"/>
      <c r="S3" s="1257" t="s">
        <v>771</v>
      </c>
      <c r="T3" s="1257"/>
      <c r="U3" s="830"/>
      <c r="V3" s="830"/>
      <c r="W3" s="830"/>
      <c r="X3" s="830"/>
    </row>
    <row r="4" spans="1:24" ht="16.5" thickTop="1">
      <c r="A4" s="1487" t="s">
        <v>41</v>
      </c>
      <c r="B4" s="1487"/>
      <c r="C4" s="1487" t="s">
        <v>772</v>
      </c>
      <c r="D4" s="1487"/>
      <c r="E4" s="1487" t="s">
        <v>773</v>
      </c>
      <c r="F4" s="1487"/>
      <c r="G4" s="1487" t="s">
        <v>774</v>
      </c>
      <c r="H4" s="1487"/>
      <c r="I4" s="1487" t="s">
        <v>775</v>
      </c>
      <c r="J4" s="1487"/>
      <c r="K4" s="1488"/>
      <c r="L4" s="1488"/>
      <c r="M4" s="1487" t="s">
        <v>777</v>
      </c>
      <c r="N4" s="1487"/>
      <c r="O4" s="1487" t="s">
        <v>778</v>
      </c>
      <c r="P4" s="1487"/>
      <c r="Q4" s="1487" t="s">
        <v>779</v>
      </c>
      <c r="R4" s="1487"/>
      <c r="S4" s="1430" t="s">
        <v>180</v>
      </c>
      <c r="T4" s="1430"/>
    </row>
    <row r="5" spans="1:24" ht="15.75">
      <c r="A5" s="1488"/>
      <c r="B5" s="1488"/>
      <c r="C5" s="1488" t="s">
        <v>780</v>
      </c>
      <c r="D5" s="1488"/>
      <c r="E5" s="1488" t="s">
        <v>781</v>
      </c>
      <c r="F5" s="1488"/>
      <c r="G5" s="1488" t="s">
        <v>782</v>
      </c>
      <c r="H5" s="1488"/>
      <c r="I5" s="1488" t="s">
        <v>783</v>
      </c>
      <c r="J5" s="1488"/>
      <c r="K5" s="1488" t="s">
        <v>784</v>
      </c>
      <c r="L5" s="1488"/>
      <c r="M5" s="1488" t="s">
        <v>785</v>
      </c>
      <c r="N5" s="1488"/>
      <c r="O5" s="1488" t="s">
        <v>786</v>
      </c>
      <c r="P5" s="1488"/>
      <c r="Q5" s="1488" t="s">
        <v>787</v>
      </c>
      <c r="R5" s="1488"/>
      <c r="S5" s="1431"/>
      <c r="T5" s="1431"/>
    </row>
    <row r="6" spans="1:24" ht="15.75">
      <c r="A6" s="1488"/>
      <c r="B6" s="1488"/>
      <c r="C6" s="697" t="s">
        <v>103</v>
      </c>
      <c r="D6" s="697" t="s">
        <v>104</v>
      </c>
      <c r="E6" s="697" t="s">
        <v>103</v>
      </c>
      <c r="F6" s="697" t="s">
        <v>104</v>
      </c>
      <c r="G6" s="697" t="s">
        <v>103</v>
      </c>
      <c r="H6" s="697" t="s">
        <v>104</v>
      </c>
      <c r="I6" s="697" t="s">
        <v>103</v>
      </c>
      <c r="J6" s="697" t="s">
        <v>104</v>
      </c>
      <c r="K6" s="697" t="s">
        <v>103</v>
      </c>
      <c r="L6" s="697" t="s">
        <v>104</v>
      </c>
      <c r="M6" s="697" t="s">
        <v>103</v>
      </c>
      <c r="N6" s="697" t="s">
        <v>104</v>
      </c>
      <c r="O6" s="697" t="s">
        <v>103</v>
      </c>
      <c r="P6" s="697" t="s">
        <v>104</v>
      </c>
      <c r="Q6" s="697" t="s">
        <v>103</v>
      </c>
      <c r="R6" s="697" t="s">
        <v>104</v>
      </c>
      <c r="S6" s="1431"/>
      <c r="T6" s="1431"/>
    </row>
    <row r="7" spans="1:24" ht="13.5" thickBot="1">
      <c r="A7" s="1492"/>
      <c r="B7" s="1492"/>
      <c r="C7" s="831" t="s">
        <v>627</v>
      </c>
      <c r="D7" s="831" t="s">
        <v>628</v>
      </c>
      <c r="E7" s="831" t="s">
        <v>627</v>
      </c>
      <c r="F7" s="831" t="s">
        <v>628</v>
      </c>
      <c r="G7" s="831" t="s">
        <v>627</v>
      </c>
      <c r="H7" s="831" t="s">
        <v>628</v>
      </c>
      <c r="I7" s="831" t="s">
        <v>627</v>
      </c>
      <c r="J7" s="831" t="s">
        <v>628</v>
      </c>
      <c r="K7" s="831" t="s">
        <v>627</v>
      </c>
      <c r="L7" s="831" t="s">
        <v>628</v>
      </c>
      <c r="M7" s="831" t="s">
        <v>627</v>
      </c>
      <c r="N7" s="831" t="s">
        <v>628</v>
      </c>
      <c r="O7" s="831" t="s">
        <v>627</v>
      </c>
      <c r="P7" s="831" t="s">
        <v>628</v>
      </c>
      <c r="Q7" s="831" t="s">
        <v>627</v>
      </c>
      <c r="R7" s="831" t="s">
        <v>628</v>
      </c>
      <c r="S7" s="1432"/>
      <c r="T7" s="1432"/>
    </row>
    <row r="8" spans="1:24" ht="16.5" thickTop="1">
      <c r="A8" s="1259" t="s">
        <v>54</v>
      </c>
      <c r="B8" s="1259"/>
      <c r="C8" s="832">
        <v>1008</v>
      </c>
      <c r="D8" s="832">
        <v>1013</v>
      </c>
      <c r="E8" s="832">
        <v>1206</v>
      </c>
      <c r="F8" s="832">
        <v>2325</v>
      </c>
      <c r="G8" s="832">
        <v>470</v>
      </c>
      <c r="H8" s="832">
        <v>965</v>
      </c>
      <c r="I8" s="832">
        <v>0</v>
      </c>
      <c r="J8" s="832">
        <v>0</v>
      </c>
      <c r="K8" s="832">
        <v>805</v>
      </c>
      <c r="L8" s="832">
        <v>1505</v>
      </c>
      <c r="M8" s="832">
        <v>183</v>
      </c>
      <c r="N8" s="832">
        <v>260</v>
      </c>
      <c r="O8" s="832">
        <v>0</v>
      </c>
      <c r="P8" s="832">
        <v>0</v>
      </c>
      <c r="Q8" s="832">
        <v>0</v>
      </c>
      <c r="R8" s="832">
        <v>0</v>
      </c>
      <c r="S8" s="1078" t="s">
        <v>449</v>
      </c>
      <c r="T8" s="1078"/>
    </row>
    <row r="9" spans="1:24" ht="15.75">
      <c r="A9" s="1252" t="s">
        <v>55</v>
      </c>
      <c r="B9" s="1252"/>
      <c r="C9" s="833">
        <v>433</v>
      </c>
      <c r="D9" s="833">
        <v>730</v>
      </c>
      <c r="E9" s="833">
        <v>429</v>
      </c>
      <c r="F9" s="833">
        <v>1008</v>
      </c>
      <c r="G9" s="833">
        <v>245</v>
      </c>
      <c r="H9" s="833">
        <v>662</v>
      </c>
      <c r="I9" s="833">
        <v>72</v>
      </c>
      <c r="J9" s="833">
        <v>94</v>
      </c>
      <c r="K9" s="833">
        <v>282</v>
      </c>
      <c r="L9" s="833">
        <v>818</v>
      </c>
      <c r="M9" s="833">
        <v>147</v>
      </c>
      <c r="N9" s="833">
        <v>397</v>
      </c>
      <c r="O9" s="833">
        <v>11</v>
      </c>
      <c r="P9" s="833">
        <v>12</v>
      </c>
      <c r="Q9" s="833">
        <v>19</v>
      </c>
      <c r="R9" s="833">
        <v>10</v>
      </c>
      <c r="S9" s="1077" t="s">
        <v>191</v>
      </c>
      <c r="T9" s="1077"/>
    </row>
    <row r="10" spans="1:24" ht="15.75">
      <c r="A10" s="1252" t="s">
        <v>56</v>
      </c>
      <c r="B10" s="1252"/>
      <c r="C10" s="833">
        <v>910</v>
      </c>
      <c r="D10" s="833">
        <v>1362</v>
      </c>
      <c r="E10" s="833">
        <v>1209</v>
      </c>
      <c r="F10" s="833">
        <v>2488</v>
      </c>
      <c r="G10" s="833">
        <v>522</v>
      </c>
      <c r="H10" s="833">
        <v>1466</v>
      </c>
      <c r="I10" s="833">
        <v>33</v>
      </c>
      <c r="J10" s="833">
        <v>81</v>
      </c>
      <c r="K10" s="833">
        <v>837</v>
      </c>
      <c r="L10" s="833">
        <v>1970</v>
      </c>
      <c r="M10" s="833">
        <v>271</v>
      </c>
      <c r="N10" s="833">
        <v>584</v>
      </c>
      <c r="O10" s="833">
        <v>10</v>
      </c>
      <c r="P10" s="833">
        <v>11</v>
      </c>
      <c r="Q10" s="833">
        <v>5</v>
      </c>
      <c r="R10" s="833">
        <v>5</v>
      </c>
      <c r="S10" s="1077" t="s">
        <v>192</v>
      </c>
      <c r="T10" s="1077"/>
    </row>
    <row r="11" spans="1:24" ht="21.75" customHeight="1">
      <c r="A11" s="1436" t="s">
        <v>386</v>
      </c>
      <c r="B11" s="641" t="s">
        <v>344</v>
      </c>
      <c r="C11" s="833">
        <v>233</v>
      </c>
      <c r="D11" s="833">
        <v>951</v>
      </c>
      <c r="E11" s="833">
        <v>257</v>
      </c>
      <c r="F11" s="833">
        <v>1205</v>
      </c>
      <c r="G11" s="833">
        <v>146</v>
      </c>
      <c r="H11" s="833">
        <v>1086</v>
      </c>
      <c r="I11" s="833">
        <v>6</v>
      </c>
      <c r="J11" s="833">
        <v>25</v>
      </c>
      <c r="K11" s="833">
        <v>201</v>
      </c>
      <c r="L11" s="833">
        <v>1148</v>
      </c>
      <c r="M11" s="833">
        <v>97</v>
      </c>
      <c r="N11" s="833">
        <v>465</v>
      </c>
      <c r="O11" s="833">
        <v>8</v>
      </c>
      <c r="P11" s="833">
        <v>31</v>
      </c>
      <c r="Q11" s="833">
        <v>12</v>
      </c>
      <c r="R11" s="833">
        <v>38</v>
      </c>
      <c r="S11" s="404" t="s">
        <v>453</v>
      </c>
      <c r="T11" s="1091" t="s">
        <v>179</v>
      </c>
    </row>
    <row r="12" spans="1:24" ht="15.75">
      <c r="A12" s="1437"/>
      <c r="B12" s="641" t="s">
        <v>345</v>
      </c>
      <c r="C12" s="833">
        <v>333</v>
      </c>
      <c r="D12" s="833">
        <v>989</v>
      </c>
      <c r="E12" s="833">
        <v>393</v>
      </c>
      <c r="F12" s="833">
        <v>1004</v>
      </c>
      <c r="G12" s="833">
        <v>216</v>
      </c>
      <c r="H12" s="833">
        <v>988</v>
      </c>
      <c r="I12" s="833">
        <v>2</v>
      </c>
      <c r="J12" s="833">
        <v>10</v>
      </c>
      <c r="K12" s="833">
        <v>339</v>
      </c>
      <c r="L12" s="833">
        <v>1078</v>
      </c>
      <c r="M12" s="833">
        <v>112</v>
      </c>
      <c r="N12" s="833">
        <v>499</v>
      </c>
      <c r="O12" s="833">
        <v>5</v>
      </c>
      <c r="P12" s="833">
        <v>28</v>
      </c>
      <c r="Q12" s="833">
        <v>12</v>
      </c>
      <c r="R12" s="833">
        <v>42</v>
      </c>
      <c r="S12" s="404" t="s">
        <v>454</v>
      </c>
      <c r="T12" s="1092"/>
    </row>
    <row r="13" spans="1:24" ht="15.75">
      <c r="A13" s="1437"/>
      <c r="B13" s="641" t="s">
        <v>346</v>
      </c>
      <c r="C13" s="833">
        <v>294</v>
      </c>
      <c r="D13" s="833">
        <v>619</v>
      </c>
      <c r="E13" s="833">
        <v>350</v>
      </c>
      <c r="F13" s="833">
        <v>843</v>
      </c>
      <c r="G13" s="833">
        <v>286</v>
      </c>
      <c r="H13" s="833">
        <v>477</v>
      </c>
      <c r="I13" s="833">
        <v>10</v>
      </c>
      <c r="J13" s="833">
        <v>12</v>
      </c>
      <c r="K13" s="833">
        <v>290</v>
      </c>
      <c r="L13" s="833">
        <v>614</v>
      </c>
      <c r="M13" s="833">
        <v>65</v>
      </c>
      <c r="N13" s="833">
        <v>178</v>
      </c>
      <c r="O13" s="833">
        <v>7</v>
      </c>
      <c r="P13" s="833">
        <v>13</v>
      </c>
      <c r="Q13" s="833">
        <v>11</v>
      </c>
      <c r="R13" s="833">
        <v>21</v>
      </c>
      <c r="S13" s="404" t="s">
        <v>455</v>
      </c>
      <c r="T13" s="1092"/>
    </row>
    <row r="14" spans="1:24" ht="15.75">
      <c r="A14" s="1437"/>
      <c r="B14" s="641" t="s">
        <v>341</v>
      </c>
      <c r="C14" s="833">
        <v>384</v>
      </c>
      <c r="D14" s="833">
        <v>922</v>
      </c>
      <c r="E14" s="833">
        <v>280</v>
      </c>
      <c r="F14" s="833">
        <v>1128</v>
      </c>
      <c r="G14" s="833">
        <v>184</v>
      </c>
      <c r="H14" s="833">
        <v>916</v>
      </c>
      <c r="I14" s="833">
        <v>0</v>
      </c>
      <c r="J14" s="833">
        <v>2</v>
      </c>
      <c r="K14" s="833">
        <v>302</v>
      </c>
      <c r="L14" s="833">
        <v>1103</v>
      </c>
      <c r="M14" s="833">
        <v>101</v>
      </c>
      <c r="N14" s="833">
        <v>398</v>
      </c>
      <c r="O14" s="833">
        <v>3</v>
      </c>
      <c r="P14" s="833">
        <v>33</v>
      </c>
      <c r="Q14" s="833">
        <v>2</v>
      </c>
      <c r="R14" s="833">
        <v>20</v>
      </c>
      <c r="S14" s="404" t="s">
        <v>456</v>
      </c>
      <c r="T14" s="1092"/>
    </row>
    <row r="15" spans="1:24" ht="15.75">
      <c r="A15" s="1437"/>
      <c r="B15" s="641" t="s">
        <v>342</v>
      </c>
      <c r="C15" s="833">
        <v>383</v>
      </c>
      <c r="D15" s="833">
        <v>1241</v>
      </c>
      <c r="E15" s="833">
        <v>352</v>
      </c>
      <c r="F15" s="833">
        <v>1536</v>
      </c>
      <c r="G15" s="833">
        <v>268</v>
      </c>
      <c r="H15" s="833">
        <v>1285</v>
      </c>
      <c r="I15" s="833">
        <v>4</v>
      </c>
      <c r="J15" s="833">
        <v>31</v>
      </c>
      <c r="K15" s="833">
        <v>341</v>
      </c>
      <c r="L15" s="833">
        <v>1687</v>
      </c>
      <c r="M15" s="833">
        <v>59</v>
      </c>
      <c r="N15" s="833">
        <v>344</v>
      </c>
      <c r="O15" s="833">
        <v>6</v>
      </c>
      <c r="P15" s="833">
        <v>25</v>
      </c>
      <c r="Q15" s="833">
        <v>7</v>
      </c>
      <c r="R15" s="833">
        <v>37</v>
      </c>
      <c r="S15" s="404" t="s">
        <v>457</v>
      </c>
      <c r="T15" s="1092"/>
    </row>
    <row r="16" spans="1:24" ht="15.75">
      <c r="A16" s="1447"/>
      <c r="B16" s="215" t="s">
        <v>343</v>
      </c>
      <c r="C16" s="834">
        <v>257</v>
      </c>
      <c r="D16" s="834">
        <v>654</v>
      </c>
      <c r="E16" s="834">
        <v>373</v>
      </c>
      <c r="F16" s="834">
        <v>985</v>
      </c>
      <c r="G16" s="834">
        <v>223</v>
      </c>
      <c r="H16" s="834">
        <v>647</v>
      </c>
      <c r="I16" s="834">
        <v>0</v>
      </c>
      <c r="J16" s="834">
        <v>1</v>
      </c>
      <c r="K16" s="834">
        <v>335</v>
      </c>
      <c r="L16" s="834">
        <v>918</v>
      </c>
      <c r="M16" s="834">
        <v>111</v>
      </c>
      <c r="N16" s="834">
        <v>247</v>
      </c>
      <c r="O16" s="834">
        <v>1</v>
      </c>
      <c r="P16" s="834">
        <v>16</v>
      </c>
      <c r="Q16" s="834">
        <v>4</v>
      </c>
      <c r="R16" s="834">
        <v>23</v>
      </c>
      <c r="S16" s="404" t="s">
        <v>458</v>
      </c>
      <c r="T16" s="1092"/>
    </row>
    <row r="17" spans="1:20" ht="18">
      <c r="A17" s="1088" t="s">
        <v>64</v>
      </c>
      <c r="B17" s="1088"/>
      <c r="C17" s="648">
        <v>921</v>
      </c>
      <c r="D17" s="648">
        <v>1190</v>
      </c>
      <c r="E17" s="648">
        <v>744</v>
      </c>
      <c r="F17" s="648">
        <v>1048</v>
      </c>
      <c r="G17" s="648">
        <v>453</v>
      </c>
      <c r="H17" s="648">
        <v>961</v>
      </c>
      <c r="I17" s="260">
        <v>8</v>
      </c>
      <c r="J17" s="648">
        <v>14</v>
      </c>
      <c r="K17" s="648">
        <v>571</v>
      </c>
      <c r="L17" s="260">
        <v>1370</v>
      </c>
      <c r="M17" s="648">
        <v>152</v>
      </c>
      <c r="N17" s="648">
        <v>346</v>
      </c>
      <c r="O17" s="690">
        <v>3</v>
      </c>
      <c r="P17" s="835">
        <v>15</v>
      </c>
      <c r="Q17" s="835">
        <v>24</v>
      </c>
      <c r="R17" s="835">
        <v>25</v>
      </c>
      <c r="S17" s="1077" t="s">
        <v>493</v>
      </c>
      <c r="T17" s="1077"/>
    </row>
    <row r="18" spans="1:20" ht="15.75">
      <c r="A18" s="1252" t="s">
        <v>65</v>
      </c>
      <c r="B18" s="1252"/>
      <c r="C18" s="833">
        <v>647</v>
      </c>
      <c r="D18" s="833">
        <v>1585</v>
      </c>
      <c r="E18" s="833">
        <v>1356</v>
      </c>
      <c r="F18" s="833">
        <v>3184</v>
      </c>
      <c r="G18" s="833">
        <v>496</v>
      </c>
      <c r="H18" s="833">
        <v>1376</v>
      </c>
      <c r="I18" s="833">
        <v>4</v>
      </c>
      <c r="J18" s="833">
        <v>16</v>
      </c>
      <c r="K18" s="833">
        <v>641</v>
      </c>
      <c r="L18" s="833">
        <v>1660</v>
      </c>
      <c r="M18" s="833">
        <v>252</v>
      </c>
      <c r="N18" s="833">
        <v>770</v>
      </c>
      <c r="O18" s="833">
        <v>21</v>
      </c>
      <c r="P18" s="833">
        <v>51</v>
      </c>
      <c r="Q18" s="833">
        <v>36</v>
      </c>
      <c r="R18" s="833">
        <v>27</v>
      </c>
      <c r="S18" s="1077" t="s">
        <v>199</v>
      </c>
      <c r="T18" s="1077"/>
    </row>
    <row r="19" spans="1:20" ht="15.75">
      <c r="A19" s="1252" t="s">
        <v>66</v>
      </c>
      <c r="B19" s="1252"/>
      <c r="C19" s="833">
        <v>552</v>
      </c>
      <c r="D19" s="833">
        <v>1019</v>
      </c>
      <c r="E19" s="833">
        <v>996</v>
      </c>
      <c r="F19" s="833">
        <v>2559</v>
      </c>
      <c r="G19" s="833">
        <v>363</v>
      </c>
      <c r="H19" s="833">
        <v>937</v>
      </c>
      <c r="I19" s="833">
        <v>0</v>
      </c>
      <c r="J19" s="833">
        <v>0</v>
      </c>
      <c r="K19" s="833">
        <v>582</v>
      </c>
      <c r="L19" s="833">
        <v>1486</v>
      </c>
      <c r="M19" s="833">
        <v>251</v>
      </c>
      <c r="N19" s="833">
        <v>604</v>
      </c>
      <c r="O19" s="833">
        <v>9</v>
      </c>
      <c r="P19" s="833">
        <v>24</v>
      </c>
      <c r="Q19" s="833">
        <v>13</v>
      </c>
      <c r="R19" s="833">
        <v>35</v>
      </c>
      <c r="S19" s="1077" t="s">
        <v>200</v>
      </c>
      <c r="T19" s="1077"/>
    </row>
    <row r="20" spans="1:20" ht="15.75">
      <c r="A20" s="1252" t="s">
        <v>67</v>
      </c>
      <c r="B20" s="1252"/>
      <c r="C20" s="833">
        <v>722</v>
      </c>
      <c r="D20" s="833">
        <v>929</v>
      </c>
      <c r="E20" s="833">
        <v>738</v>
      </c>
      <c r="F20" s="833">
        <v>1412</v>
      </c>
      <c r="G20" s="833">
        <v>389</v>
      </c>
      <c r="H20" s="833">
        <v>863</v>
      </c>
      <c r="I20" s="833">
        <v>8</v>
      </c>
      <c r="J20" s="833">
        <v>10</v>
      </c>
      <c r="K20" s="833">
        <v>503</v>
      </c>
      <c r="L20" s="833">
        <v>1128</v>
      </c>
      <c r="M20" s="833">
        <v>108</v>
      </c>
      <c r="N20" s="833">
        <v>289</v>
      </c>
      <c r="O20" s="833">
        <v>8</v>
      </c>
      <c r="P20" s="833">
        <v>81</v>
      </c>
      <c r="Q20" s="833">
        <v>14</v>
      </c>
      <c r="R20" s="833">
        <v>42</v>
      </c>
      <c r="S20" s="1077" t="s">
        <v>450</v>
      </c>
      <c r="T20" s="1077"/>
    </row>
    <row r="21" spans="1:20" ht="15.75">
      <c r="A21" s="1252" t="s">
        <v>137</v>
      </c>
      <c r="B21" s="1252"/>
      <c r="C21" s="833">
        <v>633</v>
      </c>
      <c r="D21" s="833">
        <v>806</v>
      </c>
      <c r="E21" s="833">
        <v>961</v>
      </c>
      <c r="F21" s="833">
        <v>1616</v>
      </c>
      <c r="G21" s="833">
        <v>362</v>
      </c>
      <c r="H21" s="833">
        <v>964</v>
      </c>
      <c r="I21" s="833">
        <v>6</v>
      </c>
      <c r="J21" s="833">
        <v>15</v>
      </c>
      <c r="K21" s="833">
        <v>536</v>
      </c>
      <c r="L21" s="833">
        <v>1174</v>
      </c>
      <c r="M21" s="833">
        <v>109</v>
      </c>
      <c r="N21" s="833">
        <v>286</v>
      </c>
      <c r="O21" s="833">
        <v>9</v>
      </c>
      <c r="P21" s="833">
        <v>35</v>
      </c>
      <c r="Q21" s="833">
        <v>0</v>
      </c>
      <c r="R21" s="836">
        <v>0</v>
      </c>
      <c r="S21" s="1077" t="s">
        <v>451</v>
      </c>
      <c r="T21" s="1077"/>
    </row>
    <row r="22" spans="1:20" ht="15.75">
      <c r="A22" s="1252" t="s">
        <v>69</v>
      </c>
      <c r="B22" s="1252"/>
      <c r="C22" s="833">
        <v>356</v>
      </c>
      <c r="D22" s="833">
        <v>570</v>
      </c>
      <c r="E22" s="833">
        <v>440</v>
      </c>
      <c r="F22" s="833">
        <v>579</v>
      </c>
      <c r="G22" s="833">
        <v>241</v>
      </c>
      <c r="H22" s="833">
        <v>488</v>
      </c>
      <c r="I22" s="833">
        <v>7</v>
      </c>
      <c r="J22" s="833">
        <v>9</v>
      </c>
      <c r="K22" s="833">
        <v>316</v>
      </c>
      <c r="L22" s="833">
        <v>558</v>
      </c>
      <c r="M22" s="833">
        <v>39</v>
      </c>
      <c r="N22" s="833">
        <v>113</v>
      </c>
      <c r="O22" s="833">
        <v>4</v>
      </c>
      <c r="P22" s="833">
        <v>23</v>
      </c>
      <c r="Q22" s="833">
        <v>13</v>
      </c>
      <c r="R22" s="833">
        <v>26</v>
      </c>
      <c r="S22" s="1077" t="s">
        <v>452</v>
      </c>
      <c r="T22" s="1077"/>
    </row>
    <row r="23" spans="1:20" ht="15.75">
      <c r="A23" s="1252" t="s">
        <v>70</v>
      </c>
      <c r="B23" s="1252"/>
      <c r="C23" s="833">
        <v>683</v>
      </c>
      <c r="D23" s="833">
        <v>1059</v>
      </c>
      <c r="E23" s="833">
        <v>1205</v>
      </c>
      <c r="F23" s="833">
        <v>1877</v>
      </c>
      <c r="G23" s="833">
        <v>456</v>
      </c>
      <c r="H23" s="833">
        <v>1044</v>
      </c>
      <c r="I23" s="833">
        <v>0</v>
      </c>
      <c r="J23" s="833">
        <v>0</v>
      </c>
      <c r="K23" s="833">
        <v>865</v>
      </c>
      <c r="L23" s="833">
        <v>1440</v>
      </c>
      <c r="M23" s="833">
        <v>178</v>
      </c>
      <c r="N23" s="833">
        <v>397</v>
      </c>
      <c r="O23" s="833">
        <v>6</v>
      </c>
      <c r="P23" s="833">
        <v>14</v>
      </c>
      <c r="Q23" s="833">
        <v>13</v>
      </c>
      <c r="R23" s="833">
        <v>30</v>
      </c>
      <c r="S23" s="1077" t="s">
        <v>204</v>
      </c>
      <c r="T23" s="1077"/>
    </row>
    <row r="24" spans="1:20" ht="15.75">
      <c r="A24" s="1252" t="s">
        <v>71</v>
      </c>
      <c r="B24" s="1252"/>
      <c r="C24" s="833">
        <v>1474</v>
      </c>
      <c r="D24" s="833">
        <v>1699</v>
      </c>
      <c r="E24" s="833">
        <v>2268</v>
      </c>
      <c r="F24" s="833">
        <v>3779</v>
      </c>
      <c r="G24" s="833">
        <v>780</v>
      </c>
      <c r="H24" s="833">
        <v>1325</v>
      </c>
      <c r="I24" s="833">
        <v>25</v>
      </c>
      <c r="J24" s="833">
        <v>7</v>
      </c>
      <c r="K24" s="833">
        <v>1180</v>
      </c>
      <c r="L24" s="833">
        <v>2002</v>
      </c>
      <c r="M24" s="833">
        <v>588</v>
      </c>
      <c r="N24" s="833">
        <v>855</v>
      </c>
      <c r="O24" s="833">
        <v>9</v>
      </c>
      <c r="P24" s="833">
        <v>23</v>
      </c>
      <c r="Q24" s="833">
        <v>28</v>
      </c>
      <c r="R24" s="833">
        <v>19</v>
      </c>
      <c r="S24" s="1077" t="s">
        <v>205</v>
      </c>
      <c r="T24" s="1077"/>
    </row>
    <row r="25" spans="1:20" ht="15.75">
      <c r="A25" s="1252" t="s">
        <v>72</v>
      </c>
      <c r="B25" s="1252"/>
      <c r="C25" s="833">
        <v>1470</v>
      </c>
      <c r="D25" s="833">
        <v>2389</v>
      </c>
      <c r="E25" s="833">
        <v>1728</v>
      </c>
      <c r="F25" s="833">
        <v>1987</v>
      </c>
      <c r="G25" s="833">
        <v>510</v>
      </c>
      <c r="H25" s="833">
        <v>1051</v>
      </c>
      <c r="I25" s="833">
        <v>0</v>
      </c>
      <c r="J25" s="833">
        <v>0</v>
      </c>
      <c r="K25" s="833">
        <v>315</v>
      </c>
      <c r="L25" s="833">
        <v>618</v>
      </c>
      <c r="M25" s="833">
        <v>115</v>
      </c>
      <c r="N25" s="833">
        <v>140</v>
      </c>
      <c r="O25" s="833">
        <v>0</v>
      </c>
      <c r="P25" s="833">
        <v>0</v>
      </c>
      <c r="Q25" s="833">
        <v>0</v>
      </c>
      <c r="R25" s="833">
        <v>0</v>
      </c>
      <c r="S25" s="1077" t="s">
        <v>206</v>
      </c>
      <c r="T25" s="1077"/>
    </row>
    <row r="26" spans="1:20" ht="15.75">
      <c r="A26" s="1253" t="s">
        <v>73</v>
      </c>
      <c r="B26" s="1253"/>
      <c r="C26" s="837">
        <v>691</v>
      </c>
      <c r="D26" s="837">
        <v>1722</v>
      </c>
      <c r="E26" s="837">
        <v>895</v>
      </c>
      <c r="F26" s="837">
        <v>2290</v>
      </c>
      <c r="G26" s="837">
        <v>419</v>
      </c>
      <c r="H26" s="837">
        <v>1667</v>
      </c>
      <c r="I26" s="837">
        <v>0</v>
      </c>
      <c r="J26" s="837">
        <v>0</v>
      </c>
      <c r="K26" s="837">
        <v>753</v>
      </c>
      <c r="L26" s="837">
        <v>2473</v>
      </c>
      <c r="M26" s="837">
        <v>109</v>
      </c>
      <c r="N26" s="837">
        <v>577</v>
      </c>
      <c r="O26" s="837">
        <v>18</v>
      </c>
      <c r="P26" s="837">
        <v>51</v>
      </c>
      <c r="Q26" s="837">
        <v>16</v>
      </c>
      <c r="R26" s="837">
        <v>48</v>
      </c>
      <c r="S26" s="1089" t="s">
        <v>636</v>
      </c>
      <c r="T26" s="1089"/>
    </row>
    <row r="27" spans="1:20" ht="15.75">
      <c r="A27" s="1254" t="s">
        <v>32</v>
      </c>
      <c r="B27" s="1254"/>
      <c r="C27" s="826">
        <f t="shared" ref="C27:R27" si="0">SUM(C8:C26)</f>
        <v>12384</v>
      </c>
      <c r="D27" s="826">
        <f t="shared" si="0"/>
        <v>21449</v>
      </c>
      <c r="E27" s="826">
        <f t="shared" si="0"/>
        <v>16180</v>
      </c>
      <c r="F27" s="826">
        <f t="shared" si="0"/>
        <v>32853</v>
      </c>
      <c r="G27" s="826">
        <f t="shared" si="0"/>
        <v>7029</v>
      </c>
      <c r="H27" s="826">
        <f t="shared" si="0"/>
        <v>19168</v>
      </c>
      <c r="I27" s="826">
        <f t="shared" si="0"/>
        <v>185</v>
      </c>
      <c r="J27" s="826">
        <f t="shared" si="0"/>
        <v>327</v>
      </c>
      <c r="K27" s="826">
        <f t="shared" si="0"/>
        <v>9994</v>
      </c>
      <c r="L27" s="826">
        <f t="shared" si="0"/>
        <v>24750</v>
      </c>
      <c r="M27" s="826">
        <f t="shared" si="0"/>
        <v>3047</v>
      </c>
      <c r="N27" s="838">
        <f t="shared" si="0"/>
        <v>7749</v>
      </c>
      <c r="O27" s="838">
        <f t="shared" si="0"/>
        <v>138</v>
      </c>
      <c r="P27" s="838">
        <f t="shared" si="0"/>
        <v>486</v>
      </c>
      <c r="Q27" s="838">
        <f t="shared" si="0"/>
        <v>229</v>
      </c>
      <c r="R27" s="838">
        <f t="shared" si="0"/>
        <v>448</v>
      </c>
      <c r="S27" s="1090" t="s">
        <v>181</v>
      </c>
      <c r="T27" s="1090"/>
    </row>
    <row r="51" spans="3:15"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</row>
    <row r="52" spans="3:15"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</row>
    <row r="53" spans="3:15"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</row>
    <row r="54" spans="3:15"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</row>
  </sheetData>
  <mergeCells count="22">
    <mergeCell ref="A1:T1"/>
    <mergeCell ref="A2:S2"/>
    <mergeCell ref="A3:B3"/>
    <mergeCell ref="A4:B7"/>
    <mergeCell ref="C4:D4"/>
    <mergeCell ref="E4:F4"/>
    <mergeCell ref="G4:H4"/>
    <mergeCell ref="I4:J4"/>
    <mergeCell ref="K3:L4"/>
    <mergeCell ref="M4:N4"/>
    <mergeCell ref="O5:P5"/>
    <mergeCell ref="Q5:R5"/>
    <mergeCell ref="O4:P4"/>
    <mergeCell ref="Q4:R4"/>
    <mergeCell ref="S4:T7"/>
    <mergeCell ref="A11:A16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3:T59"/>
  <sheetViews>
    <sheetView rightToLeft="1" topLeftCell="C1" workbookViewId="0">
      <selection activeCell="U8" sqref="U8:V26"/>
    </sheetView>
  </sheetViews>
  <sheetFormatPr defaultRowHeight="12.75"/>
  <sheetData>
    <row r="3" spans="1:20" ht="18">
      <c r="A3" s="1256" t="s">
        <v>788</v>
      </c>
      <c r="B3" s="1256"/>
      <c r="C3" s="1256"/>
      <c r="D3" s="1256"/>
      <c r="Q3" s="1257" t="s">
        <v>789</v>
      </c>
      <c r="R3" s="1257"/>
      <c r="S3" s="1257"/>
      <c r="T3" s="1257"/>
    </row>
    <row r="4" spans="1:20" ht="15.75">
      <c r="A4" s="1249" t="s">
        <v>41</v>
      </c>
      <c r="B4" s="1249"/>
      <c r="C4" s="698"/>
      <c r="D4" s="1249" t="s">
        <v>790</v>
      </c>
      <c r="E4" s="1249"/>
      <c r="F4" s="1249" t="s">
        <v>791</v>
      </c>
      <c r="G4" s="1249"/>
      <c r="H4" s="1249" t="s">
        <v>792</v>
      </c>
      <c r="I4" s="1249"/>
      <c r="J4" s="1249" t="s">
        <v>793</v>
      </c>
      <c r="K4" s="1249"/>
      <c r="L4" s="1249" t="s">
        <v>794</v>
      </c>
      <c r="M4" s="1249"/>
      <c r="N4" s="1249" t="s">
        <v>795</v>
      </c>
      <c r="O4" s="1249"/>
      <c r="P4" s="1249" t="s">
        <v>796</v>
      </c>
      <c r="Q4" s="1249"/>
      <c r="R4" s="698"/>
      <c r="S4" s="1070" t="s">
        <v>180</v>
      </c>
      <c r="T4" s="1070"/>
    </row>
    <row r="5" spans="1:20" ht="15.75">
      <c r="A5" s="1250"/>
      <c r="B5" s="1250"/>
      <c r="C5" s="697"/>
      <c r="D5" s="1250" t="s">
        <v>797</v>
      </c>
      <c r="E5" s="1250"/>
      <c r="F5" s="1250" t="s">
        <v>798</v>
      </c>
      <c r="G5" s="1250"/>
      <c r="H5" s="1250" t="s">
        <v>799</v>
      </c>
      <c r="I5" s="1250"/>
      <c r="J5" s="1250" t="s">
        <v>800</v>
      </c>
      <c r="K5" s="1250"/>
      <c r="L5" s="1250" t="s">
        <v>801</v>
      </c>
      <c r="M5" s="1250"/>
      <c r="N5" s="1250" t="s">
        <v>802</v>
      </c>
      <c r="O5" s="1250"/>
      <c r="P5" s="1250" t="s">
        <v>803</v>
      </c>
      <c r="Q5" s="1250"/>
      <c r="R5" s="697"/>
      <c r="S5" s="1082"/>
      <c r="T5" s="1082"/>
    </row>
    <row r="6" spans="1:20" ht="15.75">
      <c r="A6" s="1250"/>
      <c r="B6" s="1250"/>
      <c r="C6" s="697"/>
      <c r="D6" s="697" t="s">
        <v>103</v>
      </c>
      <c r="E6" s="697" t="s">
        <v>104</v>
      </c>
      <c r="F6" s="697" t="s">
        <v>103</v>
      </c>
      <c r="G6" s="697" t="s">
        <v>104</v>
      </c>
      <c r="H6" s="697" t="s">
        <v>103</v>
      </c>
      <c r="I6" s="697" t="s">
        <v>104</v>
      </c>
      <c r="J6" s="697" t="s">
        <v>103</v>
      </c>
      <c r="K6" s="697" t="s">
        <v>104</v>
      </c>
      <c r="L6" s="697" t="s">
        <v>103</v>
      </c>
      <c r="M6" s="697" t="s">
        <v>104</v>
      </c>
      <c r="N6" s="697" t="s">
        <v>103</v>
      </c>
      <c r="O6" s="697" t="s">
        <v>104</v>
      </c>
      <c r="P6" s="697" t="s">
        <v>103</v>
      </c>
      <c r="Q6" s="697" t="s">
        <v>104</v>
      </c>
      <c r="R6" s="697"/>
      <c r="S6" s="1082"/>
      <c r="T6" s="1082"/>
    </row>
    <row r="7" spans="1:20" ht="15.75">
      <c r="A7" s="1258"/>
      <c r="B7" s="1258"/>
      <c r="C7" s="701"/>
      <c r="D7" s="701" t="s">
        <v>627</v>
      </c>
      <c r="E7" s="701" t="s">
        <v>628</v>
      </c>
      <c r="F7" s="701" t="s">
        <v>627</v>
      </c>
      <c r="G7" s="701" t="s">
        <v>628</v>
      </c>
      <c r="H7" s="701" t="s">
        <v>627</v>
      </c>
      <c r="I7" s="701" t="s">
        <v>628</v>
      </c>
      <c r="J7" s="701" t="s">
        <v>627</v>
      </c>
      <c r="K7" s="701" t="s">
        <v>628</v>
      </c>
      <c r="L7" s="701" t="s">
        <v>627</v>
      </c>
      <c r="M7" s="701" t="s">
        <v>628</v>
      </c>
      <c r="N7" s="701" t="s">
        <v>627</v>
      </c>
      <c r="O7" s="701" t="s">
        <v>628</v>
      </c>
      <c r="P7" s="701" t="s">
        <v>627</v>
      </c>
      <c r="Q7" s="701" t="s">
        <v>628</v>
      </c>
      <c r="R7" s="701"/>
      <c r="S7" s="1071"/>
      <c r="T7" s="1071"/>
    </row>
    <row r="8" spans="1:20" ht="15.75">
      <c r="A8" s="1259" t="s">
        <v>54</v>
      </c>
      <c r="B8" s="1259"/>
      <c r="C8" s="472"/>
      <c r="D8" s="832">
        <v>605</v>
      </c>
      <c r="E8" s="832">
        <v>350</v>
      </c>
      <c r="F8" s="832">
        <v>169</v>
      </c>
      <c r="G8" s="832">
        <v>100</v>
      </c>
      <c r="H8" s="832">
        <v>200</v>
      </c>
      <c r="I8" s="832">
        <v>303</v>
      </c>
      <c r="J8" s="832">
        <v>341</v>
      </c>
      <c r="K8" s="832">
        <v>274</v>
      </c>
      <c r="L8" s="832">
        <v>58</v>
      </c>
      <c r="M8" s="832">
        <v>367</v>
      </c>
      <c r="N8" s="832">
        <v>0</v>
      </c>
      <c r="O8" s="832">
        <v>0</v>
      </c>
      <c r="P8" s="832">
        <v>370</v>
      </c>
      <c r="Q8" s="832">
        <v>432</v>
      </c>
      <c r="R8" s="832"/>
      <c r="S8" s="1078" t="s">
        <v>449</v>
      </c>
      <c r="T8" s="1078"/>
    </row>
    <row r="9" spans="1:20" ht="15.75">
      <c r="A9" s="1252" t="s">
        <v>55</v>
      </c>
      <c r="B9" s="1252"/>
      <c r="C9" s="823"/>
      <c r="D9" s="833">
        <v>66</v>
      </c>
      <c r="E9" s="833">
        <v>62</v>
      </c>
      <c r="F9" s="833">
        <v>55</v>
      </c>
      <c r="G9" s="833">
        <v>51</v>
      </c>
      <c r="H9" s="833">
        <v>252</v>
      </c>
      <c r="I9" s="833">
        <v>445</v>
      </c>
      <c r="J9" s="833">
        <v>247</v>
      </c>
      <c r="K9" s="833">
        <v>285</v>
      </c>
      <c r="L9" s="833">
        <v>107</v>
      </c>
      <c r="M9" s="833">
        <v>414</v>
      </c>
      <c r="N9" s="833">
        <v>13</v>
      </c>
      <c r="O9" s="833">
        <v>14</v>
      </c>
      <c r="P9" s="833">
        <v>23</v>
      </c>
      <c r="Q9" s="833">
        <v>41</v>
      </c>
      <c r="R9" s="833"/>
      <c r="S9" s="1077" t="s">
        <v>191</v>
      </c>
      <c r="T9" s="1077"/>
    </row>
    <row r="10" spans="1:20" ht="15.75">
      <c r="A10" s="1252" t="s">
        <v>56</v>
      </c>
      <c r="B10" s="1252"/>
      <c r="C10" s="823"/>
      <c r="D10" s="833">
        <v>237</v>
      </c>
      <c r="E10" s="833">
        <v>188</v>
      </c>
      <c r="F10" s="833">
        <v>104</v>
      </c>
      <c r="G10" s="833">
        <v>88</v>
      </c>
      <c r="H10" s="833">
        <v>343</v>
      </c>
      <c r="I10" s="833">
        <v>460</v>
      </c>
      <c r="J10" s="833">
        <v>665</v>
      </c>
      <c r="K10" s="833">
        <v>405</v>
      </c>
      <c r="L10" s="833">
        <v>285</v>
      </c>
      <c r="M10" s="833">
        <v>625</v>
      </c>
      <c r="N10" s="833">
        <v>76</v>
      </c>
      <c r="O10" s="833">
        <v>83</v>
      </c>
      <c r="P10" s="833">
        <v>141</v>
      </c>
      <c r="Q10" s="833">
        <v>259</v>
      </c>
      <c r="R10" s="833"/>
      <c r="S10" s="1077" t="s">
        <v>192</v>
      </c>
      <c r="T10" s="1077"/>
    </row>
    <row r="11" spans="1:20" ht="59.25">
      <c r="A11" s="1079" t="s">
        <v>386</v>
      </c>
      <c r="B11" s="641" t="s">
        <v>344</v>
      </c>
      <c r="C11" s="648"/>
      <c r="D11" s="833">
        <v>92</v>
      </c>
      <c r="E11" s="833">
        <v>360</v>
      </c>
      <c r="F11" s="833">
        <v>41</v>
      </c>
      <c r="G11" s="833">
        <v>172</v>
      </c>
      <c r="H11" s="833">
        <v>88</v>
      </c>
      <c r="I11" s="833">
        <v>292</v>
      </c>
      <c r="J11" s="833">
        <v>209</v>
      </c>
      <c r="K11" s="833">
        <v>322</v>
      </c>
      <c r="L11" s="833">
        <v>211</v>
      </c>
      <c r="M11" s="833">
        <v>470</v>
      </c>
      <c r="N11" s="833">
        <v>32</v>
      </c>
      <c r="O11" s="833">
        <v>175</v>
      </c>
      <c r="P11" s="833">
        <v>51</v>
      </c>
      <c r="Q11" s="833">
        <v>358</v>
      </c>
      <c r="R11" s="833"/>
      <c r="S11" s="404" t="s">
        <v>453</v>
      </c>
      <c r="T11" s="1091" t="s">
        <v>179</v>
      </c>
    </row>
    <row r="12" spans="1:20" ht="15.75">
      <c r="A12" s="1135"/>
      <c r="B12" s="641" t="s">
        <v>345</v>
      </c>
      <c r="C12" s="648"/>
      <c r="D12" s="833">
        <v>146</v>
      </c>
      <c r="E12" s="833">
        <v>382</v>
      </c>
      <c r="F12" s="833">
        <v>62</v>
      </c>
      <c r="G12" s="833">
        <v>179</v>
      </c>
      <c r="H12" s="833">
        <v>167</v>
      </c>
      <c r="I12" s="833">
        <v>377</v>
      </c>
      <c r="J12" s="833">
        <v>179</v>
      </c>
      <c r="K12" s="833">
        <v>285</v>
      </c>
      <c r="L12" s="833">
        <v>176</v>
      </c>
      <c r="M12" s="833">
        <v>390</v>
      </c>
      <c r="N12" s="833">
        <v>48</v>
      </c>
      <c r="O12" s="833">
        <v>172</v>
      </c>
      <c r="P12" s="833">
        <v>0</v>
      </c>
      <c r="Q12" s="833">
        <v>0</v>
      </c>
      <c r="R12" s="833"/>
      <c r="S12" s="404" t="s">
        <v>454</v>
      </c>
      <c r="T12" s="1092"/>
    </row>
    <row r="13" spans="1:20" ht="15.75">
      <c r="A13" s="1135"/>
      <c r="B13" s="641" t="s">
        <v>346</v>
      </c>
      <c r="C13" s="648"/>
      <c r="D13" s="833">
        <v>135</v>
      </c>
      <c r="E13" s="833">
        <v>273</v>
      </c>
      <c r="F13" s="833">
        <v>53</v>
      </c>
      <c r="G13" s="833">
        <v>122</v>
      </c>
      <c r="H13" s="833">
        <v>78</v>
      </c>
      <c r="I13" s="833">
        <v>160</v>
      </c>
      <c r="J13" s="833">
        <v>158</v>
      </c>
      <c r="K13" s="833">
        <v>110</v>
      </c>
      <c r="L13" s="833">
        <v>193</v>
      </c>
      <c r="M13" s="833">
        <v>168</v>
      </c>
      <c r="N13" s="833">
        <v>36</v>
      </c>
      <c r="O13" s="833">
        <v>52</v>
      </c>
      <c r="P13" s="833">
        <v>83</v>
      </c>
      <c r="Q13" s="833">
        <v>162</v>
      </c>
      <c r="R13" s="833"/>
      <c r="S13" s="404" t="s">
        <v>455</v>
      </c>
      <c r="T13" s="1092"/>
    </row>
    <row r="14" spans="1:20" ht="15.75">
      <c r="A14" s="1135"/>
      <c r="B14" s="641" t="s">
        <v>341</v>
      </c>
      <c r="C14" s="648"/>
      <c r="D14" s="833">
        <v>114</v>
      </c>
      <c r="E14" s="833">
        <v>211</v>
      </c>
      <c r="F14" s="833">
        <v>31</v>
      </c>
      <c r="G14" s="833">
        <v>99</v>
      </c>
      <c r="H14" s="833">
        <v>86</v>
      </c>
      <c r="I14" s="833">
        <v>289</v>
      </c>
      <c r="J14" s="833">
        <v>131</v>
      </c>
      <c r="K14" s="833">
        <v>222</v>
      </c>
      <c r="L14" s="833">
        <v>123</v>
      </c>
      <c r="M14" s="833">
        <v>444</v>
      </c>
      <c r="N14" s="833">
        <v>25</v>
      </c>
      <c r="O14" s="833">
        <v>114</v>
      </c>
      <c r="P14" s="833">
        <v>50</v>
      </c>
      <c r="Q14" s="833">
        <v>159</v>
      </c>
      <c r="R14" s="833"/>
      <c r="S14" s="404" t="s">
        <v>456</v>
      </c>
      <c r="T14" s="1092"/>
    </row>
    <row r="15" spans="1:20" ht="15.75">
      <c r="A15" s="1135"/>
      <c r="B15" s="641" t="s">
        <v>342</v>
      </c>
      <c r="C15" s="648"/>
      <c r="D15" s="833">
        <v>153</v>
      </c>
      <c r="E15" s="833">
        <v>338</v>
      </c>
      <c r="F15" s="833">
        <v>53</v>
      </c>
      <c r="G15" s="833">
        <v>117</v>
      </c>
      <c r="H15" s="833">
        <v>91</v>
      </c>
      <c r="I15" s="833">
        <v>298</v>
      </c>
      <c r="J15" s="833">
        <v>219</v>
      </c>
      <c r="K15" s="833">
        <v>324</v>
      </c>
      <c r="L15" s="833">
        <v>200</v>
      </c>
      <c r="M15" s="833">
        <v>556</v>
      </c>
      <c r="N15" s="833">
        <v>30</v>
      </c>
      <c r="O15" s="833">
        <v>165</v>
      </c>
      <c r="P15" s="833">
        <v>74</v>
      </c>
      <c r="Q15" s="833">
        <v>189</v>
      </c>
      <c r="R15" s="833"/>
      <c r="S15" s="404" t="s">
        <v>457</v>
      </c>
      <c r="T15" s="1092"/>
    </row>
    <row r="16" spans="1:20" ht="15.75">
      <c r="A16" s="1136"/>
      <c r="B16" s="215" t="s">
        <v>343</v>
      </c>
      <c r="C16" s="703"/>
      <c r="D16" s="834">
        <v>107</v>
      </c>
      <c r="E16" s="834">
        <v>168</v>
      </c>
      <c r="F16" s="834">
        <v>35</v>
      </c>
      <c r="G16" s="834">
        <v>60</v>
      </c>
      <c r="H16" s="834">
        <v>100</v>
      </c>
      <c r="I16" s="834">
        <v>183</v>
      </c>
      <c r="J16" s="834">
        <v>287</v>
      </c>
      <c r="K16" s="834">
        <v>147</v>
      </c>
      <c r="L16" s="834">
        <v>192</v>
      </c>
      <c r="M16" s="834">
        <v>308</v>
      </c>
      <c r="N16" s="834">
        <v>71</v>
      </c>
      <c r="O16" s="834">
        <v>160</v>
      </c>
      <c r="P16" s="834">
        <v>56</v>
      </c>
      <c r="Q16" s="834">
        <v>192</v>
      </c>
      <c r="R16" s="834"/>
      <c r="S16" s="404" t="s">
        <v>458</v>
      </c>
      <c r="T16" s="1092"/>
    </row>
    <row r="17" spans="1:20" ht="18">
      <c r="A17" s="1088" t="s">
        <v>64</v>
      </c>
      <c r="B17" s="1088"/>
      <c r="C17" s="648"/>
      <c r="D17" s="648">
        <v>306</v>
      </c>
      <c r="E17" s="648">
        <v>157</v>
      </c>
      <c r="F17" s="648">
        <v>93</v>
      </c>
      <c r="G17" s="648">
        <v>65</v>
      </c>
      <c r="H17" s="648">
        <v>207</v>
      </c>
      <c r="I17" s="648">
        <v>207</v>
      </c>
      <c r="J17" s="260">
        <v>399</v>
      </c>
      <c r="K17" s="648">
        <v>138</v>
      </c>
      <c r="L17" s="648">
        <v>80</v>
      </c>
      <c r="M17" s="260">
        <v>281</v>
      </c>
      <c r="N17" s="648">
        <v>69</v>
      </c>
      <c r="O17" s="648">
        <v>55</v>
      </c>
      <c r="P17" s="690">
        <v>136</v>
      </c>
      <c r="Q17" s="835">
        <v>254</v>
      </c>
      <c r="R17" s="683"/>
      <c r="S17" s="1077" t="s">
        <v>493</v>
      </c>
      <c r="T17" s="1077"/>
    </row>
    <row r="18" spans="1:20" ht="15.75">
      <c r="A18" s="1252" t="s">
        <v>65</v>
      </c>
      <c r="B18" s="1252"/>
      <c r="C18" s="823"/>
      <c r="D18" s="833">
        <v>471</v>
      </c>
      <c r="E18" s="833">
        <v>343</v>
      </c>
      <c r="F18" s="833">
        <v>142</v>
      </c>
      <c r="G18" s="833">
        <v>119</v>
      </c>
      <c r="H18" s="833">
        <v>332</v>
      </c>
      <c r="I18" s="833">
        <v>541</v>
      </c>
      <c r="J18" s="833">
        <v>596</v>
      </c>
      <c r="K18" s="833">
        <v>399</v>
      </c>
      <c r="L18" s="833">
        <v>351</v>
      </c>
      <c r="M18" s="833">
        <v>794</v>
      </c>
      <c r="N18" s="833">
        <v>126</v>
      </c>
      <c r="O18" s="833">
        <v>88</v>
      </c>
      <c r="P18" s="833">
        <v>108</v>
      </c>
      <c r="Q18" s="833">
        <v>118</v>
      </c>
      <c r="R18" s="833"/>
      <c r="S18" s="1077" t="s">
        <v>199</v>
      </c>
      <c r="T18" s="1077"/>
    </row>
    <row r="19" spans="1:20" ht="15.75">
      <c r="A19" s="1252" t="s">
        <v>66</v>
      </c>
      <c r="B19" s="1252"/>
      <c r="C19" s="823"/>
      <c r="D19" s="833">
        <v>170</v>
      </c>
      <c r="E19" s="833">
        <v>189</v>
      </c>
      <c r="F19" s="833">
        <v>32</v>
      </c>
      <c r="G19" s="833">
        <v>91</v>
      </c>
      <c r="H19" s="833">
        <v>173</v>
      </c>
      <c r="I19" s="833">
        <v>295</v>
      </c>
      <c r="J19" s="833">
        <v>460</v>
      </c>
      <c r="K19" s="833">
        <v>239</v>
      </c>
      <c r="L19" s="833">
        <v>254</v>
      </c>
      <c r="M19" s="833">
        <v>463</v>
      </c>
      <c r="N19" s="833">
        <v>84</v>
      </c>
      <c r="O19" s="833">
        <v>49</v>
      </c>
      <c r="P19" s="833">
        <v>16</v>
      </c>
      <c r="Q19" s="833">
        <v>47</v>
      </c>
      <c r="R19" s="833"/>
      <c r="S19" s="1077" t="s">
        <v>200</v>
      </c>
      <c r="T19" s="1077"/>
    </row>
    <row r="20" spans="1:20" ht="15.75">
      <c r="A20" s="1252" t="s">
        <v>67</v>
      </c>
      <c r="B20" s="1252"/>
      <c r="C20" s="823"/>
      <c r="D20" s="833">
        <v>201</v>
      </c>
      <c r="E20" s="833">
        <v>210</v>
      </c>
      <c r="F20" s="833">
        <v>71</v>
      </c>
      <c r="G20" s="833">
        <v>371</v>
      </c>
      <c r="H20" s="833">
        <v>37</v>
      </c>
      <c r="I20" s="833">
        <v>94</v>
      </c>
      <c r="J20" s="833">
        <v>568</v>
      </c>
      <c r="K20" s="833">
        <v>180</v>
      </c>
      <c r="L20" s="833">
        <v>168</v>
      </c>
      <c r="M20" s="833">
        <v>173</v>
      </c>
      <c r="N20" s="833">
        <v>94</v>
      </c>
      <c r="O20" s="833">
        <v>55</v>
      </c>
      <c r="P20" s="833">
        <v>140</v>
      </c>
      <c r="Q20" s="833">
        <v>360</v>
      </c>
      <c r="R20" s="833"/>
      <c r="S20" s="1077" t="s">
        <v>450</v>
      </c>
      <c r="T20" s="1077"/>
    </row>
    <row r="21" spans="1:20" ht="15.75">
      <c r="A21" s="1252" t="s">
        <v>137</v>
      </c>
      <c r="B21" s="1252"/>
      <c r="C21" s="823"/>
      <c r="D21" s="833">
        <v>433</v>
      </c>
      <c r="E21" s="833">
        <v>373</v>
      </c>
      <c r="F21" s="833">
        <v>31</v>
      </c>
      <c r="G21" s="833">
        <v>88</v>
      </c>
      <c r="H21" s="833">
        <v>150</v>
      </c>
      <c r="I21" s="833">
        <v>149</v>
      </c>
      <c r="J21" s="833">
        <v>426</v>
      </c>
      <c r="K21" s="833">
        <v>254</v>
      </c>
      <c r="L21" s="833">
        <v>142</v>
      </c>
      <c r="M21" s="833">
        <v>304</v>
      </c>
      <c r="N21" s="833">
        <v>185</v>
      </c>
      <c r="O21" s="833">
        <v>136</v>
      </c>
      <c r="P21" s="833">
        <v>0</v>
      </c>
      <c r="Q21" s="833">
        <v>0</v>
      </c>
      <c r="R21" s="833"/>
      <c r="S21" s="1077" t="s">
        <v>451</v>
      </c>
      <c r="T21" s="1077"/>
    </row>
    <row r="22" spans="1:20" ht="15.75">
      <c r="A22" s="1252" t="s">
        <v>69</v>
      </c>
      <c r="B22" s="1252"/>
      <c r="C22" s="823"/>
      <c r="D22" s="833">
        <v>335</v>
      </c>
      <c r="E22" s="833">
        <v>281</v>
      </c>
      <c r="F22" s="833">
        <v>105</v>
      </c>
      <c r="G22" s="833">
        <v>63</v>
      </c>
      <c r="H22" s="833">
        <v>33</v>
      </c>
      <c r="I22" s="833">
        <v>70</v>
      </c>
      <c r="J22" s="833">
        <v>109</v>
      </c>
      <c r="K22" s="833">
        <v>275</v>
      </c>
      <c r="L22" s="833">
        <v>225</v>
      </c>
      <c r="M22" s="833">
        <v>192</v>
      </c>
      <c r="N22" s="833">
        <v>41</v>
      </c>
      <c r="O22" s="833">
        <v>36</v>
      </c>
      <c r="P22" s="833">
        <v>76</v>
      </c>
      <c r="Q22" s="833">
        <v>297</v>
      </c>
      <c r="R22" s="833"/>
      <c r="S22" s="1077" t="s">
        <v>452</v>
      </c>
      <c r="T22" s="1077"/>
    </row>
    <row r="23" spans="1:20" ht="15.75">
      <c r="A23" s="1252" t="s">
        <v>70</v>
      </c>
      <c r="B23" s="1252"/>
      <c r="C23" s="823"/>
      <c r="D23" s="833">
        <v>303</v>
      </c>
      <c r="E23" s="833">
        <v>210</v>
      </c>
      <c r="F23" s="833">
        <v>174</v>
      </c>
      <c r="G23" s="833">
        <v>185</v>
      </c>
      <c r="H23" s="833">
        <v>249</v>
      </c>
      <c r="I23" s="833">
        <v>332</v>
      </c>
      <c r="J23" s="833">
        <v>387</v>
      </c>
      <c r="K23" s="833">
        <v>244</v>
      </c>
      <c r="L23" s="833">
        <v>172</v>
      </c>
      <c r="M23" s="833">
        <v>318</v>
      </c>
      <c r="N23" s="833">
        <v>170</v>
      </c>
      <c r="O23" s="833">
        <v>113</v>
      </c>
      <c r="P23" s="833">
        <v>116</v>
      </c>
      <c r="Q23" s="833">
        <v>189</v>
      </c>
      <c r="R23" s="833"/>
      <c r="S23" s="1077" t="s">
        <v>204</v>
      </c>
      <c r="T23" s="1077"/>
    </row>
    <row r="24" spans="1:20" ht="15.75">
      <c r="A24" s="1252" t="s">
        <v>71</v>
      </c>
      <c r="B24" s="1252"/>
      <c r="C24" s="823"/>
      <c r="D24" s="833">
        <v>454</v>
      </c>
      <c r="E24" s="833">
        <v>379</v>
      </c>
      <c r="F24" s="833">
        <v>168</v>
      </c>
      <c r="G24" s="833">
        <v>148</v>
      </c>
      <c r="H24" s="833">
        <v>581</v>
      </c>
      <c r="I24" s="833">
        <v>676</v>
      </c>
      <c r="J24" s="833">
        <v>679</v>
      </c>
      <c r="K24" s="833">
        <v>383</v>
      </c>
      <c r="L24" s="833">
        <v>336</v>
      </c>
      <c r="M24" s="833">
        <v>537</v>
      </c>
      <c r="N24" s="833">
        <v>98</v>
      </c>
      <c r="O24" s="833">
        <v>61</v>
      </c>
      <c r="P24" s="833">
        <v>73</v>
      </c>
      <c r="Q24" s="833">
        <v>76</v>
      </c>
      <c r="R24" s="833"/>
      <c r="S24" s="1077" t="s">
        <v>205</v>
      </c>
      <c r="T24" s="1077"/>
    </row>
    <row r="25" spans="1:20" ht="15.75">
      <c r="A25" s="1252" t="s">
        <v>72</v>
      </c>
      <c r="B25" s="1252"/>
      <c r="C25" s="823"/>
      <c r="D25" s="833">
        <v>70</v>
      </c>
      <c r="E25" s="833">
        <v>182</v>
      </c>
      <c r="F25" s="833">
        <v>429</v>
      </c>
      <c r="G25" s="833">
        <v>672</v>
      </c>
      <c r="H25" s="833">
        <v>15</v>
      </c>
      <c r="I25" s="833">
        <v>55</v>
      </c>
      <c r="J25" s="833">
        <v>461</v>
      </c>
      <c r="K25" s="833">
        <v>171</v>
      </c>
      <c r="L25" s="833">
        <v>85</v>
      </c>
      <c r="M25" s="833">
        <v>75</v>
      </c>
      <c r="N25" s="833">
        <v>0</v>
      </c>
      <c r="O25" s="833">
        <v>0</v>
      </c>
      <c r="P25" s="833">
        <v>20</v>
      </c>
      <c r="Q25" s="833">
        <v>26</v>
      </c>
      <c r="R25" s="833"/>
      <c r="S25" s="1077" t="s">
        <v>206</v>
      </c>
      <c r="T25" s="1077"/>
    </row>
    <row r="26" spans="1:20" ht="15.75">
      <c r="A26" s="1253" t="s">
        <v>73</v>
      </c>
      <c r="B26" s="1253"/>
      <c r="C26" s="824"/>
      <c r="D26" s="837">
        <v>271</v>
      </c>
      <c r="E26" s="837">
        <v>450</v>
      </c>
      <c r="F26" s="837">
        <v>191</v>
      </c>
      <c r="G26" s="837">
        <v>281</v>
      </c>
      <c r="H26" s="837">
        <v>87</v>
      </c>
      <c r="I26" s="837">
        <v>302</v>
      </c>
      <c r="J26" s="837">
        <v>380</v>
      </c>
      <c r="K26" s="837">
        <v>324</v>
      </c>
      <c r="L26" s="837">
        <v>360</v>
      </c>
      <c r="M26" s="837">
        <v>758</v>
      </c>
      <c r="N26" s="837">
        <v>77</v>
      </c>
      <c r="O26" s="837">
        <v>158</v>
      </c>
      <c r="P26" s="837">
        <v>164</v>
      </c>
      <c r="Q26" s="837">
        <v>473</v>
      </c>
      <c r="R26" s="837"/>
      <c r="S26" s="1089" t="s">
        <v>636</v>
      </c>
      <c r="T26" s="1089"/>
    </row>
    <row r="27" spans="1:20" ht="15.75">
      <c r="A27" s="1254" t="s">
        <v>32</v>
      </c>
      <c r="B27" s="1254"/>
      <c r="C27" s="839"/>
      <c r="D27" s="838">
        <f>SUM(D8:D26)</f>
        <v>4669</v>
      </c>
      <c r="E27" s="838">
        <f t="shared" ref="E27:Q27" si="0">SUM(E8:E26)</f>
        <v>5106</v>
      </c>
      <c r="F27" s="838">
        <f t="shared" si="0"/>
        <v>2039</v>
      </c>
      <c r="G27" s="838">
        <f t="shared" si="0"/>
        <v>3071</v>
      </c>
      <c r="H27" s="838">
        <f t="shared" si="0"/>
        <v>3269</v>
      </c>
      <c r="I27" s="838">
        <f t="shared" si="0"/>
        <v>5528</v>
      </c>
      <c r="J27" s="838">
        <f t="shared" si="0"/>
        <v>6901</v>
      </c>
      <c r="K27" s="838">
        <f t="shared" si="0"/>
        <v>4981</v>
      </c>
      <c r="L27" s="838">
        <f t="shared" si="0"/>
        <v>3718</v>
      </c>
      <c r="M27" s="838">
        <f t="shared" si="0"/>
        <v>7637</v>
      </c>
      <c r="N27" s="838">
        <f t="shared" si="0"/>
        <v>1275</v>
      </c>
      <c r="O27" s="838">
        <f t="shared" si="0"/>
        <v>1686</v>
      </c>
      <c r="P27" s="838">
        <f t="shared" si="0"/>
        <v>1697</v>
      </c>
      <c r="Q27" s="838">
        <f t="shared" si="0"/>
        <v>3632</v>
      </c>
      <c r="R27" s="838"/>
      <c r="S27" s="1090" t="s">
        <v>181</v>
      </c>
      <c r="T27" s="1090"/>
    </row>
    <row r="56" spans="4:16"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</row>
    <row r="57" spans="4:16"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</row>
    <row r="58" spans="4:16"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</row>
    <row r="59" spans="4:16"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AD58"/>
  <sheetViews>
    <sheetView rightToLeft="1" topLeftCell="I1" workbookViewId="0">
      <selection sqref="A1:U25"/>
    </sheetView>
  </sheetViews>
  <sheetFormatPr defaultRowHeight="12.75"/>
  <sheetData>
    <row r="1" spans="1:30" ht="18">
      <c r="A1" s="1260" t="s">
        <v>804</v>
      </c>
      <c r="B1" s="1260"/>
      <c r="C1" s="1260"/>
      <c r="D1" s="1260"/>
      <c r="E1" s="1260"/>
      <c r="T1" s="1261" t="s">
        <v>805</v>
      </c>
      <c r="U1" s="1261"/>
    </row>
    <row r="2" spans="1:30" ht="15.75">
      <c r="A2" s="1249" t="s">
        <v>41</v>
      </c>
      <c r="B2" s="1249"/>
      <c r="C2" s="698"/>
      <c r="D2" s="1249" t="s">
        <v>806</v>
      </c>
      <c r="E2" s="1249"/>
      <c r="F2" s="1249" t="s">
        <v>807</v>
      </c>
      <c r="G2" s="1249"/>
      <c r="H2" s="1249" t="s">
        <v>808</v>
      </c>
      <c r="I2" s="1249"/>
      <c r="J2" s="1249" t="s">
        <v>809</v>
      </c>
      <c r="K2" s="1249"/>
      <c r="L2" s="1249" t="s">
        <v>810</v>
      </c>
      <c r="M2" s="1249"/>
      <c r="N2" s="1249" t="s">
        <v>811</v>
      </c>
      <c r="O2" s="1249"/>
      <c r="P2" s="1249" t="s">
        <v>171</v>
      </c>
      <c r="Q2" s="1249"/>
      <c r="R2" s="1249"/>
      <c r="S2" s="698"/>
      <c r="T2" s="1070" t="s">
        <v>180</v>
      </c>
      <c r="U2" s="1070"/>
    </row>
    <row r="3" spans="1:30" ht="15.75">
      <c r="A3" s="1250"/>
      <c r="B3" s="1250"/>
      <c r="C3" s="697"/>
      <c r="D3" s="1250" t="s">
        <v>812</v>
      </c>
      <c r="E3" s="1250"/>
      <c r="F3" s="1250" t="s">
        <v>813</v>
      </c>
      <c r="G3" s="1250"/>
      <c r="H3" s="1250" t="s">
        <v>814</v>
      </c>
      <c r="I3" s="1250"/>
      <c r="J3" s="1250" t="s">
        <v>815</v>
      </c>
      <c r="K3" s="1250"/>
      <c r="L3" s="1250" t="s">
        <v>816</v>
      </c>
      <c r="M3" s="1250"/>
      <c r="N3" s="1250" t="s">
        <v>817</v>
      </c>
      <c r="O3" s="1250"/>
      <c r="P3" s="840"/>
      <c r="Q3" s="1250" t="s">
        <v>181</v>
      </c>
      <c r="R3" s="1250"/>
      <c r="S3" s="697"/>
      <c r="T3" s="1082"/>
      <c r="U3" s="1082"/>
    </row>
    <row r="4" spans="1:30" ht="15.75">
      <c r="A4" s="1250"/>
      <c r="B4" s="1250"/>
      <c r="C4" s="697"/>
      <c r="D4" s="697" t="s">
        <v>103</v>
      </c>
      <c r="E4" s="697" t="s">
        <v>104</v>
      </c>
      <c r="F4" s="697" t="s">
        <v>103</v>
      </c>
      <c r="G4" s="697" t="s">
        <v>104</v>
      </c>
      <c r="H4" s="697" t="s">
        <v>103</v>
      </c>
      <c r="I4" s="697" t="s">
        <v>104</v>
      </c>
      <c r="J4" s="697" t="s">
        <v>103</v>
      </c>
      <c r="K4" s="697" t="s">
        <v>104</v>
      </c>
      <c r="L4" s="697" t="s">
        <v>103</v>
      </c>
      <c r="M4" s="697" t="s">
        <v>104</v>
      </c>
      <c r="N4" s="697" t="s">
        <v>103</v>
      </c>
      <c r="O4" s="697" t="s">
        <v>104</v>
      </c>
      <c r="P4" s="697" t="s">
        <v>103</v>
      </c>
      <c r="Q4" s="697" t="s">
        <v>104</v>
      </c>
      <c r="R4" s="697" t="s">
        <v>32</v>
      </c>
      <c r="S4" s="697"/>
      <c r="T4" s="1082"/>
      <c r="U4" s="1082"/>
    </row>
    <row r="5" spans="1:30" ht="15.75">
      <c r="A5" s="1258"/>
      <c r="B5" s="1258"/>
      <c r="C5" s="701"/>
      <c r="D5" s="701" t="s">
        <v>627</v>
      </c>
      <c r="E5" s="701" t="s">
        <v>628</v>
      </c>
      <c r="F5" s="701" t="s">
        <v>627</v>
      </c>
      <c r="G5" s="701" t="s">
        <v>628</v>
      </c>
      <c r="H5" s="701" t="s">
        <v>627</v>
      </c>
      <c r="I5" s="701" t="s">
        <v>628</v>
      </c>
      <c r="J5" s="701" t="s">
        <v>627</v>
      </c>
      <c r="K5" s="701" t="s">
        <v>628</v>
      </c>
      <c r="L5" s="701" t="s">
        <v>627</v>
      </c>
      <c r="M5" s="701" t="s">
        <v>628</v>
      </c>
      <c r="N5" s="701" t="s">
        <v>627</v>
      </c>
      <c r="O5" s="701" t="s">
        <v>628</v>
      </c>
      <c r="P5" s="701" t="s">
        <v>627</v>
      </c>
      <c r="Q5" s="701" t="s">
        <v>628</v>
      </c>
      <c r="R5" s="701" t="s">
        <v>181</v>
      </c>
      <c r="S5" s="701"/>
      <c r="T5" s="1071"/>
      <c r="U5" s="1071"/>
    </row>
    <row r="6" spans="1:30" ht="15.75">
      <c r="A6" s="1262" t="s">
        <v>54</v>
      </c>
      <c r="B6" s="1262"/>
      <c r="C6" s="472"/>
      <c r="D6" s="841">
        <v>0</v>
      </c>
      <c r="E6" s="841">
        <v>0</v>
      </c>
      <c r="F6" s="841">
        <v>0</v>
      </c>
      <c r="G6" s="841">
        <v>0</v>
      </c>
      <c r="H6" s="841">
        <v>0</v>
      </c>
      <c r="I6" s="841">
        <v>0</v>
      </c>
      <c r="J6" s="842">
        <v>0</v>
      </c>
      <c r="K6" s="843">
        <v>0</v>
      </c>
      <c r="L6" s="843">
        <v>0</v>
      </c>
      <c r="M6" s="843">
        <v>0</v>
      </c>
      <c r="N6" s="843">
        <v>413</v>
      </c>
      <c r="O6" s="843">
        <v>862</v>
      </c>
      <c r="P6" s="843">
        <v>5828</v>
      </c>
      <c r="Q6" s="843">
        <v>8756</v>
      </c>
      <c r="R6" s="843">
        <v>14584</v>
      </c>
      <c r="S6" s="844"/>
      <c r="T6" s="1078" t="s">
        <v>449</v>
      </c>
      <c r="U6" s="1078"/>
      <c r="V6">
        <f>SUM(N6,L6,J6,H6,F6,D6)</f>
        <v>413</v>
      </c>
      <c r="W6">
        <f>SUM(O6,M6,K6,I6,G6,E6)</f>
        <v>862</v>
      </c>
      <c r="X6">
        <v>1743</v>
      </c>
      <c r="Y6">
        <v>1826</v>
      </c>
      <c r="Z6">
        <v>3672</v>
      </c>
      <c r="AA6">
        <v>6068</v>
      </c>
      <c r="AB6">
        <f>SUM(V6,X6,Z6)</f>
        <v>5828</v>
      </c>
      <c r="AC6">
        <f>SUM(W6,Y6,AA6)</f>
        <v>8756</v>
      </c>
      <c r="AD6">
        <f>SUM(AB6:AC6)</f>
        <v>14584</v>
      </c>
    </row>
    <row r="7" spans="1:30" ht="15.75">
      <c r="A7" s="1252" t="s">
        <v>55</v>
      </c>
      <c r="B7" s="1252"/>
      <c r="C7" s="823"/>
      <c r="D7" s="845">
        <v>25</v>
      </c>
      <c r="E7" s="845">
        <v>78</v>
      </c>
      <c r="F7" s="845">
        <v>0</v>
      </c>
      <c r="G7" s="845">
        <v>8</v>
      </c>
      <c r="H7" s="845">
        <v>4</v>
      </c>
      <c r="I7" s="845">
        <v>12</v>
      </c>
      <c r="J7" s="845">
        <v>109</v>
      </c>
      <c r="K7" s="846">
        <v>194</v>
      </c>
      <c r="L7" s="846">
        <v>5</v>
      </c>
      <c r="M7" s="846">
        <v>14</v>
      </c>
      <c r="N7" s="846">
        <v>344</v>
      </c>
      <c r="O7" s="846">
        <v>1293</v>
      </c>
      <c r="P7" s="846">
        <v>2888</v>
      </c>
      <c r="Q7" s="846">
        <v>6642</v>
      </c>
      <c r="R7" s="846">
        <v>9530</v>
      </c>
      <c r="S7" s="847"/>
      <c r="T7" s="1077" t="s">
        <v>191</v>
      </c>
      <c r="U7" s="1077"/>
      <c r="V7">
        <f t="shared" ref="V7:W24" si="0">SUM(N7,L7,J7,H7,F7,D7)</f>
        <v>487</v>
      </c>
      <c r="W7">
        <f t="shared" si="0"/>
        <v>1599</v>
      </c>
      <c r="X7">
        <v>763</v>
      </c>
      <c r="Y7">
        <v>1312</v>
      </c>
      <c r="Z7">
        <v>1638</v>
      </c>
      <c r="AA7">
        <v>3731</v>
      </c>
      <c r="AB7">
        <f t="shared" ref="AB7:AC24" si="1">SUM(V7,X7,Z7)</f>
        <v>2888</v>
      </c>
      <c r="AC7">
        <f t="shared" si="1"/>
        <v>6642</v>
      </c>
      <c r="AD7">
        <f t="shared" ref="AD7:AD24" si="2">SUM(AB7:AC7)</f>
        <v>9530</v>
      </c>
    </row>
    <row r="8" spans="1:30" ht="15.75">
      <c r="A8" s="1252" t="s">
        <v>56</v>
      </c>
      <c r="B8" s="1252"/>
      <c r="C8" s="823"/>
      <c r="D8" s="845">
        <v>20</v>
      </c>
      <c r="E8" s="845">
        <v>63</v>
      </c>
      <c r="F8" s="845">
        <v>0</v>
      </c>
      <c r="G8" s="845">
        <v>4</v>
      </c>
      <c r="H8" s="845">
        <v>12</v>
      </c>
      <c r="I8" s="845">
        <v>42</v>
      </c>
      <c r="J8" s="845">
        <v>0</v>
      </c>
      <c r="K8" s="846">
        <v>0</v>
      </c>
      <c r="L8" s="846">
        <v>0</v>
      </c>
      <c r="M8" s="846">
        <v>0</v>
      </c>
      <c r="N8" s="846">
        <v>745</v>
      </c>
      <c r="O8" s="846">
        <v>1545</v>
      </c>
      <c r="P8" s="846">
        <v>6425</v>
      </c>
      <c r="Q8" s="846">
        <v>11729</v>
      </c>
      <c r="R8" s="846">
        <v>18154</v>
      </c>
      <c r="S8" s="847"/>
      <c r="T8" s="1077" t="s">
        <v>192</v>
      </c>
      <c r="U8" s="1077"/>
      <c r="V8">
        <f t="shared" si="0"/>
        <v>777</v>
      </c>
      <c r="W8">
        <f t="shared" si="0"/>
        <v>1654</v>
      </c>
      <c r="X8">
        <v>1851</v>
      </c>
      <c r="Y8">
        <v>2108</v>
      </c>
      <c r="Z8">
        <v>3797</v>
      </c>
      <c r="AA8">
        <v>7967</v>
      </c>
      <c r="AB8">
        <f t="shared" si="1"/>
        <v>6425</v>
      </c>
      <c r="AC8">
        <f t="shared" si="1"/>
        <v>11729</v>
      </c>
      <c r="AD8">
        <f t="shared" si="2"/>
        <v>18154</v>
      </c>
    </row>
    <row r="9" spans="1:30" ht="59.25">
      <c r="A9" s="1127" t="s">
        <v>386</v>
      </c>
      <c r="B9" s="641" t="s">
        <v>344</v>
      </c>
      <c r="C9" s="648"/>
      <c r="D9" s="845">
        <v>35</v>
      </c>
      <c r="E9" s="845">
        <v>120</v>
      </c>
      <c r="F9" s="845">
        <v>1</v>
      </c>
      <c r="G9" s="845">
        <v>16</v>
      </c>
      <c r="H9" s="845">
        <v>1</v>
      </c>
      <c r="I9" s="845">
        <v>12</v>
      </c>
      <c r="J9" s="845">
        <v>2</v>
      </c>
      <c r="K9" s="846">
        <v>2</v>
      </c>
      <c r="L9" s="846">
        <v>0</v>
      </c>
      <c r="M9" s="846">
        <v>0</v>
      </c>
      <c r="N9" s="846">
        <v>245</v>
      </c>
      <c r="O9" s="846">
        <v>2486</v>
      </c>
      <c r="P9" s="846">
        <v>1968</v>
      </c>
      <c r="Q9" s="846">
        <v>9734</v>
      </c>
      <c r="R9" s="846">
        <v>11702</v>
      </c>
      <c r="S9" s="847"/>
      <c r="T9" s="404" t="s">
        <v>453</v>
      </c>
      <c r="U9" s="1091" t="s">
        <v>179</v>
      </c>
      <c r="V9">
        <f t="shared" si="0"/>
        <v>284</v>
      </c>
      <c r="W9">
        <f t="shared" si="0"/>
        <v>2636</v>
      </c>
      <c r="X9">
        <v>724</v>
      </c>
      <c r="Y9">
        <v>2149</v>
      </c>
      <c r="Z9">
        <v>960</v>
      </c>
      <c r="AA9">
        <v>4949</v>
      </c>
      <c r="AB9">
        <f t="shared" si="1"/>
        <v>1968</v>
      </c>
      <c r="AC9">
        <f t="shared" si="1"/>
        <v>9734</v>
      </c>
      <c r="AD9">
        <f t="shared" si="2"/>
        <v>11702</v>
      </c>
    </row>
    <row r="10" spans="1:30" ht="15.75">
      <c r="A10" s="1127"/>
      <c r="B10" s="641" t="s">
        <v>345</v>
      </c>
      <c r="C10" s="648"/>
      <c r="D10" s="845">
        <v>16</v>
      </c>
      <c r="E10" s="845">
        <v>65</v>
      </c>
      <c r="F10" s="845">
        <v>0</v>
      </c>
      <c r="G10" s="845">
        <v>8</v>
      </c>
      <c r="H10" s="845">
        <v>4</v>
      </c>
      <c r="I10" s="845">
        <v>11</v>
      </c>
      <c r="J10" s="845">
        <v>0</v>
      </c>
      <c r="K10" s="846">
        <v>2</v>
      </c>
      <c r="L10" s="846">
        <v>4</v>
      </c>
      <c r="M10" s="846">
        <v>12</v>
      </c>
      <c r="N10" s="846">
        <v>530</v>
      </c>
      <c r="O10" s="846">
        <v>3615</v>
      </c>
      <c r="P10" s="846">
        <v>2744</v>
      </c>
      <c r="Q10" s="846">
        <v>10136</v>
      </c>
      <c r="R10" s="846">
        <v>12880</v>
      </c>
      <c r="S10" s="847"/>
      <c r="T10" s="404" t="s">
        <v>454</v>
      </c>
      <c r="U10" s="1092"/>
      <c r="V10">
        <f t="shared" si="0"/>
        <v>554</v>
      </c>
      <c r="W10">
        <f t="shared" si="0"/>
        <v>3713</v>
      </c>
      <c r="X10">
        <v>778</v>
      </c>
      <c r="Y10">
        <v>1785</v>
      </c>
      <c r="Z10">
        <v>1412</v>
      </c>
      <c r="AA10">
        <v>4638</v>
      </c>
      <c r="AB10">
        <f t="shared" si="1"/>
        <v>2744</v>
      </c>
      <c r="AC10">
        <f t="shared" si="1"/>
        <v>10136</v>
      </c>
      <c r="AD10">
        <f t="shared" si="2"/>
        <v>12880</v>
      </c>
    </row>
    <row r="11" spans="1:30" ht="15.75">
      <c r="A11" s="1127"/>
      <c r="B11" s="641" t="s">
        <v>346</v>
      </c>
      <c r="C11" s="648"/>
      <c r="D11" s="845">
        <v>30</v>
      </c>
      <c r="E11" s="845">
        <v>55</v>
      </c>
      <c r="F11" s="845">
        <v>1</v>
      </c>
      <c r="G11" s="845">
        <v>13</v>
      </c>
      <c r="H11" s="845">
        <v>2</v>
      </c>
      <c r="I11" s="845">
        <v>7</v>
      </c>
      <c r="J11" s="845">
        <v>0</v>
      </c>
      <c r="K11" s="846">
        <v>0</v>
      </c>
      <c r="L11" s="846">
        <v>0</v>
      </c>
      <c r="M11" s="846">
        <v>0</v>
      </c>
      <c r="N11" s="846">
        <v>229</v>
      </c>
      <c r="O11" s="846">
        <v>1608</v>
      </c>
      <c r="P11" s="846">
        <v>2311</v>
      </c>
      <c r="Q11" s="846">
        <v>5507</v>
      </c>
      <c r="R11" s="846">
        <v>7818</v>
      </c>
      <c r="S11" s="847"/>
      <c r="T11" s="404" t="s">
        <v>455</v>
      </c>
      <c r="U11" s="1092"/>
      <c r="V11">
        <f t="shared" si="0"/>
        <v>262</v>
      </c>
      <c r="W11">
        <f t="shared" si="0"/>
        <v>1683</v>
      </c>
      <c r="X11">
        <v>736</v>
      </c>
      <c r="Y11">
        <v>1047</v>
      </c>
      <c r="Z11">
        <v>1313</v>
      </c>
      <c r="AA11">
        <v>2777</v>
      </c>
      <c r="AB11">
        <f t="shared" si="1"/>
        <v>2311</v>
      </c>
      <c r="AC11">
        <f t="shared" si="1"/>
        <v>5507</v>
      </c>
      <c r="AD11">
        <f t="shared" si="2"/>
        <v>7818</v>
      </c>
    </row>
    <row r="12" spans="1:30" ht="15.75">
      <c r="A12" s="1127"/>
      <c r="B12" s="641" t="s">
        <v>341</v>
      </c>
      <c r="C12" s="648"/>
      <c r="D12" s="845">
        <v>16</v>
      </c>
      <c r="E12" s="845">
        <v>56</v>
      </c>
      <c r="F12" s="845">
        <v>0</v>
      </c>
      <c r="G12" s="845">
        <v>7</v>
      </c>
      <c r="H12" s="845">
        <v>1</v>
      </c>
      <c r="I12" s="845">
        <v>16</v>
      </c>
      <c r="J12" s="845">
        <v>0</v>
      </c>
      <c r="K12" s="846">
        <v>0</v>
      </c>
      <c r="L12" s="846">
        <v>0</v>
      </c>
      <c r="M12" s="846">
        <v>0</v>
      </c>
      <c r="N12" s="846">
        <v>149</v>
      </c>
      <c r="O12" s="846">
        <v>1753</v>
      </c>
      <c r="P12" s="846">
        <v>1982</v>
      </c>
      <c r="Q12" s="846">
        <v>7892</v>
      </c>
      <c r="R12" s="846">
        <v>9874</v>
      </c>
      <c r="S12" s="847"/>
      <c r="T12" s="404" t="s">
        <v>456</v>
      </c>
      <c r="U12" s="1092"/>
      <c r="V12">
        <f t="shared" si="0"/>
        <v>166</v>
      </c>
      <c r="W12">
        <f t="shared" si="0"/>
        <v>1832</v>
      </c>
      <c r="X12">
        <v>560</v>
      </c>
      <c r="Y12">
        <v>1538</v>
      </c>
      <c r="Z12">
        <v>1256</v>
      </c>
      <c r="AA12">
        <v>4522</v>
      </c>
      <c r="AB12">
        <f t="shared" si="1"/>
        <v>1982</v>
      </c>
      <c r="AC12">
        <f t="shared" si="1"/>
        <v>7892</v>
      </c>
      <c r="AD12">
        <f t="shared" si="2"/>
        <v>9874</v>
      </c>
    </row>
    <row r="13" spans="1:30" ht="15.75">
      <c r="A13" s="1127"/>
      <c r="B13" s="641" t="s">
        <v>342</v>
      </c>
      <c r="C13" s="648"/>
      <c r="D13" s="845">
        <v>30</v>
      </c>
      <c r="E13" s="845">
        <v>94</v>
      </c>
      <c r="F13" s="845">
        <v>0</v>
      </c>
      <c r="G13" s="845">
        <v>19</v>
      </c>
      <c r="H13" s="845">
        <v>4</v>
      </c>
      <c r="I13" s="845">
        <v>17</v>
      </c>
      <c r="J13" s="845">
        <v>0</v>
      </c>
      <c r="K13" s="846">
        <v>0</v>
      </c>
      <c r="L13" s="846">
        <v>0</v>
      </c>
      <c r="M13" s="846">
        <v>0</v>
      </c>
      <c r="N13" s="846">
        <v>343</v>
      </c>
      <c r="O13" s="846">
        <v>2901</v>
      </c>
      <c r="P13" s="846">
        <v>2617</v>
      </c>
      <c r="Q13" s="846">
        <v>11204</v>
      </c>
      <c r="R13" s="846">
        <v>13821</v>
      </c>
      <c r="S13" s="847"/>
      <c r="T13" s="404" t="s">
        <v>457</v>
      </c>
      <c r="U13" s="1092"/>
      <c r="V13">
        <f t="shared" si="0"/>
        <v>377</v>
      </c>
      <c r="W13">
        <f t="shared" si="0"/>
        <v>3031</v>
      </c>
      <c r="X13">
        <v>820</v>
      </c>
      <c r="Y13">
        <v>1987</v>
      </c>
      <c r="Z13">
        <v>1420</v>
      </c>
      <c r="AA13">
        <v>6186</v>
      </c>
      <c r="AB13">
        <f t="shared" si="1"/>
        <v>2617</v>
      </c>
      <c r="AC13">
        <f t="shared" si="1"/>
        <v>11204</v>
      </c>
      <c r="AD13">
        <f t="shared" si="2"/>
        <v>13821</v>
      </c>
    </row>
    <row r="14" spans="1:30" ht="15.75">
      <c r="A14" s="1127"/>
      <c r="B14" s="641" t="s">
        <v>343</v>
      </c>
      <c r="C14" s="648"/>
      <c r="D14" s="845">
        <v>25</v>
      </c>
      <c r="E14" s="845">
        <v>60</v>
      </c>
      <c r="F14" s="845">
        <v>0</v>
      </c>
      <c r="G14" s="845">
        <v>6</v>
      </c>
      <c r="H14" s="845">
        <v>1</v>
      </c>
      <c r="I14" s="845">
        <v>9</v>
      </c>
      <c r="J14" s="845">
        <v>2</v>
      </c>
      <c r="K14" s="846">
        <v>1</v>
      </c>
      <c r="L14" s="846">
        <v>0</v>
      </c>
      <c r="M14" s="846">
        <v>0</v>
      </c>
      <c r="N14" s="846">
        <v>187</v>
      </c>
      <c r="O14" s="846">
        <v>1759</v>
      </c>
      <c r="P14" s="846">
        <v>2367</v>
      </c>
      <c r="Q14" s="846">
        <v>6544</v>
      </c>
      <c r="R14" s="846">
        <v>8911</v>
      </c>
      <c r="S14" s="847"/>
      <c r="T14" s="404" t="s">
        <v>458</v>
      </c>
      <c r="U14" s="1092"/>
      <c r="V14">
        <f t="shared" si="0"/>
        <v>215</v>
      </c>
      <c r="W14">
        <f t="shared" si="0"/>
        <v>1835</v>
      </c>
      <c r="X14">
        <v>848</v>
      </c>
      <c r="Y14">
        <v>1218</v>
      </c>
      <c r="Z14">
        <v>1304</v>
      </c>
      <c r="AA14">
        <v>3491</v>
      </c>
      <c r="AB14">
        <f t="shared" si="1"/>
        <v>2367</v>
      </c>
      <c r="AC14">
        <f t="shared" si="1"/>
        <v>6544</v>
      </c>
      <c r="AD14">
        <f t="shared" si="2"/>
        <v>8911</v>
      </c>
    </row>
    <row r="15" spans="1:30" ht="15.75">
      <c r="A15" s="823" t="s">
        <v>64</v>
      </c>
      <c r="B15" s="823"/>
      <c r="C15" s="823"/>
      <c r="D15" s="845">
        <v>6</v>
      </c>
      <c r="E15" s="845">
        <v>34</v>
      </c>
      <c r="F15" s="845">
        <v>2</v>
      </c>
      <c r="G15" s="845">
        <v>4</v>
      </c>
      <c r="H15" s="845">
        <v>4</v>
      </c>
      <c r="I15" s="845">
        <v>3</v>
      </c>
      <c r="J15" s="845">
        <v>0</v>
      </c>
      <c r="K15" s="846">
        <v>0</v>
      </c>
      <c r="L15" s="846">
        <v>0</v>
      </c>
      <c r="M15" s="846">
        <v>8</v>
      </c>
      <c r="N15" s="846">
        <v>530</v>
      </c>
      <c r="O15" s="846">
        <v>1262</v>
      </c>
      <c r="P15" s="846">
        <v>4708</v>
      </c>
      <c r="Q15" s="846">
        <v>7437</v>
      </c>
      <c r="R15" s="846">
        <v>12145</v>
      </c>
      <c r="S15" s="847"/>
      <c r="T15" s="1077" t="s">
        <v>493</v>
      </c>
      <c r="U15" s="1077"/>
      <c r="V15">
        <f t="shared" si="0"/>
        <v>542</v>
      </c>
      <c r="W15">
        <f t="shared" si="0"/>
        <v>1311</v>
      </c>
      <c r="X15">
        <v>1290</v>
      </c>
      <c r="Y15">
        <v>1157</v>
      </c>
      <c r="Z15">
        <v>2876</v>
      </c>
      <c r="AA15">
        <v>4969</v>
      </c>
      <c r="AB15">
        <f t="shared" si="1"/>
        <v>4708</v>
      </c>
      <c r="AC15">
        <f t="shared" si="1"/>
        <v>7437</v>
      </c>
      <c r="AD15">
        <f t="shared" si="2"/>
        <v>12145</v>
      </c>
    </row>
    <row r="16" spans="1:30" ht="15.75">
      <c r="A16" s="823" t="s">
        <v>65</v>
      </c>
      <c r="B16" s="823"/>
      <c r="C16" s="823"/>
      <c r="D16" s="845">
        <v>18</v>
      </c>
      <c r="E16" s="845">
        <v>99</v>
      </c>
      <c r="F16" s="845">
        <v>0</v>
      </c>
      <c r="G16" s="845">
        <v>9</v>
      </c>
      <c r="H16" s="845">
        <v>6</v>
      </c>
      <c r="I16" s="845">
        <v>12</v>
      </c>
      <c r="J16" s="848">
        <v>0</v>
      </c>
      <c r="K16" s="849">
        <v>0</v>
      </c>
      <c r="L16" s="849">
        <v>0</v>
      </c>
      <c r="M16" s="846">
        <v>0</v>
      </c>
      <c r="N16" s="846">
        <v>264</v>
      </c>
      <c r="O16" s="846">
        <v>627</v>
      </c>
      <c r="P16" s="846">
        <v>5867</v>
      </c>
      <c r="Q16" s="846">
        <v>11818</v>
      </c>
      <c r="R16" s="846">
        <v>17685</v>
      </c>
      <c r="S16" s="847"/>
      <c r="T16" s="1077" t="s">
        <v>199</v>
      </c>
      <c r="U16" s="1077"/>
      <c r="V16">
        <f t="shared" si="0"/>
        <v>288</v>
      </c>
      <c r="W16">
        <f t="shared" si="0"/>
        <v>747</v>
      </c>
      <c r="X16">
        <v>2126</v>
      </c>
      <c r="Y16">
        <v>2402</v>
      </c>
      <c r="Z16">
        <v>3453</v>
      </c>
      <c r="AA16">
        <v>8669</v>
      </c>
      <c r="AB16">
        <f t="shared" si="1"/>
        <v>5867</v>
      </c>
      <c r="AC16">
        <f t="shared" si="1"/>
        <v>11818</v>
      </c>
      <c r="AD16">
        <f t="shared" si="2"/>
        <v>17685</v>
      </c>
    </row>
    <row r="17" spans="1:30" ht="15.75">
      <c r="A17" s="1252" t="s">
        <v>66</v>
      </c>
      <c r="B17" s="1252"/>
      <c r="C17" s="823"/>
      <c r="D17" s="845">
        <v>33</v>
      </c>
      <c r="E17" s="845">
        <v>161</v>
      </c>
      <c r="F17" s="845">
        <v>1</v>
      </c>
      <c r="G17" s="845">
        <v>6</v>
      </c>
      <c r="H17" s="845">
        <v>1</v>
      </c>
      <c r="I17" s="845">
        <v>5</v>
      </c>
      <c r="J17" s="845">
        <v>0</v>
      </c>
      <c r="K17" s="846">
        <v>0</v>
      </c>
      <c r="L17" s="846">
        <v>0</v>
      </c>
      <c r="M17" s="846">
        <v>0</v>
      </c>
      <c r="N17" s="846">
        <v>15</v>
      </c>
      <c r="O17" s="846">
        <v>34</v>
      </c>
      <c r="P17" s="846">
        <v>4005</v>
      </c>
      <c r="Q17" s="846">
        <v>8243</v>
      </c>
      <c r="R17" s="846">
        <v>12248</v>
      </c>
      <c r="S17" s="847"/>
      <c r="T17" s="1077" t="s">
        <v>200</v>
      </c>
      <c r="U17" s="1077"/>
      <c r="V17">
        <f t="shared" si="0"/>
        <v>50</v>
      </c>
      <c r="W17">
        <f t="shared" si="0"/>
        <v>206</v>
      </c>
      <c r="X17">
        <v>1189</v>
      </c>
      <c r="Y17">
        <v>1373</v>
      </c>
      <c r="Z17">
        <v>2766</v>
      </c>
      <c r="AA17">
        <v>6664</v>
      </c>
      <c r="AB17">
        <f t="shared" si="1"/>
        <v>4005</v>
      </c>
      <c r="AC17">
        <f t="shared" si="1"/>
        <v>8243</v>
      </c>
      <c r="AD17">
        <f t="shared" si="2"/>
        <v>12248</v>
      </c>
    </row>
    <row r="18" spans="1:30" ht="15.75">
      <c r="A18" s="1252" t="s">
        <v>67</v>
      </c>
      <c r="B18" s="1252"/>
      <c r="C18" s="823"/>
      <c r="D18" s="845">
        <v>16</v>
      </c>
      <c r="E18" s="845">
        <v>75</v>
      </c>
      <c r="F18" s="845">
        <v>0</v>
      </c>
      <c r="G18" s="845">
        <v>2</v>
      </c>
      <c r="H18" s="845">
        <v>3</v>
      </c>
      <c r="I18" s="845">
        <v>26</v>
      </c>
      <c r="J18" s="845">
        <v>0</v>
      </c>
      <c r="K18" s="846">
        <v>0</v>
      </c>
      <c r="L18" s="846">
        <v>0</v>
      </c>
      <c r="M18" s="846">
        <v>0</v>
      </c>
      <c r="N18" s="846">
        <v>463</v>
      </c>
      <c r="O18" s="846">
        <v>1752</v>
      </c>
      <c r="P18" s="846">
        <v>4251</v>
      </c>
      <c r="Q18" s="846">
        <v>8052</v>
      </c>
      <c r="R18" s="846">
        <v>12303</v>
      </c>
      <c r="S18" s="847"/>
      <c r="T18" s="1077" t="s">
        <v>450</v>
      </c>
      <c r="U18" s="1077"/>
      <c r="V18">
        <f t="shared" si="0"/>
        <v>482</v>
      </c>
      <c r="W18">
        <f t="shared" si="0"/>
        <v>1855</v>
      </c>
      <c r="X18">
        <v>1279</v>
      </c>
      <c r="Y18">
        <v>1443</v>
      </c>
      <c r="Z18">
        <v>2490</v>
      </c>
      <c r="AA18">
        <v>4754</v>
      </c>
      <c r="AB18">
        <f t="shared" si="1"/>
        <v>4251</v>
      </c>
      <c r="AC18">
        <f t="shared" si="1"/>
        <v>8052</v>
      </c>
      <c r="AD18">
        <f t="shared" si="2"/>
        <v>12303</v>
      </c>
    </row>
    <row r="19" spans="1:30" ht="15.75">
      <c r="A19" s="1252" t="s">
        <v>137</v>
      </c>
      <c r="B19" s="1252"/>
      <c r="C19" s="823"/>
      <c r="D19" s="845">
        <v>3</v>
      </c>
      <c r="E19" s="845">
        <v>34</v>
      </c>
      <c r="F19" s="845">
        <v>0</v>
      </c>
      <c r="G19" s="845">
        <v>3</v>
      </c>
      <c r="H19" s="845">
        <v>4</v>
      </c>
      <c r="I19" s="845">
        <v>4</v>
      </c>
      <c r="J19" s="845">
        <v>0</v>
      </c>
      <c r="K19" s="846">
        <v>0</v>
      </c>
      <c r="L19" s="846">
        <v>1</v>
      </c>
      <c r="M19" s="846">
        <v>3</v>
      </c>
      <c r="N19" s="846">
        <v>973</v>
      </c>
      <c r="O19" s="846">
        <v>1931</v>
      </c>
      <c r="P19" s="846">
        <v>4964</v>
      </c>
      <c r="Q19" s="846">
        <v>8175</v>
      </c>
      <c r="R19" s="846">
        <v>13139</v>
      </c>
      <c r="S19" s="847"/>
      <c r="T19" s="1077" t="s">
        <v>451</v>
      </c>
      <c r="U19" s="1077"/>
      <c r="V19">
        <f t="shared" si="0"/>
        <v>981</v>
      </c>
      <c r="W19">
        <f t="shared" si="0"/>
        <v>1975</v>
      </c>
      <c r="X19">
        <v>1367</v>
      </c>
      <c r="Y19">
        <v>1304</v>
      </c>
      <c r="Z19">
        <v>2616</v>
      </c>
      <c r="AA19">
        <v>4896</v>
      </c>
      <c r="AB19">
        <f t="shared" si="1"/>
        <v>4964</v>
      </c>
      <c r="AC19">
        <f t="shared" si="1"/>
        <v>8175</v>
      </c>
      <c r="AD19">
        <f t="shared" si="2"/>
        <v>13139</v>
      </c>
    </row>
    <row r="20" spans="1:30" ht="15.75">
      <c r="A20" s="1252" t="s">
        <v>69</v>
      </c>
      <c r="B20" s="1252"/>
      <c r="C20" s="823"/>
      <c r="D20" s="845">
        <v>5</v>
      </c>
      <c r="E20" s="845">
        <v>43</v>
      </c>
      <c r="F20" s="845">
        <v>6</v>
      </c>
      <c r="G20" s="845">
        <v>2</v>
      </c>
      <c r="H20" s="845">
        <v>1</v>
      </c>
      <c r="I20" s="845">
        <v>0</v>
      </c>
      <c r="J20" s="845">
        <v>0</v>
      </c>
      <c r="K20" s="846">
        <v>0</v>
      </c>
      <c r="L20" s="846">
        <v>0</v>
      </c>
      <c r="M20" s="846">
        <v>0</v>
      </c>
      <c r="N20" s="846">
        <v>449</v>
      </c>
      <c r="O20" s="846">
        <v>1145</v>
      </c>
      <c r="P20" s="846">
        <v>2801</v>
      </c>
      <c r="Q20" s="846">
        <v>4770</v>
      </c>
      <c r="R20" s="846">
        <v>7571</v>
      </c>
      <c r="S20" s="847"/>
      <c r="T20" s="1077" t="s">
        <v>452</v>
      </c>
      <c r="U20" s="1077"/>
      <c r="V20">
        <f t="shared" si="0"/>
        <v>461</v>
      </c>
      <c r="W20">
        <f t="shared" si="0"/>
        <v>1190</v>
      </c>
      <c r="X20">
        <v>924</v>
      </c>
      <c r="Y20">
        <v>1214</v>
      </c>
      <c r="Z20">
        <v>1416</v>
      </c>
      <c r="AA20">
        <v>2366</v>
      </c>
      <c r="AB20">
        <f t="shared" si="1"/>
        <v>2801</v>
      </c>
      <c r="AC20">
        <f t="shared" si="1"/>
        <v>4770</v>
      </c>
      <c r="AD20">
        <f t="shared" si="2"/>
        <v>7571</v>
      </c>
    </row>
    <row r="21" spans="1:30" ht="15.75">
      <c r="A21" s="1252" t="s">
        <v>70</v>
      </c>
      <c r="B21" s="1252"/>
      <c r="C21" s="823"/>
      <c r="D21" s="845">
        <v>17</v>
      </c>
      <c r="E21" s="845">
        <v>54</v>
      </c>
      <c r="F21" s="845">
        <v>3</v>
      </c>
      <c r="G21" s="845">
        <v>2</v>
      </c>
      <c r="H21" s="845">
        <v>12</v>
      </c>
      <c r="I21" s="845">
        <v>7</v>
      </c>
      <c r="J21" s="845">
        <v>0</v>
      </c>
      <c r="K21" s="846">
        <v>0</v>
      </c>
      <c r="L21" s="846">
        <v>0</v>
      </c>
      <c r="M21" s="846">
        <v>0</v>
      </c>
      <c r="N21" s="846">
        <v>194</v>
      </c>
      <c r="O21" s="846">
        <v>704</v>
      </c>
      <c r="P21" s="846">
        <v>5203</v>
      </c>
      <c r="Q21" s="846">
        <v>8219</v>
      </c>
      <c r="R21" s="846">
        <v>13422</v>
      </c>
      <c r="S21" s="847"/>
      <c r="T21" s="1077" t="s">
        <v>204</v>
      </c>
      <c r="U21" s="1077"/>
      <c r="V21">
        <f t="shared" si="0"/>
        <v>226</v>
      </c>
      <c r="W21">
        <f t="shared" si="0"/>
        <v>767</v>
      </c>
      <c r="X21">
        <v>1571</v>
      </c>
      <c r="Y21">
        <v>1591</v>
      </c>
      <c r="Z21">
        <v>3406</v>
      </c>
      <c r="AA21">
        <v>5861</v>
      </c>
      <c r="AB21">
        <f t="shared" si="1"/>
        <v>5203</v>
      </c>
      <c r="AC21">
        <f t="shared" si="1"/>
        <v>8219</v>
      </c>
      <c r="AD21">
        <f t="shared" si="2"/>
        <v>13422</v>
      </c>
    </row>
    <row r="22" spans="1:30" ht="15.75">
      <c r="A22" s="1252" t="s">
        <v>71</v>
      </c>
      <c r="B22" s="1252"/>
      <c r="C22" s="823"/>
      <c r="D22" s="845">
        <v>12</v>
      </c>
      <c r="E22" s="845">
        <v>34</v>
      </c>
      <c r="F22" s="845">
        <v>0</v>
      </c>
      <c r="G22" s="845">
        <v>2</v>
      </c>
      <c r="H22" s="845">
        <v>6</v>
      </c>
      <c r="I22" s="845">
        <v>14</v>
      </c>
      <c r="J22" s="845">
        <v>0</v>
      </c>
      <c r="K22" s="846">
        <v>0</v>
      </c>
      <c r="L22" s="846">
        <v>0</v>
      </c>
      <c r="M22" s="846">
        <v>0</v>
      </c>
      <c r="N22" s="846">
        <v>77</v>
      </c>
      <c r="O22" s="846">
        <v>68</v>
      </c>
      <c r="P22" s="846">
        <v>8836</v>
      </c>
      <c r="Q22" s="846">
        <v>12087</v>
      </c>
      <c r="R22" s="846">
        <v>20923</v>
      </c>
      <c r="S22" s="847"/>
      <c r="T22" s="1077" t="s">
        <v>205</v>
      </c>
      <c r="U22" s="1077"/>
      <c r="V22">
        <f t="shared" si="0"/>
        <v>95</v>
      </c>
      <c r="W22">
        <f t="shared" si="0"/>
        <v>118</v>
      </c>
      <c r="X22">
        <v>2389</v>
      </c>
      <c r="Y22">
        <v>2260</v>
      </c>
      <c r="Z22">
        <v>6352</v>
      </c>
      <c r="AA22">
        <v>9709</v>
      </c>
      <c r="AB22">
        <f t="shared" si="1"/>
        <v>8836</v>
      </c>
      <c r="AC22">
        <f t="shared" si="1"/>
        <v>12087</v>
      </c>
      <c r="AD22">
        <f t="shared" si="2"/>
        <v>20923</v>
      </c>
    </row>
    <row r="23" spans="1:30" ht="15.75">
      <c r="A23" s="1252" t="s">
        <v>72</v>
      </c>
      <c r="B23" s="1252"/>
      <c r="C23" s="823"/>
      <c r="D23" s="845">
        <v>6</v>
      </c>
      <c r="E23" s="845">
        <v>31</v>
      </c>
      <c r="F23" s="845">
        <v>0</v>
      </c>
      <c r="G23" s="845">
        <v>0</v>
      </c>
      <c r="H23" s="845">
        <v>0</v>
      </c>
      <c r="I23" s="845">
        <v>0</v>
      </c>
      <c r="J23" s="845">
        <v>0</v>
      </c>
      <c r="K23" s="846">
        <v>0</v>
      </c>
      <c r="L23" s="846">
        <v>0</v>
      </c>
      <c r="M23" s="846">
        <v>0</v>
      </c>
      <c r="N23" s="846">
        <v>0</v>
      </c>
      <c r="O23" s="846">
        <v>0</v>
      </c>
      <c r="P23" s="846">
        <v>5224</v>
      </c>
      <c r="Q23" s="846">
        <v>7397</v>
      </c>
      <c r="R23" s="846">
        <v>12621</v>
      </c>
      <c r="S23" s="847"/>
      <c r="T23" s="1077" t="s">
        <v>206</v>
      </c>
      <c r="U23" s="1077"/>
      <c r="V23">
        <f t="shared" si="0"/>
        <v>6</v>
      </c>
      <c r="W23">
        <f t="shared" si="0"/>
        <v>31</v>
      </c>
      <c r="X23">
        <v>1080</v>
      </c>
      <c r="Y23">
        <v>1181</v>
      </c>
      <c r="Z23">
        <v>4138</v>
      </c>
      <c r="AA23">
        <v>6185</v>
      </c>
      <c r="AB23">
        <f t="shared" si="1"/>
        <v>5224</v>
      </c>
      <c r="AC23">
        <f t="shared" si="1"/>
        <v>7397</v>
      </c>
      <c r="AD23">
        <f t="shared" si="2"/>
        <v>12621</v>
      </c>
    </row>
    <row r="24" spans="1:30" ht="15.75">
      <c r="A24" s="1259" t="s">
        <v>73</v>
      </c>
      <c r="B24" s="1259"/>
      <c r="C24" s="472"/>
      <c r="D24" s="841">
        <v>23</v>
      </c>
      <c r="E24" s="841">
        <v>53</v>
      </c>
      <c r="F24" s="841">
        <v>0</v>
      </c>
      <c r="G24" s="841">
        <v>16</v>
      </c>
      <c r="H24" s="841">
        <v>5</v>
      </c>
      <c r="I24" s="841">
        <v>13</v>
      </c>
      <c r="J24" s="841">
        <v>0</v>
      </c>
      <c r="K24" s="850">
        <v>0</v>
      </c>
      <c r="L24" s="850">
        <v>0</v>
      </c>
      <c r="M24" s="850">
        <v>0</v>
      </c>
      <c r="N24" s="850">
        <v>792</v>
      </c>
      <c r="O24" s="850">
        <v>3263</v>
      </c>
      <c r="P24" s="850">
        <v>5251</v>
      </c>
      <c r="Q24" s="850">
        <v>14919</v>
      </c>
      <c r="R24" s="850">
        <v>20170</v>
      </c>
      <c r="S24" s="844"/>
      <c r="T24" s="1089" t="s">
        <v>636</v>
      </c>
      <c r="U24" s="1089"/>
      <c r="V24">
        <f t="shared" si="0"/>
        <v>820</v>
      </c>
      <c r="W24">
        <f t="shared" si="0"/>
        <v>3345</v>
      </c>
      <c r="X24">
        <v>1530</v>
      </c>
      <c r="Y24">
        <v>2746</v>
      </c>
      <c r="Z24">
        <v>2901</v>
      </c>
      <c r="AA24">
        <v>8828</v>
      </c>
      <c r="AB24">
        <f t="shared" si="1"/>
        <v>5251</v>
      </c>
      <c r="AC24">
        <f t="shared" si="1"/>
        <v>14919</v>
      </c>
      <c r="AD24">
        <f t="shared" si="2"/>
        <v>20170</v>
      </c>
    </row>
    <row r="25" spans="1:30" ht="15.75">
      <c r="A25" s="1254" t="s">
        <v>32</v>
      </c>
      <c r="B25" s="1254"/>
      <c r="C25" s="851"/>
      <c r="D25" s="852">
        <f>SUM(D6:D24)</f>
        <v>336</v>
      </c>
      <c r="E25" s="852">
        <f t="shared" ref="E25:R25" si="3">SUM(E6:E24)</f>
        <v>1209</v>
      </c>
      <c r="F25" s="852">
        <f t="shared" si="3"/>
        <v>14</v>
      </c>
      <c r="G25" s="852">
        <f t="shared" si="3"/>
        <v>127</v>
      </c>
      <c r="H25" s="852">
        <f t="shared" si="3"/>
        <v>71</v>
      </c>
      <c r="I25" s="852">
        <f t="shared" si="3"/>
        <v>210</v>
      </c>
      <c r="J25" s="852">
        <f t="shared" si="3"/>
        <v>113</v>
      </c>
      <c r="K25" s="852">
        <f t="shared" si="3"/>
        <v>199</v>
      </c>
      <c r="L25" s="852">
        <f t="shared" si="3"/>
        <v>10</v>
      </c>
      <c r="M25" s="852">
        <f t="shared" si="3"/>
        <v>37</v>
      </c>
      <c r="N25" s="852">
        <f t="shared" si="3"/>
        <v>6942</v>
      </c>
      <c r="O25" s="852">
        <f t="shared" si="3"/>
        <v>28608</v>
      </c>
      <c r="P25" s="852">
        <f t="shared" si="3"/>
        <v>80240</v>
      </c>
      <c r="Q25" s="852">
        <f t="shared" si="3"/>
        <v>169261</v>
      </c>
      <c r="R25" s="852">
        <f t="shared" si="3"/>
        <v>249501</v>
      </c>
      <c r="S25" s="853"/>
      <c r="T25" s="1090" t="s">
        <v>181</v>
      </c>
      <c r="U25" s="1090"/>
    </row>
    <row r="55" spans="4:16"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</row>
    <row r="56" spans="4:16"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</row>
    <row r="57" spans="4:16"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</row>
    <row r="58" spans="4:16"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AC47"/>
  <sheetViews>
    <sheetView rightToLeft="1" topLeftCell="L4" workbookViewId="0">
      <selection sqref="A1:AC29"/>
    </sheetView>
  </sheetViews>
  <sheetFormatPr defaultRowHeight="12.75"/>
  <sheetData>
    <row r="1" spans="1:29" ht="18">
      <c r="A1" s="1481" t="s">
        <v>818</v>
      </c>
      <c r="B1" s="1481"/>
      <c r="C1" s="1481"/>
      <c r="D1" s="1481"/>
      <c r="E1" s="1481"/>
      <c r="F1" s="1481"/>
      <c r="G1" s="1481"/>
      <c r="H1" s="1481"/>
      <c r="I1" s="1481"/>
      <c r="J1" s="1481"/>
      <c r="K1" s="1481"/>
      <c r="L1" s="1481"/>
      <c r="M1" s="1481"/>
      <c r="N1" s="1481"/>
      <c r="O1" s="1481"/>
      <c r="P1" s="1481"/>
      <c r="Q1" s="1481"/>
      <c r="R1" s="1481"/>
      <c r="S1" s="1481"/>
      <c r="T1" s="1481"/>
      <c r="U1" s="1481"/>
      <c r="V1" s="1481"/>
      <c r="W1" s="1481"/>
      <c r="X1" s="1481"/>
      <c r="Y1" s="1481"/>
      <c r="Z1" s="1239"/>
      <c r="AA1" s="1239"/>
      <c r="AB1" s="1239"/>
      <c r="AC1" s="1239"/>
    </row>
    <row r="2" spans="1:29" ht="18">
      <c r="A2" s="1481" t="s">
        <v>819</v>
      </c>
      <c r="B2" s="1481"/>
      <c r="C2" s="1481"/>
      <c r="D2" s="1481"/>
      <c r="E2" s="1481"/>
      <c r="F2" s="1481"/>
      <c r="G2" s="1481"/>
      <c r="H2" s="1481"/>
      <c r="I2" s="1481"/>
      <c r="J2" s="1481"/>
      <c r="K2" s="1481"/>
      <c r="L2" s="1481"/>
      <c r="M2" s="1481"/>
      <c r="N2" s="1481"/>
      <c r="O2" s="1481"/>
      <c r="P2" s="1481"/>
      <c r="Q2" s="1481"/>
      <c r="R2" s="1481"/>
      <c r="S2" s="1481"/>
      <c r="T2" s="1481"/>
      <c r="U2" s="1481"/>
      <c r="V2" s="1481"/>
      <c r="W2" s="1481"/>
      <c r="X2" s="1481"/>
      <c r="Y2" s="1481"/>
      <c r="Z2" s="1481"/>
      <c r="AA2" s="1239"/>
      <c r="AB2" s="1239"/>
      <c r="AC2" s="1239"/>
    </row>
    <row r="3" spans="1:29" ht="36.75" thickBot="1">
      <c r="A3" s="1467" t="s">
        <v>820</v>
      </c>
      <c r="B3" s="1467"/>
      <c r="C3" s="1134"/>
      <c r="D3" s="1134"/>
      <c r="E3" s="855"/>
      <c r="F3" s="855"/>
      <c r="G3" s="855"/>
      <c r="H3" s="855"/>
      <c r="I3" s="855"/>
      <c r="J3" s="855"/>
      <c r="K3" s="855"/>
      <c r="L3" s="855"/>
      <c r="M3" s="855"/>
      <c r="N3" s="855"/>
      <c r="O3" s="855"/>
      <c r="P3" s="855"/>
      <c r="Q3" s="100"/>
      <c r="R3" s="100"/>
      <c r="S3" s="693"/>
      <c r="T3" s="693"/>
      <c r="U3" s="693"/>
      <c r="V3" s="693"/>
      <c r="W3" s="693"/>
      <c r="X3" s="693"/>
      <c r="Y3" s="693"/>
      <c r="Z3" s="693"/>
      <c r="AA3" s="854"/>
      <c r="AB3" s="1133" t="s">
        <v>821</v>
      </c>
      <c r="AC3" s="1133"/>
    </row>
    <row r="4" spans="1:29" ht="16.5" thickTop="1">
      <c r="A4" s="1487" t="s">
        <v>41</v>
      </c>
      <c r="B4" s="1487"/>
      <c r="C4" s="1487"/>
      <c r="D4" s="1487" t="s">
        <v>822</v>
      </c>
      <c r="E4" s="1487"/>
      <c r="F4" s="1487" t="s">
        <v>823</v>
      </c>
      <c r="G4" s="1487"/>
      <c r="H4" s="1487" t="s">
        <v>824</v>
      </c>
      <c r="I4" s="1487"/>
      <c r="J4" s="1487" t="s">
        <v>825</v>
      </c>
      <c r="K4" s="1487"/>
      <c r="L4" s="1487" t="s">
        <v>826</v>
      </c>
      <c r="M4" s="1487"/>
      <c r="N4" s="1487"/>
      <c r="O4" s="1487" t="s">
        <v>827</v>
      </c>
      <c r="P4" s="1487"/>
      <c r="Q4" s="1487"/>
      <c r="R4" s="1487"/>
      <c r="S4" s="1487"/>
      <c r="T4" s="1487"/>
      <c r="U4" s="1487"/>
      <c r="V4" s="1487" t="s">
        <v>796</v>
      </c>
      <c r="W4" s="1487"/>
      <c r="X4" s="1487" t="s">
        <v>32</v>
      </c>
      <c r="Y4" s="1487"/>
      <c r="Z4" s="1487"/>
      <c r="AA4" s="1487" t="s">
        <v>180</v>
      </c>
      <c r="AB4" s="1487"/>
      <c r="AC4" s="1487"/>
    </row>
    <row r="5" spans="1:29" ht="63" customHeight="1">
      <c r="A5" s="1488"/>
      <c r="B5" s="1488"/>
      <c r="C5" s="1488"/>
      <c r="D5" s="1493" t="s">
        <v>828</v>
      </c>
      <c r="E5" s="1493"/>
      <c r="F5" s="1493" t="s">
        <v>829</v>
      </c>
      <c r="G5" s="1493"/>
      <c r="H5" s="1493" t="s">
        <v>830</v>
      </c>
      <c r="I5" s="1493"/>
      <c r="J5" s="1493" t="s">
        <v>831</v>
      </c>
      <c r="K5" s="1493"/>
      <c r="L5" s="1488" t="s">
        <v>832</v>
      </c>
      <c r="M5" s="1488"/>
      <c r="N5" s="1488"/>
      <c r="O5" s="1250"/>
      <c r="P5" s="1488" t="s">
        <v>833</v>
      </c>
      <c r="Q5" s="1488"/>
      <c r="R5" s="1488"/>
      <c r="S5" s="1488"/>
      <c r="T5" s="1488"/>
      <c r="U5" s="1488"/>
      <c r="V5" s="1488" t="s">
        <v>834</v>
      </c>
      <c r="W5" s="1488"/>
      <c r="X5" s="1488" t="s">
        <v>181</v>
      </c>
      <c r="Y5" s="1488"/>
      <c r="Z5" s="1488"/>
      <c r="AA5" s="1488"/>
      <c r="AB5" s="1488"/>
      <c r="AC5" s="1488"/>
    </row>
    <row r="6" spans="1:29" ht="15.75">
      <c r="A6" s="1488"/>
      <c r="B6" s="1488"/>
      <c r="C6" s="1488"/>
      <c r="D6" s="1488" t="s">
        <v>103</v>
      </c>
      <c r="E6" s="1488" t="s">
        <v>104</v>
      </c>
      <c r="F6" s="1488" t="s">
        <v>103</v>
      </c>
      <c r="G6" s="1488" t="s">
        <v>104</v>
      </c>
      <c r="H6" s="1488" t="s">
        <v>103</v>
      </c>
      <c r="I6" s="1488" t="s">
        <v>104</v>
      </c>
      <c r="J6" s="1488" t="s">
        <v>103</v>
      </c>
      <c r="K6" s="1488" t="s">
        <v>104</v>
      </c>
      <c r="L6" s="1488" t="s">
        <v>835</v>
      </c>
      <c r="M6" s="1488"/>
      <c r="N6" s="1488" t="s">
        <v>836</v>
      </c>
      <c r="O6" s="1488"/>
      <c r="P6" s="1488" t="s">
        <v>837</v>
      </c>
      <c r="Q6" s="1488"/>
      <c r="R6" s="1488" t="s">
        <v>838</v>
      </c>
      <c r="S6" s="1488"/>
      <c r="T6" s="1488" t="s">
        <v>839</v>
      </c>
      <c r="U6" s="1488"/>
      <c r="V6" s="1488" t="s">
        <v>103</v>
      </c>
      <c r="W6" s="1488" t="s">
        <v>104</v>
      </c>
      <c r="X6" s="1488" t="s">
        <v>103</v>
      </c>
      <c r="Y6" s="1488" t="s">
        <v>104</v>
      </c>
      <c r="Z6" s="1488" t="s">
        <v>32</v>
      </c>
      <c r="AA6" s="1488"/>
      <c r="AB6" s="1488"/>
      <c r="AC6" s="1488"/>
    </row>
    <row r="7" spans="1:29" ht="47.25" customHeight="1">
      <c r="A7" s="1488"/>
      <c r="B7" s="1488"/>
      <c r="C7" s="1488"/>
      <c r="D7" s="1488"/>
      <c r="E7" s="1488"/>
      <c r="F7" s="1488"/>
      <c r="G7" s="1488"/>
      <c r="H7" s="1488"/>
      <c r="I7" s="1488"/>
      <c r="J7" s="1488"/>
      <c r="K7" s="1488"/>
      <c r="L7" s="1488" t="s">
        <v>840</v>
      </c>
      <c r="M7" s="1488"/>
      <c r="N7" s="1493" t="s">
        <v>841</v>
      </c>
      <c r="O7" s="1493"/>
      <c r="P7" s="1488" t="s">
        <v>842</v>
      </c>
      <c r="Q7" s="1488"/>
      <c r="R7" s="1488" t="s">
        <v>843</v>
      </c>
      <c r="S7" s="1488"/>
      <c r="T7" s="1488" t="s">
        <v>844</v>
      </c>
      <c r="U7" s="1488"/>
      <c r="V7" s="1488"/>
      <c r="W7" s="1488"/>
      <c r="X7" s="1488"/>
      <c r="Y7" s="1488"/>
      <c r="Z7" s="1488"/>
      <c r="AA7" s="1488"/>
      <c r="AB7" s="1488"/>
      <c r="AC7" s="1488"/>
    </row>
    <row r="8" spans="1:29" ht="15.75">
      <c r="A8" s="1488"/>
      <c r="B8" s="1488"/>
      <c r="C8" s="1488"/>
      <c r="D8" s="1488"/>
      <c r="E8" s="1488"/>
      <c r="F8" s="1488"/>
      <c r="G8" s="1488"/>
      <c r="H8" s="1488"/>
      <c r="I8" s="1488"/>
      <c r="J8" s="1488"/>
      <c r="K8" s="1488"/>
      <c r="L8" s="697" t="s">
        <v>666</v>
      </c>
      <c r="M8" s="697" t="s">
        <v>104</v>
      </c>
      <c r="N8" s="697" t="s">
        <v>103</v>
      </c>
      <c r="O8" s="697" t="s">
        <v>104</v>
      </c>
      <c r="P8" s="697" t="s">
        <v>103</v>
      </c>
      <c r="Q8" s="697" t="s">
        <v>104</v>
      </c>
      <c r="R8" s="697" t="s">
        <v>103</v>
      </c>
      <c r="S8" s="697" t="s">
        <v>104</v>
      </c>
      <c r="T8" s="697" t="s">
        <v>103</v>
      </c>
      <c r="U8" s="697" t="s">
        <v>104</v>
      </c>
      <c r="V8" s="1488"/>
      <c r="W8" s="1488"/>
      <c r="X8" s="1488"/>
      <c r="Y8" s="1488"/>
      <c r="Z8" s="1488"/>
      <c r="AA8" s="1488"/>
      <c r="AB8" s="1488"/>
      <c r="AC8" s="1488"/>
    </row>
    <row r="9" spans="1:29" ht="48.75" thickBot="1">
      <c r="A9" s="1492"/>
      <c r="B9" s="1492"/>
      <c r="C9" s="1492"/>
      <c r="D9" s="856" t="s">
        <v>627</v>
      </c>
      <c r="E9" s="856" t="s">
        <v>628</v>
      </c>
      <c r="F9" s="856" t="s">
        <v>627</v>
      </c>
      <c r="G9" s="856" t="s">
        <v>628</v>
      </c>
      <c r="H9" s="856" t="s">
        <v>627</v>
      </c>
      <c r="I9" s="856" t="s">
        <v>628</v>
      </c>
      <c r="J9" s="856" t="s">
        <v>627</v>
      </c>
      <c r="K9" s="856" t="s">
        <v>628</v>
      </c>
      <c r="L9" s="857" t="s">
        <v>627</v>
      </c>
      <c r="M9" s="857" t="s">
        <v>628</v>
      </c>
      <c r="N9" s="857" t="s">
        <v>627</v>
      </c>
      <c r="O9" s="857" t="s">
        <v>628</v>
      </c>
      <c r="P9" s="856" t="s">
        <v>627</v>
      </c>
      <c r="Q9" s="856" t="s">
        <v>628</v>
      </c>
      <c r="R9" s="856" t="s">
        <v>627</v>
      </c>
      <c r="S9" s="856" t="s">
        <v>628</v>
      </c>
      <c r="T9" s="856" t="s">
        <v>627</v>
      </c>
      <c r="U9" s="856" t="s">
        <v>628</v>
      </c>
      <c r="V9" s="856" t="s">
        <v>627</v>
      </c>
      <c r="W9" s="856" t="s">
        <v>628</v>
      </c>
      <c r="X9" s="856" t="s">
        <v>627</v>
      </c>
      <c r="Y9" s="856" t="s">
        <v>628</v>
      </c>
      <c r="Z9" s="840" t="s">
        <v>181</v>
      </c>
      <c r="AA9" s="1488"/>
      <c r="AB9" s="1488"/>
      <c r="AC9" s="1488"/>
    </row>
    <row r="10" spans="1:29" ht="16.5" thickTop="1">
      <c r="A10" s="1262" t="s">
        <v>54</v>
      </c>
      <c r="B10" s="1262"/>
      <c r="C10" s="858"/>
      <c r="D10" s="859">
        <v>419</v>
      </c>
      <c r="E10" s="859">
        <v>946</v>
      </c>
      <c r="F10" s="859">
        <v>310</v>
      </c>
      <c r="G10" s="860">
        <v>490</v>
      </c>
      <c r="H10" s="860">
        <v>2878</v>
      </c>
      <c r="I10" s="860">
        <v>5585</v>
      </c>
      <c r="J10" s="860">
        <v>16</v>
      </c>
      <c r="K10" s="860">
        <v>33</v>
      </c>
      <c r="L10" s="860">
        <v>1804</v>
      </c>
      <c r="M10" s="860">
        <v>1197</v>
      </c>
      <c r="N10" s="860">
        <v>191</v>
      </c>
      <c r="O10" s="860">
        <v>53</v>
      </c>
      <c r="P10" s="860">
        <v>5</v>
      </c>
      <c r="Q10" s="860">
        <v>39</v>
      </c>
      <c r="R10" s="860">
        <v>69</v>
      </c>
      <c r="S10" s="860">
        <v>18</v>
      </c>
      <c r="T10" s="860">
        <v>10</v>
      </c>
      <c r="U10" s="860">
        <v>0</v>
      </c>
      <c r="V10" s="860">
        <v>126</v>
      </c>
      <c r="W10" s="860">
        <v>395</v>
      </c>
      <c r="X10" s="860">
        <f>SUM(V10,T10,R10,P10,N10,L10,J10,H10,F10,D10)</f>
        <v>5828</v>
      </c>
      <c r="Y10" s="860">
        <f>SUM(W10,U10,S10,Q10,O10,M10,K10,I10,G10,E10)</f>
        <v>8756</v>
      </c>
      <c r="Z10" s="860">
        <f>SUM(X10:Y10)</f>
        <v>14584</v>
      </c>
      <c r="AA10" s="861"/>
      <c r="AB10" s="1078" t="s">
        <v>449</v>
      </c>
      <c r="AC10" s="1078"/>
    </row>
    <row r="11" spans="1:29" ht="15.75">
      <c r="A11" s="1252" t="s">
        <v>55</v>
      </c>
      <c r="B11" s="1252"/>
      <c r="C11" s="823"/>
      <c r="D11" s="833">
        <v>284</v>
      </c>
      <c r="E11" s="833">
        <v>783</v>
      </c>
      <c r="F11" s="833">
        <v>378</v>
      </c>
      <c r="G11" s="833">
        <v>1561</v>
      </c>
      <c r="H11" s="833">
        <v>1299</v>
      </c>
      <c r="I11" s="833">
        <v>2779</v>
      </c>
      <c r="J11" s="833">
        <v>63</v>
      </c>
      <c r="K11" s="833">
        <v>262</v>
      </c>
      <c r="L11" s="833">
        <v>667</v>
      </c>
      <c r="M11" s="833">
        <v>938</v>
      </c>
      <c r="N11" s="833">
        <v>115</v>
      </c>
      <c r="O11" s="833">
        <v>292</v>
      </c>
      <c r="P11" s="833">
        <v>10</v>
      </c>
      <c r="Q11" s="833">
        <v>15</v>
      </c>
      <c r="R11" s="833">
        <v>40</v>
      </c>
      <c r="S11" s="833">
        <v>9</v>
      </c>
      <c r="T11" s="833">
        <v>4</v>
      </c>
      <c r="U11" s="833">
        <v>1</v>
      </c>
      <c r="V11" s="833">
        <v>28</v>
      </c>
      <c r="W11" s="833">
        <v>2</v>
      </c>
      <c r="X11" s="833">
        <f t="shared" ref="X11:Y18" si="0">SUM(V11,T11,R11,P11,N11,L11,J11,H11,F11,D11)</f>
        <v>2888</v>
      </c>
      <c r="Y11" s="833">
        <f t="shared" si="0"/>
        <v>6642</v>
      </c>
      <c r="Z11" s="833">
        <f t="shared" ref="Z11:Z18" si="1">SUM(X11:Y11)</f>
        <v>9530</v>
      </c>
      <c r="AA11" s="634"/>
      <c r="AB11" s="1077" t="s">
        <v>191</v>
      </c>
      <c r="AC11" s="1077"/>
    </row>
    <row r="12" spans="1:29" ht="15.75">
      <c r="A12" s="1252" t="s">
        <v>56</v>
      </c>
      <c r="B12" s="1252"/>
      <c r="C12" s="823"/>
      <c r="D12" s="833">
        <v>366</v>
      </c>
      <c r="E12" s="833">
        <v>632</v>
      </c>
      <c r="F12" s="833">
        <v>315</v>
      </c>
      <c r="G12" s="833">
        <v>1062</v>
      </c>
      <c r="H12" s="833">
        <v>3173</v>
      </c>
      <c r="I12" s="833">
        <v>6554</v>
      </c>
      <c r="J12" s="833">
        <v>51</v>
      </c>
      <c r="K12" s="833">
        <v>83</v>
      </c>
      <c r="L12" s="833">
        <v>2127</v>
      </c>
      <c r="M12" s="833">
        <v>2655</v>
      </c>
      <c r="N12" s="833">
        <v>185</v>
      </c>
      <c r="O12" s="833">
        <v>246</v>
      </c>
      <c r="P12" s="833">
        <v>3</v>
      </c>
      <c r="Q12" s="833">
        <v>21</v>
      </c>
      <c r="R12" s="833">
        <v>50</v>
      </c>
      <c r="S12" s="833">
        <v>31</v>
      </c>
      <c r="T12" s="833">
        <v>8</v>
      </c>
      <c r="U12" s="833">
        <v>6</v>
      </c>
      <c r="V12" s="833">
        <v>147</v>
      </c>
      <c r="W12" s="833">
        <v>439</v>
      </c>
      <c r="X12" s="833">
        <f t="shared" si="0"/>
        <v>6425</v>
      </c>
      <c r="Y12" s="833">
        <f t="shared" si="0"/>
        <v>11729</v>
      </c>
      <c r="Z12" s="833">
        <f t="shared" si="1"/>
        <v>18154</v>
      </c>
      <c r="AA12" s="634"/>
      <c r="AB12" s="1077" t="s">
        <v>192</v>
      </c>
      <c r="AC12" s="1077"/>
    </row>
    <row r="13" spans="1:29" ht="25.5" customHeight="1">
      <c r="A13" s="1436" t="s">
        <v>386</v>
      </c>
      <c r="B13" s="641" t="s">
        <v>344</v>
      </c>
      <c r="C13" s="648"/>
      <c r="D13" s="833">
        <v>164</v>
      </c>
      <c r="E13" s="833">
        <v>1021</v>
      </c>
      <c r="F13" s="833">
        <v>26</v>
      </c>
      <c r="G13" s="833">
        <v>1096</v>
      </c>
      <c r="H13" s="833">
        <v>798</v>
      </c>
      <c r="I13" s="833">
        <v>4335</v>
      </c>
      <c r="J13" s="833">
        <v>75</v>
      </c>
      <c r="K13" s="833">
        <v>127</v>
      </c>
      <c r="L13" s="833">
        <v>737</v>
      </c>
      <c r="M13" s="833">
        <v>2501</v>
      </c>
      <c r="N13" s="833">
        <v>133</v>
      </c>
      <c r="O13" s="833">
        <v>493</v>
      </c>
      <c r="P13" s="833">
        <v>5</v>
      </c>
      <c r="Q13" s="833">
        <v>34</v>
      </c>
      <c r="R13" s="833">
        <v>26</v>
      </c>
      <c r="S13" s="833">
        <v>46</v>
      </c>
      <c r="T13" s="833">
        <v>1</v>
      </c>
      <c r="U13" s="833">
        <v>4</v>
      </c>
      <c r="V13" s="833">
        <v>3</v>
      </c>
      <c r="W13" s="833">
        <v>77</v>
      </c>
      <c r="X13" s="833">
        <f t="shared" si="0"/>
        <v>1968</v>
      </c>
      <c r="Y13" s="833">
        <f t="shared" si="0"/>
        <v>9734</v>
      </c>
      <c r="Z13" s="833">
        <f t="shared" si="1"/>
        <v>11702</v>
      </c>
      <c r="AA13" s="634"/>
      <c r="AB13" s="404" t="s">
        <v>453</v>
      </c>
      <c r="AC13" s="1441" t="s">
        <v>179</v>
      </c>
    </row>
    <row r="14" spans="1:29" ht="15.75">
      <c r="A14" s="1437"/>
      <c r="B14" s="641" t="s">
        <v>345</v>
      </c>
      <c r="C14" s="648"/>
      <c r="D14" s="833">
        <v>85</v>
      </c>
      <c r="E14" s="833">
        <v>426</v>
      </c>
      <c r="F14" s="833">
        <v>47</v>
      </c>
      <c r="G14" s="833">
        <v>1723</v>
      </c>
      <c r="H14" s="833">
        <v>1368</v>
      </c>
      <c r="I14" s="833">
        <v>4946</v>
      </c>
      <c r="J14" s="833">
        <v>57</v>
      </c>
      <c r="K14" s="833">
        <v>102</v>
      </c>
      <c r="L14" s="833">
        <v>895</v>
      </c>
      <c r="M14" s="833">
        <v>2300</v>
      </c>
      <c r="N14" s="833">
        <v>285</v>
      </c>
      <c r="O14" s="833">
        <v>627</v>
      </c>
      <c r="P14" s="833">
        <v>0</v>
      </c>
      <c r="Q14" s="833">
        <v>2</v>
      </c>
      <c r="R14" s="833">
        <v>6</v>
      </c>
      <c r="S14" s="833">
        <v>8</v>
      </c>
      <c r="T14" s="833">
        <v>1</v>
      </c>
      <c r="U14" s="833">
        <v>2</v>
      </c>
      <c r="V14" s="833">
        <v>0</v>
      </c>
      <c r="W14" s="833">
        <v>0</v>
      </c>
      <c r="X14" s="833">
        <f t="shared" si="0"/>
        <v>2744</v>
      </c>
      <c r="Y14" s="833">
        <f t="shared" si="0"/>
        <v>10136</v>
      </c>
      <c r="Z14" s="833">
        <f t="shared" si="1"/>
        <v>12880</v>
      </c>
      <c r="AA14" s="634"/>
      <c r="AB14" s="404" t="s">
        <v>454</v>
      </c>
      <c r="AC14" s="1442"/>
    </row>
    <row r="15" spans="1:29" ht="15.75">
      <c r="A15" s="1437"/>
      <c r="B15" s="641" t="s">
        <v>346</v>
      </c>
      <c r="C15" s="648"/>
      <c r="D15" s="833">
        <v>98</v>
      </c>
      <c r="E15" s="833">
        <v>316</v>
      </c>
      <c r="F15" s="833">
        <v>34</v>
      </c>
      <c r="G15" s="833">
        <v>1256</v>
      </c>
      <c r="H15" s="833">
        <v>1109</v>
      </c>
      <c r="I15" s="833">
        <v>2267</v>
      </c>
      <c r="J15" s="833">
        <v>56</v>
      </c>
      <c r="K15" s="833">
        <v>47</v>
      </c>
      <c r="L15" s="833">
        <v>877</v>
      </c>
      <c r="M15" s="833">
        <v>1463</v>
      </c>
      <c r="N15" s="833">
        <v>86</v>
      </c>
      <c r="O15" s="833">
        <v>130</v>
      </c>
      <c r="P15" s="833">
        <v>0</v>
      </c>
      <c r="Q15" s="833">
        <v>1</v>
      </c>
      <c r="R15" s="833">
        <v>41</v>
      </c>
      <c r="S15" s="833">
        <v>24</v>
      </c>
      <c r="T15" s="833">
        <v>10</v>
      </c>
      <c r="U15" s="833">
        <v>3</v>
      </c>
      <c r="V15" s="833">
        <v>0</v>
      </c>
      <c r="W15" s="833">
        <v>0</v>
      </c>
      <c r="X15" s="833">
        <f t="shared" si="0"/>
        <v>2311</v>
      </c>
      <c r="Y15" s="833">
        <f t="shared" si="0"/>
        <v>5507</v>
      </c>
      <c r="Z15" s="833">
        <f t="shared" si="1"/>
        <v>7818</v>
      </c>
      <c r="AA15" s="634"/>
      <c r="AB15" s="404" t="s">
        <v>455</v>
      </c>
      <c r="AC15" s="1442"/>
    </row>
    <row r="16" spans="1:29" ht="15.75">
      <c r="A16" s="1437"/>
      <c r="B16" s="641" t="s">
        <v>341</v>
      </c>
      <c r="C16" s="648"/>
      <c r="D16" s="833">
        <v>469</v>
      </c>
      <c r="E16" s="833">
        <v>1977</v>
      </c>
      <c r="F16" s="833">
        <v>58</v>
      </c>
      <c r="G16" s="833">
        <v>995</v>
      </c>
      <c r="H16" s="833">
        <v>533</v>
      </c>
      <c r="I16" s="833">
        <v>2507</v>
      </c>
      <c r="J16" s="833">
        <v>62</v>
      </c>
      <c r="K16" s="833">
        <v>161</v>
      </c>
      <c r="L16" s="833">
        <v>656</v>
      </c>
      <c r="M16" s="833">
        <v>1677</v>
      </c>
      <c r="N16" s="833">
        <v>171</v>
      </c>
      <c r="O16" s="833">
        <v>460</v>
      </c>
      <c r="P16" s="833">
        <v>3</v>
      </c>
      <c r="Q16" s="833">
        <v>10</v>
      </c>
      <c r="R16" s="833">
        <v>11</v>
      </c>
      <c r="S16" s="833">
        <v>30</v>
      </c>
      <c r="T16" s="833">
        <v>1</v>
      </c>
      <c r="U16" s="833">
        <v>4</v>
      </c>
      <c r="V16" s="833">
        <v>18</v>
      </c>
      <c r="W16" s="833">
        <v>71</v>
      </c>
      <c r="X16" s="833">
        <f t="shared" si="0"/>
        <v>1982</v>
      </c>
      <c r="Y16" s="833">
        <f t="shared" si="0"/>
        <v>7892</v>
      </c>
      <c r="Z16" s="833">
        <f t="shared" si="1"/>
        <v>9874</v>
      </c>
      <c r="AA16" s="634"/>
      <c r="AB16" s="404" t="s">
        <v>456</v>
      </c>
      <c r="AC16" s="1442"/>
    </row>
    <row r="17" spans="1:29" ht="15.75">
      <c r="A17" s="1437"/>
      <c r="B17" s="641" t="s">
        <v>342</v>
      </c>
      <c r="C17" s="648"/>
      <c r="D17" s="833">
        <v>68</v>
      </c>
      <c r="E17" s="833">
        <v>499</v>
      </c>
      <c r="F17" s="833">
        <v>89</v>
      </c>
      <c r="G17" s="833">
        <v>1421</v>
      </c>
      <c r="H17" s="833">
        <v>1272</v>
      </c>
      <c r="I17" s="833">
        <v>6191</v>
      </c>
      <c r="J17" s="833">
        <v>64</v>
      </c>
      <c r="K17" s="833">
        <v>161</v>
      </c>
      <c r="L17" s="833">
        <v>905</v>
      </c>
      <c r="M17" s="833">
        <v>2381</v>
      </c>
      <c r="N17" s="833">
        <v>195</v>
      </c>
      <c r="O17" s="833">
        <v>467</v>
      </c>
      <c r="P17" s="833">
        <v>0</v>
      </c>
      <c r="Q17" s="833">
        <v>3</v>
      </c>
      <c r="R17" s="833">
        <v>15</v>
      </c>
      <c r="S17" s="833">
        <v>18</v>
      </c>
      <c r="T17" s="833">
        <v>0</v>
      </c>
      <c r="U17" s="833">
        <v>2</v>
      </c>
      <c r="V17" s="833">
        <v>9</v>
      </c>
      <c r="W17" s="833">
        <v>61</v>
      </c>
      <c r="X17" s="833">
        <f t="shared" si="0"/>
        <v>2617</v>
      </c>
      <c r="Y17" s="833">
        <f t="shared" si="0"/>
        <v>11204</v>
      </c>
      <c r="Z17" s="833">
        <f t="shared" si="1"/>
        <v>13821</v>
      </c>
      <c r="AA17" s="634"/>
      <c r="AB17" s="404" t="s">
        <v>457</v>
      </c>
      <c r="AC17" s="1442"/>
    </row>
    <row r="18" spans="1:29" ht="15.75">
      <c r="A18" s="1447"/>
      <c r="B18" s="641" t="s">
        <v>343</v>
      </c>
      <c r="C18" s="648"/>
      <c r="D18" s="833">
        <v>39</v>
      </c>
      <c r="E18" s="833">
        <v>280</v>
      </c>
      <c r="F18" s="833">
        <v>18</v>
      </c>
      <c r="G18" s="833">
        <v>1001</v>
      </c>
      <c r="H18" s="833">
        <v>1299</v>
      </c>
      <c r="I18" s="833">
        <v>3372</v>
      </c>
      <c r="J18" s="833">
        <v>36</v>
      </c>
      <c r="K18" s="833">
        <v>66</v>
      </c>
      <c r="L18" s="833">
        <v>778</v>
      </c>
      <c r="M18" s="833">
        <v>1489</v>
      </c>
      <c r="N18" s="833">
        <v>127</v>
      </c>
      <c r="O18" s="833">
        <v>238</v>
      </c>
      <c r="P18" s="833">
        <v>3</v>
      </c>
      <c r="Q18" s="833">
        <v>3</v>
      </c>
      <c r="R18" s="833">
        <v>18</v>
      </c>
      <c r="S18" s="833">
        <v>20</v>
      </c>
      <c r="T18" s="833">
        <v>1</v>
      </c>
      <c r="U18" s="833">
        <v>0</v>
      </c>
      <c r="V18" s="833">
        <v>48</v>
      </c>
      <c r="W18" s="833">
        <v>75</v>
      </c>
      <c r="X18" s="833">
        <f t="shared" si="0"/>
        <v>2367</v>
      </c>
      <c r="Y18" s="833">
        <f t="shared" si="0"/>
        <v>6544</v>
      </c>
      <c r="Z18" s="833">
        <f t="shared" si="1"/>
        <v>8911</v>
      </c>
      <c r="AA18" s="862"/>
      <c r="AB18" s="404" t="s">
        <v>458</v>
      </c>
      <c r="AC18" s="1443"/>
    </row>
    <row r="19" spans="1:29" ht="15.75">
      <c r="A19" s="1088" t="s">
        <v>64</v>
      </c>
      <c r="B19" s="1088"/>
      <c r="C19" s="648"/>
      <c r="D19" s="648">
        <v>402</v>
      </c>
      <c r="E19" s="648">
        <v>873</v>
      </c>
      <c r="F19" s="648">
        <v>409</v>
      </c>
      <c r="G19" s="648">
        <v>801</v>
      </c>
      <c r="H19" s="648">
        <v>2196</v>
      </c>
      <c r="I19" s="648">
        <v>4516</v>
      </c>
      <c r="J19" s="260">
        <v>55</v>
      </c>
      <c r="K19" s="648">
        <v>58</v>
      </c>
      <c r="L19" s="648">
        <v>1262</v>
      </c>
      <c r="M19" s="260">
        <v>762</v>
      </c>
      <c r="N19" s="648">
        <v>282</v>
      </c>
      <c r="O19" s="648">
        <v>221</v>
      </c>
      <c r="P19" s="648">
        <v>14</v>
      </c>
      <c r="Q19" s="835">
        <v>39</v>
      </c>
      <c r="R19" s="835">
        <v>18</v>
      </c>
      <c r="S19" s="835">
        <v>6</v>
      </c>
      <c r="T19" s="835">
        <v>2</v>
      </c>
      <c r="U19" s="835">
        <v>4</v>
      </c>
      <c r="V19" s="835">
        <v>68</v>
      </c>
      <c r="W19" s="835">
        <v>157</v>
      </c>
      <c r="X19" s="833">
        <f>SUM(V19,T19,R19,P19,N19,L19,J19,H19,F19,D19)</f>
        <v>4708</v>
      </c>
      <c r="Y19" s="833">
        <f>SUM(W19,U19,S19,Q19,O19,M19,K19,I19,G19,E19)</f>
        <v>7437</v>
      </c>
      <c r="Z19" s="833">
        <f>SUM(X19:Y19)</f>
        <v>12145</v>
      </c>
      <c r="AA19" s="683"/>
      <c r="AB19" s="1077" t="s">
        <v>367</v>
      </c>
      <c r="AC19" s="1077"/>
    </row>
    <row r="20" spans="1:29" ht="15.75">
      <c r="A20" s="1252" t="s">
        <v>65</v>
      </c>
      <c r="B20" s="1252"/>
      <c r="C20" s="823"/>
      <c r="D20" s="833">
        <v>495</v>
      </c>
      <c r="E20" s="833">
        <v>1250</v>
      </c>
      <c r="F20" s="833">
        <v>0</v>
      </c>
      <c r="G20" s="833">
        <v>0</v>
      </c>
      <c r="H20" s="833">
        <v>2355</v>
      </c>
      <c r="I20" s="833">
        <v>6375</v>
      </c>
      <c r="J20" s="833">
        <v>69</v>
      </c>
      <c r="K20" s="833">
        <v>114</v>
      </c>
      <c r="L20" s="833">
        <v>2162</v>
      </c>
      <c r="M20" s="833">
        <v>2682</v>
      </c>
      <c r="N20" s="833">
        <v>652</v>
      </c>
      <c r="O20" s="833">
        <v>1042</v>
      </c>
      <c r="P20" s="833">
        <v>10</v>
      </c>
      <c r="Q20" s="833">
        <v>56</v>
      </c>
      <c r="R20" s="833">
        <v>68</v>
      </c>
      <c r="S20" s="833">
        <v>34</v>
      </c>
      <c r="T20" s="833">
        <v>2</v>
      </c>
      <c r="U20" s="833">
        <v>0</v>
      </c>
      <c r="V20" s="833">
        <v>54</v>
      </c>
      <c r="W20" s="833">
        <v>265</v>
      </c>
      <c r="X20" s="833">
        <f>SUM(V20,T20,R20,P20,N20,L20,J20,H20,F20,D20)</f>
        <v>5867</v>
      </c>
      <c r="Y20" s="833">
        <f>SUM(W20,U20,S20,Q20,O20,M20,K20,I20,G20,E20)</f>
        <v>11818</v>
      </c>
      <c r="Z20" s="833">
        <f>SUM(X20:Y20)</f>
        <v>17685</v>
      </c>
      <c r="AA20" s="634"/>
      <c r="AB20" s="1077" t="s">
        <v>199</v>
      </c>
      <c r="AC20" s="1077"/>
    </row>
    <row r="21" spans="1:29" ht="15.75">
      <c r="A21" s="1252" t="s">
        <v>66</v>
      </c>
      <c r="B21" s="1252"/>
      <c r="C21" s="823"/>
      <c r="D21" s="833">
        <v>28</v>
      </c>
      <c r="E21" s="833">
        <v>183</v>
      </c>
      <c r="F21" s="833">
        <v>115</v>
      </c>
      <c r="G21" s="833">
        <v>608</v>
      </c>
      <c r="H21" s="833">
        <v>2226</v>
      </c>
      <c r="I21" s="833">
        <v>5059</v>
      </c>
      <c r="J21" s="833">
        <v>52</v>
      </c>
      <c r="K21" s="833">
        <v>51</v>
      </c>
      <c r="L21" s="833">
        <v>1228</v>
      </c>
      <c r="M21" s="833">
        <v>1387</v>
      </c>
      <c r="N21" s="833">
        <v>64</v>
      </c>
      <c r="O21" s="833">
        <v>128</v>
      </c>
      <c r="P21" s="833">
        <v>0</v>
      </c>
      <c r="Q21" s="833">
        <v>0</v>
      </c>
      <c r="R21" s="833">
        <v>14</v>
      </c>
      <c r="S21" s="833">
        <v>13</v>
      </c>
      <c r="T21" s="833">
        <v>3</v>
      </c>
      <c r="U21" s="833">
        <v>0</v>
      </c>
      <c r="V21" s="833">
        <v>275</v>
      </c>
      <c r="W21" s="833">
        <v>814</v>
      </c>
      <c r="X21" s="833">
        <f t="shared" ref="X21:Y28" si="2">SUM(V21,T21,R21,P21,N21,L21,J21,H21,F21,D21)</f>
        <v>4005</v>
      </c>
      <c r="Y21" s="833">
        <f t="shared" si="2"/>
        <v>8243</v>
      </c>
      <c r="Z21" s="833">
        <f t="shared" ref="Z21:Z28" si="3">SUM(X21:Y21)</f>
        <v>12248</v>
      </c>
      <c r="AA21" s="634"/>
      <c r="AB21" s="1077" t="s">
        <v>200</v>
      </c>
      <c r="AC21" s="1077"/>
    </row>
    <row r="22" spans="1:29" ht="15.75">
      <c r="A22" s="1252" t="s">
        <v>67</v>
      </c>
      <c r="B22" s="1252"/>
      <c r="C22" s="823"/>
      <c r="D22" s="833">
        <v>55</v>
      </c>
      <c r="E22" s="833">
        <v>249</v>
      </c>
      <c r="F22" s="833">
        <v>422</v>
      </c>
      <c r="G22" s="833">
        <v>1482</v>
      </c>
      <c r="H22" s="833">
        <v>2087</v>
      </c>
      <c r="I22" s="833">
        <v>4066</v>
      </c>
      <c r="J22" s="833">
        <v>30</v>
      </c>
      <c r="K22" s="833">
        <v>31</v>
      </c>
      <c r="L22" s="833">
        <v>1411</v>
      </c>
      <c r="M22" s="833">
        <v>1881</v>
      </c>
      <c r="N22" s="833">
        <v>228</v>
      </c>
      <c r="O22" s="833">
        <v>330</v>
      </c>
      <c r="P22" s="833">
        <v>0</v>
      </c>
      <c r="Q22" s="833">
        <v>1</v>
      </c>
      <c r="R22" s="833">
        <v>15</v>
      </c>
      <c r="S22" s="833">
        <v>9</v>
      </c>
      <c r="T22" s="833">
        <v>2</v>
      </c>
      <c r="U22" s="833">
        <v>0</v>
      </c>
      <c r="V22" s="833">
        <v>1</v>
      </c>
      <c r="W22" s="833">
        <v>3</v>
      </c>
      <c r="X22" s="833">
        <f t="shared" si="2"/>
        <v>4251</v>
      </c>
      <c r="Y22" s="833">
        <f t="shared" si="2"/>
        <v>8052</v>
      </c>
      <c r="Z22" s="833">
        <f t="shared" si="3"/>
        <v>12303</v>
      </c>
      <c r="AA22" s="634"/>
      <c r="AB22" s="1077" t="s">
        <v>450</v>
      </c>
      <c r="AC22" s="1077"/>
    </row>
    <row r="23" spans="1:29" ht="15.75">
      <c r="A23" s="1252" t="s">
        <v>137</v>
      </c>
      <c r="B23" s="1252"/>
      <c r="C23" s="823"/>
      <c r="D23" s="833">
        <v>507</v>
      </c>
      <c r="E23" s="833">
        <v>1162</v>
      </c>
      <c r="F23" s="833">
        <v>349</v>
      </c>
      <c r="G23" s="833">
        <v>693</v>
      </c>
      <c r="H23" s="833">
        <v>2041</v>
      </c>
      <c r="I23" s="833">
        <v>3917</v>
      </c>
      <c r="J23" s="833">
        <v>60</v>
      </c>
      <c r="K23" s="833">
        <v>39</v>
      </c>
      <c r="L23" s="833">
        <v>1606</v>
      </c>
      <c r="M23" s="833">
        <v>1543</v>
      </c>
      <c r="N23" s="833">
        <v>270</v>
      </c>
      <c r="O23" s="833">
        <v>466</v>
      </c>
      <c r="P23" s="833">
        <v>3</v>
      </c>
      <c r="Q23" s="833">
        <v>16</v>
      </c>
      <c r="R23" s="833">
        <v>16</v>
      </c>
      <c r="S23" s="833">
        <v>8</v>
      </c>
      <c r="T23" s="833">
        <v>5</v>
      </c>
      <c r="U23" s="833">
        <v>0</v>
      </c>
      <c r="V23" s="833">
        <v>107</v>
      </c>
      <c r="W23" s="833">
        <v>331</v>
      </c>
      <c r="X23" s="833">
        <f t="shared" si="2"/>
        <v>4964</v>
      </c>
      <c r="Y23" s="833">
        <f t="shared" si="2"/>
        <v>8175</v>
      </c>
      <c r="Z23" s="833">
        <f t="shared" si="3"/>
        <v>13139</v>
      </c>
      <c r="AA23" s="634"/>
      <c r="AB23" s="1077" t="s">
        <v>451</v>
      </c>
      <c r="AC23" s="1077"/>
    </row>
    <row r="24" spans="1:29" ht="15.75">
      <c r="A24" s="1252" t="s">
        <v>69</v>
      </c>
      <c r="B24" s="1252"/>
      <c r="C24" s="823"/>
      <c r="D24" s="833">
        <v>21</v>
      </c>
      <c r="E24" s="833">
        <v>38</v>
      </c>
      <c r="F24" s="833">
        <v>156</v>
      </c>
      <c r="G24" s="833">
        <v>473</v>
      </c>
      <c r="H24" s="833">
        <v>1478</v>
      </c>
      <c r="I24" s="833">
        <v>2422</v>
      </c>
      <c r="J24" s="833">
        <v>146</v>
      </c>
      <c r="K24" s="833">
        <v>283</v>
      </c>
      <c r="L24" s="833">
        <v>637</v>
      </c>
      <c r="M24" s="833">
        <v>586</v>
      </c>
      <c r="N24" s="833">
        <v>167</v>
      </c>
      <c r="O24" s="833">
        <v>189</v>
      </c>
      <c r="P24" s="833">
        <v>4</v>
      </c>
      <c r="Q24" s="833">
        <v>21</v>
      </c>
      <c r="R24" s="833">
        <v>9</v>
      </c>
      <c r="S24" s="833">
        <v>8</v>
      </c>
      <c r="T24" s="833">
        <v>7</v>
      </c>
      <c r="U24" s="833">
        <v>0</v>
      </c>
      <c r="V24" s="833">
        <v>176</v>
      </c>
      <c r="W24" s="833">
        <v>750</v>
      </c>
      <c r="X24" s="833">
        <f t="shared" si="2"/>
        <v>2801</v>
      </c>
      <c r="Y24" s="833">
        <f t="shared" si="2"/>
        <v>4770</v>
      </c>
      <c r="Z24" s="833">
        <f t="shared" si="3"/>
        <v>7571</v>
      </c>
      <c r="AA24" s="634"/>
      <c r="AB24" s="1077" t="s">
        <v>452</v>
      </c>
      <c r="AC24" s="1077"/>
    </row>
    <row r="25" spans="1:29" ht="15.75">
      <c r="A25" s="1252" t="s">
        <v>70</v>
      </c>
      <c r="B25" s="1252"/>
      <c r="C25" s="823"/>
      <c r="D25" s="833">
        <v>425</v>
      </c>
      <c r="E25" s="833">
        <v>1036</v>
      </c>
      <c r="F25" s="833">
        <v>254</v>
      </c>
      <c r="G25" s="833">
        <v>721</v>
      </c>
      <c r="H25" s="833">
        <v>2625</v>
      </c>
      <c r="I25" s="833">
        <v>4451</v>
      </c>
      <c r="J25" s="833">
        <v>84</v>
      </c>
      <c r="K25" s="833">
        <v>96</v>
      </c>
      <c r="L25" s="833">
        <v>1521</v>
      </c>
      <c r="M25" s="833">
        <v>1413</v>
      </c>
      <c r="N25" s="833">
        <v>65</v>
      </c>
      <c r="O25" s="833">
        <v>82</v>
      </c>
      <c r="P25" s="833">
        <v>11</v>
      </c>
      <c r="Q25" s="833">
        <v>25</v>
      </c>
      <c r="R25" s="833">
        <v>20</v>
      </c>
      <c r="S25" s="833">
        <v>12</v>
      </c>
      <c r="T25" s="833">
        <v>3</v>
      </c>
      <c r="U25" s="833">
        <v>2</v>
      </c>
      <c r="V25" s="833">
        <v>195</v>
      </c>
      <c r="W25" s="833">
        <v>381</v>
      </c>
      <c r="X25" s="833">
        <f t="shared" si="2"/>
        <v>5203</v>
      </c>
      <c r="Y25" s="833">
        <f t="shared" si="2"/>
        <v>8219</v>
      </c>
      <c r="Z25" s="833">
        <f t="shared" si="3"/>
        <v>13422</v>
      </c>
      <c r="AA25" s="634"/>
      <c r="AB25" s="1077" t="s">
        <v>204</v>
      </c>
      <c r="AC25" s="1077"/>
    </row>
    <row r="26" spans="1:29" ht="15.75">
      <c r="A26" s="1252" t="s">
        <v>71</v>
      </c>
      <c r="B26" s="1252"/>
      <c r="C26" s="823"/>
      <c r="D26" s="833">
        <v>390</v>
      </c>
      <c r="E26" s="833">
        <v>504</v>
      </c>
      <c r="F26" s="833">
        <v>757</v>
      </c>
      <c r="G26" s="833">
        <v>2015</v>
      </c>
      <c r="H26" s="833">
        <v>5029</v>
      </c>
      <c r="I26" s="833">
        <v>6975</v>
      </c>
      <c r="J26" s="833">
        <v>84</v>
      </c>
      <c r="K26" s="833">
        <v>60</v>
      </c>
      <c r="L26" s="833">
        <v>2158</v>
      </c>
      <c r="M26" s="833">
        <v>1977</v>
      </c>
      <c r="N26" s="833">
        <v>325</v>
      </c>
      <c r="O26" s="833">
        <v>437</v>
      </c>
      <c r="P26" s="833">
        <v>9</v>
      </c>
      <c r="Q26" s="833">
        <v>19</v>
      </c>
      <c r="R26" s="833">
        <v>22</v>
      </c>
      <c r="S26" s="833">
        <v>5</v>
      </c>
      <c r="T26" s="833">
        <v>1</v>
      </c>
      <c r="U26" s="833">
        <v>0</v>
      </c>
      <c r="V26" s="833">
        <v>61</v>
      </c>
      <c r="W26" s="833">
        <v>95</v>
      </c>
      <c r="X26" s="833">
        <f t="shared" si="2"/>
        <v>8836</v>
      </c>
      <c r="Y26" s="833">
        <f t="shared" si="2"/>
        <v>12087</v>
      </c>
      <c r="Z26" s="833">
        <f t="shared" si="3"/>
        <v>20923</v>
      </c>
      <c r="AA26" s="634"/>
      <c r="AB26" s="1077" t="s">
        <v>205</v>
      </c>
      <c r="AC26" s="1077"/>
    </row>
    <row r="27" spans="1:29" ht="15.75">
      <c r="A27" s="1252" t="s">
        <v>72</v>
      </c>
      <c r="B27" s="1252"/>
      <c r="C27" s="823"/>
      <c r="D27" s="833">
        <v>0</v>
      </c>
      <c r="E27" s="833">
        <v>0</v>
      </c>
      <c r="F27" s="833">
        <v>1433</v>
      </c>
      <c r="G27" s="833">
        <v>2097</v>
      </c>
      <c r="H27" s="833">
        <v>2405</v>
      </c>
      <c r="I27" s="833">
        <v>3281</v>
      </c>
      <c r="J27" s="833">
        <v>12</v>
      </c>
      <c r="K27" s="833">
        <v>30</v>
      </c>
      <c r="L27" s="833">
        <v>1367</v>
      </c>
      <c r="M27" s="833">
        <v>1989</v>
      </c>
      <c r="N27" s="833">
        <v>0</v>
      </c>
      <c r="O27" s="833">
        <v>0</v>
      </c>
      <c r="P27" s="833">
        <v>0</v>
      </c>
      <c r="Q27" s="833">
        <v>0</v>
      </c>
      <c r="R27" s="833">
        <v>6</v>
      </c>
      <c r="S27" s="833">
        <v>0</v>
      </c>
      <c r="T27" s="833">
        <v>1</v>
      </c>
      <c r="U27" s="833">
        <v>0</v>
      </c>
      <c r="V27" s="833">
        <v>0</v>
      </c>
      <c r="W27" s="833">
        <v>0</v>
      </c>
      <c r="X27" s="833">
        <f t="shared" si="2"/>
        <v>5224</v>
      </c>
      <c r="Y27" s="833">
        <f t="shared" si="2"/>
        <v>7397</v>
      </c>
      <c r="Z27" s="833">
        <f t="shared" si="3"/>
        <v>12621</v>
      </c>
      <c r="AA27" s="634"/>
      <c r="AB27" s="1077" t="s">
        <v>206</v>
      </c>
      <c r="AC27" s="1077"/>
    </row>
    <row r="28" spans="1:29" ht="16.5" thickBot="1">
      <c r="A28" s="1007" t="s">
        <v>73</v>
      </c>
      <c r="B28" s="1007"/>
      <c r="C28" s="863"/>
      <c r="D28" s="864">
        <v>260</v>
      </c>
      <c r="E28" s="864">
        <v>714</v>
      </c>
      <c r="F28" s="864">
        <v>317</v>
      </c>
      <c r="G28" s="864">
        <v>1654</v>
      </c>
      <c r="H28" s="864">
        <v>2972</v>
      </c>
      <c r="I28" s="864">
        <v>8583</v>
      </c>
      <c r="J28" s="864">
        <v>123</v>
      </c>
      <c r="K28" s="864">
        <v>387</v>
      </c>
      <c r="L28" s="864">
        <v>1165</v>
      </c>
      <c r="M28" s="864">
        <v>2216</v>
      </c>
      <c r="N28" s="864">
        <v>327</v>
      </c>
      <c r="O28" s="864">
        <v>655</v>
      </c>
      <c r="P28" s="864">
        <v>2</v>
      </c>
      <c r="Q28" s="864">
        <v>27</v>
      </c>
      <c r="R28" s="864">
        <v>14</v>
      </c>
      <c r="S28" s="864">
        <v>5</v>
      </c>
      <c r="T28" s="864">
        <v>0</v>
      </c>
      <c r="U28" s="864">
        <v>0</v>
      </c>
      <c r="V28" s="864">
        <v>71</v>
      </c>
      <c r="W28" s="864">
        <v>678</v>
      </c>
      <c r="X28" s="864">
        <f t="shared" si="2"/>
        <v>5251</v>
      </c>
      <c r="Y28" s="864">
        <f t="shared" si="2"/>
        <v>14919</v>
      </c>
      <c r="Z28" s="864">
        <f t="shared" si="3"/>
        <v>20170</v>
      </c>
      <c r="AA28" s="603"/>
      <c r="AB28" s="1089" t="s">
        <v>636</v>
      </c>
      <c r="AC28" s="1089"/>
    </row>
    <row r="29" spans="1:29" ht="17.25" thickTop="1" thickBot="1">
      <c r="A29" s="1264" t="s">
        <v>32</v>
      </c>
      <c r="B29" s="1264"/>
      <c r="C29" s="826"/>
      <c r="D29" s="838">
        <f>SUM(D10:D28)</f>
        <v>4575</v>
      </c>
      <c r="E29" s="838">
        <f t="shared" ref="E29:Z29" si="4">SUM(E10:E28)</f>
        <v>12889</v>
      </c>
      <c r="F29" s="838">
        <f t="shared" si="4"/>
        <v>5487</v>
      </c>
      <c r="G29" s="838">
        <f t="shared" si="4"/>
        <v>21149</v>
      </c>
      <c r="H29" s="838">
        <f t="shared" si="4"/>
        <v>39143</v>
      </c>
      <c r="I29" s="838">
        <f t="shared" si="4"/>
        <v>88181</v>
      </c>
      <c r="J29" s="838">
        <f t="shared" si="4"/>
        <v>1195</v>
      </c>
      <c r="K29" s="838">
        <f t="shared" si="4"/>
        <v>2191</v>
      </c>
      <c r="L29" s="838">
        <f t="shared" si="4"/>
        <v>23963</v>
      </c>
      <c r="M29" s="838">
        <f t="shared" si="4"/>
        <v>33037</v>
      </c>
      <c r="N29" s="838">
        <f t="shared" si="4"/>
        <v>3868</v>
      </c>
      <c r="O29" s="838">
        <f t="shared" si="4"/>
        <v>6556</v>
      </c>
      <c r="P29" s="838">
        <f t="shared" si="4"/>
        <v>82</v>
      </c>
      <c r="Q29" s="838">
        <f t="shared" si="4"/>
        <v>332</v>
      </c>
      <c r="R29" s="838">
        <f t="shared" si="4"/>
        <v>478</v>
      </c>
      <c r="S29" s="838">
        <f t="shared" si="4"/>
        <v>304</v>
      </c>
      <c r="T29" s="838">
        <f t="shared" si="4"/>
        <v>62</v>
      </c>
      <c r="U29" s="838">
        <f t="shared" si="4"/>
        <v>28</v>
      </c>
      <c r="V29" s="838">
        <f t="shared" si="4"/>
        <v>1387</v>
      </c>
      <c r="W29" s="838">
        <f t="shared" si="4"/>
        <v>4594</v>
      </c>
      <c r="X29" s="838">
        <f t="shared" si="4"/>
        <v>80240</v>
      </c>
      <c r="Y29" s="838">
        <f t="shared" si="4"/>
        <v>169261</v>
      </c>
      <c r="Z29" s="838">
        <f t="shared" si="4"/>
        <v>249501</v>
      </c>
      <c r="AA29" s="865"/>
      <c r="AB29" s="1090" t="s">
        <v>181</v>
      </c>
      <c r="AC29" s="1090"/>
    </row>
    <row r="44" spans="4:16"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</row>
    <row r="45" spans="4:16"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</row>
    <row r="46" spans="4:16"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</row>
    <row r="47" spans="4:16"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</row>
  </sheetData>
  <mergeCells count="46">
    <mergeCell ref="J5:K5"/>
    <mergeCell ref="J4:K4"/>
    <mergeCell ref="L4:N4"/>
    <mergeCell ref="L5:N5"/>
    <mergeCell ref="A1:Y1"/>
    <mergeCell ref="A2:Z2"/>
    <mergeCell ref="A3:B3"/>
    <mergeCell ref="A4:C9"/>
    <mergeCell ref="D5:E5"/>
    <mergeCell ref="D4:E4"/>
    <mergeCell ref="F4:G4"/>
    <mergeCell ref="F5:G5"/>
    <mergeCell ref="H4:I4"/>
    <mergeCell ref="H5:I5"/>
    <mergeCell ref="L6:M6"/>
    <mergeCell ref="O4:U4"/>
    <mergeCell ref="X4:Z4"/>
    <mergeCell ref="X5:Z5"/>
    <mergeCell ref="V5:W5"/>
    <mergeCell ref="R7:S7"/>
    <mergeCell ref="V6:V8"/>
    <mergeCell ref="W6:W8"/>
    <mergeCell ref="X6:X8"/>
    <mergeCell ref="Y6:Y8"/>
    <mergeCell ref="Z6:Z8"/>
    <mergeCell ref="P5:U5"/>
    <mergeCell ref="T6:U6"/>
    <mergeCell ref="T7:U7"/>
    <mergeCell ref="R6:S6"/>
    <mergeCell ref="P6:Q6"/>
    <mergeCell ref="J6:J8"/>
    <mergeCell ref="K6:K8"/>
    <mergeCell ref="AC13:AC18"/>
    <mergeCell ref="AA4:AC9"/>
    <mergeCell ref="A13:A18"/>
    <mergeCell ref="P7:Q7"/>
    <mergeCell ref="N6:O6"/>
    <mergeCell ref="N7:O7"/>
    <mergeCell ref="L7:M7"/>
    <mergeCell ref="D6:D8"/>
    <mergeCell ref="E6:E8"/>
    <mergeCell ref="F6:F8"/>
    <mergeCell ref="G6:G8"/>
    <mergeCell ref="H6:H8"/>
    <mergeCell ref="I6:I8"/>
    <mergeCell ref="V4:W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R117"/>
  <sheetViews>
    <sheetView rightToLeft="1" workbookViewId="0">
      <selection sqref="A1:L25"/>
    </sheetView>
  </sheetViews>
  <sheetFormatPr defaultRowHeight="12.75"/>
  <cols>
    <col min="3" max="3" width="14.5703125" customWidth="1"/>
    <col min="4" max="4" width="13.5703125" customWidth="1"/>
    <col min="5" max="5" width="13.7109375" customWidth="1"/>
    <col min="7" max="7" width="17.28515625" customWidth="1"/>
    <col min="8" max="8" width="15" customWidth="1"/>
  </cols>
  <sheetData>
    <row r="1" spans="1:18" ht="18">
      <c r="A1" s="1466" t="s">
        <v>845</v>
      </c>
      <c r="B1" s="1466"/>
      <c r="C1" s="1466"/>
      <c r="D1" s="1466"/>
      <c r="E1" s="1466"/>
      <c r="F1" s="1466"/>
      <c r="G1" s="1466"/>
      <c r="H1" s="1466"/>
      <c r="I1" s="1466"/>
      <c r="J1" s="1466"/>
      <c r="K1" s="1466"/>
      <c r="L1" s="1466"/>
    </row>
    <row r="2" spans="1:18" ht="44.25" customHeight="1">
      <c r="A2" s="1498" t="s">
        <v>846</v>
      </c>
      <c r="B2" s="1498"/>
      <c r="C2" s="1498"/>
      <c r="D2" s="1498"/>
      <c r="E2" s="1498"/>
      <c r="F2" s="1498"/>
      <c r="G2" s="1498"/>
      <c r="H2" s="1498"/>
      <c r="I2" s="1498"/>
      <c r="J2" s="1498"/>
      <c r="K2" s="686"/>
      <c r="L2" s="686"/>
    </row>
    <row r="3" spans="1:18" ht="27" thickBot="1">
      <c r="A3" s="1499" t="s">
        <v>847</v>
      </c>
      <c r="B3" s="1499"/>
      <c r="C3" s="1266"/>
      <c r="D3" s="866"/>
      <c r="E3" s="866"/>
      <c r="F3" s="1467" t="s">
        <v>848</v>
      </c>
      <c r="G3" s="1467"/>
      <c r="H3" s="1133"/>
      <c r="I3" s="867"/>
      <c r="J3" s="867"/>
      <c r="K3" s="867"/>
      <c r="L3" s="867"/>
      <c r="M3" s="867"/>
      <c r="N3" s="867"/>
      <c r="O3" s="867"/>
      <c r="P3" s="867"/>
      <c r="Q3" s="867"/>
      <c r="R3" s="867"/>
    </row>
    <row r="4" spans="1:18" ht="16.5" thickTop="1">
      <c r="A4" s="1430" t="s">
        <v>41</v>
      </c>
      <c r="B4" s="1430"/>
      <c r="C4" s="868" t="s">
        <v>103</v>
      </c>
      <c r="D4" s="868" t="s">
        <v>104</v>
      </c>
      <c r="E4" s="868" t="s">
        <v>35</v>
      </c>
      <c r="F4" s="1430" t="s">
        <v>180</v>
      </c>
      <c r="G4" s="1430"/>
      <c r="H4" s="1070"/>
    </row>
    <row r="5" spans="1:18" ht="16.5" thickBot="1">
      <c r="A5" s="1432"/>
      <c r="B5" s="1432"/>
      <c r="C5" s="868" t="s">
        <v>627</v>
      </c>
      <c r="D5" s="868" t="s">
        <v>628</v>
      </c>
      <c r="E5" s="869" t="s">
        <v>181</v>
      </c>
      <c r="F5" s="1432"/>
      <c r="G5" s="1432"/>
      <c r="H5" s="1071"/>
    </row>
    <row r="6" spans="1:18" ht="16.5" thickTop="1">
      <c r="A6" s="1496" t="s">
        <v>54</v>
      </c>
      <c r="B6" s="1496"/>
      <c r="C6" s="870">
        <f>'داخل قوة العمل'!D8+'خارج قوة العمل'!Q7</f>
        <v>5828</v>
      </c>
      <c r="D6" s="870">
        <f>'داخل قوة العمل'!E8+'خارج قوة العمل'!R7</f>
        <v>8756</v>
      </c>
      <c r="E6" s="870">
        <f>SUM(C6:D6)</f>
        <v>14584</v>
      </c>
      <c r="F6" s="871"/>
      <c r="G6" s="1078" t="s">
        <v>449</v>
      </c>
      <c r="H6" s="1078"/>
      <c r="K6" s="686"/>
    </row>
    <row r="7" spans="1:18" ht="15.75">
      <c r="A7" s="1494" t="s">
        <v>55</v>
      </c>
      <c r="B7" s="1494"/>
      <c r="C7" s="872">
        <f>'داخل قوة العمل'!D9+'خارج قوة العمل'!Q8</f>
        <v>2888</v>
      </c>
      <c r="D7" s="872">
        <f>'داخل قوة العمل'!E9+'خارج قوة العمل'!R8</f>
        <v>6642</v>
      </c>
      <c r="E7" s="872">
        <f t="shared" ref="E7:E25" si="0">SUM(C7:D7)</f>
        <v>9530</v>
      </c>
      <c r="F7" s="873"/>
      <c r="G7" s="1077" t="s">
        <v>191</v>
      </c>
      <c r="H7" s="1077"/>
    </row>
    <row r="8" spans="1:18" ht="15.75">
      <c r="A8" s="1494" t="s">
        <v>56</v>
      </c>
      <c r="B8" s="1494"/>
      <c r="C8" s="872">
        <f>'داخل قوة العمل'!D10+'خارج قوة العمل'!Q9</f>
        <v>6425</v>
      </c>
      <c r="D8" s="872">
        <f>'داخل قوة العمل'!E10+'خارج قوة العمل'!R9</f>
        <v>11729</v>
      </c>
      <c r="E8" s="872">
        <f t="shared" si="0"/>
        <v>18154</v>
      </c>
      <c r="F8" s="873"/>
      <c r="G8" s="1077" t="s">
        <v>192</v>
      </c>
      <c r="H8" s="1077"/>
    </row>
    <row r="9" spans="1:18" ht="21" customHeight="1">
      <c r="A9" s="1436" t="s">
        <v>386</v>
      </c>
      <c r="B9" s="641" t="s">
        <v>344</v>
      </c>
      <c r="C9" s="872">
        <f>'داخل قوة العمل'!D11+'خارج قوة العمل'!Q10</f>
        <v>1968</v>
      </c>
      <c r="D9" s="872">
        <f>'داخل قوة العمل'!E11+'خارج قوة العمل'!R10</f>
        <v>9734</v>
      </c>
      <c r="E9" s="872">
        <f t="shared" si="0"/>
        <v>11702</v>
      </c>
      <c r="F9" s="873"/>
      <c r="G9" s="404" t="s">
        <v>453</v>
      </c>
      <c r="H9" s="1441" t="s">
        <v>179</v>
      </c>
    </row>
    <row r="10" spans="1:18" ht="15.75">
      <c r="A10" s="1437"/>
      <c r="B10" s="641" t="s">
        <v>345</v>
      </c>
      <c r="C10" s="872">
        <f>'داخل قوة العمل'!D12+'خارج قوة العمل'!Q11</f>
        <v>2744</v>
      </c>
      <c r="D10" s="872">
        <f>'داخل قوة العمل'!E12+'خارج قوة العمل'!R11</f>
        <v>10136</v>
      </c>
      <c r="E10" s="872">
        <f t="shared" si="0"/>
        <v>12880</v>
      </c>
      <c r="F10" s="873"/>
      <c r="G10" s="404" t="s">
        <v>454</v>
      </c>
      <c r="H10" s="1442"/>
    </row>
    <row r="11" spans="1:18" ht="15.75">
      <c r="A11" s="1437"/>
      <c r="B11" s="641" t="s">
        <v>346</v>
      </c>
      <c r="C11" s="872">
        <f>'داخل قوة العمل'!D13+'خارج قوة العمل'!Q12</f>
        <v>2311</v>
      </c>
      <c r="D11" s="872">
        <f>'داخل قوة العمل'!E13+'خارج قوة العمل'!R12</f>
        <v>5507</v>
      </c>
      <c r="E11" s="872">
        <f t="shared" si="0"/>
        <v>7818</v>
      </c>
      <c r="F11" s="873"/>
      <c r="G11" s="404" t="s">
        <v>455</v>
      </c>
      <c r="H11" s="1442"/>
    </row>
    <row r="12" spans="1:18" ht="15.75">
      <c r="A12" s="1437"/>
      <c r="B12" s="641" t="s">
        <v>341</v>
      </c>
      <c r="C12" s="872">
        <f>'داخل قوة العمل'!D14+'خارج قوة العمل'!Q13</f>
        <v>1982</v>
      </c>
      <c r="D12" s="872">
        <f>'داخل قوة العمل'!E14+'خارج قوة العمل'!R13</f>
        <v>7892</v>
      </c>
      <c r="E12" s="872">
        <f t="shared" si="0"/>
        <v>9874</v>
      </c>
      <c r="F12" s="873"/>
      <c r="G12" s="404" t="s">
        <v>456</v>
      </c>
      <c r="H12" s="1442"/>
    </row>
    <row r="13" spans="1:18" ht="15.75">
      <c r="A13" s="1437"/>
      <c r="B13" s="641" t="s">
        <v>342</v>
      </c>
      <c r="C13" s="872">
        <f>'داخل قوة العمل'!D15+'خارج قوة العمل'!Q14</f>
        <v>2617</v>
      </c>
      <c r="D13" s="872">
        <f>'داخل قوة العمل'!E15+'خارج قوة العمل'!R14</f>
        <v>11204</v>
      </c>
      <c r="E13" s="872">
        <f t="shared" si="0"/>
        <v>13821</v>
      </c>
      <c r="F13" s="873"/>
      <c r="G13" s="404" t="s">
        <v>457</v>
      </c>
      <c r="H13" s="1442"/>
    </row>
    <row r="14" spans="1:18" ht="15.75">
      <c r="A14" s="1447"/>
      <c r="B14" s="641" t="s">
        <v>343</v>
      </c>
      <c r="C14" s="872">
        <f>'داخل قوة العمل'!D16+'خارج قوة العمل'!Q15</f>
        <v>2367</v>
      </c>
      <c r="D14" s="872">
        <f>'داخل قوة العمل'!E16+'خارج قوة العمل'!R15</f>
        <v>6544</v>
      </c>
      <c r="E14" s="872">
        <f t="shared" si="0"/>
        <v>8911</v>
      </c>
      <c r="F14" s="873"/>
      <c r="G14" s="404" t="s">
        <v>458</v>
      </c>
      <c r="H14" s="1443"/>
    </row>
    <row r="15" spans="1:18" ht="15.75">
      <c r="A15" s="1423" t="s">
        <v>64</v>
      </c>
      <c r="B15" s="1423"/>
      <c r="C15" s="872">
        <f>'داخل قوة العمل'!D17+'خارج قوة العمل'!Q16</f>
        <v>4708</v>
      </c>
      <c r="D15" s="872">
        <f>'داخل قوة العمل'!E17+'خارج قوة العمل'!R16</f>
        <v>7437</v>
      </c>
      <c r="E15" s="872">
        <f t="shared" si="0"/>
        <v>12145</v>
      </c>
      <c r="F15" s="873"/>
      <c r="G15" s="1077" t="s">
        <v>367</v>
      </c>
      <c r="H15" s="1077"/>
    </row>
    <row r="16" spans="1:18" ht="15.75">
      <c r="A16" s="1494" t="s">
        <v>65</v>
      </c>
      <c r="B16" s="1494"/>
      <c r="C16" s="872">
        <f>'داخل قوة العمل'!D18+'خارج قوة العمل'!Q17</f>
        <v>5867</v>
      </c>
      <c r="D16" s="872">
        <f>'داخل قوة العمل'!E18+'خارج قوة العمل'!R17</f>
        <v>11818</v>
      </c>
      <c r="E16" s="872">
        <f t="shared" si="0"/>
        <v>17685</v>
      </c>
      <c r="F16" s="873"/>
      <c r="G16" s="1077" t="s">
        <v>199</v>
      </c>
      <c r="H16" s="1077"/>
    </row>
    <row r="17" spans="1:8" ht="15.75">
      <c r="A17" s="1494" t="s">
        <v>66</v>
      </c>
      <c r="B17" s="1494"/>
      <c r="C17" s="872">
        <f>'داخل قوة العمل'!D19+'خارج قوة العمل'!Q18</f>
        <v>4005</v>
      </c>
      <c r="D17" s="872">
        <f>'داخل قوة العمل'!E19+'خارج قوة العمل'!R18</f>
        <v>8243</v>
      </c>
      <c r="E17" s="872">
        <f t="shared" si="0"/>
        <v>12248</v>
      </c>
      <c r="F17" s="873"/>
      <c r="G17" s="1077" t="s">
        <v>200</v>
      </c>
      <c r="H17" s="1077"/>
    </row>
    <row r="18" spans="1:8" ht="15.75">
      <c r="A18" s="1494" t="s">
        <v>67</v>
      </c>
      <c r="B18" s="1494"/>
      <c r="C18" s="872">
        <f>'داخل قوة العمل'!D20+'خارج قوة العمل'!Q19</f>
        <v>4251</v>
      </c>
      <c r="D18" s="872">
        <f>'داخل قوة العمل'!E20+'خارج قوة العمل'!R19</f>
        <v>8052</v>
      </c>
      <c r="E18" s="872">
        <f t="shared" si="0"/>
        <v>12303</v>
      </c>
      <c r="F18" s="873"/>
      <c r="G18" s="1077" t="s">
        <v>450</v>
      </c>
      <c r="H18" s="1077"/>
    </row>
    <row r="19" spans="1:8" ht="15.75">
      <c r="A19" s="1494" t="s">
        <v>137</v>
      </c>
      <c r="B19" s="1494"/>
      <c r="C19" s="872">
        <f>'داخل قوة العمل'!D21+'خارج قوة العمل'!Q20</f>
        <v>4964</v>
      </c>
      <c r="D19" s="872">
        <f>'داخل قوة العمل'!E21+'خارج قوة العمل'!R20</f>
        <v>8175</v>
      </c>
      <c r="E19" s="872">
        <f t="shared" si="0"/>
        <v>13139</v>
      </c>
      <c r="F19" s="873"/>
      <c r="G19" s="1077" t="s">
        <v>451</v>
      </c>
      <c r="H19" s="1077"/>
    </row>
    <row r="20" spans="1:8" ht="15.75">
      <c r="A20" s="1494" t="s">
        <v>69</v>
      </c>
      <c r="B20" s="1494"/>
      <c r="C20" s="872">
        <f>'داخل قوة العمل'!D22+'خارج قوة العمل'!Q21</f>
        <v>2801</v>
      </c>
      <c r="D20" s="872">
        <f>'داخل قوة العمل'!E22+'خارج قوة العمل'!R21</f>
        <v>4770</v>
      </c>
      <c r="E20" s="872">
        <f t="shared" si="0"/>
        <v>7571</v>
      </c>
      <c r="F20" s="873"/>
      <c r="G20" s="1077" t="s">
        <v>452</v>
      </c>
      <c r="H20" s="1077"/>
    </row>
    <row r="21" spans="1:8" ht="15.75">
      <c r="A21" s="1494" t="s">
        <v>70</v>
      </c>
      <c r="B21" s="1494"/>
      <c r="C21" s="872">
        <f>'داخل قوة العمل'!D23+'خارج قوة العمل'!Q22</f>
        <v>5203</v>
      </c>
      <c r="D21" s="872">
        <f>'داخل قوة العمل'!E23+'خارج قوة العمل'!R22</f>
        <v>8219</v>
      </c>
      <c r="E21" s="872">
        <f t="shared" si="0"/>
        <v>13422</v>
      </c>
      <c r="F21" s="873"/>
      <c r="G21" s="1077" t="s">
        <v>204</v>
      </c>
      <c r="H21" s="1077"/>
    </row>
    <row r="22" spans="1:8" ht="15.75">
      <c r="A22" s="1494" t="s">
        <v>71</v>
      </c>
      <c r="B22" s="1494"/>
      <c r="C22" s="872">
        <f>'داخل قوة العمل'!D24+'خارج قوة العمل'!Q23</f>
        <v>8836</v>
      </c>
      <c r="D22" s="872">
        <f>'داخل قوة العمل'!E24+'خارج قوة العمل'!R23</f>
        <v>12087</v>
      </c>
      <c r="E22" s="872">
        <f t="shared" si="0"/>
        <v>20923</v>
      </c>
      <c r="F22" s="873"/>
      <c r="G22" s="1077" t="s">
        <v>205</v>
      </c>
      <c r="H22" s="1077"/>
    </row>
    <row r="23" spans="1:8" ht="15.75">
      <c r="A23" s="1494" t="s">
        <v>72</v>
      </c>
      <c r="B23" s="1494"/>
      <c r="C23" s="872">
        <f>'داخل قوة العمل'!D25+'خارج قوة العمل'!Q24</f>
        <v>5224</v>
      </c>
      <c r="D23" s="872">
        <f>'داخل قوة العمل'!E25+'خارج قوة العمل'!R24</f>
        <v>7397</v>
      </c>
      <c r="E23" s="872">
        <f t="shared" si="0"/>
        <v>12621</v>
      </c>
      <c r="F23" s="873"/>
      <c r="G23" s="1077" t="s">
        <v>206</v>
      </c>
      <c r="H23" s="1077"/>
    </row>
    <row r="24" spans="1:8" ht="16.5" thickBot="1">
      <c r="A24" s="1497" t="s">
        <v>73</v>
      </c>
      <c r="B24" s="1497"/>
      <c r="C24" s="874">
        <f>'داخل قوة العمل'!D26+'خارج قوة العمل'!Q25</f>
        <v>5251</v>
      </c>
      <c r="D24" s="874">
        <f>'داخل قوة العمل'!E26+'خارج قوة العمل'!R25</f>
        <v>14919</v>
      </c>
      <c r="E24" s="874">
        <f t="shared" si="0"/>
        <v>20170</v>
      </c>
      <c r="F24" s="875"/>
      <c r="G24" s="1089" t="s">
        <v>636</v>
      </c>
      <c r="H24" s="1089"/>
    </row>
    <row r="25" spans="1:8" ht="17.25" thickTop="1" thickBot="1">
      <c r="A25" s="1425" t="s">
        <v>32</v>
      </c>
      <c r="B25" s="1425"/>
      <c r="C25" s="876">
        <f>SUM(C6:C24)</f>
        <v>80240</v>
      </c>
      <c r="D25" s="876">
        <f t="shared" ref="D25" si="1">SUM(D6:D24)</f>
        <v>169261</v>
      </c>
      <c r="E25" s="877">
        <f t="shared" si="0"/>
        <v>249501</v>
      </c>
      <c r="F25" s="1495" t="s">
        <v>181</v>
      </c>
      <c r="G25" s="1495"/>
      <c r="H25" s="1495"/>
    </row>
    <row r="26" spans="1:8" ht="13.5" thickTop="1"/>
    <row r="114" spans="3:6">
      <c r="C114" s="799"/>
      <c r="D114" s="799"/>
      <c r="E114" s="799"/>
      <c r="F114" s="799"/>
    </row>
    <row r="115" spans="3:6">
      <c r="C115" s="799"/>
      <c r="D115" s="799"/>
      <c r="E115" s="799"/>
      <c r="F115" s="799"/>
    </row>
    <row r="116" spans="3:6">
      <c r="C116" s="799"/>
      <c r="D116" s="799"/>
      <c r="E116" s="799"/>
      <c r="F116" s="799"/>
    </row>
    <row r="117" spans="3:6">
      <c r="C117" s="799"/>
      <c r="D117" s="799"/>
      <c r="E117" s="799"/>
      <c r="F117" s="799"/>
    </row>
  </sheetData>
  <mergeCells count="23">
    <mergeCell ref="A2:J2"/>
    <mergeCell ref="A1:L1"/>
    <mergeCell ref="A3:B3"/>
    <mergeCell ref="F3:G3"/>
    <mergeCell ref="F4:G5"/>
    <mergeCell ref="A4:B5"/>
    <mergeCell ref="A6:B6"/>
    <mergeCell ref="A7:B7"/>
    <mergeCell ref="A8:B8"/>
    <mergeCell ref="A21:B21"/>
    <mergeCell ref="A22:B22"/>
    <mergeCell ref="A15:B15"/>
    <mergeCell ref="A16:B16"/>
    <mergeCell ref="A17:B17"/>
    <mergeCell ref="A18:B18"/>
    <mergeCell ref="A19:B19"/>
    <mergeCell ref="A20:B20"/>
    <mergeCell ref="H9:H14"/>
    <mergeCell ref="A9:A14"/>
    <mergeCell ref="F25:H25"/>
    <mergeCell ref="A25:B25"/>
    <mergeCell ref="A23:B23"/>
    <mergeCell ref="A24:B2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T119"/>
  <sheetViews>
    <sheetView rightToLeft="1" workbookViewId="0">
      <selection activeCell="C1" sqref="C1:C1048576"/>
    </sheetView>
  </sheetViews>
  <sheetFormatPr defaultRowHeight="12.75"/>
  <sheetData>
    <row r="1" spans="1:20" ht="18">
      <c r="A1" s="1129"/>
      <c r="B1" s="1129"/>
      <c r="C1" s="1129"/>
      <c r="D1" s="1129"/>
      <c r="E1" s="1129"/>
      <c r="F1" s="1129"/>
      <c r="G1" s="686"/>
      <c r="H1" s="686"/>
      <c r="I1" s="686"/>
      <c r="J1" s="686"/>
      <c r="K1" s="686"/>
      <c r="L1" s="686"/>
    </row>
    <row r="2" spans="1:20" ht="18">
      <c r="A2" s="1200"/>
      <c r="B2" s="1200"/>
      <c r="C2" s="1200"/>
      <c r="D2" s="1200"/>
      <c r="E2" s="1200"/>
      <c r="F2" s="1200"/>
      <c r="G2" s="1200"/>
      <c r="H2" s="1200"/>
      <c r="I2" s="686"/>
      <c r="J2" s="686"/>
      <c r="K2" s="686"/>
      <c r="L2" s="686"/>
    </row>
    <row r="3" spans="1:20" ht="18">
      <c r="A3" s="1268" t="s">
        <v>849</v>
      </c>
      <c r="B3" s="1268"/>
      <c r="C3" s="1268"/>
      <c r="D3" s="1268"/>
      <c r="E3" s="130"/>
      <c r="F3" s="130"/>
      <c r="G3" s="1269" t="s">
        <v>850</v>
      </c>
      <c r="H3" s="1269"/>
      <c r="P3" s="5"/>
      <c r="Q3" s="1270" t="s">
        <v>280</v>
      </c>
      <c r="R3" s="1270"/>
      <c r="S3" s="1270"/>
      <c r="T3" s="1270"/>
    </row>
    <row r="4" spans="1:20" ht="15.75">
      <c r="A4" s="1272" t="s">
        <v>41</v>
      </c>
      <c r="B4" s="1272"/>
      <c r="C4" s="878"/>
      <c r="D4" s="878" t="s">
        <v>851</v>
      </c>
      <c r="E4" s="879"/>
      <c r="F4" s="878" t="s">
        <v>852</v>
      </c>
      <c r="G4" s="1272" t="s">
        <v>180</v>
      </c>
      <c r="H4" s="1272"/>
    </row>
    <row r="5" spans="1:20" ht="15.75">
      <c r="A5" s="1273"/>
      <c r="B5" s="1273"/>
      <c r="C5" s="566"/>
      <c r="D5" s="880" t="s">
        <v>853</v>
      </c>
      <c r="E5" s="880"/>
      <c r="F5" s="880" t="s">
        <v>854</v>
      </c>
      <c r="G5" s="1273"/>
      <c r="H5" s="1273"/>
    </row>
    <row r="6" spans="1:20" ht="15.75">
      <c r="A6" s="1273"/>
      <c r="B6" s="1273"/>
      <c r="C6" s="566"/>
      <c r="D6" s="868" t="s">
        <v>103</v>
      </c>
      <c r="E6" s="868" t="s">
        <v>104</v>
      </c>
      <c r="F6" s="881" t="s">
        <v>35</v>
      </c>
      <c r="G6" s="1273"/>
      <c r="H6" s="1273"/>
    </row>
    <row r="7" spans="1:20" ht="15.75">
      <c r="A7" s="1274"/>
      <c r="B7" s="1274"/>
      <c r="C7" s="882"/>
      <c r="D7" s="868" t="s">
        <v>627</v>
      </c>
      <c r="E7" s="868" t="s">
        <v>628</v>
      </c>
      <c r="F7" s="883" t="s">
        <v>181</v>
      </c>
      <c r="G7" s="1274"/>
      <c r="H7" s="1274"/>
    </row>
    <row r="8" spans="1:20" ht="15.75">
      <c r="A8" s="1271" t="s">
        <v>54</v>
      </c>
      <c r="B8" s="1271"/>
      <c r="C8" s="884"/>
      <c r="D8" s="885">
        <v>4937</v>
      </c>
      <c r="E8" s="885">
        <v>7774</v>
      </c>
      <c r="F8" s="885">
        <f>SUM(D8:E8)</f>
        <v>12711</v>
      </c>
      <c r="G8" s="1078" t="s">
        <v>449</v>
      </c>
      <c r="H8" s="1078"/>
    </row>
    <row r="9" spans="1:20" ht="15.75">
      <c r="A9" s="1267" t="s">
        <v>55</v>
      </c>
      <c r="B9" s="1267"/>
      <c r="C9" s="482"/>
      <c r="D9" s="872">
        <v>2766</v>
      </c>
      <c r="E9" s="872">
        <v>6120</v>
      </c>
      <c r="F9" s="872">
        <f t="shared" ref="F9:F26" si="0">SUM(D9:E9)</f>
        <v>8886</v>
      </c>
      <c r="G9" s="1077" t="s">
        <v>191</v>
      </c>
      <c r="H9" s="1077"/>
    </row>
    <row r="10" spans="1:20" ht="15.75">
      <c r="A10" s="1267" t="s">
        <v>56</v>
      </c>
      <c r="B10" s="1267"/>
      <c r="C10" s="482"/>
      <c r="D10" s="872">
        <v>6361</v>
      </c>
      <c r="E10" s="872">
        <v>10959</v>
      </c>
      <c r="F10" s="872">
        <f t="shared" si="0"/>
        <v>17320</v>
      </c>
      <c r="G10" s="1077" t="s">
        <v>192</v>
      </c>
      <c r="H10" s="1077"/>
    </row>
    <row r="11" spans="1:20" ht="59.25">
      <c r="A11" s="1079" t="s">
        <v>386</v>
      </c>
      <c r="B11" s="641" t="s">
        <v>344</v>
      </c>
      <c r="C11" s="648"/>
      <c r="D11" s="872">
        <v>1873</v>
      </c>
      <c r="E11" s="872">
        <v>8883</v>
      </c>
      <c r="F11" s="872">
        <f t="shared" si="0"/>
        <v>10756</v>
      </c>
      <c r="G11" s="404" t="s">
        <v>453</v>
      </c>
      <c r="H11" s="1091" t="s">
        <v>179</v>
      </c>
    </row>
    <row r="12" spans="1:20" ht="15.75">
      <c r="A12" s="1135"/>
      <c r="B12" s="641" t="s">
        <v>345</v>
      </c>
      <c r="C12" s="648"/>
      <c r="D12" s="872">
        <v>2662</v>
      </c>
      <c r="E12" s="872">
        <v>9221</v>
      </c>
      <c r="F12" s="872">
        <f t="shared" si="0"/>
        <v>11883</v>
      </c>
      <c r="G12" s="404" t="s">
        <v>454</v>
      </c>
      <c r="H12" s="1092"/>
    </row>
    <row r="13" spans="1:20" ht="15.75">
      <c r="A13" s="1135"/>
      <c r="B13" s="641" t="s">
        <v>346</v>
      </c>
      <c r="C13" s="648"/>
      <c r="D13" s="872">
        <v>2190</v>
      </c>
      <c r="E13" s="872">
        <v>4967</v>
      </c>
      <c r="F13" s="872">
        <f t="shared" si="0"/>
        <v>7157</v>
      </c>
      <c r="G13" s="404" t="s">
        <v>455</v>
      </c>
      <c r="H13" s="1092"/>
    </row>
    <row r="14" spans="1:20" ht="15.75">
      <c r="A14" s="1135"/>
      <c r="B14" s="641" t="s">
        <v>341</v>
      </c>
      <c r="C14" s="648"/>
      <c r="D14" s="872">
        <v>1901</v>
      </c>
      <c r="E14" s="872">
        <v>7275</v>
      </c>
      <c r="F14" s="872">
        <f t="shared" si="0"/>
        <v>9176</v>
      </c>
      <c r="G14" s="404" t="s">
        <v>456</v>
      </c>
      <c r="H14" s="1092"/>
    </row>
    <row r="15" spans="1:20" ht="15.75">
      <c r="A15" s="1135"/>
      <c r="B15" s="641" t="s">
        <v>342</v>
      </c>
      <c r="C15" s="648"/>
      <c r="D15" s="872">
        <v>2533</v>
      </c>
      <c r="E15" s="872">
        <v>10263</v>
      </c>
      <c r="F15" s="872">
        <f t="shared" si="0"/>
        <v>12796</v>
      </c>
      <c r="G15" s="404" t="s">
        <v>457</v>
      </c>
      <c r="H15" s="1092"/>
    </row>
    <row r="16" spans="1:20" ht="15.75">
      <c r="A16" s="1136"/>
      <c r="B16" s="215" t="s">
        <v>343</v>
      </c>
      <c r="C16" s="703"/>
      <c r="D16" s="886">
        <v>2267</v>
      </c>
      <c r="E16" s="872">
        <v>5920</v>
      </c>
      <c r="F16" s="872">
        <f t="shared" si="0"/>
        <v>8187</v>
      </c>
      <c r="G16" s="404" t="s">
        <v>458</v>
      </c>
      <c r="H16" s="1092"/>
    </row>
    <row r="17" spans="1:8" ht="15.75">
      <c r="A17" s="1088" t="s">
        <v>64</v>
      </c>
      <c r="B17" s="1088"/>
      <c r="C17" s="648"/>
      <c r="D17" s="602">
        <v>4350</v>
      </c>
      <c r="E17" s="872">
        <v>6107</v>
      </c>
      <c r="F17" s="872">
        <f t="shared" si="0"/>
        <v>10457</v>
      </c>
      <c r="G17" s="1077" t="s">
        <v>367</v>
      </c>
      <c r="H17" s="1077"/>
    </row>
    <row r="18" spans="1:8" ht="15.75">
      <c r="A18" s="1267" t="s">
        <v>65</v>
      </c>
      <c r="B18" s="1267"/>
      <c r="C18" s="482"/>
      <c r="D18" s="872">
        <v>5726</v>
      </c>
      <c r="E18" s="872">
        <v>10842</v>
      </c>
      <c r="F18" s="872">
        <f t="shared" si="0"/>
        <v>16568</v>
      </c>
      <c r="G18" s="1077" t="s">
        <v>199</v>
      </c>
      <c r="H18" s="1077"/>
    </row>
    <row r="19" spans="1:8" ht="15.75">
      <c r="A19" s="1267" t="s">
        <v>66</v>
      </c>
      <c r="B19" s="1267"/>
      <c r="C19" s="482"/>
      <c r="D19" s="872">
        <v>3916</v>
      </c>
      <c r="E19" s="872">
        <v>7599</v>
      </c>
      <c r="F19" s="872">
        <f t="shared" si="0"/>
        <v>11515</v>
      </c>
      <c r="G19" s="1077" t="s">
        <v>200</v>
      </c>
      <c r="H19" s="1077"/>
    </row>
    <row r="20" spans="1:8" ht="15.75">
      <c r="A20" s="1267" t="s">
        <v>67</v>
      </c>
      <c r="B20" s="1267"/>
      <c r="C20" s="482"/>
      <c r="D20" s="872">
        <v>4149</v>
      </c>
      <c r="E20" s="872">
        <v>7385</v>
      </c>
      <c r="F20" s="872">
        <f t="shared" si="0"/>
        <v>11534</v>
      </c>
      <c r="G20" s="1077" t="s">
        <v>450</v>
      </c>
      <c r="H20" s="1077"/>
    </row>
    <row r="21" spans="1:8" ht="15.75">
      <c r="A21" s="1267" t="s">
        <v>137</v>
      </c>
      <c r="B21" s="1267"/>
      <c r="C21" s="482"/>
      <c r="D21" s="872">
        <v>4681</v>
      </c>
      <c r="E21" s="872">
        <v>7106</v>
      </c>
      <c r="F21" s="872">
        <f t="shared" si="0"/>
        <v>11787</v>
      </c>
      <c r="G21" s="1077" t="s">
        <v>451</v>
      </c>
      <c r="H21" s="1077"/>
    </row>
    <row r="22" spans="1:8" ht="15.75">
      <c r="A22" s="1267" t="s">
        <v>69</v>
      </c>
      <c r="B22" s="1267"/>
      <c r="C22" s="482"/>
      <c r="D22" s="872">
        <v>2614</v>
      </c>
      <c r="E22" s="872">
        <v>4168</v>
      </c>
      <c r="F22" s="872">
        <f t="shared" si="0"/>
        <v>6782</v>
      </c>
      <c r="G22" s="1077" t="s">
        <v>452</v>
      </c>
      <c r="H22" s="1077"/>
    </row>
    <row r="23" spans="1:8" ht="15.75">
      <c r="A23" s="1267" t="s">
        <v>70</v>
      </c>
      <c r="B23" s="1267"/>
      <c r="C23" s="482"/>
      <c r="D23" s="872">
        <v>5037</v>
      </c>
      <c r="E23" s="872">
        <v>7577</v>
      </c>
      <c r="F23" s="872">
        <f t="shared" si="0"/>
        <v>12614</v>
      </c>
      <c r="G23" s="1077" t="s">
        <v>204</v>
      </c>
      <c r="H23" s="1077"/>
    </row>
    <row r="24" spans="1:8" ht="15.75">
      <c r="A24" s="1267" t="s">
        <v>71</v>
      </c>
      <c r="B24" s="1267"/>
      <c r="C24" s="482"/>
      <c r="D24" s="872">
        <v>8651</v>
      </c>
      <c r="E24" s="872">
        <v>11127</v>
      </c>
      <c r="F24" s="872">
        <f t="shared" si="0"/>
        <v>19778</v>
      </c>
      <c r="G24" s="1077" t="s">
        <v>205</v>
      </c>
      <c r="H24" s="1077"/>
    </row>
    <row r="25" spans="1:8" ht="15.75">
      <c r="A25" s="1267" t="s">
        <v>72</v>
      </c>
      <c r="B25" s="1267"/>
      <c r="C25" s="482"/>
      <c r="D25" s="872">
        <v>5042</v>
      </c>
      <c r="E25" s="872">
        <v>6493</v>
      </c>
      <c r="F25" s="872">
        <f t="shared" si="0"/>
        <v>11535</v>
      </c>
      <c r="G25" s="1077" t="s">
        <v>206</v>
      </c>
      <c r="H25" s="1077"/>
    </row>
    <row r="26" spans="1:8" ht="15.75">
      <c r="A26" s="1275" t="s">
        <v>73</v>
      </c>
      <c r="B26" s="1275"/>
      <c r="C26" s="887"/>
      <c r="D26" s="886">
        <v>5119</v>
      </c>
      <c r="E26" s="886">
        <v>13614</v>
      </c>
      <c r="F26" s="886">
        <f t="shared" si="0"/>
        <v>18733</v>
      </c>
      <c r="G26" s="1089" t="s">
        <v>636</v>
      </c>
      <c r="H26" s="1089"/>
    </row>
    <row r="27" spans="1:8" ht="15.75">
      <c r="A27" s="1073" t="s">
        <v>32</v>
      </c>
      <c r="B27" s="1073"/>
      <c r="C27" s="644"/>
      <c r="D27" s="876">
        <f>SUM(D8:D26)</f>
        <v>76775</v>
      </c>
      <c r="E27" s="876">
        <f t="shared" ref="E27:F27" si="1">SUM(E8:E26)</f>
        <v>153400</v>
      </c>
      <c r="F27" s="876">
        <f t="shared" si="1"/>
        <v>230175</v>
      </c>
      <c r="G27" s="1090" t="s">
        <v>181</v>
      </c>
      <c r="H27" s="1090"/>
    </row>
    <row r="116" spans="4:6">
      <c r="D116" s="799"/>
      <c r="E116" s="799"/>
      <c r="F116" s="799"/>
    </row>
    <row r="117" spans="4:6">
      <c r="D117" s="799"/>
      <c r="E117" s="799"/>
      <c r="F117" s="799"/>
    </row>
    <row r="118" spans="4:6">
      <c r="D118" s="799"/>
      <c r="E118" s="799"/>
      <c r="F118" s="799"/>
    </row>
    <row r="119" spans="4:6">
      <c r="D119" s="799"/>
      <c r="E119" s="799"/>
      <c r="F119" s="799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AE118"/>
  <sheetViews>
    <sheetView rightToLeft="1" topLeftCell="H1" workbookViewId="0">
      <selection sqref="A1:U26"/>
    </sheetView>
  </sheetViews>
  <sheetFormatPr defaultRowHeight="12.75"/>
  <cols>
    <col min="4" max="4" width="10.140625" customWidth="1"/>
    <col min="20" max="20" width="16.42578125" customWidth="1"/>
  </cols>
  <sheetData>
    <row r="1" spans="1:31" ht="36.75" customHeight="1" thickBot="1">
      <c r="A1" s="1491" t="s">
        <v>855</v>
      </c>
      <c r="B1" s="1491"/>
      <c r="C1" s="1491"/>
      <c r="F1" s="1277"/>
      <c r="G1" s="1277"/>
      <c r="H1" s="866"/>
      <c r="I1" s="866"/>
      <c r="J1" s="888"/>
      <c r="K1" s="889"/>
      <c r="L1" s="889"/>
      <c r="M1" s="889"/>
      <c r="N1" s="889"/>
      <c r="O1" s="889"/>
      <c r="P1" s="889"/>
      <c r="Q1" s="889"/>
      <c r="R1" s="889"/>
      <c r="S1" s="889"/>
      <c r="T1" s="1467" t="s">
        <v>850</v>
      </c>
      <c r="U1" s="1467"/>
      <c r="V1" s="867"/>
      <c r="W1" s="867"/>
      <c r="X1" s="867"/>
      <c r="Y1" s="867"/>
      <c r="Z1" s="867"/>
      <c r="AA1" s="867"/>
      <c r="AB1" s="867"/>
      <c r="AC1" s="867"/>
      <c r="AD1" s="867"/>
      <c r="AE1" s="867"/>
    </row>
    <row r="2" spans="1:31" ht="16.5" thickTop="1">
      <c r="A2" s="1430" t="s">
        <v>41</v>
      </c>
      <c r="B2" s="1430"/>
      <c r="C2" s="1430" t="s">
        <v>856</v>
      </c>
      <c r="D2" s="1430"/>
      <c r="E2" s="1430"/>
      <c r="F2" s="1430"/>
      <c r="G2" s="1430"/>
      <c r="H2" s="1430"/>
      <c r="I2" s="1430" t="s">
        <v>857</v>
      </c>
      <c r="J2" s="1430"/>
      <c r="K2" s="1430"/>
      <c r="L2" s="1430"/>
      <c r="M2" s="1430"/>
      <c r="N2" s="1430"/>
      <c r="O2" s="1430"/>
      <c r="P2" s="1430"/>
      <c r="Q2" s="1430" t="s">
        <v>858</v>
      </c>
      <c r="R2" s="1430"/>
      <c r="S2" s="1430"/>
      <c r="T2" s="1430" t="s">
        <v>180</v>
      </c>
      <c r="U2" s="1430"/>
    </row>
    <row r="3" spans="1:31" ht="15.75">
      <c r="A3" s="1431"/>
      <c r="B3" s="1431"/>
      <c r="C3" s="1501" t="s">
        <v>859</v>
      </c>
      <c r="D3" s="1501"/>
      <c r="E3" s="1501" t="s">
        <v>860</v>
      </c>
      <c r="F3" s="1501"/>
      <c r="G3" s="1501" t="s">
        <v>861</v>
      </c>
      <c r="H3" s="1501"/>
      <c r="I3" s="1501" t="s">
        <v>862</v>
      </c>
      <c r="J3" s="1501"/>
      <c r="K3" s="1501" t="s">
        <v>863</v>
      </c>
      <c r="L3" s="1501"/>
      <c r="M3" s="1501" t="s">
        <v>864</v>
      </c>
      <c r="N3" s="1501"/>
      <c r="O3" s="1501" t="s">
        <v>865</v>
      </c>
      <c r="P3" s="1501"/>
      <c r="Q3" s="1431"/>
      <c r="R3" s="1431"/>
      <c r="S3" s="1431"/>
      <c r="T3" s="1431"/>
      <c r="U3" s="1431"/>
    </row>
    <row r="4" spans="1:31" ht="94.5" customHeight="1">
      <c r="A4" s="1431"/>
      <c r="B4" s="1431"/>
      <c r="C4" s="1504" t="s">
        <v>866</v>
      </c>
      <c r="D4" s="1504"/>
      <c r="E4" s="1504" t="s">
        <v>867</v>
      </c>
      <c r="F4" s="1504"/>
      <c r="G4" s="1504" t="s">
        <v>868</v>
      </c>
      <c r="H4" s="1504"/>
      <c r="I4" s="1500" t="s">
        <v>869</v>
      </c>
      <c r="J4" s="1500"/>
      <c r="K4" s="1500" t="s">
        <v>870</v>
      </c>
      <c r="L4" s="1500"/>
      <c r="M4" s="1500" t="s">
        <v>871</v>
      </c>
      <c r="N4" s="1500"/>
      <c r="O4" s="1500" t="s">
        <v>872</v>
      </c>
      <c r="P4" s="1500"/>
      <c r="Q4" s="1431" t="s">
        <v>181</v>
      </c>
      <c r="R4" s="1431"/>
      <c r="S4" s="1431"/>
      <c r="T4" s="1431"/>
      <c r="U4" s="1431"/>
    </row>
    <row r="5" spans="1:31" ht="15.75">
      <c r="A5" s="1431"/>
      <c r="B5" s="1431"/>
      <c r="C5" s="868" t="s">
        <v>103</v>
      </c>
      <c r="D5" s="868" t="s">
        <v>104</v>
      </c>
      <c r="E5" s="868" t="s">
        <v>103</v>
      </c>
      <c r="F5" s="868" t="s">
        <v>104</v>
      </c>
      <c r="G5" s="868" t="s">
        <v>103</v>
      </c>
      <c r="H5" s="868" t="s">
        <v>104</v>
      </c>
      <c r="I5" s="868" t="s">
        <v>103</v>
      </c>
      <c r="J5" s="868" t="s">
        <v>104</v>
      </c>
      <c r="K5" s="868" t="s">
        <v>103</v>
      </c>
      <c r="L5" s="868" t="s">
        <v>104</v>
      </c>
      <c r="M5" s="868" t="s">
        <v>103</v>
      </c>
      <c r="N5" s="868" t="s">
        <v>104</v>
      </c>
      <c r="O5" s="868" t="s">
        <v>103</v>
      </c>
      <c r="P5" s="868" t="s">
        <v>104</v>
      </c>
      <c r="Q5" s="868" t="s">
        <v>103</v>
      </c>
      <c r="R5" s="868" t="s">
        <v>104</v>
      </c>
      <c r="S5" s="1502" t="s">
        <v>35</v>
      </c>
      <c r="T5" s="1502"/>
      <c r="U5" s="1502"/>
    </row>
    <row r="6" spans="1:31" ht="16.5" thickBot="1">
      <c r="A6" s="1432"/>
      <c r="B6" s="1432"/>
      <c r="C6" s="868" t="s">
        <v>627</v>
      </c>
      <c r="D6" s="868" t="s">
        <v>628</v>
      </c>
      <c r="E6" s="868" t="s">
        <v>627</v>
      </c>
      <c r="F6" s="868" t="s">
        <v>628</v>
      </c>
      <c r="G6" s="868" t="s">
        <v>627</v>
      </c>
      <c r="H6" s="868" t="s">
        <v>628</v>
      </c>
      <c r="I6" s="868" t="s">
        <v>627</v>
      </c>
      <c r="J6" s="868" t="s">
        <v>628</v>
      </c>
      <c r="K6" s="868" t="s">
        <v>627</v>
      </c>
      <c r="L6" s="868" t="s">
        <v>628</v>
      </c>
      <c r="M6" s="868" t="s">
        <v>627</v>
      </c>
      <c r="N6" s="868" t="s">
        <v>628</v>
      </c>
      <c r="O6" s="868" t="s">
        <v>627</v>
      </c>
      <c r="P6" s="868" t="s">
        <v>628</v>
      </c>
      <c r="Q6" s="868" t="s">
        <v>627</v>
      </c>
      <c r="R6" s="868" t="s">
        <v>628</v>
      </c>
      <c r="S6" s="1503" t="s">
        <v>181</v>
      </c>
      <c r="T6" s="1503"/>
      <c r="U6" s="1503"/>
    </row>
    <row r="7" spans="1:31" ht="16.5" thickTop="1">
      <c r="A7" s="1496" t="s">
        <v>54</v>
      </c>
      <c r="B7" s="1496"/>
      <c r="C7" s="355">
        <v>1</v>
      </c>
      <c r="D7" s="355">
        <v>1</v>
      </c>
      <c r="E7" s="355">
        <v>26</v>
      </c>
      <c r="F7" s="355">
        <v>17</v>
      </c>
      <c r="G7" s="355">
        <v>0</v>
      </c>
      <c r="H7" s="355">
        <v>9</v>
      </c>
      <c r="I7" s="355">
        <v>9</v>
      </c>
      <c r="J7" s="355">
        <v>9</v>
      </c>
      <c r="K7" s="355">
        <v>7</v>
      </c>
      <c r="L7" s="355">
        <v>40</v>
      </c>
      <c r="M7" s="355">
        <v>0</v>
      </c>
      <c r="N7" s="297">
        <v>222</v>
      </c>
      <c r="O7" s="297">
        <v>848</v>
      </c>
      <c r="P7" s="297">
        <v>684</v>
      </c>
      <c r="Q7" s="297">
        <f>SUM(O7,M7,K7,I7,G7,E7,C7)</f>
        <v>891</v>
      </c>
      <c r="R7" s="297">
        <f>SUM(P7,N7,L7,J7,H7,F7,D7)</f>
        <v>982</v>
      </c>
      <c r="S7" s="297">
        <f>SUM(Q7:R7)</f>
        <v>1873</v>
      </c>
      <c r="T7" s="1078" t="s">
        <v>449</v>
      </c>
      <c r="U7" s="1078"/>
    </row>
    <row r="8" spans="1:31" ht="15.75">
      <c r="A8" s="1494" t="s">
        <v>55</v>
      </c>
      <c r="B8" s="1494"/>
      <c r="C8" s="777">
        <v>0</v>
      </c>
      <c r="D8" s="777">
        <v>0</v>
      </c>
      <c r="E8" s="777">
        <v>42</v>
      </c>
      <c r="F8" s="777">
        <v>12</v>
      </c>
      <c r="G8" s="777">
        <v>0</v>
      </c>
      <c r="H8" s="777">
        <v>6</v>
      </c>
      <c r="I8" s="777">
        <v>16</v>
      </c>
      <c r="J8" s="777">
        <v>11</v>
      </c>
      <c r="K8" s="777">
        <v>23</v>
      </c>
      <c r="L8" s="777">
        <v>23</v>
      </c>
      <c r="M8" s="777">
        <v>0</v>
      </c>
      <c r="N8" s="777">
        <v>461</v>
      </c>
      <c r="O8" s="777">
        <v>41</v>
      </c>
      <c r="P8" s="777">
        <v>9</v>
      </c>
      <c r="Q8" s="260">
        <f t="shared" ref="Q8:R25" si="0">SUM(O8,M8,K8,I8,G8,E8,C8)</f>
        <v>122</v>
      </c>
      <c r="R8" s="260">
        <f t="shared" si="0"/>
        <v>522</v>
      </c>
      <c r="S8" s="260">
        <f t="shared" ref="S8:S25" si="1">SUM(Q8:R8)</f>
        <v>644</v>
      </c>
      <c r="T8" s="1077" t="s">
        <v>191</v>
      </c>
      <c r="U8" s="1077"/>
    </row>
    <row r="9" spans="1:31" ht="15.75">
      <c r="A9" s="1494" t="s">
        <v>56</v>
      </c>
      <c r="B9" s="1494"/>
      <c r="C9" s="777">
        <v>0</v>
      </c>
      <c r="D9" s="777">
        <v>2</v>
      </c>
      <c r="E9" s="777">
        <v>35</v>
      </c>
      <c r="F9" s="777">
        <v>34</v>
      </c>
      <c r="G9" s="777">
        <v>1</v>
      </c>
      <c r="H9" s="777">
        <v>14</v>
      </c>
      <c r="I9" s="777">
        <v>7</v>
      </c>
      <c r="J9" s="777">
        <v>47</v>
      </c>
      <c r="K9" s="777">
        <v>21</v>
      </c>
      <c r="L9" s="777">
        <v>52</v>
      </c>
      <c r="M9" s="777">
        <v>0</v>
      </c>
      <c r="N9" s="777">
        <v>621</v>
      </c>
      <c r="O9" s="777">
        <v>0</v>
      </c>
      <c r="P9" s="777">
        <v>0</v>
      </c>
      <c r="Q9" s="260">
        <f t="shared" si="0"/>
        <v>64</v>
      </c>
      <c r="R9" s="260">
        <f t="shared" si="0"/>
        <v>770</v>
      </c>
      <c r="S9" s="260">
        <f t="shared" si="1"/>
        <v>834</v>
      </c>
      <c r="T9" s="1077" t="s">
        <v>192</v>
      </c>
      <c r="U9" s="1077"/>
    </row>
    <row r="10" spans="1:31" ht="18.75" customHeight="1">
      <c r="A10" s="1436" t="s">
        <v>386</v>
      </c>
      <c r="B10" s="641" t="s">
        <v>344</v>
      </c>
      <c r="C10" s="777">
        <v>1</v>
      </c>
      <c r="D10" s="777">
        <v>1</v>
      </c>
      <c r="E10" s="777">
        <v>30</v>
      </c>
      <c r="F10" s="777">
        <v>45</v>
      </c>
      <c r="G10" s="777">
        <v>2</v>
      </c>
      <c r="H10" s="777">
        <v>39</v>
      </c>
      <c r="I10" s="777">
        <v>17</v>
      </c>
      <c r="J10" s="777">
        <v>91</v>
      </c>
      <c r="K10" s="777">
        <v>13</v>
      </c>
      <c r="L10" s="777">
        <v>117</v>
      </c>
      <c r="M10" s="777">
        <v>0</v>
      </c>
      <c r="N10" s="777">
        <v>477</v>
      </c>
      <c r="O10" s="777">
        <v>32</v>
      </c>
      <c r="P10" s="777">
        <v>81</v>
      </c>
      <c r="Q10" s="260">
        <f t="shared" si="0"/>
        <v>95</v>
      </c>
      <c r="R10" s="260">
        <f t="shared" si="0"/>
        <v>851</v>
      </c>
      <c r="S10" s="260">
        <f t="shared" si="1"/>
        <v>946</v>
      </c>
      <c r="T10" s="404" t="s">
        <v>453</v>
      </c>
      <c r="U10" s="1441" t="s">
        <v>179</v>
      </c>
    </row>
    <row r="11" spans="1:31" ht="15.75">
      <c r="A11" s="1437"/>
      <c r="B11" s="641" t="s">
        <v>345</v>
      </c>
      <c r="C11" s="777">
        <v>2</v>
      </c>
      <c r="D11" s="777">
        <v>5</v>
      </c>
      <c r="E11" s="777">
        <v>25</v>
      </c>
      <c r="F11" s="777">
        <v>47</v>
      </c>
      <c r="G11" s="777">
        <v>2</v>
      </c>
      <c r="H11" s="777">
        <v>33</v>
      </c>
      <c r="I11" s="777">
        <v>17</v>
      </c>
      <c r="J11" s="777">
        <v>119</v>
      </c>
      <c r="K11" s="777">
        <v>18</v>
      </c>
      <c r="L11" s="777">
        <v>132</v>
      </c>
      <c r="M11" s="777">
        <v>0</v>
      </c>
      <c r="N11" s="777">
        <v>547</v>
      </c>
      <c r="O11" s="777">
        <v>18</v>
      </c>
      <c r="P11" s="777">
        <v>32</v>
      </c>
      <c r="Q11" s="260">
        <f t="shared" si="0"/>
        <v>82</v>
      </c>
      <c r="R11" s="260">
        <f t="shared" si="0"/>
        <v>915</v>
      </c>
      <c r="S11" s="260">
        <f t="shared" si="1"/>
        <v>997</v>
      </c>
      <c r="T11" s="404" t="s">
        <v>454</v>
      </c>
      <c r="U11" s="1442"/>
    </row>
    <row r="12" spans="1:31" ht="15.75">
      <c r="A12" s="1437"/>
      <c r="B12" s="641" t="s">
        <v>346</v>
      </c>
      <c r="C12" s="777">
        <v>1</v>
      </c>
      <c r="D12" s="777">
        <v>0</v>
      </c>
      <c r="E12" s="777">
        <v>46</v>
      </c>
      <c r="F12" s="777">
        <v>29</v>
      </c>
      <c r="G12" s="777">
        <v>1</v>
      </c>
      <c r="H12" s="777">
        <v>20</v>
      </c>
      <c r="I12" s="777">
        <v>16</v>
      </c>
      <c r="J12" s="777">
        <v>55</v>
      </c>
      <c r="K12" s="777">
        <v>16</v>
      </c>
      <c r="L12" s="777">
        <v>64</v>
      </c>
      <c r="M12" s="777">
        <v>0</v>
      </c>
      <c r="N12" s="777">
        <v>355</v>
      </c>
      <c r="O12" s="777">
        <v>41</v>
      </c>
      <c r="P12" s="777">
        <v>17</v>
      </c>
      <c r="Q12" s="260">
        <f t="shared" si="0"/>
        <v>121</v>
      </c>
      <c r="R12" s="260">
        <f t="shared" si="0"/>
        <v>540</v>
      </c>
      <c r="S12" s="260">
        <f t="shared" si="1"/>
        <v>661</v>
      </c>
      <c r="T12" s="404" t="s">
        <v>455</v>
      </c>
      <c r="U12" s="1442"/>
    </row>
    <row r="13" spans="1:31" ht="15.75">
      <c r="A13" s="1437"/>
      <c r="B13" s="641" t="s">
        <v>341</v>
      </c>
      <c r="C13" s="777">
        <v>3</v>
      </c>
      <c r="D13" s="777">
        <v>2</v>
      </c>
      <c r="E13" s="777">
        <v>17</v>
      </c>
      <c r="F13" s="777">
        <v>26</v>
      </c>
      <c r="G13" s="777">
        <v>1</v>
      </c>
      <c r="H13" s="777">
        <v>25</v>
      </c>
      <c r="I13" s="777">
        <v>18</v>
      </c>
      <c r="J13" s="777">
        <v>84</v>
      </c>
      <c r="K13" s="777">
        <v>11</v>
      </c>
      <c r="L13" s="777">
        <v>118</v>
      </c>
      <c r="M13" s="777">
        <v>0</v>
      </c>
      <c r="N13" s="777">
        <v>291</v>
      </c>
      <c r="O13" s="777">
        <v>31</v>
      </c>
      <c r="P13" s="777">
        <v>71</v>
      </c>
      <c r="Q13" s="260">
        <f t="shared" si="0"/>
        <v>81</v>
      </c>
      <c r="R13" s="260">
        <f t="shared" si="0"/>
        <v>617</v>
      </c>
      <c r="S13" s="260">
        <f t="shared" si="1"/>
        <v>698</v>
      </c>
      <c r="T13" s="404" t="s">
        <v>456</v>
      </c>
      <c r="U13" s="1442"/>
    </row>
    <row r="14" spans="1:31" ht="15.75">
      <c r="A14" s="1437"/>
      <c r="B14" s="641" t="s">
        <v>342</v>
      </c>
      <c r="C14" s="777">
        <v>2</v>
      </c>
      <c r="D14" s="777">
        <v>0</v>
      </c>
      <c r="E14" s="777">
        <v>14</v>
      </c>
      <c r="F14" s="777">
        <v>28</v>
      </c>
      <c r="G14" s="777">
        <v>4</v>
      </c>
      <c r="H14" s="777">
        <v>23</v>
      </c>
      <c r="I14" s="777">
        <v>15</v>
      </c>
      <c r="J14" s="777">
        <v>109</v>
      </c>
      <c r="K14" s="777">
        <v>21</v>
      </c>
      <c r="L14" s="777">
        <v>186</v>
      </c>
      <c r="M14" s="777">
        <v>0</v>
      </c>
      <c r="N14" s="777">
        <v>533</v>
      </c>
      <c r="O14" s="777">
        <v>28</v>
      </c>
      <c r="P14" s="777">
        <v>62</v>
      </c>
      <c r="Q14" s="260">
        <f t="shared" si="0"/>
        <v>84</v>
      </c>
      <c r="R14" s="260">
        <f t="shared" si="0"/>
        <v>941</v>
      </c>
      <c r="S14" s="260">
        <f t="shared" si="1"/>
        <v>1025</v>
      </c>
      <c r="T14" s="404" t="s">
        <v>457</v>
      </c>
      <c r="U14" s="1442"/>
    </row>
    <row r="15" spans="1:31" ht="15.75">
      <c r="A15" s="1447"/>
      <c r="B15" s="215" t="s">
        <v>343</v>
      </c>
      <c r="C15" s="777">
        <v>3</v>
      </c>
      <c r="D15" s="777">
        <v>4</v>
      </c>
      <c r="E15" s="777">
        <v>24</v>
      </c>
      <c r="F15" s="777">
        <v>21</v>
      </c>
      <c r="G15" s="777">
        <v>5</v>
      </c>
      <c r="H15" s="777">
        <v>24</v>
      </c>
      <c r="I15" s="777">
        <v>12</v>
      </c>
      <c r="J15" s="777">
        <v>61</v>
      </c>
      <c r="K15" s="777">
        <v>16</v>
      </c>
      <c r="L15" s="777">
        <v>152</v>
      </c>
      <c r="M15" s="777">
        <v>0</v>
      </c>
      <c r="N15" s="777">
        <v>341</v>
      </c>
      <c r="O15" s="777">
        <v>40</v>
      </c>
      <c r="P15" s="777">
        <v>21</v>
      </c>
      <c r="Q15" s="260">
        <f t="shared" si="0"/>
        <v>100</v>
      </c>
      <c r="R15" s="260">
        <f t="shared" si="0"/>
        <v>624</v>
      </c>
      <c r="S15" s="260">
        <f t="shared" si="1"/>
        <v>724</v>
      </c>
      <c r="T15" s="404" t="s">
        <v>458</v>
      </c>
      <c r="U15" s="1443"/>
    </row>
    <row r="16" spans="1:31" ht="15.75">
      <c r="A16" s="1423" t="s">
        <v>64</v>
      </c>
      <c r="B16" s="1423"/>
      <c r="C16" s="648">
        <v>0</v>
      </c>
      <c r="D16" s="648">
        <v>2</v>
      </c>
      <c r="E16" s="260">
        <v>38</v>
      </c>
      <c r="F16" s="648">
        <v>12</v>
      </c>
      <c r="G16" s="260">
        <v>4</v>
      </c>
      <c r="H16" s="648">
        <v>20</v>
      </c>
      <c r="I16" s="648">
        <v>4</v>
      </c>
      <c r="J16" s="835">
        <v>25</v>
      </c>
      <c r="K16" s="835">
        <v>18</v>
      </c>
      <c r="L16" s="835">
        <v>70</v>
      </c>
      <c r="M16" s="835">
        <v>0</v>
      </c>
      <c r="N16" s="777">
        <v>382</v>
      </c>
      <c r="O16" s="777">
        <v>294</v>
      </c>
      <c r="P16" s="777">
        <v>819</v>
      </c>
      <c r="Q16" s="260">
        <f t="shared" si="0"/>
        <v>358</v>
      </c>
      <c r="R16" s="260">
        <f t="shared" si="0"/>
        <v>1330</v>
      </c>
      <c r="S16" s="260">
        <f t="shared" si="1"/>
        <v>1688</v>
      </c>
      <c r="T16" s="1077" t="s">
        <v>367</v>
      </c>
      <c r="U16" s="1077"/>
    </row>
    <row r="17" spans="1:21" ht="15.75">
      <c r="A17" s="1494" t="s">
        <v>65</v>
      </c>
      <c r="B17" s="1494"/>
      <c r="C17" s="777">
        <v>3</v>
      </c>
      <c r="D17" s="777">
        <v>2</v>
      </c>
      <c r="E17" s="777">
        <v>83</v>
      </c>
      <c r="F17" s="777">
        <v>44</v>
      </c>
      <c r="G17" s="777">
        <v>1</v>
      </c>
      <c r="H17" s="777">
        <v>30</v>
      </c>
      <c r="I17" s="777">
        <v>10</v>
      </c>
      <c r="J17" s="777">
        <v>71</v>
      </c>
      <c r="K17" s="777">
        <v>43</v>
      </c>
      <c r="L17" s="777">
        <v>180</v>
      </c>
      <c r="M17" s="777">
        <v>0</v>
      </c>
      <c r="N17" s="777">
        <v>649</v>
      </c>
      <c r="O17" s="777">
        <v>1</v>
      </c>
      <c r="P17" s="777">
        <v>0</v>
      </c>
      <c r="Q17" s="260">
        <f t="shared" si="0"/>
        <v>141</v>
      </c>
      <c r="R17" s="260">
        <f t="shared" si="0"/>
        <v>976</v>
      </c>
      <c r="S17" s="260">
        <f t="shared" si="1"/>
        <v>1117</v>
      </c>
      <c r="T17" s="1077" t="s">
        <v>199</v>
      </c>
      <c r="U17" s="1077"/>
    </row>
    <row r="18" spans="1:21" ht="15.75">
      <c r="A18" s="1494" t="s">
        <v>66</v>
      </c>
      <c r="B18" s="1494"/>
      <c r="C18" s="777">
        <v>0</v>
      </c>
      <c r="D18" s="777">
        <v>2</v>
      </c>
      <c r="E18" s="777">
        <v>59</v>
      </c>
      <c r="F18" s="777">
        <v>17</v>
      </c>
      <c r="G18" s="777">
        <v>2</v>
      </c>
      <c r="H18" s="777">
        <v>35</v>
      </c>
      <c r="I18" s="777">
        <v>9</v>
      </c>
      <c r="J18" s="777">
        <v>29</v>
      </c>
      <c r="K18" s="777">
        <v>14</v>
      </c>
      <c r="L18" s="777">
        <v>84</v>
      </c>
      <c r="M18" s="777">
        <v>0</v>
      </c>
      <c r="N18" s="777">
        <v>477</v>
      </c>
      <c r="O18" s="777">
        <v>5</v>
      </c>
      <c r="P18" s="777">
        <v>0</v>
      </c>
      <c r="Q18" s="260">
        <f t="shared" si="0"/>
        <v>89</v>
      </c>
      <c r="R18" s="260">
        <f t="shared" si="0"/>
        <v>644</v>
      </c>
      <c r="S18" s="260">
        <f t="shared" si="1"/>
        <v>733</v>
      </c>
      <c r="T18" s="1077" t="s">
        <v>200</v>
      </c>
      <c r="U18" s="1077"/>
    </row>
    <row r="19" spans="1:21" ht="15.75">
      <c r="A19" s="1494" t="s">
        <v>67</v>
      </c>
      <c r="B19" s="1494"/>
      <c r="C19" s="777">
        <v>2</v>
      </c>
      <c r="D19" s="777">
        <v>0</v>
      </c>
      <c r="E19" s="777">
        <v>69</v>
      </c>
      <c r="F19" s="777">
        <v>27</v>
      </c>
      <c r="G19" s="777">
        <v>0</v>
      </c>
      <c r="H19" s="777">
        <v>17</v>
      </c>
      <c r="I19" s="777">
        <v>6</v>
      </c>
      <c r="J19" s="777">
        <v>27</v>
      </c>
      <c r="K19" s="777">
        <v>23</v>
      </c>
      <c r="L19" s="777">
        <v>106</v>
      </c>
      <c r="M19" s="777">
        <v>0</v>
      </c>
      <c r="N19" s="777">
        <v>490</v>
      </c>
      <c r="O19" s="777">
        <v>2</v>
      </c>
      <c r="P19" s="777">
        <v>0</v>
      </c>
      <c r="Q19" s="260">
        <f t="shared" si="0"/>
        <v>102</v>
      </c>
      <c r="R19" s="260">
        <f t="shared" si="0"/>
        <v>667</v>
      </c>
      <c r="S19" s="260">
        <f t="shared" si="1"/>
        <v>769</v>
      </c>
      <c r="T19" s="1077" t="s">
        <v>450</v>
      </c>
      <c r="U19" s="1077"/>
    </row>
    <row r="20" spans="1:21" ht="15.75">
      <c r="A20" s="1494" t="s">
        <v>137</v>
      </c>
      <c r="B20" s="1494"/>
      <c r="C20" s="777">
        <v>9</v>
      </c>
      <c r="D20" s="777">
        <v>0</v>
      </c>
      <c r="E20" s="777">
        <v>49</v>
      </c>
      <c r="F20" s="777">
        <v>11</v>
      </c>
      <c r="G20" s="777">
        <v>3</v>
      </c>
      <c r="H20" s="777">
        <v>13</v>
      </c>
      <c r="I20" s="777">
        <v>6</v>
      </c>
      <c r="J20" s="777">
        <v>12</v>
      </c>
      <c r="K20" s="777">
        <v>30</v>
      </c>
      <c r="L20" s="777">
        <v>219</v>
      </c>
      <c r="M20" s="777">
        <v>0</v>
      </c>
      <c r="N20" s="777">
        <v>483</v>
      </c>
      <c r="O20" s="777">
        <v>186</v>
      </c>
      <c r="P20" s="777">
        <v>331</v>
      </c>
      <c r="Q20" s="260">
        <f t="shared" si="0"/>
        <v>283</v>
      </c>
      <c r="R20" s="260">
        <f t="shared" si="0"/>
        <v>1069</v>
      </c>
      <c r="S20" s="260">
        <f t="shared" si="1"/>
        <v>1352</v>
      </c>
      <c r="T20" s="1077" t="s">
        <v>451</v>
      </c>
      <c r="U20" s="1077"/>
    </row>
    <row r="21" spans="1:21" ht="15.75">
      <c r="A21" s="1494" t="s">
        <v>69</v>
      </c>
      <c r="B21" s="1494"/>
      <c r="C21" s="777">
        <v>10</v>
      </c>
      <c r="D21" s="777">
        <v>8</v>
      </c>
      <c r="E21" s="777">
        <v>37</v>
      </c>
      <c r="F21" s="777">
        <v>17</v>
      </c>
      <c r="G21" s="777">
        <v>0</v>
      </c>
      <c r="H21" s="777">
        <v>20</v>
      </c>
      <c r="I21" s="777">
        <v>8</v>
      </c>
      <c r="J21" s="777">
        <v>15</v>
      </c>
      <c r="K21" s="777">
        <v>19</v>
      </c>
      <c r="L21" s="777">
        <v>50</v>
      </c>
      <c r="M21" s="777">
        <v>0</v>
      </c>
      <c r="N21" s="777">
        <v>357</v>
      </c>
      <c r="O21" s="777">
        <v>113</v>
      </c>
      <c r="P21" s="777">
        <v>135</v>
      </c>
      <c r="Q21" s="260">
        <f t="shared" si="0"/>
        <v>187</v>
      </c>
      <c r="R21" s="260">
        <f t="shared" si="0"/>
        <v>602</v>
      </c>
      <c r="S21" s="260">
        <f t="shared" si="1"/>
        <v>789</v>
      </c>
      <c r="T21" s="1077" t="s">
        <v>452</v>
      </c>
      <c r="U21" s="1077"/>
    </row>
    <row r="22" spans="1:21" ht="15.75">
      <c r="A22" s="1494" t="s">
        <v>70</v>
      </c>
      <c r="B22" s="1494"/>
      <c r="C22" s="777">
        <v>27</v>
      </c>
      <c r="D22" s="777">
        <v>13</v>
      </c>
      <c r="E22" s="777">
        <v>63</v>
      </c>
      <c r="F22" s="777">
        <v>29</v>
      </c>
      <c r="G22" s="777">
        <v>6</v>
      </c>
      <c r="H22" s="777">
        <v>15</v>
      </c>
      <c r="I22" s="777">
        <v>11</v>
      </c>
      <c r="J22" s="777">
        <v>17</v>
      </c>
      <c r="K22" s="777">
        <v>27</v>
      </c>
      <c r="L22" s="777">
        <v>82</v>
      </c>
      <c r="M22" s="777">
        <v>0</v>
      </c>
      <c r="N22" s="777">
        <v>444</v>
      </c>
      <c r="O22" s="777">
        <v>32</v>
      </c>
      <c r="P22" s="777">
        <v>42</v>
      </c>
      <c r="Q22" s="260">
        <f t="shared" si="0"/>
        <v>166</v>
      </c>
      <c r="R22" s="260">
        <f t="shared" si="0"/>
        <v>642</v>
      </c>
      <c r="S22" s="260">
        <f t="shared" si="1"/>
        <v>808</v>
      </c>
      <c r="T22" s="1077" t="s">
        <v>204</v>
      </c>
      <c r="U22" s="1077"/>
    </row>
    <row r="23" spans="1:21" ht="15.75">
      <c r="A23" s="1494" t="s">
        <v>71</v>
      </c>
      <c r="B23" s="1494"/>
      <c r="C23" s="777">
        <v>12</v>
      </c>
      <c r="D23" s="777">
        <v>4</v>
      </c>
      <c r="E23" s="777">
        <v>65</v>
      </c>
      <c r="F23" s="777">
        <v>16</v>
      </c>
      <c r="G23" s="777">
        <v>7</v>
      </c>
      <c r="H23" s="777">
        <v>20</v>
      </c>
      <c r="I23" s="777">
        <v>15</v>
      </c>
      <c r="J23" s="777">
        <v>37</v>
      </c>
      <c r="K23" s="777">
        <v>17</v>
      </c>
      <c r="L23" s="777">
        <v>98</v>
      </c>
      <c r="M23" s="777">
        <v>0</v>
      </c>
      <c r="N23" s="777">
        <v>722</v>
      </c>
      <c r="O23" s="777">
        <v>69</v>
      </c>
      <c r="P23" s="777">
        <v>63</v>
      </c>
      <c r="Q23" s="260">
        <f t="shared" si="0"/>
        <v>185</v>
      </c>
      <c r="R23" s="260">
        <f t="shared" si="0"/>
        <v>960</v>
      </c>
      <c r="S23" s="260">
        <f t="shared" si="1"/>
        <v>1145</v>
      </c>
      <c r="T23" s="1077" t="s">
        <v>205</v>
      </c>
      <c r="U23" s="1077"/>
    </row>
    <row r="24" spans="1:21" ht="15.75">
      <c r="A24" s="1494" t="s">
        <v>72</v>
      </c>
      <c r="B24" s="1494"/>
      <c r="C24" s="777">
        <v>7</v>
      </c>
      <c r="D24" s="777">
        <v>1</v>
      </c>
      <c r="E24" s="777">
        <v>51</v>
      </c>
      <c r="F24" s="777">
        <v>8</v>
      </c>
      <c r="G24" s="777">
        <v>1</v>
      </c>
      <c r="H24" s="777">
        <v>13</v>
      </c>
      <c r="I24" s="777">
        <v>13</v>
      </c>
      <c r="J24" s="777">
        <v>65</v>
      </c>
      <c r="K24" s="777">
        <v>23</v>
      </c>
      <c r="L24" s="777">
        <v>74</v>
      </c>
      <c r="M24" s="777">
        <v>0</v>
      </c>
      <c r="N24" s="777">
        <v>618</v>
      </c>
      <c r="O24" s="777">
        <v>87</v>
      </c>
      <c r="P24" s="777">
        <v>125</v>
      </c>
      <c r="Q24" s="260">
        <f t="shared" si="0"/>
        <v>182</v>
      </c>
      <c r="R24" s="260">
        <f t="shared" si="0"/>
        <v>904</v>
      </c>
      <c r="S24" s="260">
        <f t="shared" si="1"/>
        <v>1086</v>
      </c>
      <c r="T24" s="1077" t="s">
        <v>206</v>
      </c>
      <c r="U24" s="1077"/>
    </row>
    <row r="25" spans="1:21" ht="16.5" thickBot="1">
      <c r="A25" s="1497" t="s">
        <v>73</v>
      </c>
      <c r="B25" s="1497"/>
      <c r="C25" s="890">
        <v>28</v>
      </c>
      <c r="D25" s="890">
        <v>12</v>
      </c>
      <c r="E25" s="890">
        <v>62</v>
      </c>
      <c r="F25" s="890">
        <v>30</v>
      </c>
      <c r="G25" s="890">
        <v>3</v>
      </c>
      <c r="H25" s="890">
        <v>30</v>
      </c>
      <c r="I25" s="890">
        <v>11</v>
      </c>
      <c r="J25" s="890">
        <v>94</v>
      </c>
      <c r="K25" s="890">
        <v>18</v>
      </c>
      <c r="L25" s="890">
        <v>177</v>
      </c>
      <c r="M25" s="890">
        <v>0</v>
      </c>
      <c r="N25" s="890">
        <v>962</v>
      </c>
      <c r="O25" s="890">
        <v>10</v>
      </c>
      <c r="P25" s="890">
        <v>0</v>
      </c>
      <c r="Q25" s="262">
        <f t="shared" si="0"/>
        <v>132</v>
      </c>
      <c r="R25" s="262">
        <f t="shared" si="0"/>
        <v>1305</v>
      </c>
      <c r="S25" s="262">
        <f t="shared" si="1"/>
        <v>1437</v>
      </c>
      <c r="T25" s="1089" t="s">
        <v>636</v>
      </c>
      <c r="U25" s="1089"/>
    </row>
    <row r="26" spans="1:21" ht="17.25" thickTop="1" thickBot="1">
      <c r="A26" s="1073" t="s">
        <v>32</v>
      </c>
      <c r="B26" s="1073"/>
      <c r="C26" s="798">
        <f t="shared" ref="C26:S26" si="2">SUM(C7:C25)</f>
        <v>111</v>
      </c>
      <c r="D26" s="798">
        <f t="shared" si="2"/>
        <v>59</v>
      </c>
      <c r="E26" s="798">
        <f t="shared" si="2"/>
        <v>835</v>
      </c>
      <c r="F26" s="798">
        <f t="shared" si="2"/>
        <v>470</v>
      </c>
      <c r="G26" s="798">
        <f t="shared" si="2"/>
        <v>43</v>
      </c>
      <c r="H26" s="798">
        <f t="shared" si="2"/>
        <v>406</v>
      </c>
      <c r="I26" s="798">
        <f t="shared" si="2"/>
        <v>220</v>
      </c>
      <c r="J26" s="798">
        <f t="shared" si="2"/>
        <v>978</v>
      </c>
      <c r="K26" s="798">
        <f t="shared" si="2"/>
        <v>378</v>
      </c>
      <c r="L26" s="798">
        <f t="shared" si="2"/>
        <v>2024</v>
      </c>
      <c r="M26" s="798">
        <f t="shared" si="2"/>
        <v>0</v>
      </c>
      <c r="N26" s="798">
        <f t="shared" si="2"/>
        <v>9432</v>
      </c>
      <c r="O26" s="798">
        <f t="shared" si="2"/>
        <v>1878</v>
      </c>
      <c r="P26" s="798">
        <f t="shared" si="2"/>
        <v>2492</v>
      </c>
      <c r="Q26" s="798">
        <f t="shared" si="2"/>
        <v>3465</v>
      </c>
      <c r="R26" s="798">
        <f t="shared" si="2"/>
        <v>15861</v>
      </c>
      <c r="S26" s="798">
        <f t="shared" si="2"/>
        <v>19326</v>
      </c>
      <c r="T26" s="1090" t="s">
        <v>181</v>
      </c>
      <c r="U26" s="1090"/>
    </row>
    <row r="115" spans="3:9">
      <c r="C115" s="799"/>
      <c r="D115" s="799"/>
      <c r="E115" s="799"/>
      <c r="F115" s="799"/>
      <c r="G115" s="799"/>
      <c r="H115" s="799"/>
      <c r="I115" s="799"/>
    </row>
    <row r="116" spans="3:9">
      <c r="C116" s="799"/>
      <c r="D116" s="799"/>
      <c r="E116" s="799"/>
      <c r="F116" s="799"/>
      <c r="G116" s="799"/>
      <c r="H116" s="799"/>
      <c r="I116" s="799"/>
    </row>
    <row r="117" spans="3:9">
      <c r="C117" s="799"/>
      <c r="D117" s="799"/>
      <c r="E117" s="799"/>
      <c r="F117" s="799"/>
      <c r="G117" s="799"/>
      <c r="H117" s="799"/>
      <c r="I117" s="799"/>
    </row>
    <row r="118" spans="3:9">
      <c r="C118" s="799"/>
      <c r="D118" s="799"/>
      <c r="E118" s="799"/>
      <c r="F118" s="799"/>
      <c r="G118" s="799"/>
      <c r="H118" s="799"/>
      <c r="I118" s="799"/>
    </row>
  </sheetData>
  <mergeCells count="40">
    <mergeCell ref="A1:C1"/>
    <mergeCell ref="A2:B6"/>
    <mergeCell ref="A24:B24"/>
    <mergeCell ref="A25:B25"/>
    <mergeCell ref="A17:B17"/>
    <mergeCell ref="A18:B18"/>
    <mergeCell ref="A19:B19"/>
    <mergeCell ref="A20:B20"/>
    <mergeCell ref="A21:B21"/>
    <mergeCell ref="A10:A15"/>
    <mergeCell ref="C3:D3"/>
    <mergeCell ref="T2:U4"/>
    <mergeCell ref="S5:U5"/>
    <mergeCell ref="S6:U6"/>
    <mergeCell ref="U10:U15"/>
    <mergeCell ref="A16:B16"/>
    <mergeCell ref="G4:H4"/>
    <mergeCell ref="E4:F4"/>
    <mergeCell ref="C4:D4"/>
    <mergeCell ref="A7:B7"/>
    <mergeCell ref="Q3:S3"/>
    <mergeCell ref="E3:F3"/>
    <mergeCell ref="M3:N3"/>
    <mergeCell ref="O3:P3"/>
    <mergeCell ref="T1:U1"/>
    <mergeCell ref="C2:H2"/>
    <mergeCell ref="I2:P2"/>
    <mergeCell ref="A22:B22"/>
    <mergeCell ref="A23:B23"/>
    <mergeCell ref="A8:B8"/>
    <mergeCell ref="A9:B9"/>
    <mergeCell ref="Q2:S2"/>
    <mergeCell ref="O4:P4"/>
    <mergeCell ref="M4:N4"/>
    <mergeCell ref="Q4:S4"/>
    <mergeCell ref="K4:L4"/>
    <mergeCell ref="I4:J4"/>
    <mergeCell ref="G3:H3"/>
    <mergeCell ref="I3:J3"/>
    <mergeCell ref="K3:L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Y120"/>
  <sheetViews>
    <sheetView rightToLeft="1" workbookViewId="0">
      <selection sqref="A1:O29"/>
    </sheetView>
  </sheetViews>
  <sheetFormatPr defaultRowHeight="12.75"/>
  <cols>
    <col min="14" max="14" width="17.140625" customWidth="1"/>
  </cols>
  <sheetData>
    <row r="1" spans="1:25" ht="18">
      <c r="A1" s="1471" t="s">
        <v>873</v>
      </c>
      <c r="B1" s="1471"/>
      <c r="C1" s="1471"/>
      <c r="D1" s="1471"/>
      <c r="E1" s="1471"/>
      <c r="F1" s="1471"/>
      <c r="G1" s="1471"/>
      <c r="H1" s="1471"/>
      <c r="I1" s="1471"/>
      <c r="J1" s="1471"/>
      <c r="K1" s="1471"/>
      <c r="L1" s="1471"/>
      <c r="M1" s="1471"/>
      <c r="N1" s="1471"/>
      <c r="O1" s="1471"/>
      <c r="P1" s="686"/>
      <c r="Q1" s="686"/>
      <c r="R1" s="686"/>
      <c r="S1" s="686"/>
    </row>
    <row r="2" spans="1:25" ht="18">
      <c r="A2" s="1471" t="s">
        <v>874</v>
      </c>
      <c r="B2" s="1471"/>
      <c r="C2" s="1471"/>
      <c r="D2" s="1471"/>
      <c r="E2" s="1471"/>
      <c r="F2" s="1471"/>
      <c r="G2" s="1471"/>
      <c r="H2" s="1471"/>
      <c r="I2" s="1471"/>
      <c r="J2" s="1471"/>
      <c r="K2" s="1471"/>
      <c r="L2" s="1471"/>
      <c r="M2" s="1471"/>
      <c r="N2" s="1471"/>
      <c r="O2" s="1471"/>
      <c r="P2" s="686"/>
      <c r="Q2" s="686"/>
      <c r="R2" s="686"/>
      <c r="S2" s="686"/>
    </row>
    <row r="3" spans="1:25" ht="27" thickBot="1">
      <c r="A3" s="1499" t="s">
        <v>875</v>
      </c>
      <c r="B3" s="1499"/>
      <c r="C3" s="866"/>
      <c r="D3" s="866"/>
      <c r="E3" s="866"/>
      <c r="F3" s="866"/>
      <c r="G3" s="866"/>
      <c r="H3" s="866"/>
      <c r="I3" s="866"/>
      <c r="J3" s="888"/>
      <c r="K3" s="889"/>
      <c r="L3" s="889"/>
      <c r="M3" s="1499" t="s">
        <v>876</v>
      </c>
      <c r="N3" s="1499"/>
      <c r="O3" s="1279"/>
      <c r="P3" s="867"/>
      <c r="Q3" s="867"/>
      <c r="R3" s="867"/>
      <c r="S3" s="867"/>
      <c r="T3" s="867"/>
      <c r="U3" s="867"/>
      <c r="V3" s="867"/>
      <c r="W3" s="867"/>
      <c r="X3" s="867"/>
      <c r="Y3" s="867"/>
    </row>
    <row r="4" spans="1:25" ht="16.5" thickTop="1">
      <c r="A4" s="1506" t="s">
        <v>41</v>
      </c>
      <c r="B4" s="1506"/>
      <c r="C4" s="1506"/>
      <c r="D4" s="1506"/>
      <c r="E4" s="1506"/>
      <c r="F4" s="1506"/>
      <c r="G4" s="1506"/>
      <c r="H4" s="1506"/>
      <c r="I4" s="1506"/>
      <c r="J4" s="1506"/>
      <c r="K4" s="1506" t="s">
        <v>858</v>
      </c>
      <c r="L4" s="1506"/>
      <c r="M4" s="1506"/>
      <c r="N4" s="1506" t="s">
        <v>180</v>
      </c>
      <c r="O4" s="1506"/>
      <c r="S4" s="40" t="s">
        <v>877</v>
      </c>
    </row>
    <row r="5" spans="1:25" ht="15.75">
      <c r="A5" s="1505"/>
      <c r="B5" s="1505"/>
      <c r="C5" s="1505"/>
      <c r="D5" s="1505"/>
      <c r="E5" s="1505"/>
      <c r="F5" s="1505"/>
      <c r="G5" s="1505"/>
      <c r="H5" s="1505"/>
      <c r="I5" s="1273"/>
      <c r="J5" s="1273"/>
      <c r="K5" s="1273"/>
      <c r="L5" s="1273"/>
      <c r="M5" s="1273"/>
      <c r="N5" s="1505"/>
      <c r="O5" s="1505"/>
    </row>
    <row r="6" spans="1:25" ht="15.75">
      <c r="A6" s="1505"/>
      <c r="B6" s="1505"/>
      <c r="C6" s="1508" t="s">
        <v>878</v>
      </c>
      <c r="D6" s="1508"/>
      <c r="E6" s="1509" t="s">
        <v>879</v>
      </c>
      <c r="F6" s="1509"/>
      <c r="G6" s="1509" t="s">
        <v>880</v>
      </c>
      <c r="H6" s="1509"/>
      <c r="I6" s="1510" t="s">
        <v>881</v>
      </c>
      <c r="J6" s="1510"/>
      <c r="K6" s="1505"/>
      <c r="L6" s="1505"/>
      <c r="M6" s="1505"/>
      <c r="N6" s="1505"/>
      <c r="O6" s="1505"/>
    </row>
    <row r="7" spans="1:25" ht="15.75">
      <c r="A7" s="1505"/>
      <c r="B7" s="1505"/>
      <c r="C7" s="1273" t="s">
        <v>882</v>
      </c>
      <c r="D7" s="1273"/>
      <c r="E7" s="1280"/>
      <c r="F7" s="1280"/>
      <c r="G7" s="1280"/>
      <c r="H7" s="1280"/>
      <c r="I7" s="1273" t="s">
        <v>883</v>
      </c>
      <c r="J7" s="1273"/>
      <c r="K7" s="1505" t="s">
        <v>181</v>
      </c>
      <c r="L7" s="1505"/>
      <c r="M7" s="1505"/>
      <c r="N7" s="1505"/>
      <c r="O7" s="1505"/>
    </row>
    <row r="8" spans="1:25" ht="15.75">
      <c r="A8" s="1505"/>
      <c r="B8" s="1505"/>
      <c r="C8" s="868" t="s">
        <v>103</v>
      </c>
      <c r="D8" s="868" t="s">
        <v>104</v>
      </c>
      <c r="E8" s="868" t="s">
        <v>103</v>
      </c>
      <c r="F8" s="868" t="s">
        <v>104</v>
      </c>
      <c r="G8" s="868" t="s">
        <v>103</v>
      </c>
      <c r="H8" s="868" t="s">
        <v>104</v>
      </c>
      <c r="I8" s="868" t="s">
        <v>103</v>
      </c>
      <c r="J8" s="868" t="s">
        <v>104</v>
      </c>
      <c r="K8" s="868" t="s">
        <v>103</v>
      </c>
      <c r="L8" s="868" t="s">
        <v>104</v>
      </c>
      <c r="M8" s="881" t="s">
        <v>35</v>
      </c>
      <c r="N8" s="1505"/>
      <c r="O8" s="1505"/>
    </row>
    <row r="9" spans="1:25" ht="16.5" thickBot="1">
      <c r="A9" s="1507"/>
      <c r="B9" s="1507"/>
      <c r="C9" s="868" t="s">
        <v>627</v>
      </c>
      <c r="D9" s="868" t="s">
        <v>628</v>
      </c>
      <c r="E9" s="868" t="s">
        <v>627</v>
      </c>
      <c r="F9" s="868" t="s">
        <v>628</v>
      </c>
      <c r="G9" s="868" t="s">
        <v>627</v>
      </c>
      <c r="H9" s="868" t="s">
        <v>628</v>
      </c>
      <c r="I9" s="868" t="s">
        <v>627</v>
      </c>
      <c r="J9" s="868" t="s">
        <v>628</v>
      </c>
      <c r="K9" s="868" t="s">
        <v>627</v>
      </c>
      <c r="L9" s="868" t="s">
        <v>628</v>
      </c>
      <c r="M9" s="883" t="s">
        <v>181</v>
      </c>
      <c r="N9" s="1507"/>
      <c r="O9" s="1507"/>
    </row>
    <row r="10" spans="1:25" ht="16.5" thickTop="1">
      <c r="A10" s="1271" t="s">
        <v>54</v>
      </c>
      <c r="B10" s="1271"/>
      <c r="C10" s="355">
        <v>1025</v>
      </c>
      <c r="D10" s="355">
        <v>1211</v>
      </c>
      <c r="E10" s="355">
        <v>1763</v>
      </c>
      <c r="F10" s="355">
        <v>3412</v>
      </c>
      <c r="G10" s="355">
        <v>1820</v>
      </c>
      <c r="H10" s="355">
        <v>2720</v>
      </c>
      <c r="I10" s="355">
        <v>1220</v>
      </c>
      <c r="J10" s="355">
        <v>1413</v>
      </c>
      <c r="K10" s="297">
        <f>SUM(I10,G10,E10,C10)</f>
        <v>5828</v>
      </c>
      <c r="L10" s="297">
        <f>SUM(J10,H10,F10,D10)</f>
        <v>8756</v>
      </c>
      <c r="M10" s="297">
        <f>SUM(K10:L10)</f>
        <v>14584</v>
      </c>
      <c r="N10" s="1078" t="s">
        <v>449</v>
      </c>
      <c r="O10" s="1078"/>
      <c r="S10" s="891"/>
    </row>
    <row r="11" spans="1:25" ht="15.75">
      <c r="A11" s="1267" t="s">
        <v>55</v>
      </c>
      <c r="B11" s="1267"/>
      <c r="C11" s="777">
        <v>612</v>
      </c>
      <c r="D11" s="777">
        <v>684</v>
      </c>
      <c r="E11" s="777">
        <v>701</v>
      </c>
      <c r="F11" s="777">
        <v>973</v>
      </c>
      <c r="G11" s="777">
        <v>613</v>
      </c>
      <c r="H11" s="777">
        <v>1091</v>
      </c>
      <c r="I11" s="777">
        <v>962</v>
      </c>
      <c r="J11" s="777">
        <v>3894</v>
      </c>
      <c r="K11" s="777">
        <f t="shared" ref="K11:L28" si="0">SUM(I11,G11,E11,C11)</f>
        <v>2888</v>
      </c>
      <c r="L11" s="777">
        <f t="shared" si="0"/>
        <v>6642</v>
      </c>
      <c r="M11" s="777">
        <f t="shared" ref="M11:M28" si="1">SUM(K11:L11)</f>
        <v>9530</v>
      </c>
      <c r="N11" s="1077" t="s">
        <v>191</v>
      </c>
      <c r="O11" s="1077"/>
    </row>
    <row r="12" spans="1:25" ht="15.75">
      <c r="A12" s="1267" t="s">
        <v>56</v>
      </c>
      <c r="B12" s="1267"/>
      <c r="C12" s="777">
        <v>1843</v>
      </c>
      <c r="D12" s="777">
        <v>1846</v>
      </c>
      <c r="E12" s="777">
        <v>1136</v>
      </c>
      <c r="F12" s="777">
        <v>1228</v>
      </c>
      <c r="G12" s="777">
        <v>1132</v>
      </c>
      <c r="H12" s="777">
        <v>1513</v>
      </c>
      <c r="I12" s="777">
        <v>2314</v>
      </c>
      <c r="J12" s="777">
        <v>7142</v>
      </c>
      <c r="K12" s="777">
        <f t="shared" si="0"/>
        <v>6425</v>
      </c>
      <c r="L12" s="777">
        <f t="shared" si="0"/>
        <v>11729</v>
      </c>
      <c r="M12" s="777">
        <f t="shared" si="1"/>
        <v>18154</v>
      </c>
      <c r="N12" s="1077" t="s">
        <v>192</v>
      </c>
      <c r="O12" s="1077"/>
    </row>
    <row r="13" spans="1:25" ht="24" customHeight="1">
      <c r="A13" s="1436" t="s">
        <v>386</v>
      </c>
      <c r="B13" s="641" t="s">
        <v>344</v>
      </c>
      <c r="C13" s="777">
        <v>542</v>
      </c>
      <c r="D13" s="777">
        <v>961</v>
      </c>
      <c r="E13" s="777">
        <v>399</v>
      </c>
      <c r="F13" s="777">
        <v>1334</v>
      </c>
      <c r="G13" s="777">
        <v>474</v>
      </c>
      <c r="H13" s="777">
        <v>1767</v>
      </c>
      <c r="I13" s="777">
        <v>553</v>
      </c>
      <c r="J13" s="777">
        <v>5672</v>
      </c>
      <c r="K13" s="777">
        <f t="shared" si="0"/>
        <v>1968</v>
      </c>
      <c r="L13" s="777">
        <f t="shared" si="0"/>
        <v>9734</v>
      </c>
      <c r="M13" s="777">
        <f t="shared" si="1"/>
        <v>11702</v>
      </c>
      <c r="N13" s="404" t="s">
        <v>453</v>
      </c>
      <c r="O13" s="1441" t="s">
        <v>179</v>
      </c>
    </row>
    <row r="14" spans="1:25" ht="15.75">
      <c r="A14" s="1437"/>
      <c r="B14" s="641" t="s">
        <v>345</v>
      </c>
      <c r="C14" s="777">
        <v>636</v>
      </c>
      <c r="D14" s="777">
        <v>870</v>
      </c>
      <c r="E14" s="777">
        <v>946</v>
      </c>
      <c r="F14" s="777">
        <v>1537</v>
      </c>
      <c r="G14" s="777">
        <v>540</v>
      </c>
      <c r="H14" s="777">
        <v>1764</v>
      </c>
      <c r="I14" s="777">
        <v>622</v>
      </c>
      <c r="J14" s="777">
        <v>5965</v>
      </c>
      <c r="K14" s="777">
        <f t="shared" si="0"/>
        <v>2744</v>
      </c>
      <c r="L14" s="777">
        <f t="shared" si="0"/>
        <v>10136</v>
      </c>
      <c r="M14" s="777">
        <f t="shared" si="1"/>
        <v>12880</v>
      </c>
      <c r="N14" s="404" t="s">
        <v>454</v>
      </c>
      <c r="O14" s="1442"/>
    </row>
    <row r="15" spans="1:25" ht="15.75">
      <c r="A15" s="1437"/>
      <c r="B15" s="641" t="s">
        <v>346</v>
      </c>
      <c r="C15" s="777">
        <v>485</v>
      </c>
      <c r="D15" s="777">
        <v>510</v>
      </c>
      <c r="E15" s="777">
        <v>635</v>
      </c>
      <c r="F15" s="777">
        <v>667</v>
      </c>
      <c r="G15" s="777">
        <v>798</v>
      </c>
      <c r="H15" s="777">
        <v>920</v>
      </c>
      <c r="I15" s="777">
        <v>393</v>
      </c>
      <c r="J15" s="777">
        <v>3410</v>
      </c>
      <c r="K15" s="777">
        <f t="shared" si="0"/>
        <v>2311</v>
      </c>
      <c r="L15" s="777">
        <f t="shared" si="0"/>
        <v>5507</v>
      </c>
      <c r="M15" s="777">
        <f t="shared" si="1"/>
        <v>7818</v>
      </c>
      <c r="N15" s="404" t="s">
        <v>455</v>
      </c>
      <c r="O15" s="1442"/>
    </row>
    <row r="16" spans="1:25" ht="15.75">
      <c r="A16" s="1437"/>
      <c r="B16" s="641" t="s">
        <v>341</v>
      </c>
      <c r="C16" s="777">
        <v>639</v>
      </c>
      <c r="D16" s="777">
        <v>974</v>
      </c>
      <c r="E16" s="777">
        <v>620</v>
      </c>
      <c r="F16" s="777">
        <v>1153</v>
      </c>
      <c r="G16" s="777">
        <v>411</v>
      </c>
      <c r="H16" s="777">
        <v>1371</v>
      </c>
      <c r="I16" s="777">
        <v>312</v>
      </c>
      <c r="J16" s="777">
        <v>4394</v>
      </c>
      <c r="K16" s="777">
        <f t="shared" si="0"/>
        <v>1982</v>
      </c>
      <c r="L16" s="777">
        <f t="shared" si="0"/>
        <v>7892</v>
      </c>
      <c r="M16" s="777">
        <f t="shared" si="1"/>
        <v>9874</v>
      </c>
      <c r="N16" s="404" t="s">
        <v>456</v>
      </c>
      <c r="O16" s="1442"/>
    </row>
    <row r="17" spans="1:15" ht="15.75">
      <c r="A17" s="1437"/>
      <c r="B17" s="641" t="s">
        <v>342</v>
      </c>
      <c r="C17" s="777">
        <v>794</v>
      </c>
      <c r="D17" s="777">
        <v>1324</v>
      </c>
      <c r="E17" s="777">
        <v>596</v>
      </c>
      <c r="F17" s="777">
        <v>1693</v>
      </c>
      <c r="G17" s="777">
        <v>403</v>
      </c>
      <c r="H17" s="777">
        <v>1384</v>
      </c>
      <c r="I17" s="777">
        <v>824</v>
      </c>
      <c r="J17" s="777">
        <v>6803</v>
      </c>
      <c r="K17" s="777">
        <f t="shared" si="0"/>
        <v>2617</v>
      </c>
      <c r="L17" s="777">
        <f t="shared" si="0"/>
        <v>11204</v>
      </c>
      <c r="M17" s="777">
        <f t="shared" si="1"/>
        <v>13821</v>
      </c>
      <c r="N17" s="404" t="s">
        <v>457</v>
      </c>
      <c r="O17" s="1442"/>
    </row>
    <row r="18" spans="1:15" ht="15.75">
      <c r="A18" s="1447"/>
      <c r="B18" s="215" t="s">
        <v>343</v>
      </c>
      <c r="C18" s="777">
        <v>576</v>
      </c>
      <c r="D18" s="777">
        <v>584</v>
      </c>
      <c r="E18" s="777">
        <v>584</v>
      </c>
      <c r="F18" s="777">
        <v>845</v>
      </c>
      <c r="G18" s="777">
        <v>700</v>
      </c>
      <c r="H18" s="777">
        <v>939</v>
      </c>
      <c r="I18" s="777">
        <v>507</v>
      </c>
      <c r="J18" s="777">
        <v>4176</v>
      </c>
      <c r="K18" s="777">
        <f t="shared" si="0"/>
        <v>2367</v>
      </c>
      <c r="L18" s="777">
        <f t="shared" si="0"/>
        <v>6544</v>
      </c>
      <c r="M18" s="777">
        <f t="shared" si="1"/>
        <v>8911</v>
      </c>
      <c r="N18" s="404" t="s">
        <v>458</v>
      </c>
      <c r="O18" s="1443"/>
    </row>
    <row r="19" spans="1:15" ht="15.75">
      <c r="A19" s="1088" t="s">
        <v>64</v>
      </c>
      <c r="B19" s="1088"/>
      <c r="C19" s="648">
        <v>1708</v>
      </c>
      <c r="D19" s="648">
        <v>2337</v>
      </c>
      <c r="E19" s="260">
        <v>1190</v>
      </c>
      <c r="F19" s="648">
        <v>2025</v>
      </c>
      <c r="G19" s="260">
        <v>1006</v>
      </c>
      <c r="H19" s="648">
        <v>1852</v>
      </c>
      <c r="I19" s="648">
        <v>804</v>
      </c>
      <c r="J19" s="835">
        <v>1223</v>
      </c>
      <c r="K19" s="777">
        <f t="shared" si="0"/>
        <v>4708</v>
      </c>
      <c r="L19" s="777">
        <f t="shared" si="0"/>
        <v>7437</v>
      </c>
      <c r="M19" s="777">
        <f t="shared" si="1"/>
        <v>12145</v>
      </c>
      <c r="N19" s="1077" t="s">
        <v>367</v>
      </c>
      <c r="O19" s="1077"/>
    </row>
    <row r="20" spans="1:15" ht="15.75">
      <c r="A20" s="1267" t="s">
        <v>65</v>
      </c>
      <c r="B20" s="1267"/>
      <c r="C20" s="777">
        <v>1059</v>
      </c>
      <c r="D20" s="777">
        <v>1255</v>
      </c>
      <c r="E20" s="777">
        <v>1337</v>
      </c>
      <c r="F20" s="777">
        <v>1696</v>
      </c>
      <c r="G20" s="777">
        <v>1198</v>
      </c>
      <c r="H20" s="777">
        <v>2015</v>
      </c>
      <c r="I20" s="777">
        <v>2273</v>
      </c>
      <c r="J20" s="777">
        <v>6852</v>
      </c>
      <c r="K20" s="777">
        <f t="shared" si="0"/>
        <v>5867</v>
      </c>
      <c r="L20" s="777">
        <f t="shared" si="0"/>
        <v>11818</v>
      </c>
      <c r="M20" s="777">
        <f t="shared" si="1"/>
        <v>17685</v>
      </c>
      <c r="N20" s="1077" t="s">
        <v>199</v>
      </c>
      <c r="O20" s="1077"/>
    </row>
    <row r="21" spans="1:15" ht="15.75">
      <c r="A21" s="1267" t="s">
        <v>66</v>
      </c>
      <c r="B21" s="1267"/>
      <c r="C21" s="777">
        <v>718</v>
      </c>
      <c r="D21" s="777">
        <v>875</v>
      </c>
      <c r="E21" s="777">
        <v>863</v>
      </c>
      <c r="F21" s="777">
        <v>899</v>
      </c>
      <c r="G21" s="777">
        <v>1081</v>
      </c>
      <c r="H21" s="777">
        <v>1398</v>
      </c>
      <c r="I21" s="777">
        <v>1343</v>
      </c>
      <c r="J21" s="777">
        <v>5071</v>
      </c>
      <c r="K21" s="777">
        <f t="shared" si="0"/>
        <v>4005</v>
      </c>
      <c r="L21" s="777">
        <f t="shared" si="0"/>
        <v>8243</v>
      </c>
      <c r="M21" s="777">
        <f t="shared" si="1"/>
        <v>12248</v>
      </c>
      <c r="N21" s="1077" t="s">
        <v>200</v>
      </c>
      <c r="O21" s="1077"/>
    </row>
    <row r="22" spans="1:15" ht="15.75">
      <c r="A22" s="1267" t="s">
        <v>67</v>
      </c>
      <c r="B22" s="1267"/>
      <c r="C22" s="777">
        <v>743</v>
      </c>
      <c r="D22" s="777">
        <v>1072</v>
      </c>
      <c r="E22" s="777">
        <v>879</v>
      </c>
      <c r="F22" s="777">
        <v>821</v>
      </c>
      <c r="G22" s="777">
        <v>1215</v>
      </c>
      <c r="H22" s="777">
        <v>1359</v>
      </c>
      <c r="I22" s="777">
        <v>1414</v>
      </c>
      <c r="J22" s="777">
        <v>4800</v>
      </c>
      <c r="K22" s="777">
        <f t="shared" si="0"/>
        <v>4251</v>
      </c>
      <c r="L22" s="777">
        <f t="shared" si="0"/>
        <v>8052</v>
      </c>
      <c r="M22" s="777">
        <f t="shared" si="1"/>
        <v>12303</v>
      </c>
      <c r="N22" s="1077" t="s">
        <v>450</v>
      </c>
      <c r="O22" s="1077"/>
    </row>
    <row r="23" spans="1:15" ht="15.75">
      <c r="A23" s="1267" t="s">
        <v>137</v>
      </c>
      <c r="B23" s="1267"/>
      <c r="C23" s="777">
        <v>995</v>
      </c>
      <c r="D23" s="777">
        <v>1105</v>
      </c>
      <c r="E23" s="777">
        <v>1123</v>
      </c>
      <c r="F23" s="777">
        <v>2001</v>
      </c>
      <c r="G23" s="777">
        <v>1111</v>
      </c>
      <c r="H23" s="777">
        <v>2134</v>
      </c>
      <c r="I23" s="777">
        <v>1735</v>
      </c>
      <c r="J23" s="777">
        <v>2935</v>
      </c>
      <c r="K23" s="777">
        <f t="shared" si="0"/>
        <v>4964</v>
      </c>
      <c r="L23" s="777">
        <f t="shared" si="0"/>
        <v>8175</v>
      </c>
      <c r="M23" s="777">
        <f t="shared" si="1"/>
        <v>13139</v>
      </c>
      <c r="N23" s="1077" t="s">
        <v>451</v>
      </c>
      <c r="O23" s="1077"/>
    </row>
    <row r="24" spans="1:15" ht="15.75">
      <c r="A24" s="1267" t="s">
        <v>69</v>
      </c>
      <c r="B24" s="1267"/>
      <c r="C24" s="777">
        <v>315</v>
      </c>
      <c r="D24" s="777">
        <v>349</v>
      </c>
      <c r="E24" s="777">
        <v>739</v>
      </c>
      <c r="F24" s="777">
        <v>960</v>
      </c>
      <c r="G24" s="777">
        <v>1032</v>
      </c>
      <c r="H24" s="777">
        <v>900</v>
      </c>
      <c r="I24" s="777">
        <v>715</v>
      </c>
      <c r="J24" s="777">
        <v>2561</v>
      </c>
      <c r="K24" s="777">
        <f t="shared" si="0"/>
        <v>2801</v>
      </c>
      <c r="L24" s="777">
        <f t="shared" si="0"/>
        <v>4770</v>
      </c>
      <c r="M24" s="777">
        <f t="shared" si="1"/>
        <v>7571</v>
      </c>
      <c r="N24" s="1077" t="s">
        <v>452</v>
      </c>
      <c r="O24" s="1077"/>
    </row>
    <row r="25" spans="1:15" ht="15.75">
      <c r="A25" s="1267" t="s">
        <v>70</v>
      </c>
      <c r="B25" s="1267"/>
      <c r="C25" s="777">
        <v>937</v>
      </c>
      <c r="D25" s="777">
        <v>869</v>
      </c>
      <c r="E25" s="777">
        <v>1389</v>
      </c>
      <c r="F25" s="777">
        <v>1383</v>
      </c>
      <c r="G25" s="777">
        <v>1019</v>
      </c>
      <c r="H25" s="777">
        <v>1073</v>
      </c>
      <c r="I25" s="777">
        <v>1858</v>
      </c>
      <c r="J25" s="777">
        <v>4894</v>
      </c>
      <c r="K25" s="777">
        <f t="shared" si="0"/>
        <v>5203</v>
      </c>
      <c r="L25" s="777">
        <f t="shared" si="0"/>
        <v>8219</v>
      </c>
      <c r="M25" s="777">
        <f t="shared" si="1"/>
        <v>13422</v>
      </c>
      <c r="N25" s="1077" t="s">
        <v>204</v>
      </c>
      <c r="O25" s="1077"/>
    </row>
    <row r="26" spans="1:15" ht="15.75">
      <c r="A26" s="1267" t="s">
        <v>71</v>
      </c>
      <c r="B26" s="1267"/>
      <c r="C26" s="777">
        <v>978</v>
      </c>
      <c r="D26" s="777">
        <v>850</v>
      </c>
      <c r="E26" s="777">
        <v>1859</v>
      </c>
      <c r="F26" s="777">
        <v>1717</v>
      </c>
      <c r="G26" s="777">
        <v>2441</v>
      </c>
      <c r="H26" s="777">
        <v>2412</v>
      </c>
      <c r="I26" s="777">
        <v>3558</v>
      </c>
      <c r="J26" s="777">
        <v>7108</v>
      </c>
      <c r="K26" s="777">
        <f t="shared" si="0"/>
        <v>8836</v>
      </c>
      <c r="L26" s="777">
        <f t="shared" si="0"/>
        <v>12087</v>
      </c>
      <c r="M26" s="777">
        <f t="shared" si="1"/>
        <v>20923</v>
      </c>
      <c r="N26" s="1077" t="s">
        <v>205</v>
      </c>
      <c r="O26" s="1077"/>
    </row>
    <row r="27" spans="1:15" ht="15.75">
      <c r="A27" s="1267" t="s">
        <v>72</v>
      </c>
      <c r="B27" s="1267"/>
      <c r="C27" s="777">
        <v>637</v>
      </c>
      <c r="D27" s="777">
        <v>799</v>
      </c>
      <c r="E27" s="777">
        <v>1346</v>
      </c>
      <c r="F27" s="777">
        <v>1570</v>
      </c>
      <c r="G27" s="777">
        <v>1540</v>
      </c>
      <c r="H27" s="777">
        <v>1977</v>
      </c>
      <c r="I27" s="777">
        <v>1701</v>
      </c>
      <c r="J27" s="777">
        <v>3051</v>
      </c>
      <c r="K27" s="777">
        <f t="shared" si="0"/>
        <v>5224</v>
      </c>
      <c r="L27" s="777">
        <f t="shared" si="0"/>
        <v>7397</v>
      </c>
      <c r="M27" s="777">
        <f t="shared" si="1"/>
        <v>12621</v>
      </c>
      <c r="N27" s="1077" t="s">
        <v>206</v>
      </c>
      <c r="O27" s="1077"/>
    </row>
    <row r="28" spans="1:15" ht="16.5" thickBot="1">
      <c r="A28" s="1278" t="s">
        <v>73</v>
      </c>
      <c r="B28" s="1278"/>
      <c r="C28" s="890">
        <v>771</v>
      </c>
      <c r="D28" s="890">
        <v>1415</v>
      </c>
      <c r="E28" s="890">
        <v>1161</v>
      </c>
      <c r="F28" s="890">
        <v>2209</v>
      </c>
      <c r="G28" s="890">
        <v>1553</v>
      </c>
      <c r="H28" s="890">
        <v>2243</v>
      </c>
      <c r="I28" s="890">
        <v>1766</v>
      </c>
      <c r="J28" s="890">
        <v>9052</v>
      </c>
      <c r="K28" s="777">
        <f t="shared" si="0"/>
        <v>5251</v>
      </c>
      <c r="L28" s="777">
        <f t="shared" si="0"/>
        <v>14919</v>
      </c>
      <c r="M28" s="777">
        <f t="shared" si="1"/>
        <v>20170</v>
      </c>
      <c r="N28" s="1089" t="s">
        <v>382</v>
      </c>
      <c r="O28" s="1089"/>
    </row>
    <row r="29" spans="1:15" ht="17.25" thickTop="1" thickBot="1">
      <c r="A29" s="1073" t="s">
        <v>32</v>
      </c>
      <c r="B29" s="1073"/>
      <c r="C29" s="798">
        <f t="shared" ref="C29:M29" si="2">SUM(C10:C28)</f>
        <v>16013</v>
      </c>
      <c r="D29" s="798">
        <f t="shared" si="2"/>
        <v>19890</v>
      </c>
      <c r="E29" s="798">
        <f t="shared" si="2"/>
        <v>19266</v>
      </c>
      <c r="F29" s="798">
        <f t="shared" si="2"/>
        <v>28123</v>
      </c>
      <c r="G29" s="798">
        <f t="shared" si="2"/>
        <v>20087</v>
      </c>
      <c r="H29" s="798">
        <f t="shared" si="2"/>
        <v>30832</v>
      </c>
      <c r="I29" s="798">
        <f t="shared" si="2"/>
        <v>24874</v>
      </c>
      <c r="J29" s="798">
        <f t="shared" si="2"/>
        <v>90416</v>
      </c>
      <c r="K29" s="798">
        <f t="shared" si="2"/>
        <v>80240</v>
      </c>
      <c r="L29" s="798">
        <f t="shared" si="2"/>
        <v>169261</v>
      </c>
      <c r="M29" s="798">
        <f t="shared" si="2"/>
        <v>249501</v>
      </c>
      <c r="N29" s="1090" t="s">
        <v>181</v>
      </c>
      <c r="O29" s="1090"/>
    </row>
    <row r="117" spans="3:9">
      <c r="C117" s="799"/>
      <c r="D117" s="799"/>
      <c r="E117" s="799"/>
      <c r="F117" s="799"/>
      <c r="G117" s="799"/>
      <c r="H117" s="799"/>
      <c r="I117" s="799"/>
    </row>
    <row r="118" spans="3:9">
      <c r="C118" s="799"/>
      <c r="D118" s="799"/>
      <c r="E118" s="799"/>
      <c r="F118" s="799"/>
      <c r="G118" s="799"/>
      <c r="H118" s="799"/>
      <c r="I118" s="799"/>
    </row>
    <row r="119" spans="3:9">
      <c r="C119" s="799"/>
      <c r="D119" s="799"/>
      <c r="E119" s="799"/>
      <c r="F119" s="799"/>
      <c r="G119" s="799"/>
      <c r="H119" s="799"/>
      <c r="I119" s="799"/>
    </row>
    <row r="120" spans="3:9">
      <c r="C120" s="799"/>
      <c r="D120" s="799"/>
      <c r="E120" s="799"/>
      <c r="F120" s="799"/>
      <c r="G120" s="799"/>
      <c r="H120" s="799"/>
      <c r="I120" s="799"/>
    </row>
  </sheetData>
  <mergeCells count="17">
    <mergeCell ref="K6:M6"/>
    <mergeCell ref="K7:M7"/>
    <mergeCell ref="A13:A18"/>
    <mergeCell ref="A1:O1"/>
    <mergeCell ref="A2:O2"/>
    <mergeCell ref="A3:B3"/>
    <mergeCell ref="M3:N3"/>
    <mergeCell ref="A4:B9"/>
    <mergeCell ref="C4:J4"/>
    <mergeCell ref="K4:M4"/>
    <mergeCell ref="N4:O9"/>
    <mergeCell ref="C5:H5"/>
    <mergeCell ref="C6:D6"/>
    <mergeCell ref="O13:O18"/>
    <mergeCell ref="E6:F6"/>
    <mergeCell ref="G6:H6"/>
    <mergeCell ref="I6:J6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AD119"/>
  <sheetViews>
    <sheetView rightToLeft="1" topLeftCell="F2" workbookViewId="0">
      <selection sqref="A1:T29"/>
    </sheetView>
  </sheetViews>
  <sheetFormatPr defaultRowHeight="12.75"/>
  <cols>
    <col min="19" max="19" width="16" customWidth="1"/>
  </cols>
  <sheetData>
    <row r="1" spans="1:30" ht="18">
      <c r="A1" s="1471" t="s">
        <v>884</v>
      </c>
      <c r="B1" s="1471"/>
      <c r="C1" s="1471"/>
      <c r="D1" s="1471"/>
      <c r="E1" s="1471"/>
      <c r="F1" s="1471"/>
      <c r="G1" s="1471"/>
      <c r="H1" s="1471"/>
      <c r="I1" s="1471"/>
      <c r="J1" s="1471"/>
      <c r="K1" s="1471"/>
      <c r="L1" s="1471"/>
      <c r="M1" s="1471"/>
      <c r="N1" s="1471"/>
      <c r="O1" s="1471"/>
      <c r="P1" s="1471"/>
      <c r="Q1" s="1471"/>
      <c r="R1" s="1471"/>
      <c r="S1" s="1471"/>
      <c r="T1" s="1471"/>
      <c r="U1" s="686"/>
      <c r="V1" s="686"/>
      <c r="W1" s="686"/>
      <c r="X1" s="686"/>
    </row>
    <row r="2" spans="1:30" ht="18">
      <c r="A2" s="1471" t="s">
        <v>885</v>
      </c>
      <c r="B2" s="1471"/>
      <c r="C2" s="1471"/>
      <c r="D2" s="1471"/>
      <c r="E2" s="1471"/>
      <c r="F2" s="1471"/>
      <c r="G2" s="1471"/>
      <c r="H2" s="1471"/>
      <c r="I2" s="1471"/>
      <c r="J2" s="1471"/>
      <c r="K2" s="1471"/>
      <c r="L2" s="1471"/>
      <c r="M2" s="1471"/>
      <c r="N2" s="1471"/>
      <c r="O2" s="1471"/>
      <c r="P2" s="1471"/>
      <c r="Q2" s="1471"/>
      <c r="R2" s="1471"/>
      <c r="S2" s="1471"/>
      <c r="T2" s="1200"/>
      <c r="U2" s="686"/>
      <c r="V2" s="686"/>
      <c r="W2" s="686"/>
      <c r="X2" s="686"/>
    </row>
    <row r="3" spans="1:30" ht="36.75" customHeight="1" thickBot="1">
      <c r="A3" s="1499" t="s">
        <v>886</v>
      </c>
      <c r="B3" s="1499"/>
      <c r="C3" s="866"/>
      <c r="D3" s="866"/>
      <c r="E3" s="866"/>
      <c r="F3" s="866"/>
      <c r="G3" s="866"/>
      <c r="H3" s="866"/>
      <c r="I3" s="866"/>
      <c r="J3" s="866"/>
      <c r="K3" s="866"/>
      <c r="L3" s="888"/>
      <c r="M3" s="889"/>
      <c r="N3" s="889"/>
      <c r="O3" s="889"/>
      <c r="P3" s="889"/>
      <c r="Q3" s="889"/>
      <c r="R3" s="1499" t="s">
        <v>887</v>
      </c>
      <c r="S3" s="1499"/>
      <c r="T3" s="1279"/>
      <c r="U3" s="867"/>
      <c r="V3" s="867"/>
      <c r="W3" s="867"/>
      <c r="X3" s="867"/>
      <c r="Y3" s="867"/>
      <c r="Z3" s="867"/>
      <c r="AA3" s="867"/>
      <c r="AB3" s="867"/>
      <c r="AC3" s="867"/>
      <c r="AD3" s="867"/>
    </row>
    <row r="4" spans="1:30" ht="53.25" customHeight="1" thickTop="1">
      <c r="A4" s="1506" t="s">
        <v>41</v>
      </c>
      <c r="B4" s="1506"/>
      <c r="C4" s="1506" t="s">
        <v>888</v>
      </c>
      <c r="D4" s="1506"/>
      <c r="E4" s="1506"/>
      <c r="F4" s="1506"/>
      <c r="G4" s="1506"/>
      <c r="H4" s="1506"/>
      <c r="I4" s="1506"/>
      <c r="J4" s="1506"/>
      <c r="K4" s="1506"/>
      <c r="L4" s="1506"/>
      <c r="M4" s="1506" t="s">
        <v>858</v>
      </c>
      <c r="N4" s="1506"/>
      <c r="O4" s="1506"/>
      <c r="P4" s="1511" t="s">
        <v>889</v>
      </c>
      <c r="Q4" s="1511"/>
      <c r="R4" s="1511"/>
      <c r="S4" s="1506" t="s">
        <v>180</v>
      </c>
      <c r="T4" s="1506"/>
      <c r="X4" s="40" t="s">
        <v>877</v>
      </c>
    </row>
    <row r="5" spans="1:30" ht="64.5" customHeight="1">
      <c r="A5" s="1505"/>
      <c r="B5" s="1505"/>
      <c r="C5" s="1505" t="s">
        <v>890</v>
      </c>
      <c r="D5" s="1505"/>
      <c r="E5" s="1505"/>
      <c r="F5" s="1505"/>
      <c r="G5" s="1505"/>
      <c r="H5" s="1505"/>
      <c r="I5" s="1505"/>
      <c r="J5" s="1505"/>
      <c r="K5" s="1505"/>
      <c r="L5" s="1505"/>
      <c r="M5" s="1273"/>
      <c r="N5" s="1273"/>
      <c r="O5" s="1273"/>
      <c r="P5" s="1500" t="s">
        <v>891</v>
      </c>
      <c r="Q5" s="1500"/>
      <c r="R5" s="1500"/>
      <c r="S5" s="1505"/>
      <c r="T5" s="1505"/>
    </row>
    <row r="6" spans="1:30" ht="15.75">
      <c r="A6" s="1505"/>
      <c r="B6" s="1505"/>
      <c r="C6" s="1508" t="s">
        <v>892</v>
      </c>
      <c r="D6" s="1508"/>
      <c r="E6" s="1509" t="s">
        <v>893</v>
      </c>
      <c r="F6" s="1509"/>
      <c r="G6" s="1509" t="s">
        <v>894</v>
      </c>
      <c r="H6" s="1509"/>
      <c r="I6" s="1509" t="s">
        <v>895</v>
      </c>
      <c r="J6" s="1509"/>
      <c r="K6" s="1510" t="s">
        <v>896</v>
      </c>
      <c r="L6" s="1510"/>
      <c r="M6" s="1505" t="s">
        <v>181</v>
      </c>
      <c r="N6" s="1505"/>
      <c r="O6" s="1505"/>
      <c r="P6" s="1276"/>
      <c r="Q6" s="1276"/>
      <c r="R6" s="1276"/>
      <c r="S6" s="1505"/>
      <c r="T6" s="1505"/>
    </row>
    <row r="7" spans="1:30" ht="15.75">
      <c r="A7" s="1505"/>
      <c r="B7" s="1505"/>
      <c r="C7" s="1505" t="s">
        <v>897</v>
      </c>
      <c r="D7" s="1505"/>
      <c r="E7" s="1280"/>
      <c r="F7" s="1280"/>
      <c r="G7" s="1280"/>
      <c r="H7" s="1280"/>
      <c r="I7" s="1280"/>
      <c r="J7" s="1280"/>
      <c r="K7" s="1505" t="s">
        <v>898</v>
      </c>
      <c r="L7" s="1505"/>
      <c r="M7" s="1273"/>
      <c r="N7" s="1273"/>
      <c r="O7" s="1273"/>
      <c r="P7" s="1276"/>
      <c r="Q7" s="1276"/>
      <c r="R7" s="1276"/>
      <c r="S7" s="1505"/>
      <c r="T7" s="1505"/>
    </row>
    <row r="8" spans="1:30" ht="15.75">
      <c r="A8" s="1505"/>
      <c r="B8" s="1505"/>
      <c r="C8" s="868" t="s">
        <v>103</v>
      </c>
      <c r="D8" s="868" t="s">
        <v>104</v>
      </c>
      <c r="E8" s="868" t="s">
        <v>103</v>
      </c>
      <c r="F8" s="868" t="s">
        <v>104</v>
      </c>
      <c r="G8" s="868" t="s">
        <v>103</v>
      </c>
      <c r="H8" s="868" t="s">
        <v>104</v>
      </c>
      <c r="I8" s="868" t="s">
        <v>103</v>
      </c>
      <c r="J8" s="868" t="s">
        <v>104</v>
      </c>
      <c r="K8" s="868" t="s">
        <v>103</v>
      </c>
      <c r="L8" s="868" t="s">
        <v>104</v>
      </c>
      <c r="M8" s="868" t="s">
        <v>103</v>
      </c>
      <c r="N8" s="868" t="s">
        <v>104</v>
      </c>
      <c r="O8" s="881" t="s">
        <v>35</v>
      </c>
      <c r="P8" s="868" t="s">
        <v>103</v>
      </c>
      <c r="Q8" s="868" t="s">
        <v>104</v>
      </c>
      <c r="R8" s="881" t="s">
        <v>35</v>
      </c>
      <c r="S8" s="1505"/>
      <c r="T8" s="1505"/>
    </row>
    <row r="9" spans="1:30" ht="16.5" thickBot="1">
      <c r="A9" s="1507"/>
      <c r="B9" s="1507"/>
      <c r="C9" s="868" t="s">
        <v>627</v>
      </c>
      <c r="D9" s="868" t="s">
        <v>628</v>
      </c>
      <c r="E9" s="868" t="s">
        <v>627</v>
      </c>
      <c r="F9" s="868" t="s">
        <v>628</v>
      </c>
      <c r="G9" s="868" t="s">
        <v>627</v>
      </c>
      <c r="H9" s="868" t="s">
        <v>628</v>
      </c>
      <c r="I9" s="868" t="s">
        <v>627</v>
      </c>
      <c r="J9" s="868" t="s">
        <v>628</v>
      </c>
      <c r="K9" s="868" t="s">
        <v>627</v>
      </c>
      <c r="L9" s="868" t="s">
        <v>628</v>
      </c>
      <c r="M9" s="868" t="s">
        <v>627</v>
      </c>
      <c r="N9" s="868" t="s">
        <v>628</v>
      </c>
      <c r="O9" s="883" t="s">
        <v>181</v>
      </c>
      <c r="P9" s="868" t="s">
        <v>627</v>
      </c>
      <c r="Q9" s="868" t="s">
        <v>628</v>
      </c>
      <c r="R9" s="883" t="s">
        <v>181</v>
      </c>
      <c r="S9" s="1507"/>
      <c r="T9" s="1507"/>
    </row>
    <row r="10" spans="1:30" ht="16.5" thickTop="1">
      <c r="A10" s="1271" t="s">
        <v>54</v>
      </c>
      <c r="B10" s="1271"/>
      <c r="C10" s="355">
        <v>2114</v>
      </c>
      <c r="D10" s="355">
        <v>1327</v>
      </c>
      <c r="E10" s="355">
        <v>1017</v>
      </c>
      <c r="F10" s="355">
        <v>3419</v>
      </c>
      <c r="G10" s="355">
        <v>1312</v>
      </c>
      <c r="H10" s="355">
        <v>2712</v>
      </c>
      <c r="I10" s="355">
        <v>1385</v>
      </c>
      <c r="J10" s="355">
        <v>1298</v>
      </c>
      <c r="K10" s="355">
        <v>0</v>
      </c>
      <c r="L10" s="355">
        <v>0</v>
      </c>
      <c r="M10" s="297">
        <f>SUM(K10,I10,G10,E10,C10)</f>
        <v>5828</v>
      </c>
      <c r="N10" s="297">
        <f>SUM(L10,J10,H10,F10,D10)</f>
        <v>8756</v>
      </c>
      <c r="O10" s="297">
        <f>SUM(M10:N10)</f>
        <v>14584</v>
      </c>
      <c r="P10" s="297">
        <v>1024</v>
      </c>
      <c r="Q10" s="297">
        <v>1477</v>
      </c>
      <c r="R10" s="297">
        <f>SUM(P10:Q10)</f>
        <v>2501</v>
      </c>
      <c r="S10" s="1078" t="s">
        <v>449</v>
      </c>
      <c r="T10" s="1078"/>
      <c r="X10" s="891"/>
    </row>
    <row r="11" spans="1:30" ht="15.75">
      <c r="A11" s="1267" t="s">
        <v>55</v>
      </c>
      <c r="B11" s="1267"/>
      <c r="C11" s="777">
        <v>430</v>
      </c>
      <c r="D11" s="777">
        <v>761</v>
      </c>
      <c r="E11" s="777">
        <v>803</v>
      </c>
      <c r="F11" s="777">
        <v>1461</v>
      </c>
      <c r="G11" s="777">
        <v>884</v>
      </c>
      <c r="H11" s="777">
        <v>2332</v>
      </c>
      <c r="I11" s="777">
        <v>636</v>
      </c>
      <c r="J11" s="777">
        <v>1814</v>
      </c>
      <c r="K11" s="777">
        <v>135</v>
      </c>
      <c r="L11" s="777">
        <v>274</v>
      </c>
      <c r="M11" s="777">
        <f t="shared" ref="M11:N28" si="0">SUM(K11,I11,G11,E11,C11)</f>
        <v>2888</v>
      </c>
      <c r="N11" s="777">
        <f t="shared" si="0"/>
        <v>6642</v>
      </c>
      <c r="O11" s="777">
        <f t="shared" ref="O11:O28" si="1">SUM(M11:N11)</f>
        <v>9530</v>
      </c>
      <c r="P11" s="777">
        <v>528</v>
      </c>
      <c r="Q11" s="777">
        <v>1226</v>
      </c>
      <c r="R11" s="777">
        <f>SUM(P11:Q11)</f>
        <v>1754</v>
      </c>
      <c r="S11" s="1077" t="s">
        <v>191</v>
      </c>
      <c r="T11" s="1077"/>
    </row>
    <row r="12" spans="1:30" ht="15.75">
      <c r="A12" s="1267" t="s">
        <v>56</v>
      </c>
      <c r="B12" s="1267"/>
      <c r="C12" s="777">
        <v>276</v>
      </c>
      <c r="D12" s="777">
        <v>419</v>
      </c>
      <c r="E12" s="777">
        <v>1712</v>
      </c>
      <c r="F12" s="777">
        <v>3244</v>
      </c>
      <c r="G12" s="777">
        <v>2177</v>
      </c>
      <c r="H12" s="777">
        <v>4559</v>
      </c>
      <c r="I12" s="777">
        <v>1688</v>
      </c>
      <c r="J12" s="777">
        <v>2948</v>
      </c>
      <c r="K12" s="777">
        <v>572</v>
      </c>
      <c r="L12" s="777">
        <v>559</v>
      </c>
      <c r="M12" s="777">
        <f t="shared" si="0"/>
        <v>6425</v>
      </c>
      <c r="N12" s="777">
        <f t="shared" si="0"/>
        <v>11729</v>
      </c>
      <c r="O12" s="777">
        <f t="shared" si="1"/>
        <v>18154</v>
      </c>
      <c r="P12" s="777">
        <v>1541</v>
      </c>
      <c r="Q12" s="777">
        <v>2410</v>
      </c>
      <c r="R12" s="777">
        <f t="shared" ref="R12:R28" si="2">SUM(P12:Q12)</f>
        <v>3951</v>
      </c>
      <c r="S12" s="1077" t="s">
        <v>192</v>
      </c>
      <c r="T12" s="1077"/>
    </row>
    <row r="13" spans="1:30" ht="24" customHeight="1">
      <c r="A13" s="1436" t="s">
        <v>386</v>
      </c>
      <c r="B13" s="641" t="s">
        <v>344</v>
      </c>
      <c r="C13" s="777">
        <v>312</v>
      </c>
      <c r="D13" s="777">
        <v>755</v>
      </c>
      <c r="E13" s="777">
        <v>695</v>
      </c>
      <c r="F13" s="777">
        <v>2840</v>
      </c>
      <c r="G13" s="777">
        <v>492</v>
      </c>
      <c r="H13" s="777">
        <v>3478</v>
      </c>
      <c r="I13" s="777">
        <v>375</v>
      </c>
      <c r="J13" s="777">
        <v>2304</v>
      </c>
      <c r="K13" s="777">
        <v>94</v>
      </c>
      <c r="L13" s="777">
        <v>357</v>
      </c>
      <c r="M13" s="777">
        <f t="shared" si="0"/>
        <v>1968</v>
      </c>
      <c r="N13" s="777">
        <f t="shared" si="0"/>
        <v>9734</v>
      </c>
      <c r="O13" s="777">
        <f t="shared" si="1"/>
        <v>11702</v>
      </c>
      <c r="P13" s="777">
        <v>722</v>
      </c>
      <c r="Q13" s="777">
        <v>2478</v>
      </c>
      <c r="R13" s="777">
        <f t="shared" si="2"/>
        <v>3200</v>
      </c>
      <c r="S13" s="404" t="s">
        <v>453</v>
      </c>
      <c r="T13" s="1441" t="s">
        <v>179</v>
      </c>
    </row>
    <row r="14" spans="1:30" ht="15.75">
      <c r="A14" s="1437"/>
      <c r="B14" s="641" t="s">
        <v>345</v>
      </c>
      <c r="C14" s="777">
        <v>648</v>
      </c>
      <c r="D14" s="777">
        <v>2135</v>
      </c>
      <c r="E14" s="777">
        <v>878</v>
      </c>
      <c r="F14" s="777">
        <v>2690</v>
      </c>
      <c r="G14" s="777">
        <v>770</v>
      </c>
      <c r="H14" s="777">
        <v>3329</v>
      </c>
      <c r="I14" s="777">
        <v>396</v>
      </c>
      <c r="J14" s="777">
        <v>1785</v>
      </c>
      <c r="K14" s="777">
        <v>52</v>
      </c>
      <c r="L14" s="777">
        <v>197</v>
      </c>
      <c r="M14" s="777">
        <f t="shared" si="0"/>
        <v>2744</v>
      </c>
      <c r="N14" s="777">
        <f t="shared" si="0"/>
        <v>10136</v>
      </c>
      <c r="O14" s="777">
        <f t="shared" si="1"/>
        <v>12880</v>
      </c>
      <c r="P14" s="777">
        <v>756</v>
      </c>
      <c r="Q14" s="777">
        <v>1563</v>
      </c>
      <c r="R14" s="777">
        <f t="shared" si="2"/>
        <v>2319</v>
      </c>
      <c r="S14" s="404" t="s">
        <v>454</v>
      </c>
      <c r="T14" s="1442"/>
    </row>
    <row r="15" spans="1:30" ht="15.75">
      <c r="A15" s="1437"/>
      <c r="B15" s="641" t="s">
        <v>346</v>
      </c>
      <c r="C15" s="777">
        <v>259</v>
      </c>
      <c r="D15" s="777">
        <v>435</v>
      </c>
      <c r="E15" s="777">
        <v>885</v>
      </c>
      <c r="F15" s="777">
        <v>1743</v>
      </c>
      <c r="G15" s="777">
        <v>770</v>
      </c>
      <c r="H15" s="777">
        <v>2582</v>
      </c>
      <c r="I15" s="777">
        <v>358</v>
      </c>
      <c r="J15" s="777">
        <v>696</v>
      </c>
      <c r="K15" s="777">
        <v>39</v>
      </c>
      <c r="L15" s="777">
        <v>51</v>
      </c>
      <c r="M15" s="777">
        <f t="shared" si="0"/>
        <v>2311</v>
      </c>
      <c r="N15" s="777">
        <f t="shared" si="0"/>
        <v>5507</v>
      </c>
      <c r="O15" s="777">
        <f t="shared" si="1"/>
        <v>7818</v>
      </c>
      <c r="P15" s="777">
        <v>1070</v>
      </c>
      <c r="Q15" s="777">
        <v>1956</v>
      </c>
      <c r="R15" s="777">
        <f t="shared" si="2"/>
        <v>3026</v>
      </c>
      <c r="S15" s="404" t="s">
        <v>455</v>
      </c>
      <c r="T15" s="1442"/>
    </row>
    <row r="16" spans="1:30" ht="15.75">
      <c r="A16" s="1437"/>
      <c r="B16" s="641" t="s">
        <v>341</v>
      </c>
      <c r="C16" s="777">
        <v>519</v>
      </c>
      <c r="D16" s="777">
        <v>1306</v>
      </c>
      <c r="E16" s="777">
        <v>740</v>
      </c>
      <c r="F16" s="777">
        <v>2279</v>
      </c>
      <c r="G16" s="777">
        <v>470</v>
      </c>
      <c r="H16" s="777">
        <v>2383</v>
      </c>
      <c r="I16" s="777">
        <v>219</v>
      </c>
      <c r="J16" s="777">
        <v>1673</v>
      </c>
      <c r="K16" s="777">
        <v>34</v>
      </c>
      <c r="L16" s="777">
        <v>251</v>
      </c>
      <c r="M16" s="777">
        <f t="shared" si="0"/>
        <v>1982</v>
      </c>
      <c r="N16" s="777">
        <f t="shared" si="0"/>
        <v>7892</v>
      </c>
      <c r="O16" s="777">
        <f t="shared" si="1"/>
        <v>9874</v>
      </c>
      <c r="P16" s="777">
        <v>816</v>
      </c>
      <c r="Q16" s="777">
        <v>2537</v>
      </c>
      <c r="R16" s="777">
        <f t="shared" si="2"/>
        <v>3353</v>
      </c>
      <c r="S16" s="404" t="s">
        <v>456</v>
      </c>
      <c r="T16" s="1442"/>
    </row>
    <row r="17" spans="1:20" ht="15.75">
      <c r="A17" s="1437"/>
      <c r="B17" s="641" t="s">
        <v>342</v>
      </c>
      <c r="C17" s="777">
        <v>251</v>
      </c>
      <c r="D17" s="777">
        <v>738</v>
      </c>
      <c r="E17" s="777">
        <v>1015</v>
      </c>
      <c r="F17" s="777">
        <v>3603</v>
      </c>
      <c r="G17" s="777">
        <v>705</v>
      </c>
      <c r="H17" s="777">
        <v>3974</v>
      </c>
      <c r="I17" s="777">
        <v>553</v>
      </c>
      <c r="J17" s="777">
        <v>2575</v>
      </c>
      <c r="K17" s="777">
        <v>93</v>
      </c>
      <c r="L17" s="777">
        <v>314</v>
      </c>
      <c r="M17" s="777">
        <f t="shared" si="0"/>
        <v>2617</v>
      </c>
      <c r="N17" s="777">
        <f t="shared" si="0"/>
        <v>11204</v>
      </c>
      <c r="O17" s="777">
        <f t="shared" si="1"/>
        <v>13821</v>
      </c>
      <c r="P17" s="777">
        <v>1308</v>
      </c>
      <c r="Q17" s="777">
        <v>3710</v>
      </c>
      <c r="R17" s="777">
        <f t="shared" si="2"/>
        <v>5018</v>
      </c>
      <c r="S17" s="404" t="s">
        <v>457</v>
      </c>
      <c r="T17" s="1442"/>
    </row>
    <row r="18" spans="1:20" ht="15.75">
      <c r="A18" s="1447"/>
      <c r="B18" s="215" t="s">
        <v>343</v>
      </c>
      <c r="C18" s="777">
        <v>367</v>
      </c>
      <c r="D18" s="777">
        <v>475</v>
      </c>
      <c r="E18" s="777">
        <v>992</v>
      </c>
      <c r="F18" s="777">
        <v>1876</v>
      </c>
      <c r="G18" s="777">
        <v>588</v>
      </c>
      <c r="H18" s="777">
        <v>2560</v>
      </c>
      <c r="I18" s="777">
        <v>354</v>
      </c>
      <c r="J18" s="777">
        <v>1386</v>
      </c>
      <c r="K18" s="777">
        <v>66</v>
      </c>
      <c r="L18" s="777">
        <v>247</v>
      </c>
      <c r="M18" s="777">
        <f t="shared" si="0"/>
        <v>2367</v>
      </c>
      <c r="N18" s="777">
        <f t="shared" si="0"/>
        <v>6544</v>
      </c>
      <c r="O18" s="777">
        <f t="shared" si="1"/>
        <v>8911</v>
      </c>
      <c r="P18" s="777">
        <v>1047</v>
      </c>
      <c r="Q18" s="777">
        <v>2039</v>
      </c>
      <c r="R18" s="777">
        <f t="shared" si="2"/>
        <v>3086</v>
      </c>
      <c r="S18" s="404" t="s">
        <v>458</v>
      </c>
      <c r="T18" s="1443"/>
    </row>
    <row r="19" spans="1:20" ht="15.75">
      <c r="A19" s="1088" t="s">
        <v>64</v>
      </c>
      <c r="B19" s="1088"/>
      <c r="C19" s="648">
        <v>726</v>
      </c>
      <c r="D19" s="648">
        <v>949</v>
      </c>
      <c r="E19" s="260">
        <v>1152</v>
      </c>
      <c r="F19" s="648">
        <v>2210</v>
      </c>
      <c r="G19" s="648">
        <v>2220</v>
      </c>
      <c r="H19" s="648">
        <v>3126</v>
      </c>
      <c r="I19" s="260">
        <v>450</v>
      </c>
      <c r="J19" s="648">
        <v>736</v>
      </c>
      <c r="K19" s="648">
        <v>160</v>
      </c>
      <c r="L19" s="835">
        <v>416</v>
      </c>
      <c r="M19" s="777">
        <f t="shared" si="0"/>
        <v>4708</v>
      </c>
      <c r="N19" s="777">
        <f t="shared" si="0"/>
        <v>7437</v>
      </c>
      <c r="O19" s="777">
        <f t="shared" si="1"/>
        <v>12145</v>
      </c>
      <c r="P19" s="777">
        <v>387</v>
      </c>
      <c r="Q19" s="777">
        <v>388</v>
      </c>
      <c r="R19" s="777">
        <f t="shared" si="2"/>
        <v>775</v>
      </c>
      <c r="S19" s="1077" t="s">
        <v>367</v>
      </c>
      <c r="T19" s="1077"/>
    </row>
    <row r="20" spans="1:20" ht="15.75">
      <c r="A20" s="1267" t="s">
        <v>65</v>
      </c>
      <c r="B20" s="1267"/>
      <c r="C20" s="777">
        <v>544</v>
      </c>
      <c r="D20" s="777">
        <v>920</v>
      </c>
      <c r="E20" s="777">
        <v>1820</v>
      </c>
      <c r="F20" s="777">
        <v>3677</v>
      </c>
      <c r="G20" s="777">
        <v>2010</v>
      </c>
      <c r="H20" s="777">
        <v>4353</v>
      </c>
      <c r="I20" s="777">
        <v>1309</v>
      </c>
      <c r="J20" s="777">
        <v>2435</v>
      </c>
      <c r="K20" s="777">
        <v>184</v>
      </c>
      <c r="L20" s="777">
        <v>433</v>
      </c>
      <c r="M20" s="777">
        <f t="shared" si="0"/>
        <v>5867</v>
      </c>
      <c r="N20" s="777">
        <f t="shared" si="0"/>
        <v>11818</v>
      </c>
      <c r="O20" s="777">
        <f t="shared" si="1"/>
        <v>17685</v>
      </c>
      <c r="P20" s="777">
        <v>1656</v>
      </c>
      <c r="Q20" s="777">
        <v>2407</v>
      </c>
      <c r="R20" s="777">
        <f t="shared" si="2"/>
        <v>4063</v>
      </c>
      <c r="S20" s="1077" t="s">
        <v>199</v>
      </c>
      <c r="T20" s="1077"/>
    </row>
    <row r="21" spans="1:20" ht="15.75">
      <c r="A21" s="1267" t="s">
        <v>66</v>
      </c>
      <c r="B21" s="1267"/>
      <c r="C21" s="777">
        <v>478</v>
      </c>
      <c r="D21" s="777">
        <v>780</v>
      </c>
      <c r="E21" s="777">
        <v>1486</v>
      </c>
      <c r="F21" s="777">
        <v>2593</v>
      </c>
      <c r="G21" s="777">
        <v>1112</v>
      </c>
      <c r="H21" s="777">
        <v>2879</v>
      </c>
      <c r="I21" s="777">
        <v>822</v>
      </c>
      <c r="J21" s="777">
        <v>1711</v>
      </c>
      <c r="K21" s="777">
        <v>107</v>
      </c>
      <c r="L21" s="777">
        <v>280</v>
      </c>
      <c r="M21" s="777">
        <f t="shared" si="0"/>
        <v>4005</v>
      </c>
      <c r="N21" s="777">
        <f t="shared" si="0"/>
        <v>8243</v>
      </c>
      <c r="O21" s="777">
        <f t="shared" si="1"/>
        <v>12248</v>
      </c>
      <c r="P21" s="777">
        <v>1596</v>
      </c>
      <c r="Q21" s="777">
        <v>2392</v>
      </c>
      <c r="R21" s="777">
        <f t="shared" si="2"/>
        <v>3988</v>
      </c>
      <c r="S21" s="1077" t="s">
        <v>200</v>
      </c>
      <c r="T21" s="1077"/>
    </row>
    <row r="22" spans="1:20" ht="15.75">
      <c r="A22" s="1267" t="s">
        <v>67</v>
      </c>
      <c r="B22" s="1267"/>
      <c r="C22" s="777">
        <v>556</v>
      </c>
      <c r="D22" s="777">
        <v>919</v>
      </c>
      <c r="E22" s="777">
        <v>1407</v>
      </c>
      <c r="F22" s="777">
        <v>2432</v>
      </c>
      <c r="G22" s="777">
        <v>1220</v>
      </c>
      <c r="H22" s="777">
        <v>2701</v>
      </c>
      <c r="I22" s="777">
        <v>921</v>
      </c>
      <c r="J22" s="777">
        <v>1709</v>
      </c>
      <c r="K22" s="777">
        <v>147</v>
      </c>
      <c r="L22" s="777">
        <v>291</v>
      </c>
      <c r="M22" s="777">
        <f t="shared" si="0"/>
        <v>4251</v>
      </c>
      <c r="N22" s="777">
        <f t="shared" si="0"/>
        <v>8052</v>
      </c>
      <c r="O22" s="777">
        <f t="shared" si="1"/>
        <v>12303</v>
      </c>
      <c r="P22" s="777">
        <v>997</v>
      </c>
      <c r="Q22" s="777">
        <v>1659</v>
      </c>
      <c r="R22" s="777">
        <f t="shared" si="2"/>
        <v>2656</v>
      </c>
      <c r="S22" s="1077" t="s">
        <v>450</v>
      </c>
      <c r="T22" s="1077"/>
    </row>
    <row r="23" spans="1:20" ht="15.75">
      <c r="A23" s="1267" t="s">
        <v>137</v>
      </c>
      <c r="B23" s="1267"/>
      <c r="C23" s="777">
        <v>1998</v>
      </c>
      <c r="D23" s="777">
        <v>3911</v>
      </c>
      <c r="E23" s="777">
        <v>1443</v>
      </c>
      <c r="F23" s="777">
        <v>2026</v>
      </c>
      <c r="G23" s="777">
        <v>1012</v>
      </c>
      <c r="H23" s="777">
        <v>1351</v>
      </c>
      <c r="I23" s="777">
        <v>455</v>
      </c>
      <c r="J23" s="777">
        <v>802</v>
      </c>
      <c r="K23" s="777">
        <v>56</v>
      </c>
      <c r="L23" s="777">
        <v>85</v>
      </c>
      <c r="M23" s="777">
        <f t="shared" si="0"/>
        <v>4964</v>
      </c>
      <c r="N23" s="777">
        <f t="shared" si="0"/>
        <v>8175</v>
      </c>
      <c r="O23" s="777">
        <f t="shared" si="1"/>
        <v>13139</v>
      </c>
      <c r="P23" s="777">
        <v>939</v>
      </c>
      <c r="Q23" s="777">
        <v>1236</v>
      </c>
      <c r="R23" s="777">
        <f t="shared" si="2"/>
        <v>2175</v>
      </c>
      <c r="S23" s="1077" t="s">
        <v>451</v>
      </c>
      <c r="T23" s="1077"/>
    </row>
    <row r="24" spans="1:20" ht="15.75">
      <c r="A24" s="1267" t="s">
        <v>69</v>
      </c>
      <c r="B24" s="1267"/>
      <c r="C24" s="777">
        <v>322</v>
      </c>
      <c r="D24" s="777">
        <v>437</v>
      </c>
      <c r="E24" s="777">
        <v>967</v>
      </c>
      <c r="F24" s="777">
        <v>1699</v>
      </c>
      <c r="G24" s="777">
        <v>864</v>
      </c>
      <c r="H24" s="777">
        <v>1568</v>
      </c>
      <c r="I24" s="777">
        <v>587</v>
      </c>
      <c r="J24" s="777">
        <v>953</v>
      </c>
      <c r="K24" s="777">
        <v>61</v>
      </c>
      <c r="L24" s="777">
        <v>113</v>
      </c>
      <c r="M24" s="777">
        <f t="shared" si="0"/>
        <v>2801</v>
      </c>
      <c r="N24" s="777">
        <f t="shared" si="0"/>
        <v>4770</v>
      </c>
      <c r="O24" s="777">
        <f t="shared" si="1"/>
        <v>7571</v>
      </c>
      <c r="P24" s="777">
        <v>409</v>
      </c>
      <c r="Q24" s="777">
        <v>635</v>
      </c>
      <c r="R24" s="777">
        <f t="shared" si="2"/>
        <v>1044</v>
      </c>
      <c r="S24" s="1077" t="s">
        <v>452</v>
      </c>
      <c r="T24" s="1077"/>
    </row>
    <row r="25" spans="1:20" ht="15.75">
      <c r="A25" s="1267" t="s">
        <v>70</v>
      </c>
      <c r="B25" s="1267"/>
      <c r="C25" s="777">
        <v>517</v>
      </c>
      <c r="D25" s="777">
        <v>739</v>
      </c>
      <c r="E25" s="777">
        <v>1639</v>
      </c>
      <c r="F25" s="777">
        <v>2306</v>
      </c>
      <c r="G25" s="777">
        <v>1748</v>
      </c>
      <c r="H25" s="777">
        <v>2961</v>
      </c>
      <c r="I25" s="777">
        <v>1148</v>
      </c>
      <c r="J25" s="777">
        <v>1941</v>
      </c>
      <c r="K25" s="777">
        <v>151</v>
      </c>
      <c r="L25" s="777">
        <v>272</v>
      </c>
      <c r="M25" s="777">
        <f t="shared" si="0"/>
        <v>5203</v>
      </c>
      <c r="N25" s="777">
        <f t="shared" si="0"/>
        <v>8219</v>
      </c>
      <c r="O25" s="777">
        <f t="shared" si="1"/>
        <v>13422</v>
      </c>
      <c r="P25" s="777">
        <v>1786</v>
      </c>
      <c r="Q25" s="777">
        <v>2118</v>
      </c>
      <c r="R25" s="777">
        <f t="shared" si="2"/>
        <v>3904</v>
      </c>
      <c r="S25" s="1077" t="s">
        <v>204</v>
      </c>
      <c r="T25" s="1077"/>
    </row>
    <row r="26" spans="1:20" ht="15.75">
      <c r="A26" s="1267" t="s">
        <v>71</v>
      </c>
      <c r="B26" s="1267"/>
      <c r="C26" s="777">
        <v>700</v>
      </c>
      <c r="D26" s="777">
        <v>874</v>
      </c>
      <c r="E26" s="777">
        <v>3143</v>
      </c>
      <c r="F26" s="777">
        <v>3560</v>
      </c>
      <c r="G26" s="777">
        <v>2893</v>
      </c>
      <c r="H26" s="777">
        <v>4712</v>
      </c>
      <c r="I26" s="777">
        <v>1859</v>
      </c>
      <c r="J26" s="777">
        <v>2536</v>
      </c>
      <c r="K26" s="777">
        <v>241</v>
      </c>
      <c r="L26" s="777">
        <v>405</v>
      </c>
      <c r="M26" s="777">
        <f t="shared" si="0"/>
        <v>8836</v>
      </c>
      <c r="N26" s="777">
        <f t="shared" si="0"/>
        <v>12087</v>
      </c>
      <c r="O26" s="777">
        <f t="shared" si="1"/>
        <v>20923</v>
      </c>
      <c r="P26" s="777">
        <v>2138</v>
      </c>
      <c r="Q26" s="777">
        <v>1594</v>
      </c>
      <c r="R26" s="777">
        <f t="shared" si="2"/>
        <v>3732</v>
      </c>
      <c r="S26" s="1077" t="s">
        <v>205</v>
      </c>
      <c r="T26" s="1077"/>
    </row>
    <row r="27" spans="1:20" ht="15.75">
      <c r="A27" s="1267" t="s">
        <v>72</v>
      </c>
      <c r="B27" s="1267"/>
      <c r="C27" s="777">
        <v>364</v>
      </c>
      <c r="D27" s="777">
        <v>894</v>
      </c>
      <c r="E27" s="777">
        <v>1948</v>
      </c>
      <c r="F27" s="777">
        <v>2433</v>
      </c>
      <c r="G27" s="777">
        <v>1394</v>
      </c>
      <c r="H27" s="777">
        <v>2654</v>
      </c>
      <c r="I27" s="777">
        <v>1196</v>
      </c>
      <c r="J27" s="777">
        <v>1150</v>
      </c>
      <c r="K27" s="777">
        <v>322</v>
      </c>
      <c r="L27" s="777">
        <v>266</v>
      </c>
      <c r="M27" s="777">
        <f t="shared" si="0"/>
        <v>5224</v>
      </c>
      <c r="N27" s="777">
        <f t="shared" si="0"/>
        <v>7397</v>
      </c>
      <c r="O27" s="777">
        <f t="shared" si="1"/>
        <v>12621</v>
      </c>
      <c r="P27" s="777">
        <v>1355</v>
      </c>
      <c r="Q27" s="777">
        <v>1764</v>
      </c>
      <c r="R27" s="777">
        <f t="shared" si="2"/>
        <v>3119</v>
      </c>
      <c r="S27" s="1077" t="s">
        <v>206</v>
      </c>
      <c r="T27" s="1077"/>
    </row>
    <row r="28" spans="1:20" ht="15.75">
      <c r="A28" s="1278" t="s">
        <v>73</v>
      </c>
      <c r="B28" s="1278"/>
      <c r="C28" s="890">
        <v>479</v>
      </c>
      <c r="D28" s="890">
        <v>1154</v>
      </c>
      <c r="E28" s="890">
        <v>1607</v>
      </c>
      <c r="F28" s="890">
        <v>4350</v>
      </c>
      <c r="G28" s="890">
        <v>1773</v>
      </c>
      <c r="H28" s="890">
        <v>5665</v>
      </c>
      <c r="I28" s="890">
        <v>1122</v>
      </c>
      <c r="J28" s="890">
        <v>3234</v>
      </c>
      <c r="K28" s="890">
        <v>270</v>
      </c>
      <c r="L28" s="777">
        <v>516</v>
      </c>
      <c r="M28" s="777">
        <f t="shared" si="0"/>
        <v>5251</v>
      </c>
      <c r="N28" s="777">
        <f t="shared" si="0"/>
        <v>14919</v>
      </c>
      <c r="O28" s="777">
        <f t="shared" si="1"/>
        <v>20170</v>
      </c>
      <c r="P28" s="890">
        <v>513</v>
      </c>
      <c r="Q28" s="890">
        <v>1192</v>
      </c>
      <c r="R28" s="777">
        <f t="shared" si="2"/>
        <v>1705</v>
      </c>
      <c r="S28" s="1089" t="s">
        <v>382</v>
      </c>
      <c r="T28" s="1089"/>
    </row>
    <row r="29" spans="1:20" ht="15.75">
      <c r="A29" s="1073" t="s">
        <v>32</v>
      </c>
      <c r="B29" s="1073"/>
      <c r="C29" s="798">
        <f>SUM(C10:C28)</f>
        <v>11860</v>
      </c>
      <c r="D29" s="798">
        <f t="shared" ref="D29:R29" si="3">SUM(D10:D28)</f>
        <v>19928</v>
      </c>
      <c r="E29" s="798">
        <f t="shared" si="3"/>
        <v>25349</v>
      </c>
      <c r="F29" s="798">
        <f t="shared" si="3"/>
        <v>50441</v>
      </c>
      <c r="G29" s="798">
        <f t="shared" si="3"/>
        <v>24414</v>
      </c>
      <c r="H29" s="798">
        <f t="shared" si="3"/>
        <v>59879</v>
      </c>
      <c r="I29" s="798">
        <f t="shared" si="3"/>
        <v>15833</v>
      </c>
      <c r="J29" s="798">
        <f t="shared" si="3"/>
        <v>33686</v>
      </c>
      <c r="K29" s="798">
        <f t="shared" si="3"/>
        <v>2784</v>
      </c>
      <c r="L29" s="798">
        <f t="shared" si="3"/>
        <v>5327</v>
      </c>
      <c r="M29" s="798">
        <f t="shared" si="3"/>
        <v>80240</v>
      </c>
      <c r="N29" s="798">
        <f t="shared" si="3"/>
        <v>169261</v>
      </c>
      <c r="O29" s="798">
        <f t="shared" si="3"/>
        <v>249501</v>
      </c>
      <c r="P29" s="798">
        <f t="shared" si="3"/>
        <v>20588</v>
      </c>
      <c r="Q29" s="798">
        <f t="shared" si="3"/>
        <v>34781</v>
      </c>
      <c r="R29" s="798">
        <f t="shared" si="3"/>
        <v>55369</v>
      </c>
      <c r="S29" s="1090" t="s">
        <v>181</v>
      </c>
      <c r="T29" s="1090"/>
    </row>
    <row r="116" spans="3:11">
      <c r="C116" s="799"/>
      <c r="D116" s="799"/>
      <c r="E116" s="799"/>
      <c r="F116" s="799"/>
      <c r="G116" s="799"/>
      <c r="H116" s="799"/>
      <c r="I116" s="799"/>
      <c r="J116" s="799"/>
      <c r="K116" s="799"/>
    </row>
    <row r="117" spans="3:11">
      <c r="C117" s="799"/>
      <c r="D117" s="799"/>
      <c r="E117" s="799"/>
      <c r="F117" s="799"/>
      <c r="G117" s="799"/>
      <c r="H117" s="799"/>
      <c r="I117" s="799"/>
      <c r="J117" s="799"/>
      <c r="K117" s="799"/>
    </row>
    <row r="118" spans="3:11">
      <c r="C118" s="799"/>
      <c r="D118" s="799"/>
      <c r="E118" s="799"/>
      <c r="F118" s="799"/>
      <c r="G118" s="799"/>
      <c r="H118" s="799"/>
      <c r="I118" s="799"/>
      <c r="J118" s="799"/>
      <c r="K118" s="799"/>
    </row>
    <row r="119" spans="3:11">
      <c r="C119" s="799"/>
      <c r="D119" s="799"/>
      <c r="E119" s="799"/>
      <c r="F119" s="799"/>
      <c r="G119" s="799"/>
      <c r="H119" s="799"/>
      <c r="I119" s="799"/>
      <c r="J119" s="799"/>
      <c r="K119" s="799"/>
    </row>
  </sheetData>
  <mergeCells count="21">
    <mergeCell ref="P5:R5"/>
    <mergeCell ref="C5:L5"/>
    <mergeCell ref="M6:O6"/>
    <mergeCell ref="C6:D6"/>
    <mergeCell ref="C7:D7"/>
    <mergeCell ref="A1:T1"/>
    <mergeCell ref="A2:S2"/>
    <mergeCell ref="A3:B3"/>
    <mergeCell ref="T13:T18"/>
    <mergeCell ref="R3:S3"/>
    <mergeCell ref="S4:T9"/>
    <mergeCell ref="K6:L6"/>
    <mergeCell ref="I6:J6"/>
    <mergeCell ref="G6:H6"/>
    <mergeCell ref="E6:F6"/>
    <mergeCell ref="K7:L7"/>
    <mergeCell ref="P4:R4"/>
    <mergeCell ref="M4:O4"/>
    <mergeCell ref="A4:B9"/>
    <mergeCell ref="C4:L4"/>
    <mergeCell ref="A13:A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8"/>
  <sheetViews>
    <sheetView rightToLeft="1" topLeftCell="C1" workbookViewId="0">
      <selection activeCell="A33" sqref="A33"/>
    </sheetView>
  </sheetViews>
  <sheetFormatPr defaultRowHeight="12.75"/>
  <cols>
    <col min="19" max="19" width="16.28515625" customWidth="1"/>
  </cols>
  <sheetData>
    <row r="1" spans="1:20" ht="40.5" customHeight="1">
      <c r="A1" s="1426" t="s">
        <v>366</v>
      </c>
      <c r="B1" s="1426"/>
      <c r="C1" s="1426"/>
      <c r="D1" s="1426"/>
      <c r="E1" s="1426"/>
      <c r="F1" s="1426"/>
      <c r="G1" s="1426"/>
      <c r="H1" s="1426"/>
      <c r="I1" s="1426"/>
      <c r="J1" s="1426"/>
      <c r="K1" s="1426"/>
      <c r="L1" s="1426"/>
      <c r="M1" s="1426"/>
      <c r="N1" s="1426"/>
      <c r="O1" s="1426"/>
      <c r="P1" s="1426"/>
      <c r="Q1" s="1426"/>
      <c r="R1" s="1426"/>
      <c r="S1" s="1426"/>
      <c r="T1" s="115"/>
    </row>
    <row r="2" spans="1:20" ht="18">
      <c r="A2" s="1446" t="s">
        <v>445</v>
      </c>
      <c r="B2" s="1446"/>
      <c r="C2" s="1446"/>
      <c r="D2" s="1446"/>
      <c r="E2" s="1446"/>
      <c r="F2" s="1446"/>
      <c r="G2" s="1446"/>
      <c r="H2" s="1446"/>
      <c r="I2" s="1446"/>
      <c r="J2" s="1446"/>
      <c r="K2" s="1446"/>
      <c r="L2" s="1446"/>
      <c r="M2" s="1446"/>
      <c r="N2" s="1446"/>
      <c r="O2" s="1446"/>
      <c r="P2" s="1446"/>
      <c r="Q2" s="1446"/>
      <c r="R2" s="1446"/>
      <c r="S2" s="1095"/>
      <c r="T2" s="1095"/>
    </row>
    <row r="3" spans="1:20" ht="18.75" thickBot="1">
      <c r="A3" s="1085" t="s">
        <v>283</v>
      </c>
      <c r="B3" s="1085"/>
      <c r="C3" s="1085"/>
      <c r="D3" s="1085"/>
      <c r="E3" s="1085"/>
      <c r="F3" s="83"/>
      <c r="G3" s="83"/>
      <c r="H3" s="83"/>
      <c r="I3" s="83"/>
      <c r="J3" s="83"/>
      <c r="K3" s="83"/>
      <c r="L3" s="83"/>
      <c r="M3" s="83"/>
      <c r="N3" s="83"/>
      <c r="O3" s="1086"/>
      <c r="P3" s="1086"/>
      <c r="Q3" s="1086"/>
      <c r="R3" s="83" t="s">
        <v>280</v>
      </c>
      <c r="S3" s="343"/>
      <c r="T3" s="343" t="s">
        <v>322</v>
      </c>
    </row>
    <row r="4" spans="1:20" ht="32.25" customHeight="1" thickTop="1">
      <c r="A4" s="1430" t="s">
        <v>41</v>
      </c>
      <c r="B4" s="1430"/>
      <c r="C4" s="1430"/>
      <c r="D4" s="1440" t="s">
        <v>42</v>
      </c>
      <c r="E4" s="1440"/>
      <c r="F4" s="1440" t="s">
        <v>43</v>
      </c>
      <c r="G4" s="1440"/>
      <c r="H4" s="1440" t="s">
        <v>44</v>
      </c>
      <c r="I4" s="1440"/>
      <c r="J4" s="1440" t="s">
        <v>74</v>
      </c>
      <c r="K4" s="1440"/>
      <c r="L4" s="1440" t="s">
        <v>45</v>
      </c>
      <c r="M4" s="1440"/>
      <c r="N4" s="1440" t="s">
        <v>75</v>
      </c>
      <c r="O4" s="1440"/>
      <c r="P4" s="1440" t="s">
        <v>32</v>
      </c>
      <c r="Q4" s="1440"/>
      <c r="R4" s="1440"/>
      <c r="S4" s="1430" t="s">
        <v>180</v>
      </c>
      <c r="T4" s="1430"/>
    </row>
    <row r="5" spans="1:20" ht="47.25" customHeight="1">
      <c r="A5" s="1431"/>
      <c r="B5" s="1431"/>
      <c r="C5" s="1431"/>
      <c r="D5" s="1435" t="s">
        <v>215</v>
      </c>
      <c r="E5" s="1435"/>
      <c r="F5" s="1435" t="s">
        <v>210</v>
      </c>
      <c r="G5" s="1435"/>
      <c r="H5" s="1435" t="s">
        <v>214</v>
      </c>
      <c r="I5" s="1435"/>
      <c r="J5" s="1435" t="s">
        <v>213</v>
      </c>
      <c r="K5" s="1435"/>
      <c r="L5" s="1435" t="s">
        <v>212</v>
      </c>
      <c r="M5" s="1435"/>
      <c r="N5" s="1435" t="s">
        <v>211</v>
      </c>
      <c r="O5" s="1435"/>
      <c r="P5" s="1431" t="s">
        <v>181</v>
      </c>
      <c r="Q5" s="1431"/>
      <c r="R5" s="1431"/>
      <c r="S5" s="1431"/>
      <c r="T5" s="1431"/>
    </row>
    <row r="6" spans="1:20" ht="15.75">
      <c r="A6" s="1431"/>
      <c r="B6" s="1431"/>
      <c r="C6" s="1431"/>
      <c r="D6" s="405" t="s">
        <v>182</v>
      </c>
      <c r="E6" s="405" t="s">
        <v>183</v>
      </c>
      <c r="F6" s="384" t="s">
        <v>33</v>
      </c>
      <c r="G6" s="382" t="s">
        <v>34</v>
      </c>
      <c r="H6" s="384" t="s">
        <v>33</v>
      </c>
      <c r="I6" s="382" t="s">
        <v>34</v>
      </c>
      <c r="J6" s="384" t="s">
        <v>33</v>
      </c>
      <c r="K6" s="382" t="s">
        <v>34</v>
      </c>
      <c r="L6" s="384" t="s">
        <v>33</v>
      </c>
      <c r="M6" s="382" t="s">
        <v>34</v>
      </c>
      <c r="N6" s="384" t="s">
        <v>33</v>
      </c>
      <c r="O6" s="382" t="s">
        <v>34</v>
      </c>
      <c r="P6" s="384" t="s">
        <v>33</v>
      </c>
      <c r="Q6" s="382" t="s">
        <v>34</v>
      </c>
      <c r="R6" s="382" t="s">
        <v>32</v>
      </c>
      <c r="S6" s="1431"/>
      <c r="T6" s="1431"/>
    </row>
    <row r="7" spans="1:20" ht="16.5" thickBot="1">
      <c r="A7" s="1432"/>
      <c r="B7" s="1432"/>
      <c r="C7" s="1432"/>
      <c r="D7" s="406" t="s">
        <v>186</v>
      </c>
      <c r="E7" s="406" t="s">
        <v>185</v>
      </c>
      <c r="F7" s="406" t="s">
        <v>186</v>
      </c>
      <c r="G7" s="406" t="s">
        <v>185</v>
      </c>
      <c r="H7" s="406" t="s">
        <v>186</v>
      </c>
      <c r="I7" s="406" t="s">
        <v>185</v>
      </c>
      <c r="J7" s="406" t="s">
        <v>186</v>
      </c>
      <c r="K7" s="406" t="s">
        <v>185</v>
      </c>
      <c r="L7" s="406" t="s">
        <v>186</v>
      </c>
      <c r="M7" s="406" t="s">
        <v>185</v>
      </c>
      <c r="N7" s="406" t="s">
        <v>186</v>
      </c>
      <c r="O7" s="406" t="s">
        <v>185</v>
      </c>
      <c r="P7" s="406" t="s">
        <v>186</v>
      </c>
      <c r="Q7" s="406" t="s">
        <v>185</v>
      </c>
      <c r="R7" s="383" t="s">
        <v>181</v>
      </c>
      <c r="S7" s="1432"/>
      <c r="T7" s="1432"/>
    </row>
    <row r="8" spans="1:20" ht="16.5" thickTop="1">
      <c r="A8" s="1433" t="s">
        <v>54</v>
      </c>
      <c r="B8" s="1433"/>
      <c r="C8" s="1433"/>
      <c r="D8" s="323">
        <v>4636</v>
      </c>
      <c r="E8" s="323">
        <v>3787</v>
      </c>
      <c r="F8" s="323">
        <v>25653</v>
      </c>
      <c r="G8" s="323">
        <v>24342</v>
      </c>
      <c r="H8" s="323">
        <v>5403</v>
      </c>
      <c r="I8" s="323">
        <v>5290</v>
      </c>
      <c r="J8" s="323">
        <v>2816</v>
      </c>
      <c r="K8" s="323">
        <v>2628</v>
      </c>
      <c r="L8" s="323">
        <v>1281</v>
      </c>
      <c r="M8" s="323">
        <v>1242</v>
      </c>
      <c r="N8" s="323">
        <v>949</v>
      </c>
      <c r="O8" s="323">
        <v>813</v>
      </c>
      <c r="P8" s="323">
        <f>SUM(N8,L8,J8,H8,F8,D8)</f>
        <v>40738</v>
      </c>
      <c r="Q8" s="323">
        <f>SUM(O8,M8,K8,I8,G8,E8)</f>
        <v>38102</v>
      </c>
      <c r="R8" s="323">
        <f>SUM(P8:Q8)</f>
        <v>78840</v>
      </c>
      <c r="S8" s="1078" t="s">
        <v>449</v>
      </c>
      <c r="T8" s="1078"/>
    </row>
    <row r="9" spans="1:20" ht="15.75">
      <c r="A9" s="1423" t="s">
        <v>55</v>
      </c>
      <c r="B9" s="1423"/>
      <c r="C9" s="1423"/>
      <c r="D9" s="345">
        <v>1446</v>
      </c>
      <c r="E9" s="345">
        <v>1385</v>
      </c>
      <c r="F9" s="345">
        <v>14892</v>
      </c>
      <c r="G9" s="345">
        <v>14297</v>
      </c>
      <c r="H9" s="345">
        <v>2508</v>
      </c>
      <c r="I9" s="345">
        <v>2205</v>
      </c>
      <c r="J9" s="345">
        <v>502</v>
      </c>
      <c r="K9" s="345">
        <v>438</v>
      </c>
      <c r="L9" s="345">
        <v>100</v>
      </c>
      <c r="M9" s="345">
        <v>98</v>
      </c>
      <c r="N9" s="345">
        <v>24</v>
      </c>
      <c r="O9" s="345">
        <v>30</v>
      </c>
      <c r="P9" s="345">
        <f>SUM(N9,L9,J9,H9,F9,D9)</f>
        <v>19472</v>
      </c>
      <c r="Q9" s="345">
        <f>SUM(O9,M9,K9,I9,G9,E9)</f>
        <v>18453</v>
      </c>
      <c r="R9" s="345">
        <f>SUM(P9:Q9)</f>
        <v>37925</v>
      </c>
      <c r="S9" s="1077" t="s">
        <v>191</v>
      </c>
      <c r="T9" s="1077"/>
    </row>
    <row r="10" spans="1:20" ht="15.75">
      <c r="A10" s="1423" t="s">
        <v>56</v>
      </c>
      <c r="B10" s="1423"/>
      <c r="C10" s="1423"/>
      <c r="D10" s="345">
        <v>2507</v>
      </c>
      <c r="E10" s="345">
        <v>2425</v>
      </c>
      <c r="F10" s="345">
        <v>21986</v>
      </c>
      <c r="G10" s="345">
        <v>21253</v>
      </c>
      <c r="H10" s="345">
        <v>3660</v>
      </c>
      <c r="I10" s="345">
        <v>3059</v>
      </c>
      <c r="J10" s="345">
        <v>878</v>
      </c>
      <c r="K10" s="345">
        <v>646</v>
      </c>
      <c r="L10" s="345">
        <v>190</v>
      </c>
      <c r="M10" s="345">
        <v>170</v>
      </c>
      <c r="N10" s="345">
        <v>52</v>
      </c>
      <c r="O10" s="345">
        <v>34</v>
      </c>
      <c r="P10" s="345">
        <f t="shared" ref="P10:P26" si="0">SUM(N10,L10,J10,H10,F10,D10)</f>
        <v>29273</v>
      </c>
      <c r="Q10" s="345">
        <f t="shared" ref="Q10:Q26" si="1">SUM(O10,M10,K10,I10,G10,E10)</f>
        <v>27587</v>
      </c>
      <c r="R10" s="345">
        <f t="shared" ref="R10:R26" si="2">SUM(P10:Q10)</f>
        <v>56860</v>
      </c>
      <c r="S10" s="1077" t="s">
        <v>192</v>
      </c>
      <c r="T10" s="1077"/>
    </row>
    <row r="11" spans="1:20" ht="23.25" customHeight="1">
      <c r="A11" s="1436" t="s">
        <v>364</v>
      </c>
      <c r="B11" s="1448" t="s">
        <v>313</v>
      </c>
      <c r="C11" s="1449"/>
      <c r="D11" s="345">
        <v>1701</v>
      </c>
      <c r="E11" s="345">
        <v>1615</v>
      </c>
      <c r="F11" s="345">
        <v>19200</v>
      </c>
      <c r="G11" s="345">
        <v>18974</v>
      </c>
      <c r="H11" s="345">
        <v>2660</v>
      </c>
      <c r="I11" s="345">
        <v>2405</v>
      </c>
      <c r="J11" s="345">
        <v>596</v>
      </c>
      <c r="K11" s="345">
        <v>523</v>
      </c>
      <c r="L11" s="345">
        <v>143</v>
      </c>
      <c r="M11" s="345">
        <v>121</v>
      </c>
      <c r="N11" s="345">
        <v>25</v>
      </c>
      <c r="O11" s="345">
        <v>14</v>
      </c>
      <c r="P11" s="345">
        <f t="shared" si="0"/>
        <v>24325</v>
      </c>
      <c r="Q11" s="345">
        <f t="shared" si="1"/>
        <v>23652</v>
      </c>
      <c r="R11" s="345">
        <f t="shared" si="2"/>
        <v>47977</v>
      </c>
      <c r="S11" s="204" t="s">
        <v>453</v>
      </c>
      <c r="T11" s="1441" t="s">
        <v>179</v>
      </c>
    </row>
    <row r="12" spans="1:20" ht="15.75">
      <c r="A12" s="1437"/>
      <c r="B12" s="1450" t="s">
        <v>314</v>
      </c>
      <c r="C12" s="1451"/>
      <c r="D12" s="345">
        <v>2951</v>
      </c>
      <c r="E12" s="345">
        <v>2808</v>
      </c>
      <c r="F12" s="345">
        <v>35689</v>
      </c>
      <c r="G12" s="345">
        <v>33945</v>
      </c>
      <c r="H12" s="345">
        <v>6401</v>
      </c>
      <c r="I12" s="345">
        <v>5691</v>
      </c>
      <c r="J12" s="345">
        <v>1761</v>
      </c>
      <c r="K12" s="345">
        <v>1626</v>
      </c>
      <c r="L12" s="345">
        <v>584</v>
      </c>
      <c r="M12" s="345">
        <v>484</v>
      </c>
      <c r="N12" s="345">
        <v>212</v>
      </c>
      <c r="O12" s="345">
        <v>133</v>
      </c>
      <c r="P12" s="345">
        <f t="shared" si="0"/>
        <v>47598</v>
      </c>
      <c r="Q12" s="345">
        <f t="shared" si="1"/>
        <v>44687</v>
      </c>
      <c r="R12" s="345">
        <f t="shared" si="2"/>
        <v>92285</v>
      </c>
      <c r="S12" s="204" t="s">
        <v>454</v>
      </c>
      <c r="T12" s="1442"/>
    </row>
    <row r="13" spans="1:20" ht="15.75">
      <c r="A13" s="1437"/>
      <c r="B13" s="1450" t="s">
        <v>315</v>
      </c>
      <c r="C13" s="1451"/>
      <c r="D13" s="345">
        <v>1385</v>
      </c>
      <c r="E13" s="345">
        <v>1543</v>
      </c>
      <c r="F13" s="345">
        <v>15546</v>
      </c>
      <c r="G13" s="345">
        <v>14968</v>
      </c>
      <c r="H13" s="345">
        <v>3207</v>
      </c>
      <c r="I13" s="345">
        <v>2693</v>
      </c>
      <c r="J13" s="345">
        <v>602</v>
      </c>
      <c r="K13" s="345">
        <v>564</v>
      </c>
      <c r="L13" s="345">
        <v>165</v>
      </c>
      <c r="M13" s="345">
        <v>152</v>
      </c>
      <c r="N13" s="345">
        <v>24</v>
      </c>
      <c r="O13" s="345">
        <v>77</v>
      </c>
      <c r="P13" s="345">
        <f t="shared" si="0"/>
        <v>20929</v>
      </c>
      <c r="Q13" s="345">
        <f t="shared" si="1"/>
        <v>19997</v>
      </c>
      <c r="R13" s="345">
        <f t="shared" si="2"/>
        <v>40926</v>
      </c>
      <c r="S13" s="204" t="s">
        <v>455</v>
      </c>
      <c r="T13" s="1442"/>
    </row>
    <row r="14" spans="1:20" ht="15.75">
      <c r="A14" s="1437"/>
      <c r="B14" s="1450" t="s">
        <v>323</v>
      </c>
      <c r="C14" s="1451"/>
      <c r="D14" s="345">
        <v>1058</v>
      </c>
      <c r="E14" s="345">
        <v>1041</v>
      </c>
      <c r="F14" s="345">
        <v>12438</v>
      </c>
      <c r="G14" s="345">
        <v>12033</v>
      </c>
      <c r="H14" s="345">
        <v>1924</v>
      </c>
      <c r="I14" s="345">
        <v>1552</v>
      </c>
      <c r="J14" s="345">
        <v>477</v>
      </c>
      <c r="K14" s="345">
        <v>451</v>
      </c>
      <c r="L14" s="345">
        <v>132</v>
      </c>
      <c r="M14" s="345">
        <v>157</v>
      </c>
      <c r="N14" s="345">
        <v>47</v>
      </c>
      <c r="O14" s="345">
        <v>51</v>
      </c>
      <c r="P14" s="345">
        <f t="shared" si="0"/>
        <v>16076</v>
      </c>
      <c r="Q14" s="345">
        <f t="shared" si="1"/>
        <v>15285</v>
      </c>
      <c r="R14" s="345">
        <f t="shared" si="2"/>
        <v>31361</v>
      </c>
      <c r="S14" s="204" t="s">
        <v>456</v>
      </c>
      <c r="T14" s="1442"/>
    </row>
    <row r="15" spans="1:20" ht="15.75">
      <c r="A15" s="1437"/>
      <c r="B15" s="1450" t="s">
        <v>324</v>
      </c>
      <c r="C15" s="1451"/>
      <c r="D15" s="345">
        <v>1845</v>
      </c>
      <c r="E15" s="345">
        <v>1825</v>
      </c>
      <c r="F15" s="345">
        <v>23152</v>
      </c>
      <c r="G15" s="345">
        <v>22014</v>
      </c>
      <c r="H15" s="345">
        <v>2977</v>
      </c>
      <c r="I15" s="345">
        <v>2450</v>
      </c>
      <c r="J15" s="345">
        <v>668</v>
      </c>
      <c r="K15" s="345">
        <v>485</v>
      </c>
      <c r="L15" s="345">
        <v>194</v>
      </c>
      <c r="M15" s="345">
        <v>135</v>
      </c>
      <c r="N15" s="345">
        <v>50</v>
      </c>
      <c r="O15" s="345">
        <v>46</v>
      </c>
      <c r="P15" s="345">
        <f t="shared" si="0"/>
        <v>28886</v>
      </c>
      <c r="Q15" s="345">
        <f t="shared" si="1"/>
        <v>26955</v>
      </c>
      <c r="R15" s="345">
        <f t="shared" si="2"/>
        <v>55841</v>
      </c>
      <c r="S15" s="204" t="s">
        <v>457</v>
      </c>
      <c r="T15" s="1442"/>
    </row>
    <row r="16" spans="1:20" ht="15.75">
      <c r="A16" s="1447"/>
      <c r="B16" s="1444" t="s">
        <v>318</v>
      </c>
      <c r="C16" s="1445"/>
      <c r="D16" s="345">
        <v>1367</v>
      </c>
      <c r="E16" s="345">
        <v>1193</v>
      </c>
      <c r="F16" s="345">
        <v>15910</v>
      </c>
      <c r="G16" s="345">
        <v>15577</v>
      </c>
      <c r="H16" s="345">
        <v>2742</v>
      </c>
      <c r="I16" s="345">
        <v>2412</v>
      </c>
      <c r="J16" s="345">
        <v>822</v>
      </c>
      <c r="K16" s="345">
        <v>707</v>
      </c>
      <c r="L16" s="345">
        <v>188</v>
      </c>
      <c r="M16" s="345">
        <v>155</v>
      </c>
      <c r="N16" s="345">
        <v>52</v>
      </c>
      <c r="O16" s="345">
        <v>40</v>
      </c>
      <c r="P16" s="345">
        <f t="shared" si="0"/>
        <v>21081</v>
      </c>
      <c r="Q16" s="345">
        <f t="shared" si="1"/>
        <v>20084</v>
      </c>
      <c r="R16" s="345">
        <f t="shared" si="2"/>
        <v>41165</v>
      </c>
      <c r="S16" s="204" t="s">
        <v>458</v>
      </c>
      <c r="T16" s="1443"/>
    </row>
    <row r="17" spans="1:20" ht="15.75">
      <c r="A17" s="1423" t="s">
        <v>64</v>
      </c>
      <c r="B17" s="1423"/>
      <c r="C17" s="1423"/>
      <c r="D17" s="345">
        <v>2417</v>
      </c>
      <c r="E17" s="345">
        <v>1998</v>
      </c>
      <c r="F17" s="345">
        <v>19467</v>
      </c>
      <c r="G17" s="345">
        <v>17603</v>
      </c>
      <c r="H17" s="345">
        <v>7704</v>
      </c>
      <c r="I17" s="345">
        <v>7256</v>
      </c>
      <c r="J17" s="345">
        <v>3675</v>
      </c>
      <c r="K17" s="345">
        <v>3484</v>
      </c>
      <c r="L17" s="345">
        <v>1160</v>
      </c>
      <c r="M17" s="345">
        <v>1031</v>
      </c>
      <c r="N17" s="345">
        <v>160</v>
      </c>
      <c r="O17" s="345">
        <v>352</v>
      </c>
      <c r="P17" s="345">
        <f t="shared" si="0"/>
        <v>34583</v>
      </c>
      <c r="Q17" s="345">
        <f t="shared" si="1"/>
        <v>31724</v>
      </c>
      <c r="R17" s="345">
        <f t="shared" si="2"/>
        <v>66307</v>
      </c>
      <c r="S17" s="1077" t="s">
        <v>367</v>
      </c>
      <c r="T17" s="1077"/>
    </row>
    <row r="18" spans="1:20" ht="15.75">
      <c r="A18" s="1423" t="s">
        <v>65</v>
      </c>
      <c r="B18" s="1423"/>
      <c r="C18" s="1423"/>
      <c r="D18" s="345">
        <v>2437</v>
      </c>
      <c r="E18" s="345">
        <v>2504</v>
      </c>
      <c r="F18" s="345">
        <v>27913</v>
      </c>
      <c r="G18" s="345">
        <v>25446</v>
      </c>
      <c r="H18" s="345">
        <v>7483</v>
      </c>
      <c r="I18" s="345">
        <v>6378</v>
      </c>
      <c r="J18" s="345">
        <v>2362</v>
      </c>
      <c r="K18" s="345">
        <v>1930</v>
      </c>
      <c r="L18" s="345">
        <v>826</v>
      </c>
      <c r="M18" s="345">
        <v>687</v>
      </c>
      <c r="N18" s="345">
        <v>434</v>
      </c>
      <c r="O18" s="345">
        <v>316</v>
      </c>
      <c r="P18" s="345">
        <f t="shared" si="0"/>
        <v>41455</v>
      </c>
      <c r="Q18" s="345">
        <f t="shared" si="1"/>
        <v>37261</v>
      </c>
      <c r="R18" s="345">
        <f t="shared" si="2"/>
        <v>78716</v>
      </c>
      <c r="S18" s="1077" t="s">
        <v>199</v>
      </c>
      <c r="T18" s="1077"/>
    </row>
    <row r="19" spans="1:20" ht="15.75">
      <c r="A19" s="1423" t="s">
        <v>66</v>
      </c>
      <c r="B19" s="1423"/>
      <c r="C19" s="1423"/>
      <c r="D19" s="345">
        <v>1430</v>
      </c>
      <c r="E19" s="345">
        <v>1542</v>
      </c>
      <c r="F19" s="345">
        <v>18152</v>
      </c>
      <c r="G19" s="345">
        <v>17944</v>
      </c>
      <c r="H19" s="345">
        <v>4621</v>
      </c>
      <c r="I19" s="345">
        <v>4139</v>
      </c>
      <c r="J19" s="345">
        <v>1495</v>
      </c>
      <c r="K19" s="345">
        <v>1202</v>
      </c>
      <c r="L19" s="345">
        <v>516</v>
      </c>
      <c r="M19" s="345">
        <v>383</v>
      </c>
      <c r="N19" s="345">
        <v>142</v>
      </c>
      <c r="O19" s="345">
        <v>116</v>
      </c>
      <c r="P19" s="345">
        <f t="shared" si="0"/>
        <v>26356</v>
      </c>
      <c r="Q19" s="345">
        <f t="shared" si="1"/>
        <v>25326</v>
      </c>
      <c r="R19" s="345">
        <f t="shared" si="2"/>
        <v>51682</v>
      </c>
      <c r="S19" s="1077" t="s">
        <v>200</v>
      </c>
      <c r="T19" s="1077"/>
    </row>
    <row r="20" spans="1:20" ht="15.75">
      <c r="A20" s="1423" t="s">
        <v>67</v>
      </c>
      <c r="B20" s="1423"/>
      <c r="C20" s="1423"/>
      <c r="D20" s="345">
        <v>1482</v>
      </c>
      <c r="E20" s="345">
        <v>1572</v>
      </c>
      <c r="F20" s="345">
        <v>21698</v>
      </c>
      <c r="G20" s="345">
        <v>20525</v>
      </c>
      <c r="H20" s="345">
        <v>5850</v>
      </c>
      <c r="I20" s="345">
        <v>5131</v>
      </c>
      <c r="J20" s="345">
        <v>1759</v>
      </c>
      <c r="K20" s="345">
        <v>1600</v>
      </c>
      <c r="L20" s="345">
        <v>560</v>
      </c>
      <c r="M20" s="345">
        <v>462</v>
      </c>
      <c r="N20" s="345">
        <v>125</v>
      </c>
      <c r="O20" s="345">
        <v>96</v>
      </c>
      <c r="P20" s="345">
        <f t="shared" si="0"/>
        <v>31474</v>
      </c>
      <c r="Q20" s="345">
        <f t="shared" si="1"/>
        <v>29386</v>
      </c>
      <c r="R20" s="345">
        <f t="shared" si="2"/>
        <v>60860</v>
      </c>
      <c r="S20" s="1077" t="s">
        <v>450</v>
      </c>
      <c r="T20" s="1077"/>
    </row>
    <row r="21" spans="1:20" ht="15.75">
      <c r="A21" s="1423" t="s">
        <v>137</v>
      </c>
      <c r="B21" s="1423"/>
      <c r="C21" s="1423"/>
      <c r="D21" s="345">
        <v>1260</v>
      </c>
      <c r="E21" s="345">
        <v>1238</v>
      </c>
      <c r="F21" s="345">
        <v>18642</v>
      </c>
      <c r="G21" s="345">
        <v>17570</v>
      </c>
      <c r="H21" s="345">
        <v>4246</v>
      </c>
      <c r="I21" s="345">
        <v>3370</v>
      </c>
      <c r="J21" s="345">
        <v>1045</v>
      </c>
      <c r="K21" s="345">
        <v>866</v>
      </c>
      <c r="L21" s="345">
        <v>223</v>
      </c>
      <c r="M21" s="345">
        <v>189</v>
      </c>
      <c r="N21" s="345">
        <v>38</v>
      </c>
      <c r="O21" s="345">
        <v>22</v>
      </c>
      <c r="P21" s="345">
        <f t="shared" si="0"/>
        <v>25454</v>
      </c>
      <c r="Q21" s="345">
        <f t="shared" si="1"/>
        <v>23255</v>
      </c>
      <c r="R21" s="345">
        <f t="shared" si="2"/>
        <v>48709</v>
      </c>
      <c r="S21" s="1077" t="s">
        <v>451</v>
      </c>
      <c r="T21" s="1077"/>
    </row>
    <row r="22" spans="1:20" ht="15.75">
      <c r="A22" s="1423" t="s">
        <v>69</v>
      </c>
      <c r="B22" s="1423"/>
      <c r="C22" s="1423"/>
      <c r="D22" s="345">
        <v>780</v>
      </c>
      <c r="E22" s="345">
        <v>713</v>
      </c>
      <c r="F22" s="345">
        <v>10875</v>
      </c>
      <c r="G22" s="345">
        <v>9722</v>
      </c>
      <c r="H22" s="345">
        <v>3278</v>
      </c>
      <c r="I22" s="345">
        <v>2958</v>
      </c>
      <c r="J22" s="345">
        <v>902</v>
      </c>
      <c r="K22" s="345">
        <v>808</v>
      </c>
      <c r="L22" s="345">
        <v>220</v>
      </c>
      <c r="M22" s="345">
        <v>176</v>
      </c>
      <c r="N22" s="345">
        <v>39</v>
      </c>
      <c r="O22" s="345">
        <v>39</v>
      </c>
      <c r="P22" s="345">
        <f t="shared" si="0"/>
        <v>16094</v>
      </c>
      <c r="Q22" s="345">
        <f t="shared" si="1"/>
        <v>14416</v>
      </c>
      <c r="R22" s="345">
        <f t="shared" si="2"/>
        <v>30510</v>
      </c>
      <c r="S22" s="1077" t="s">
        <v>452</v>
      </c>
      <c r="T22" s="1077"/>
    </row>
    <row r="23" spans="1:20" ht="15.75">
      <c r="A23" s="1423" t="s">
        <v>70</v>
      </c>
      <c r="B23" s="1423"/>
      <c r="C23" s="1423"/>
      <c r="D23" s="345">
        <v>1501</v>
      </c>
      <c r="E23" s="345">
        <v>1331</v>
      </c>
      <c r="F23" s="345">
        <v>18359</v>
      </c>
      <c r="G23" s="345">
        <v>17070</v>
      </c>
      <c r="H23" s="345">
        <v>5860</v>
      </c>
      <c r="I23" s="345">
        <v>4981</v>
      </c>
      <c r="J23" s="345">
        <v>1746</v>
      </c>
      <c r="K23" s="345">
        <v>1312</v>
      </c>
      <c r="L23" s="345">
        <v>457</v>
      </c>
      <c r="M23" s="345">
        <v>327</v>
      </c>
      <c r="N23" s="345">
        <v>104</v>
      </c>
      <c r="O23" s="345">
        <v>262</v>
      </c>
      <c r="P23" s="345">
        <f t="shared" si="0"/>
        <v>28027</v>
      </c>
      <c r="Q23" s="345">
        <f t="shared" si="1"/>
        <v>25283</v>
      </c>
      <c r="R23" s="345">
        <f t="shared" si="2"/>
        <v>53310</v>
      </c>
      <c r="S23" s="1077" t="s">
        <v>204</v>
      </c>
      <c r="T23" s="1077"/>
    </row>
    <row r="24" spans="1:20" ht="15.75">
      <c r="A24" s="1423" t="s">
        <v>71</v>
      </c>
      <c r="B24" s="1423"/>
      <c r="C24" s="1423"/>
      <c r="D24" s="345">
        <v>2348</v>
      </c>
      <c r="E24" s="345">
        <v>2224</v>
      </c>
      <c r="F24" s="345">
        <v>28042</v>
      </c>
      <c r="G24" s="345">
        <v>25818</v>
      </c>
      <c r="H24" s="345">
        <v>8718</v>
      </c>
      <c r="I24" s="345">
        <v>8018</v>
      </c>
      <c r="J24" s="345">
        <v>2543</v>
      </c>
      <c r="K24" s="345">
        <v>2462</v>
      </c>
      <c r="L24" s="345">
        <v>590</v>
      </c>
      <c r="M24" s="345">
        <v>657</v>
      </c>
      <c r="N24" s="345">
        <v>160</v>
      </c>
      <c r="O24" s="345">
        <v>316</v>
      </c>
      <c r="P24" s="345">
        <f t="shared" si="0"/>
        <v>42401</v>
      </c>
      <c r="Q24" s="345">
        <f t="shared" si="1"/>
        <v>39495</v>
      </c>
      <c r="R24" s="345">
        <f t="shared" si="2"/>
        <v>81896</v>
      </c>
      <c r="S24" s="1077" t="s">
        <v>205</v>
      </c>
      <c r="T24" s="1077"/>
    </row>
    <row r="25" spans="1:20" ht="15.75">
      <c r="A25" s="1423" t="s">
        <v>72</v>
      </c>
      <c r="B25" s="1423"/>
      <c r="C25" s="1423"/>
      <c r="D25" s="345">
        <v>1192</v>
      </c>
      <c r="E25" s="345">
        <v>1130</v>
      </c>
      <c r="F25" s="345">
        <v>17521</v>
      </c>
      <c r="G25" s="345">
        <v>14186</v>
      </c>
      <c r="H25" s="345">
        <v>5743</v>
      </c>
      <c r="I25" s="345">
        <v>4303</v>
      </c>
      <c r="J25" s="345">
        <v>2894</v>
      </c>
      <c r="K25" s="345">
        <v>2396</v>
      </c>
      <c r="L25" s="345">
        <v>995</v>
      </c>
      <c r="M25" s="345">
        <v>976</v>
      </c>
      <c r="N25" s="345">
        <v>960</v>
      </c>
      <c r="O25" s="345">
        <v>947</v>
      </c>
      <c r="P25" s="345">
        <f t="shared" si="0"/>
        <v>29305</v>
      </c>
      <c r="Q25" s="345">
        <f t="shared" si="1"/>
        <v>23938</v>
      </c>
      <c r="R25" s="345">
        <f t="shared" si="2"/>
        <v>53243</v>
      </c>
      <c r="S25" s="1077" t="s">
        <v>206</v>
      </c>
      <c r="T25" s="1077"/>
    </row>
    <row r="26" spans="1:20" ht="16.5" thickBot="1">
      <c r="A26" s="1424" t="s">
        <v>73</v>
      </c>
      <c r="B26" s="1424"/>
      <c r="C26" s="1424"/>
      <c r="D26" s="345">
        <v>2918</v>
      </c>
      <c r="E26" s="345">
        <v>3183</v>
      </c>
      <c r="F26" s="345">
        <v>43570</v>
      </c>
      <c r="G26" s="345">
        <v>41267</v>
      </c>
      <c r="H26" s="345">
        <v>8114</v>
      </c>
      <c r="I26" s="345">
        <v>8047</v>
      </c>
      <c r="J26" s="345">
        <v>2090</v>
      </c>
      <c r="K26" s="345">
        <v>1881</v>
      </c>
      <c r="L26" s="345">
        <v>536</v>
      </c>
      <c r="M26" s="345">
        <v>491</v>
      </c>
      <c r="N26" s="345">
        <v>133</v>
      </c>
      <c r="O26" s="345">
        <v>106</v>
      </c>
      <c r="P26" s="359">
        <f t="shared" si="0"/>
        <v>57361</v>
      </c>
      <c r="Q26" s="359">
        <f t="shared" si="1"/>
        <v>54975</v>
      </c>
      <c r="R26" s="359">
        <f t="shared" si="2"/>
        <v>112336</v>
      </c>
      <c r="S26" s="1089" t="s">
        <v>382</v>
      </c>
      <c r="T26" s="1089"/>
    </row>
    <row r="27" spans="1:20" ht="17.25" thickTop="1" thickBot="1">
      <c r="A27" s="1425" t="s">
        <v>32</v>
      </c>
      <c r="B27" s="1425"/>
      <c r="C27" s="1425"/>
      <c r="D27" s="193">
        <f>SUM(D8:D26)</f>
        <v>36661</v>
      </c>
      <c r="E27" s="193">
        <f t="shared" ref="E27:O27" si="3">SUM(E8:E26)</f>
        <v>35057</v>
      </c>
      <c r="F27" s="193">
        <f t="shared" si="3"/>
        <v>408705</v>
      </c>
      <c r="G27" s="193">
        <f t="shared" si="3"/>
        <v>384554</v>
      </c>
      <c r="H27" s="193">
        <f t="shared" si="3"/>
        <v>93099</v>
      </c>
      <c r="I27" s="193">
        <f t="shared" si="3"/>
        <v>82338</v>
      </c>
      <c r="J27" s="193">
        <f t="shared" si="3"/>
        <v>29633</v>
      </c>
      <c r="K27" s="193">
        <f t="shared" si="3"/>
        <v>26009</v>
      </c>
      <c r="L27" s="193">
        <f t="shared" si="3"/>
        <v>9060</v>
      </c>
      <c r="M27" s="193">
        <f t="shared" si="3"/>
        <v>8093</v>
      </c>
      <c r="N27" s="193">
        <f t="shared" si="3"/>
        <v>3730</v>
      </c>
      <c r="O27" s="193">
        <f t="shared" si="3"/>
        <v>3810</v>
      </c>
      <c r="P27" s="194">
        <f>SUM(P8:P26)</f>
        <v>580888</v>
      </c>
      <c r="Q27" s="194">
        <f>SUM(Q8:Q26)</f>
        <v>539861</v>
      </c>
      <c r="R27" s="194">
        <f>SUM(P27:Q27)</f>
        <v>1120749</v>
      </c>
      <c r="S27" s="1090" t="s">
        <v>181</v>
      </c>
      <c r="T27" s="1090"/>
    </row>
    <row r="28" spans="1:20" ht="13.5" thickTop="1"/>
  </sheetData>
  <mergeCells count="40">
    <mergeCell ref="N5:O5"/>
    <mergeCell ref="A1:S1"/>
    <mergeCell ref="A2:R2"/>
    <mergeCell ref="A11:A16"/>
    <mergeCell ref="A4:C7"/>
    <mergeCell ref="D4:E4"/>
    <mergeCell ref="D5:E5"/>
    <mergeCell ref="F4:G4"/>
    <mergeCell ref="H4:I4"/>
    <mergeCell ref="B11:C11"/>
    <mergeCell ref="B12:C12"/>
    <mergeCell ref="B13:C13"/>
    <mergeCell ref="B14:C14"/>
    <mergeCell ref="B15:C15"/>
    <mergeCell ref="A22:C22"/>
    <mergeCell ref="P4:R4"/>
    <mergeCell ref="P5:R5"/>
    <mergeCell ref="S4:T7"/>
    <mergeCell ref="T11:T16"/>
    <mergeCell ref="A8:C8"/>
    <mergeCell ref="A9:C9"/>
    <mergeCell ref="A10:C10"/>
    <mergeCell ref="B16:C16"/>
    <mergeCell ref="J4:K4"/>
    <mergeCell ref="L4:M4"/>
    <mergeCell ref="N4:O4"/>
    <mergeCell ref="F5:G5"/>
    <mergeCell ref="H5:I5"/>
    <mergeCell ref="J5:K5"/>
    <mergeCell ref="L5:M5"/>
    <mergeCell ref="A17:C17"/>
    <mergeCell ref="A18:C18"/>
    <mergeCell ref="A19:C19"/>
    <mergeCell ref="A20:C20"/>
    <mergeCell ref="A21:C21"/>
    <mergeCell ref="A23:C23"/>
    <mergeCell ref="A24:C24"/>
    <mergeCell ref="A25:C25"/>
    <mergeCell ref="A26:C26"/>
    <mergeCell ref="A27:C27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AK119"/>
  <sheetViews>
    <sheetView rightToLeft="1" topLeftCell="Q1" workbookViewId="0">
      <selection sqref="A1:AA27"/>
    </sheetView>
  </sheetViews>
  <sheetFormatPr defaultRowHeight="12.75"/>
  <sheetData>
    <row r="1" spans="1:37" ht="18">
      <c r="A1" s="1466" t="s">
        <v>899</v>
      </c>
      <c r="B1" s="1466"/>
      <c r="C1" s="1466"/>
      <c r="D1" s="1466"/>
      <c r="E1" s="1466"/>
      <c r="F1" s="1466"/>
      <c r="G1" s="1466"/>
      <c r="H1" s="1466"/>
      <c r="I1" s="1466"/>
      <c r="J1" s="1466"/>
      <c r="K1" s="1466"/>
      <c r="L1" s="1466"/>
      <c r="M1" s="1466"/>
      <c r="N1" s="1466"/>
      <c r="O1" s="1466"/>
      <c r="P1" s="1466"/>
      <c r="Q1" s="1466"/>
      <c r="R1" s="1466"/>
      <c r="S1" s="1466"/>
      <c r="T1" s="1466"/>
      <c r="U1" s="1466"/>
      <c r="V1" s="1466"/>
      <c r="W1" s="1466"/>
      <c r="X1" s="1466"/>
      <c r="Y1" s="1466"/>
      <c r="Z1" s="1466"/>
      <c r="AA1" s="686"/>
      <c r="AB1" s="686"/>
      <c r="AC1" s="686"/>
      <c r="AD1" s="686"/>
      <c r="AE1" s="686"/>
    </row>
    <row r="2" spans="1:37" ht="18">
      <c r="A2" s="1466" t="s">
        <v>900</v>
      </c>
      <c r="B2" s="1466"/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  <c r="N2" s="1466"/>
      <c r="O2" s="1466"/>
      <c r="P2" s="1466"/>
      <c r="Q2" s="1466"/>
      <c r="R2" s="1466"/>
      <c r="S2" s="1466"/>
      <c r="T2" s="1466"/>
      <c r="U2" s="1466"/>
      <c r="V2" s="1466"/>
      <c r="W2" s="1466"/>
      <c r="X2" s="1466"/>
      <c r="Y2" s="1466"/>
      <c r="Z2" s="1466"/>
      <c r="AA2" s="686"/>
      <c r="AB2" s="686"/>
      <c r="AC2" s="686"/>
      <c r="AD2" s="686"/>
      <c r="AE2" s="686"/>
    </row>
    <row r="3" spans="1:37" ht="27" thickBot="1">
      <c r="A3" s="1467" t="s">
        <v>901</v>
      </c>
      <c r="B3" s="1467"/>
      <c r="C3" s="1134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250"/>
      <c r="Q3" s="250"/>
      <c r="R3" s="693"/>
      <c r="S3" s="693"/>
      <c r="T3" s="693"/>
      <c r="U3" s="693"/>
      <c r="V3" s="693"/>
      <c r="W3" s="693"/>
      <c r="X3" s="693"/>
      <c r="Y3" s="1467" t="s">
        <v>902</v>
      </c>
      <c r="Z3" s="1467"/>
      <c r="AA3" s="1133"/>
      <c r="AB3" s="867"/>
      <c r="AC3" s="867"/>
      <c r="AD3" s="867"/>
      <c r="AE3" s="867"/>
      <c r="AF3" s="867"/>
      <c r="AG3" s="867"/>
      <c r="AH3" s="867"/>
      <c r="AI3" s="867"/>
      <c r="AJ3" s="867"/>
      <c r="AK3" s="867"/>
    </row>
    <row r="4" spans="1:37" ht="16.5" thickTop="1">
      <c r="A4" s="1070" t="s">
        <v>41</v>
      </c>
      <c r="B4" s="1070"/>
      <c r="C4" s="1430" t="s">
        <v>94</v>
      </c>
      <c r="D4" s="1430"/>
      <c r="E4" s="1430"/>
      <c r="F4" s="1430" t="s">
        <v>95</v>
      </c>
      <c r="G4" s="1430"/>
      <c r="H4" s="1430"/>
      <c r="I4" s="1430" t="s">
        <v>96</v>
      </c>
      <c r="J4" s="1430"/>
      <c r="K4" s="1430"/>
      <c r="L4" s="1430" t="s">
        <v>97</v>
      </c>
      <c r="M4" s="1430"/>
      <c r="N4" s="1430"/>
      <c r="O4" s="1430" t="s">
        <v>98</v>
      </c>
      <c r="P4" s="1430"/>
      <c r="Q4" s="1430"/>
      <c r="R4" s="1430" t="s">
        <v>31</v>
      </c>
      <c r="S4" s="1430"/>
      <c r="T4" s="1430"/>
      <c r="U4" s="1430" t="s">
        <v>32</v>
      </c>
      <c r="V4" s="1430"/>
      <c r="W4" s="1430"/>
      <c r="X4" s="1430"/>
      <c r="Y4" s="1430" t="s">
        <v>180</v>
      </c>
      <c r="Z4" s="1430"/>
      <c r="AA4" s="1430"/>
    </row>
    <row r="5" spans="1:37" ht="15.75">
      <c r="A5" s="1082"/>
      <c r="B5" s="1082"/>
      <c r="C5" s="1431" t="s">
        <v>262</v>
      </c>
      <c r="D5" s="1431"/>
      <c r="E5" s="1431"/>
      <c r="F5" s="1431" t="s">
        <v>263</v>
      </c>
      <c r="G5" s="1431"/>
      <c r="H5" s="1431"/>
      <c r="I5" s="1431" t="s">
        <v>264</v>
      </c>
      <c r="J5" s="1431"/>
      <c r="K5" s="1431"/>
      <c r="L5" s="1431" t="s">
        <v>265</v>
      </c>
      <c r="M5" s="1431"/>
      <c r="N5" s="1431"/>
      <c r="O5" s="1431" t="s">
        <v>261</v>
      </c>
      <c r="P5" s="1431"/>
      <c r="Q5" s="1431"/>
      <c r="R5" s="1431" t="s">
        <v>268</v>
      </c>
      <c r="S5" s="1431"/>
      <c r="T5" s="1431"/>
      <c r="U5" s="681"/>
      <c r="V5" s="1082" t="s">
        <v>181</v>
      </c>
      <c r="W5" s="1082"/>
      <c r="X5" s="681"/>
      <c r="Y5" s="1431"/>
      <c r="Z5" s="1431"/>
      <c r="AA5" s="1431"/>
    </row>
    <row r="6" spans="1:37" ht="15.75">
      <c r="A6" s="1082"/>
      <c r="B6" s="1082"/>
      <c r="C6" s="868" t="s">
        <v>33</v>
      </c>
      <c r="D6" s="868" t="s">
        <v>34</v>
      </c>
      <c r="E6" s="868" t="s">
        <v>111</v>
      </c>
      <c r="F6" s="868" t="s">
        <v>33</v>
      </c>
      <c r="G6" s="868" t="s">
        <v>34</v>
      </c>
      <c r="H6" s="868" t="s">
        <v>111</v>
      </c>
      <c r="I6" s="868" t="s">
        <v>33</v>
      </c>
      <c r="J6" s="868" t="s">
        <v>34</v>
      </c>
      <c r="K6" s="868" t="s">
        <v>111</v>
      </c>
      <c r="L6" s="868" t="s">
        <v>33</v>
      </c>
      <c r="M6" s="868" t="s">
        <v>34</v>
      </c>
      <c r="N6" s="868" t="s">
        <v>111</v>
      </c>
      <c r="O6" s="868" t="s">
        <v>33</v>
      </c>
      <c r="P6" s="868" t="s">
        <v>34</v>
      </c>
      <c r="Q6" s="868" t="s">
        <v>111</v>
      </c>
      <c r="R6" s="868" t="s">
        <v>33</v>
      </c>
      <c r="S6" s="868" t="s">
        <v>34</v>
      </c>
      <c r="T6" s="868" t="s">
        <v>111</v>
      </c>
      <c r="U6" s="868" t="s">
        <v>33</v>
      </c>
      <c r="V6" s="868" t="s">
        <v>34</v>
      </c>
      <c r="W6" s="868" t="s">
        <v>111</v>
      </c>
      <c r="X6" s="868" t="s">
        <v>32</v>
      </c>
      <c r="Y6" s="1431"/>
      <c r="Z6" s="1431"/>
      <c r="AA6" s="1431"/>
    </row>
    <row r="7" spans="1:37" ht="16.5" thickBot="1">
      <c r="A7" s="1071"/>
      <c r="B7" s="1071"/>
      <c r="C7" s="869" t="s">
        <v>186</v>
      </c>
      <c r="D7" s="869" t="s">
        <v>185</v>
      </c>
      <c r="E7" s="869" t="s">
        <v>232</v>
      </c>
      <c r="F7" s="869" t="s">
        <v>186</v>
      </c>
      <c r="G7" s="869" t="s">
        <v>185</v>
      </c>
      <c r="H7" s="869" t="s">
        <v>232</v>
      </c>
      <c r="I7" s="869" t="s">
        <v>186</v>
      </c>
      <c r="J7" s="869" t="s">
        <v>185</v>
      </c>
      <c r="K7" s="869" t="s">
        <v>232</v>
      </c>
      <c r="L7" s="869" t="s">
        <v>186</v>
      </c>
      <c r="M7" s="869" t="s">
        <v>185</v>
      </c>
      <c r="N7" s="869" t="s">
        <v>232</v>
      </c>
      <c r="O7" s="869" t="s">
        <v>186</v>
      </c>
      <c r="P7" s="869" t="s">
        <v>185</v>
      </c>
      <c r="Q7" s="869" t="s">
        <v>232</v>
      </c>
      <c r="R7" s="869" t="s">
        <v>186</v>
      </c>
      <c r="S7" s="869" t="s">
        <v>185</v>
      </c>
      <c r="T7" s="869" t="s">
        <v>232</v>
      </c>
      <c r="U7" s="869" t="s">
        <v>186</v>
      </c>
      <c r="V7" s="869" t="s">
        <v>185</v>
      </c>
      <c r="W7" s="869" t="s">
        <v>232</v>
      </c>
      <c r="X7" s="869" t="s">
        <v>181</v>
      </c>
      <c r="Y7" s="1432"/>
      <c r="Z7" s="1432"/>
      <c r="AA7" s="1432"/>
    </row>
    <row r="8" spans="1:37" ht="16.5" thickTop="1">
      <c r="A8" s="1271" t="s">
        <v>54</v>
      </c>
      <c r="B8" s="1271"/>
      <c r="C8" s="892">
        <v>717</v>
      </c>
      <c r="D8" s="892">
        <v>660</v>
      </c>
      <c r="E8" s="892">
        <v>658</v>
      </c>
      <c r="F8" s="892">
        <v>646</v>
      </c>
      <c r="G8" s="892">
        <v>608</v>
      </c>
      <c r="H8" s="892">
        <v>614</v>
      </c>
      <c r="I8" s="892">
        <v>552</v>
      </c>
      <c r="J8" s="892">
        <v>487</v>
      </c>
      <c r="K8" s="892">
        <v>567</v>
      </c>
      <c r="L8" s="892">
        <v>550</v>
      </c>
      <c r="M8" s="892">
        <v>478</v>
      </c>
      <c r="N8" s="892">
        <v>564</v>
      </c>
      <c r="O8" s="892">
        <v>594</v>
      </c>
      <c r="P8" s="892">
        <v>480</v>
      </c>
      <c r="Q8" s="892">
        <v>541</v>
      </c>
      <c r="R8" s="892">
        <v>532</v>
      </c>
      <c r="S8" s="892">
        <v>438</v>
      </c>
      <c r="T8" s="892">
        <v>519</v>
      </c>
      <c r="U8" s="742">
        <f>SUM(R8,O8,L8,I8,F8,C8)</f>
        <v>3591</v>
      </c>
      <c r="V8" s="742">
        <f t="shared" ref="V8:W23" si="0">SUM(S8,P8,M8,J8,G8,D8)</f>
        <v>3151</v>
      </c>
      <c r="W8" s="742">
        <f t="shared" si="0"/>
        <v>3463</v>
      </c>
      <c r="X8" s="742">
        <f>SUM(U8:W8)</f>
        <v>10205</v>
      </c>
      <c r="Y8" s="742"/>
      <c r="Z8" s="1078" t="s">
        <v>449</v>
      </c>
      <c r="AA8" s="1078"/>
    </row>
    <row r="9" spans="1:37" ht="15.75">
      <c r="A9" s="1267" t="s">
        <v>55</v>
      </c>
      <c r="B9" s="1267"/>
      <c r="C9" s="873">
        <v>133</v>
      </c>
      <c r="D9" s="873">
        <v>97</v>
      </c>
      <c r="E9" s="873">
        <v>885</v>
      </c>
      <c r="F9" s="873">
        <v>134</v>
      </c>
      <c r="G9" s="873">
        <v>102</v>
      </c>
      <c r="H9" s="873">
        <v>874</v>
      </c>
      <c r="I9" s="873">
        <v>128</v>
      </c>
      <c r="J9" s="873">
        <v>91</v>
      </c>
      <c r="K9" s="873">
        <v>834</v>
      </c>
      <c r="L9" s="873">
        <v>142</v>
      </c>
      <c r="M9" s="873">
        <v>103</v>
      </c>
      <c r="N9" s="873">
        <v>789</v>
      </c>
      <c r="O9" s="873">
        <v>164</v>
      </c>
      <c r="P9" s="873">
        <v>110</v>
      </c>
      <c r="Q9" s="873">
        <v>781</v>
      </c>
      <c r="R9" s="873">
        <v>157</v>
      </c>
      <c r="S9" s="873">
        <v>112</v>
      </c>
      <c r="T9" s="873">
        <v>688</v>
      </c>
      <c r="U9" s="873">
        <f t="shared" ref="U9:W26" si="1">SUM(R9,O9,L9,I9,F9,C9)</f>
        <v>858</v>
      </c>
      <c r="V9" s="873">
        <f t="shared" si="0"/>
        <v>615</v>
      </c>
      <c r="W9" s="873">
        <f t="shared" si="0"/>
        <v>4851</v>
      </c>
      <c r="X9" s="873">
        <f t="shared" ref="X9:X27" si="2">SUM(U9:W9)</f>
        <v>6324</v>
      </c>
      <c r="Y9" s="873"/>
      <c r="Z9" s="1077" t="s">
        <v>191</v>
      </c>
      <c r="AA9" s="1077"/>
    </row>
    <row r="10" spans="1:37" ht="15.75">
      <c r="A10" s="1267" t="s">
        <v>56</v>
      </c>
      <c r="B10" s="1267"/>
      <c r="C10" s="873">
        <v>435</v>
      </c>
      <c r="D10" s="873">
        <v>387</v>
      </c>
      <c r="E10" s="873">
        <v>820</v>
      </c>
      <c r="F10" s="873">
        <v>392</v>
      </c>
      <c r="G10" s="873">
        <v>362</v>
      </c>
      <c r="H10" s="873">
        <v>767</v>
      </c>
      <c r="I10" s="873">
        <v>351</v>
      </c>
      <c r="J10" s="873">
        <v>320</v>
      </c>
      <c r="K10" s="873">
        <v>717</v>
      </c>
      <c r="L10" s="873">
        <v>351</v>
      </c>
      <c r="M10" s="873">
        <v>309</v>
      </c>
      <c r="N10" s="873">
        <v>690</v>
      </c>
      <c r="O10" s="873">
        <v>444</v>
      </c>
      <c r="P10" s="873">
        <v>375</v>
      </c>
      <c r="Q10" s="873">
        <v>682</v>
      </c>
      <c r="R10" s="873">
        <v>364</v>
      </c>
      <c r="S10" s="873">
        <v>317</v>
      </c>
      <c r="T10" s="873">
        <v>618</v>
      </c>
      <c r="U10" s="873">
        <f t="shared" si="1"/>
        <v>2337</v>
      </c>
      <c r="V10" s="873">
        <f t="shared" si="0"/>
        <v>2070</v>
      </c>
      <c r="W10" s="873">
        <f t="shared" si="0"/>
        <v>4294</v>
      </c>
      <c r="X10" s="873">
        <f t="shared" si="2"/>
        <v>8701</v>
      </c>
      <c r="Y10" s="873"/>
      <c r="Z10" s="1077" t="s">
        <v>192</v>
      </c>
      <c r="AA10" s="1077"/>
    </row>
    <row r="11" spans="1:37" ht="19.5" customHeight="1">
      <c r="A11" s="1436" t="s">
        <v>386</v>
      </c>
      <c r="B11" s="641" t="s">
        <v>344</v>
      </c>
      <c r="C11" s="873">
        <v>203</v>
      </c>
      <c r="D11" s="873">
        <v>229</v>
      </c>
      <c r="E11" s="873">
        <v>539</v>
      </c>
      <c r="F11" s="873">
        <v>195</v>
      </c>
      <c r="G11" s="873">
        <v>216</v>
      </c>
      <c r="H11" s="873">
        <v>532</v>
      </c>
      <c r="I11" s="873">
        <v>199</v>
      </c>
      <c r="J11" s="873">
        <v>217</v>
      </c>
      <c r="K11" s="873">
        <v>485</v>
      </c>
      <c r="L11" s="873">
        <v>226</v>
      </c>
      <c r="M11" s="873">
        <v>229</v>
      </c>
      <c r="N11" s="873">
        <v>419</v>
      </c>
      <c r="O11" s="873">
        <v>399</v>
      </c>
      <c r="P11" s="873">
        <v>368</v>
      </c>
      <c r="Q11" s="873">
        <v>184</v>
      </c>
      <c r="R11" s="873">
        <v>353</v>
      </c>
      <c r="S11" s="873">
        <v>329</v>
      </c>
      <c r="T11" s="873">
        <v>146</v>
      </c>
      <c r="U11" s="873">
        <f t="shared" si="1"/>
        <v>1575</v>
      </c>
      <c r="V11" s="873">
        <f t="shared" si="0"/>
        <v>1588</v>
      </c>
      <c r="W11" s="873">
        <f t="shared" si="0"/>
        <v>2305</v>
      </c>
      <c r="X11" s="873">
        <f t="shared" si="2"/>
        <v>5468</v>
      </c>
      <c r="Y11" s="873"/>
      <c r="Z11" s="404" t="s">
        <v>453</v>
      </c>
      <c r="AA11" s="1441" t="s">
        <v>179</v>
      </c>
    </row>
    <row r="12" spans="1:37" ht="15.75">
      <c r="A12" s="1437"/>
      <c r="B12" s="641" t="s">
        <v>345</v>
      </c>
      <c r="C12" s="873">
        <v>544</v>
      </c>
      <c r="D12" s="873">
        <v>380</v>
      </c>
      <c r="E12" s="873">
        <v>624</v>
      </c>
      <c r="F12" s="873">
        <v>535</v>
      </c>
      <c r="G12" s="873">
        <v>388</v>
      </c>
      <c r="H12" s="873">
        <v>568</v>
      </c>
      <c r="I12" s="873">
        <v>524</v>
      </c>
      <c r="J12" s="873">
        <v>359</v>
      </c>
      <c r="K12" s="873">
        <v>521</v>
      </c>
      <c r="L12" s="873">
        <v>532</v>
      </c>
      <c r="M12" s="873">
        <v>404</v>
      </c>
      <c r="N12" s="873">
        <v>427</v>
      </c>
      <c r="O12" s="873">
        <v>658</v>
      </c>
      <c r="P12" s="873">
        <v>505</v>
      </c>
      <c r="Q12" s="873">
        <v>365</v>
      </c>
      <c r="R12" s="873">
        <v>506</v>
      </c>
      <c r="S12" s="873">
        <v>403</v>
      </c>
      <c r="T12" s="873">
        <v>328</v>
      </c>
      <c r="U12" s="873">
        <f t="shared" si="1"/>
        <v>3299</v>
      </c>
      <c r="V12" s="873">
        <f t="shared" si="0"/>
        <v>2439</v>
      </c>
      <c r="W12" s="873">
        <f t="shared" si="0"/>
        <v>2833</v>
      </c>
      <c r="X12" s="873">
        <f t="shared" si="2"/>
        <v>8571</v>
      </c>
      <c r="Y12" s="873"/>
      <c r="Z12" s="404" t="s">
        <v>454</v>
      </c>
      <c r="AA12" s="1442"/>
    </row>
    <row r="13" spans="1:37" ht="15.75">
      <c r="A13" s="1437"/>
      <c r="B13" s="641" t="s">
        <v>346</v>
      </c>
      <c r="C13" s="873">
        <v>388</v>
      </c>
      <c r="D13" s="873">
        <v>383</v>
      </c>
      <c r="E13" s="873">
        <v>150</v>
      </c>
      <c r="F13" s="873">
        <v>370</v>
      </c>
      <c r="G13" s="873">
        <v>366</v>
      </c>
      <c r="H13" s="873">
        <v>133</v>
      </c>
      <c r="I13" s="873">
        <v>390</v>
      </c>
      <c r="J13" s="873">
        <v>360</v>
      </c>
      <c r="K13" s="873">
        <v>100</v>
      </c>
      <c r="L13" s="873">
        <v>385</v>
      </c>
      <c r="M13" s="873">
        <v>345</v>
      </c>
      <c r="N13" s="873">
        <v>93</v>
      </c>
      <c r="O13" s="873">
        <v>437</v>
      </c>
      <c r="P13" s="873">
        <v>381</v>
      </c>
      <c r="Q13" s="873">
        <v>58</v>
      </c>
      <c r="R13" s="873">
        <v>314</v>
      </c>
      <c r="S13" s="873">
        <v>273</v>
      </c>
      <c r="T13" s="873">
        <v>40</v>
      </c>
      <c r="U13" s="873">
        <f t="shared" si="1"/>
        <v>2284</v>
      </c>
      <c r="V13" s="873">
        <f t="shared" si="0"/>
        <v>2108</v>
      </c>
      <c r="W13" s="873">
        <f t="shared" si="0"/>
        <v>574</v>
      </c>
      <c r="X13" s="873">
        <f t="shared" si="2"/>
        <v>4966</v>
      </c>
      <c r="Y13" s="873"/>
      <c r="Z13" s="404" t="s">
        <v>455</v>
      </c>
      <c r="AA13" s="1442"/>
    </row>
    <row r="14" spans="1:37" ht="15.75">
      <c r="A14" s="1437"/>
      <c r="B14" s="641" t="s">
        <v>341</v>
      </c>
      <c r="C14" s="873">
        <v>122</v>
      </c>
      <c r="D14" s="873">
        <v>125</v>
      </c>
      <c r="E14" s="873">
        <v>432</v>
      </c>
      <c r="F14" s="873">
        <v>120</v>
      </c>
      <c r="G14" s="873">
        <v>118</v>
      </c>
      <c r="H14" s="873">
        <v>411</v>
      </c>
      <c r="I14" s="873">
        <v>110</v>
      </c>
      <c r="J14" s="873">
        <v>109</v>
      </c>
      <c r="K14" s="873">
        <v>391</v>
      </c>
      <c r="L14" s="873">
        <v>121</v>
      </c>
      <c r="M14" s="873">
        <v>111</v>
      </c>
      <c r="N14" s="873">
        <v>352</v>
      </c>
      <c r="O14" s="873">
        <v>137</v>
      </c>
      <c r="P14" s="873">
        <v>122</v>
      </c>
      <c r="Q14" s="873">
        <v>354</v>
      </c>
      <c r="R14" s="873">
        <v>118</v>
      </c>
      <c r="S14" s="873">
        <v>104</v>
      </c>
      <c r="T14" s="873">
        <v>313</v>
      </c>
      <c r="U14" s="873">
        <f t="shared" si="1"/>
        <v>728</v>
      </c>
      <c r="V14" s="873">
        <f t="shared" si="0"/>
        <v>689</v>
      </c>
      <c r="W14" s="873">
        <f t="shared" si="0"/>
        <v>2253</v>
      </c>
      <c r="X14" s="873">
        <f t="shared" si="2"/>
        <v>3670</v>
      </c>
      <c r="Y14" s="873"/>
      <c r="Z14" s="404" t="s">
        <v>456</v>
      </c>
      <c r="AA14" s="1442"/>
    </row>
    <row r="15" spans="1:37" ht="15.75">
      <c r="A15" s="1437"/>
      <c r="B15" s="641" t="s">
        <v>342</v>
      </c>
      <c r="C15" s="873">
        <v>243</v>
      </c>
      <c r="D15" s="873">
        <v>152</v>
      </c>
      <c r="E15" s="873">
        <v>872</v>
      </c>
      <c r="F15" s="873">
        <v>241</v>
      </c>
      <c r="G15" s="873">
        <v>163</v>
      </c>
      <c r="H15" s="873">
        <v>829</v>
      </c>
      <c r="I15" s="873">
        <v>225</v>
      </c>
      <c r="J15" s="873">
        <v>161</v>
      </c>
      <c r="K15" s="873">
        <v>766</v>
      </c>
      <c r="L15" s="873">
        <v>240</v>
      </c>
      <c r="M15" s="873">
        <v>161</v>
      </c>
      <c r="N15" s="873">
        <v>688</v>
      </c>
      <c r="O15" s="873">
        <v>318</v>
      </c>
      <c r="P15" s="873">
        <v>197</v>
      </c>
      <c r="Q15" s="873">
        <v>656</v>
      </c>
      <c r="R15" s="873">
        <v>266</v>
      </c>
      <c r="S15" s="873">
        <v>178</v>
      </c>
      <c r="T15" s="873">
        <v>568</v>
      </c>
      <c r="U15" s="873">
        <f t="shared" si="1"/>
        <v>1533</v>
      </c>
      <c r="V15" s="873">
        <f t="shared" si="0"/>
        <v>1012</v>
      </c>
      <c r="W15" s="873">
        <f t="shared" si="0"/>
        <v>4379</v>
      </c>
      <c r="X15" s="873">
        <f t="shared" si="2"/>
        <v>6924</v>
      </c>
      <c r="Y15" s="873"/>
      <c r="Z15" s="404" t="s">
        <v>457</v>
      </c>
      <c r="AA15" s="1442"/>
    </row>
    <row r="16" spans="1:37" ht="15.75">
      <c r="A16" s="1447"/>
      <c r="B16" s="215" t="s">
        <v>343</v>
      </c>
      <c r="C16" s="893">
        <v>299</v>
      </c>
      <c r="D16" s="893">
        <v>289</v>
      </c>
      <c r="E16" s="893">
        <v>272</v>
      </c>
      <c r="F16" s="893">
        <v>290</v>
      </c>
      <c r="G16" s="893">
        <v>286</v>
      </c>
      <c r="H16" s="893">
        <v>257</v>
      </c>
      <c r="I16" s="893">
        <v>275</v>
      </c>
      <c r="J16" s="893">
        <v>272</v>
      </c>
      <c r="K16" s="893">
        <v>230</v>
      </c>
      <c r="L16" s="893">
        <v>303</v>
      </c>
      <c r="M16" s="893">
        <v>287</v>
      </c>
      <c r="N16" s="893">
        <v>176</v>
      </c>
      <c r="O16" s="893">
        <v>348</v>
      </c>
      <c r="P16" s="893">
        <v>329</v>
      </c>
      <c r="Q16" s="893">
        <v>135</v>
      </c>
      <c r="R16" s="893">
        <v>293</v>
      </c>
      <c r="S16" s="893">
        <v>270</v>
      </c>
      <c r="T16" s="893">
        <v>136</v>
      </c>
      <c r="U16" s="873">
        <f t="shared" si="1"/>
        <v>1808</v>
      </c>
      <c r="V16" s="873">
        <f t="shared" si="0"/>
        <v>1733</v>
      </c>
      <c r="W16" s="873">
        <f t="shared" si="0"/>
        <v>1206</v>
      </c>
      <c r="X16" s="873">
        <f t="shared" si="2"/>
        <v>4747</v>
      </c>
      <c r="Y16" s="873"/>
      <c r="Z16" s="404" t="s">
        <v>458</v>
      </c>
      <c r="AA16" s="1443"/>
    </row>
    <row r="17" spans="1:27" ht="15.75">
      <c r="A17" s="1088" t="s">
        <v>64</v>
      </c>
      <c r="B17" s="1088"/>
      <c r="C17" s="662">
        <v>663</v>
      </c>
      <c r="D17" s="662">
        <v>582</v>
      </c>
      <c r="E17" s="662">
        <v>196</v>
      </c>
      <c r="F17" s="662">
        <v>492</v>
      </c>
      <c r="G17" s="662">
        <v>427</v>
      </c>
      <c r="H17" s="662">
        <v>161</v>
      </c>
      <c r="I17" s="259">
        <v>434</v>
      </c>
      <c r="J17" s="662">
        <v>374</v>
      </c>
      <c r="K17" s="662">
        <v>149</v>
      </c>
      <c r="L17" s="259">
        <v>417</v>
      </c>
      <c r="M17" s="662">
        <v>359</v>
      </c>
      <c r="N17" s="662">
        <v>142</v>
      </c>
      <c r="O17" s="662">
        <v>421</v>
      </c>
      <c r="P17" s="683">
        <v>357</v>
      </c>
      <c r="Q17" s="683">
        <v>138</v>
      </c>
      <c r="R17" s="683">
        <v>409</v>
      </c>
      <c r="S17" s="683">
        <v>335</v>
      </c>
      <c r="T17" s="683">
        <v>130</v>
      </c>
      <c r="U17" s="873">
        <f t="shared" si="1"/>
        <v>2836</v>
      </c>
      <c r="V17" s="873">
        <f t="shared" si="0"/>
        <v>2434</v>
      </c>
      <c r="W17" s="873">
        <f t="shared" si="0"/>
        <v>916</v>
      </c>
      <c r="X17" s="873">
        <f t="shared" si="2"/>
        <v>6186</v>
      </c>
      <c r="Y17" s="873"/>
      <c r="Z17" s="1077" t="s">
        <v>367</v>
      </c>
      <c r="AA17" s="1077"/>
    </row>
    <row r="18" spans="1:27" ht="15.75">
      <c r="A18" s="1267" t="s">
        <v>65</v>
      </c>
      <c r="B18" s="1267"/>
      <c r="C18" s="873">
        <v>640</v>
      </c>
      <c r="D18" s="873">
        <v>631</v>
      </c>
      <c r="E18" s="873">
        <v>526</v>
      </c>
      <c r="F18" s="873">
        <v>617</v>
      </c>
      <c r="G18" s="873">
        <v>601</v>
      </c>
      <c r="H18" s="873">
        <v>489</v>
      </c>
      <c r="I18" s="873">
        <v>599</v>
      </c>
      <c r="J18" s="873">
        <v>563</v>
      </c>
      <c r="K18" s="873">
        <v>466</v>
      </c>
      <c r="L18" s="873">
        <v>598</v>
      </c>
      <c r="M18" s="873">
        <v>554</v>
      </c>
      <c r="N18" s="873">
        <v>449</v>
      </c>
      <c r="O18" s="873">
        <v>644</v>
      </c>
      <c r="P18" s="873">
        <v>552</v>
      </c>
      <c r="Q18" s="873">
        <v>441</v>
      </c>
      <c r="R18" s="873">
        <v>511</v>
      </c>
      <c r="S18" s="873">
        <v>452</v>
      </c>
      <c r="T18" s="873">
        <v>358</v>
      </c>
      <c r="U18" s="873">
        <f t="shared" si="1"/>
        <v>3609</v>
      </c>
      <c r="V18" s="873">
        <f t="shared" si="0"/>
        <v>3353</v>
      </c>
      <c r="W18" s="873">
        <f t="shared" si="0"/>
        <v>2729</v>
      </c>
      <c r="X18" s="873">
        <f t="shared" si="2"/>
        <v>9691</v>
      </c>
      <c r="Y18" s="873"/>
      <c r="Z18" s="1077" t="s">
        <v>199</v>
      </c>
      <c r="AA18" s="1077"/>
    </row>
    <row r="19" spans="1:27" ht="15.75">
      <c r="A19" s="1267" t="s">
        <v>66</v>
      </c>
      <c r="B19" s="1267"/>
      <c r="C19" s="873">
        <v>528</v>
      </c>
      <c r="D19" s="873">
        <v>478</v>
      </c>
      <c r="E19" s="873">
        <v>184</v>
      </c>
      <c r="F19" s="873">
        <v>524</v>
      </c>
      <c r="G19" s="873">
        <v>459</v>
      </c>
      <c r="H19" s="873">
        <v>148</v>
      </c>
      <c r="I19" s="873">
        <v>505</v>
      </c>
      <c r="J19" s="873">
        <v>445</v>
      </c>
      <c r="K19" s="873">
        <v>110</v>
      </c>
      <c r="L19" s="873">
        <v>515</v>
      </c>
      <c r="M19" s="873">
        <v>460</v>
      </c>
      <c r="N19" s="873">
        <v>90</v>
      </c>
      <c r="O19" s="873">
        <v>571</v>
      </c>
      <c r="P19" s="873">
        <v>509</v>
      </c>
      <c r="Q19" s="873">
        <v>67</v>
      </c>
      <c r="R19" s="873">
        <v>456</v>
      </c>
      <c r="S19" s="873">
        <v>393</v>
      </c>
      <c r="T19" s="873">
        <v>64</v>
      </c>
      <c r="U19" s="873">
        <f t="shared" si="1"/>
        <v>3099</v>
      </c>
      <c r="V19" s="873">
        <f t="shared" si="0"/>
        <v>2744</v>
      </c>
      <c r="W19" s="873">
        <f t="shared" si="0"/>
        <v>663</v>
      </c>
      <c r="X19" s="873">
        <f t="shared" si="2"/>
        <v>6506</v>
      </c>
      <c r="Y19" s="873"/>
      <c r="Z19" s="1077" t="s">
        <v>200</v>
      </c>
      <c r="AA19" s="1077"/>
    </row>
    <row r="20" spans="1:27" ht="15.75">
      <c r="A20" s="1267" t="s">
        <v>67</v>
      </c>
      <c r="B20" s="1267"/>
      <c r="C20" s="873">
        <v>596</v>
      </c>
      <c r="D20" s="873">
        <v>607</v>
      </c>
      <c r="E20" s="873">
        <v>193</v>
      </c>
      <c r="F20" s="873">
        <v>576</v>
      </c>
      <c r="G20" s="873">
        <v>578</v>
      </c>
      <c r="H20" s="873">
        <v>175</v>
      </c>
      <c r="I20" s="873">
        <v>574</v>
      </c>
      <c r="J20" s="873">
        <v>551</v>
      </c>
      <c r="K20" s="873">
        <v>166</v>
      </c>
      <c r="L20" s="873">
        <v>572</v>
      </c>
      <c r="M20" s="873">
        <v>529</v>
      </c>
      <c r="N20" s="873">
        <v>163</v>
      </c>
      <c r="O20" s="873">
        <v>579</v>
      </c>
      <c r="P20" s="873">
        <v>523</v>
      </c>
      <c r="Q20" s="873">
        <v>166</v>
      </c>
      <c r="R20" s="873">
        <v>486</v>
      </c>
      <c r="S20" s="873">
        <v>432</v>
      </c>
      <c r="T20" s="873">
        <v>138</v>
      </c>
      <c r="U20" s="873">
        <f t="shared" si="1"/>
        <v>3383</v>
      </c>
      <c r="V20" s="873">
        <f t="shared" si="0"/>
        <v>3220</v>
      </c>
      <c r="W20" s="873">
        <f t="shared" si="0"/>
        <v>1001</v>
      </c>
      <c r="X20" s="873">
        <f t="shared" si="2"/>
        <v>7604</v>
      </c>
      <c r="Y20" s="873"/>
      <c r="Z20" s="1077" t="s">
        <v>450</v>
      </c>
      <c r="AA20" s="1077"/>
    </row>
    <row r="21" spans="1:27" ht="15.75">
      <c r="A21" s="1267" t="s">
        <v>137</v>
      </c>
      <c r="B21" s="1267"/>
      <c r="C21" s="873">
        <v>391</v>
      </c>
      <c r="D21" s="873">
        <v>253</v>
      </c>
      <c r="E21" s="873">
        <v>588</v>
      </c>
      <c r="F21" s="873">
        <v>386</v>
      </c>
      <c r="G21" s="873">
        <v>252</v>
      </c>
      <c r="H21" s="873">
        <v>542</v>
      </c>
      <c r="I21" s="873">
        <v>376</v>
      </c>
      <c r="J21" s="873">
        <v>239</v>
      </c>
      <c r="K21" s="873">
        <v>508</v>
      </c>
      <c r="L21" s="873">
        <v>393</v>
      </c>
      <c r="M21" s="873">
        <v>271</v>
      </c>
      <c r="N21" s="873">
        <v>467</v>
      </c>
      <c r="O21" s="873">
        <v>413</v>
      </c>
      <c r="P21" s="873">
        <v>314</v>
      </c>
      <c r="Q21" s="873">
        <v>416</v>
      </c>
      <c r="R21" s="873">
        <v>321</v>
      </c>
      <c r="S21" s="873">
        <v>255</v>
      </c>
      <c r="T21" s="873">
        <v>367</v>
      </c>
      <c r="U21" s="873">
        <f t="shared" si="1"/>
        <v>2280</v>
      </c>
      <c r="V21" s="873">
        <f t="shared" si="0"/>
        <v>1584</v>
      </c>
      <c r="W21" s="873">
        <f t="shared" si="0"/>
        <v>2888</v>
      </c>
      <c r="X21" s="873">
        <f t="shared" si="2"/>
        <v>6752</v>
      </c>
      <c r="Y21" s="873"/>
      <c r="Z21" s="1077" t="s">
        <v>451</v>
      </c>
      <c r="AA21" s="1077"/>
    </row>
    <row r="22" spans="1:27" ht="15.75">
      <c r="A22" s="1267" t="s">
        <v>69</v>
      </c>
      <c r="B22" s="1267"/>
      <c r="C22" s="873">
        <v>221</v>
      </c>
      <c r="D22" s="873">
        <v>203</v>
      </c>
      <c r="E22" s="873">
        <v>449</v>
      </c>
      <c r="F22" s="873">
        <v>219</v>
      </c>
      <c r="G22" s="873">
        <v>194</v>
      </c>
      <c r="H22" s="873">
        <v>412</v>
      </c>
      <c r="I22" s="873">
        <v>210</v>
      </c>
      <c r="J22" s="873">
        <v>190</v>
      </c>
      <c r="K22" s="873">
        <v>392</v>
      </c>
      <c r="L22" s="873">
        <v>215</v>
      </c>
      <c r="M22" s="873">
        <v>205</v>
      </c>
      <c r="N22" s="873">
        <v>379</v>
      </c>
      <c r="O22" s="873">
        <v>238</v>
      </c>
      <c r="P22" s="873">
        <v>217</v>
      </c>
      <c r="Q22" s="873">
        <v>368</v>
      </c>
      <c r="R22" s="873">
        <v>155</v>
      </c>
      <c r="S22" s="873">
        <v>142</v>
      </c>
      <c r="T22" s="873">
        <v>304</v>
      </c>
      <c r="U22" s="873">
        <f t="shared" si="1"/>
        <v>1258</v>
      </c>
      <c r="V22" s="873">
        <f t="shared" si="0"/>
        <v>1151</v>
      </c>
      <c r="W22" s="873">
        <f t="shared" si="0"/>
        <v>2304</v>
      </c>
      <c r="X22" s="873">
        <f t="shared" si="2"/>
        <v>4713</v>
      </c>
      <c r="Y22" s="873"/>
      <c r="Z22" s="1077" t="s">
        <v>452</v>
      </c>
      <c r="AA22" s="1077"/>
    </row>
    <row r="23" spans="1:27" ht="15.75">
      <c r="A23" s="1267" t="s">
        <v>70</v>
      </c>
      <c r="B23" s="1267"/>
      <c r="C23" s="873">
        <v>480</v>
      </c>
      <c r="D23" s="873">
        <v>444</v>
      </c>
      <c r="E23" s="873">
        <v>605</v>
      </c>
      <c r="F23" s="873">
        <v>448</v>
      </c>
      <c r="G23" s="873">
        <v>399</v>
      </c>
      <c r="H23" s="873">
        <v>574</v>
      </c>
      <c r="I23" s="873">
        <v>418</v>
      </c>
      <c r="J23" s="873">
        <v>376</v>
      </c>
      <c r="K23" s="873">
        <v>532</v>
      </c>
      <c r="L23" s="873">
        <v>421</v>
      </c>
      <c r="M23" s="873">
        <v>367</v>
      </c>
      <c r="N23" s="873">
        <v>531</v>
      </c>
      <c r="O23" s="873">
        <v>508</v>
      </c>
      <c r="P23" s="873">
        <v>396</v>
      </c>
      <c r="Q23" s="873">
        <v>530</v>
      </c>
      <c r="R23" s="873">
        <v>362</v>
      </c>
      <c r="S23" s="873">
        <v>296</v>
      </c>
      <c r="T23" s="873">
        <v>445</v>
      </c>
      <c r="U23" s="873">
        <f t="shared" si="1"/>
        <v>2637</v>
      </c>
      <c r="V23" s="873">
        <f t="shared" si="0"/>
        <v>2278</v>
      </c>
      <c r="W23" s="873">
        <f t="shared" si="0"/>
        <v>3217</v>
      </c>
      <c r="X23" s="873">
        <f t="shared" si="2"/>
        <v>8132</v>
      </c>
      <c r="Y23" s="873"/>
      <c r="Z23" s="1077" t="s">
        <v>204</v>
      </c>
      <c r="AA23" s="1077"/>
    </row>
    <row r="24" spans="1:27" ht="15.75">
      <c r="A24" s="1267" t="s">
        <v>71</v>
      </c>
      <c r="B24" s="1267"/>
      <c r="C24" s="873">
        <v>881</v>
      </c>
      <c r="D24" s="873">
        <v>834</v>
      </c>
      <c r="E24" s="873">
        <v>735</v>
      </c>
      <c r="F24" s="873">
        <v>827</v>
      </c>
      <c r="G24" s="873">
        <v>741</v>
      </c>
      <c r="H24" s="873">
        <v>714</v>
      </c>
      <c r="I24" s="873">
        <v>771</v>
      </c>
      <c r="J24" s="873">
        <v>677</v>
      </c>
      <c r="K24" s="873">
        <v>699</v>
      </c>
      <c r="L24" s="873">
        <v>802</v>
      </c>
      <c r="M24" s="873">
        <v>701</v>
      </c>
      <c r="N24" s="873">
        <v>671</v>
      </c>
      <c r="O24" s="873">
        <v>943</v>
      </c>
      <c r="P24" s="873">
        <v>726</v>
      </c>
      <c r="Q24" s="873">
        <v>669</v>
      </c>
      <c r="R24" s="873">
        <v>709</v>
      </c>
      <c r="S24" s="873">
        <v>552</v>
      </c>
      <c r="T24" s="873">
        <v>607</v>
      </c>
      <c r="U24" s="873">
        <f t="shared" si="1"/>
        <v>4933</v>
      </c>
      <c r="V24" s="873">
        <f t="shared" si="1"/>
        <v>4231</v>
      </c>
      <c r="W24" s="873">
        <f t="shared" si="1"/>
        <v>4095</v>
      </c>
      <c r="X24" s="873">
        <f t="shared" si="2"/>
        <v>13259</v>
      </c>
      <c r="Y24" s="873"/>
      <c r="Z24" s="1077" t="s">
        <v>205</v>
      </c>
      <c r="AA24" s="1077"/>
    </row>
    <row r="25" spans="1:27" ht="15.75">
      <c r="A25" s="1267" t="s">
        <v>72</v>
      </c>
      <c r="B25" s="1267"/>
      <c r="C25" s="873">
        <v>480</v>
      </c>
      <c r="D25" s="873">
        <v>460</v>
      </c>
      <c r="E25" s="873">
        <v>390</v>
      </c>
      <c r="F25" s="873">
        <v>459</v>
      </c>
      <c r="G25" s="873">
        <v>375</v>
      </c>
      <c r="H25" s="873">
        <v>351</v>
      </c>
      <c r="I25" s="873">
        <v>409</v>
      </c>
      <c r="J25" s="873">
        <v>384</v>
      </c>
      <c r="K25" s="873">
        <v>378</v>
      </c>
      <c r="L25" s="873">
        <v>430</v>
      </c>
      <c r="M25" s="873">
        <v>374</v>
      </c>
      <c r="N25" s="873">
        <v>320</v>
      </c>
      <c r="O25" s="873">
        <v>449</v>
      </c>
      <c r="P25" s="873">
        <v>308</v>
      </c>
      <c r="Q25" s="873">
        <v>277</v>
      </c>
      <c r="R25" s="873">
        <v>370</v>
      </c>
      <c r="S25" s="873">
        <v>315</v>
      </c>
      <c r="T25" s="873">
        <v>311</v>
      </c>
      <c r="U25" s="873">
        <f t="shared" si="1"/>
        <v>2597</v>
      </c>
      <c r="V25" s="873">
        <f t="shared" si="1"/>
        <v>2216</v>
      </c>
      <c r="W25" s="873">
        <f t="shared" si="1"/>
        <v>2027</v>
      </c>
      <c r="X25" s="873">
        <f t="shared" si="2"/>
        <v>6840</v>
      </c>
      <c r="Y25" s="873"/>
      <c r="Z25" s="1077" t="s">
        <v>206</v>
      </c>
      <c r="AA25" s="1077"/>
    </row>
    <row r="26" spans="1:27" ht="15.75">
      <c r="A26" s="1278" t="s">
        <v>73</v>
      </c>
      <c r="B26" s="1278"/>
      <c r="C26" s="893">
        <v>993</v>
      </c>
      <c r="D26" s="893">
        <v>838</v>
      </c>
      <c r="E26" s="893">
        <v>444</v>
      </c>
      <c r="F26" s="893">
        <v>996</v>
      </c>
      <c r="G26" s="893">
        <v>796</v>
      </c>
      <c r="H26" s="893">
        <v>420</v>
      </c>
      <c r="I26" s="893">
        <v>971</v>
      </c>
      <c r="J26" s="893">
        <v>757</v>
      </c>
      <c r="K26" s="893">
        <v>410</v>
      </c>
      <c r="L26" s="893">
        <v>987</v>
      </c>
      <c r="M26" s="893">
        <v>813</v>
      </c>
      <c r="N26" s="893">
        <v>346</v>
      </c>
      <c r="O26" s="893">
        <v>1080</v>
      </c>
      <c r="P26" s="893">
        <v>892</v>
      </c>
      <c r="Q26" s="893">
        <v>236</v>
      </c>
      <c r="R26" s="893">
        <v>852</v>
      </c>
      <c r="S26" s="893">
        <v>725</v>
      </c>
      <c r="T26" s="893">
        <v>203</v>
      </c>
      <c r="U26" s="893">
        <f t="shared" si="1"/>
        <v>5879</v>
      </c>
      <c r="V26" s="893">
        <f t="shared" si="1"/>
        <v>4821</v>
      </c>
      <c r="W26" s="893">
        <f t="shared" si="1"/>
        <v>2059</v>
      </c>
      <c r="X26" s="893">
        <f t="shared" si="2"/>
        <v>12759</v>
      </c>
      <c r="Y26" s="893"/>
      <c r="Z26" s="1089" t="s">
        <v>382</v>
      </c>
      <c r="AA26" s="1089"/>
    </row>
    <row r="27" spans="1:27" ht="15.75">
      <c r="A27" s="1073" t="s">
        <v>32</v>
      </c>
      <c r="B27" s="1073"/>
      <c r="C27" s="791">
        <f t="shared" ref="C27:T27" si="3">SUM(C8:C26)</f>
        <v>8957</v>
      </c>
      <c r="D27" s="791">
        <f t="shared" si="3"/>
        <v>8032</v>
      </c>
      <c r="E27" s="791">
        <f t="shared" si="3"/>
        <v>9562</v>
      </c>
      <c r="F27" s="791">
        <f t="shared" si="3"/>
        <v>8467</v>
      </c>
      <c r="G27" s="791">
        <f t="shared" si="3"/>
        <v>7431</v>
      </c>
      <c r="H27" s="791">
        <f t="shared" si="3"/>
        <v>8971</v>
      </c>
      <c r="I27" s="791">
        <f t="shared" si="3"/>
        <v>8021</v>
      </c>
      <c r="J27" s="791">
        <f t="shared" si="3"/>
        <v>6932</v>
      </c>
      <c r="K27" s="791">
        <f t="shared" si="3"/>
        <v>8421</v>
      </c>
      <c r="L27" s="791">
        <f t="shared" si="3"/>
        <v>8200</v>
      </c>
      <c r="M27" s="791">
        <f t="shared" si="3"/>
        <v>7060</v>
      </c>
      <c r="N27" s="791">
        <f t="shared" si="3"/>
        <v>7756</v>
      </c>
      <c r="O27" s="791">
        <f t="shared" si="3"/>
        <v>9345</v>
      </c>
      <c r="P27" s="791">
        <f t="shared" si="3"/>
        <v>7661</v>
      </c>
      <c r="Q27" s="791">
        <f t="shared" si="3"/>
        <v>7064</v>
      </c>
      <c r="R27" s="791">
        <f t="shared" si="3"/>
        <v>7534</v>
      </c>
      <c r="S27" s="791">
        <f t="shared" si="3"/>
        <v>6321</v>
      </c>
      <c r="T27" s="791">
        <f t="shared" si="3"/>
        <v>6283</v>
      </c>
      <c r="U27" s="791">
        <f t="shared" ref="U27:W27" si="4">SUM(R27,O27,L27,I27,F27,C27)</f>
        <v>50524</v>
      </c>
      <c r="V27" s="791">
        <f t="shared" si="4"/>
        <v>43437</v>
      </c>
      <c r="W27" s="791">
        <f t="shared" si="4"/>
        <v>48057</v>
      </c>
      <c r="X27" s="488">
        <f t="shared" si="2"/>
        <v>142018</v>
      </c>
      <c r="Y27" s="488"/>
      <c r="Z27" s="1090" t="s">
        <v>181</v>
      </c>
      <c r="AA27" s="1090"/>
    </row>
    <row r="116" spans="3:15">
      <c r="C116" s="799"/>
      <c r="D116" s="799"/>
      <c r="E116" s="799"/>
      <c r="F116" s="799"/>
      <c r="G116" s="799"/>
      <c r="H116" s="799"/>
      <c r="I116" s="799"/>
      <c r="J116" s="799"/>
      <c r="K116" s="799"/>
      <c r="L116" s="799"/>
      <c r="M116" s="799"/>
      <c r="N116" s="799"/>
      <c r="O116" s="799"/>
    </row>
    <row r="117" spans="3:15">
      <c r="C117" s="799"/>
      <c r="D117" s="799"/>
      <c r="E117" s="799"/>
      <c r="F117" s="799"/>
      <c r="G117" s="799"/>
      <c r="H117" s="799"/>
      <c r="I117" s="799"/>
      <c r="J117" s="799"/>
      <c r="K117" s="799"/>
      <c r="L117" s="799"/>
      <c r="M117" s="799"/>
      <c r="N117" s="799"/>
      <c r="O117" s="799"/>
    </row>
    <row r="118" spans="3:15">
      <c r="C118" s="799"/>
      <c r="D118" s="799"/>
      <c r="E118" s="799"/>
      <c r="F118" s="799"/>
      <c r="G118" s="799"/>
      <c r="H118" s="799"/>
      <c r="I118" s="799"/>
      <c r="J118" s="799"/>
      <c r="K118" s="799"/>
      <c r="L118" s="799"/>
      <c r="M118" s="799"/>
      <c r="N118" s="799"/>
      <c r="O118" s="799"/>
    </row>
    <row r="119" spans="3:15">
      <c r="C119" s="799"/>
      <c r="D119" s="799"/>
      <c r="E119" s="799"/>
      <c r="F119" s="799"/>
      <c r="G119" s="799"/>
      <c r="H119" s="799"/>
      <c r="I119" s="799"/>
      <c r="J119" s="799"/>
      <c r="K119" s="799"/>
      <c r="L119" s="799"/>
      <c r="M119" s="799"/>
      <c r="N119" s="799"/>
      <c r="O119" s="799"/>
    </row>
  </sheetData>
  <mergeCells count="20">
    <mergeCell ref="AA11:AA16"/>
    <mergeCell ref="R4:T4"/>
    <mergeCell ref="U4:X4"/>
    <mergeCell ref="A11:A16"/>
    <mergeCell ref="C4:E4"/>
    <mergeCell ref="F4:H4"/>
    <mergeCell ref="I4:K4"/>
    <mergeCell ref="L4:N4"/>
    <mergeCell ref="F5:H5"/>
    <mergeCell ref="C5:E5"/>
    <mergeCell ref="R5:T5"/>
    <mergeCell ref="O5:Q5"/>
    <mergeCell ref="L5:N5"/>
    <mergeCell ref="I5:K5"/>
    <mergeCell ref="A1:Z1"/>
    <mergeCell ref="A2:Z2"/>
    <mergeCell ref="A3:B3"/>
    <mergeCell ref="O4:Q4"/>
    <mergeCell ref="Y4:AA7"/>
    <mergeCell ref="Y3:Z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BS117"/>
  <sheetViews>
    <sheetView rightToLeft="1" topLeftCell="A9" workbookViewId="0">
      <selection activeCell="A45" sqref="A45"/>
    </sheetView>
  </sheetViews>
  <sheetFormatPr defaultRowHeight="12.75"/>
  <cols>
    <col min="23" max="23" width="11.140625" customWidth="1"/>
    <col min="24" max="24" width="11" customWidth="1"/>
    <col min="27" max="27" width="11.5703125" customWidth="1"/>
    <col min="28" max="28" width="12.28515625" customWidth="1"/>
    <col min="29" max="29" width="12.7109375" customWidth="1"/>
    <col min="30" max="30" width="11.85546875" customWidth="1"/>
  </cols>
  <sheetData>
    <row r="1" spans="1:71" ht="18">
      <c r="A1" s="1416" t="s">
        <v>903</v>
      </c>
      <c r="B1" s="1416"/>
      <c r="C1" s="1416"/>
      <c r="D1" s="1416"/>
      <c r="E1" s="1416"/>
      <c r="F1" s="1416"/>
      <c r="G1" s="1416"/>
      <c r="H1" s="1416"/>
      <c r="I1" s="1416"/>
      <c r="J1" s="1416"/>
      <c r="K1" s="1416"/>
      <c r="L1" s="1416"/>
      <c r="M1" s="82"/>
      <c r="N1" s="1416" t="s">
        <v>748</v>
      </c>
      <c r="O1" s="1416"/>
      <c r="P1" s="1416"/>
      <c r="Q1" s="1416"/>
      <c r="R1" s="1416"/>
      <c r="S1" s="1416"/>
      <c r="T1" s="1416"/>
      <c r="U1" s="1416"/>
      <c r="V1" s="1416"/>
      <c r="W1" s="1101"/>
      <c r="X1" s="1101"/>
      <c r="Y1" s="1101"/>
      <c r="Z1" s="1101"/>
      <c r="AA1" s="1101"/>
      <c r="AB1" s="1101"/>
      <c r="AC1" s="1101"/>
      <c r="AD1" s="1101"/>
      <c r="AF1" s="1101" t="s">
        <v>401</v>
      </c>
      <c r="AG1" s="1101"/>
      <c r="AH1" s="1101"/>
      <c r="AI1" s="1101"/>
      <c r="AJ1" s="1101"/>
      <c r="AK1" s="1101"/>
      <c r="AL1" s="1101"/>
      <c r="AM1" s="1101"/>
      <c r="AN1" s="1101"/>
      <c r="AO1" s="1101"/>
      <c r="AP1" s="1101"/>
      <c r="AQ1" s="1101"/>
      <c r="AR1" s="1101"/>
      <c r="AS1" s="1101"/>
      <c r="AT1" s="1101"/>
      <c r="AU1" s="1101"/>
      <c r="AV1" s="1101"/>
      <c r="AW1" s="654"/>
      <c r="BB1" s="82"/>
      <c r="BC1" s="1101"/>
      <c r="BD1" s="1101"/>
      <c r="BE1" s="1101"/>
      <c r="BF1" s="1101"/>
      <c r="BG1" s="1101"/>
      <c r="BH1" s="1101"/>
      <c r="BI1" s="1101"/>
      <c r="BJ1" s="1101"/>
      <c r="BK1" s="1101"/>
      <c r="BL1" s="1101"/>
      <c r="BM1" s="1101"/>
      <c r="BN1" s="1101"/>
      <c r="BO1" s="1101"/>
      <c r="BP1" s="1101"/>
      <c r="BQ1" s="1101"/>
      <c r="BR1" s="1101"/>
      <c r="BS1" s="1101"/>
    </row>
    <row r="2" spans="1:71" ht="44.25" customHeight="1">
      <c r="A2" s="1454" t="s">
        <v>904</v>
      </c>
      <c r="B2" s="1454"/>
      <c r="C2" s="1454"/>
      <c r="D2" s="1454"/>
      <c r="E2" s="1454"/>
      <c r="F2" s="1454"/>
      <c r="G2" s="1454"/>
      <c r="H2" s="1454"/>
      <c r="I2" s="1454"/>
      <c r="J2" s="1454"/>
      <c r="K2" s="1454"/>
      <c r="L2" s="1454"/>
      <c r="M2" s="1454"/>
      <c r="N2" s="1454"/>
      <c r="O2" s="1454"/>
      <c r="P2" s="1454"/>
      <c r="Q2" s="1454"/>
      <c r="R2" s="1454"/>
      <c r="S2" s="1454"/>
      <c r="T2" s="1454"/>
      <c r="U2" s="1454"/>
      <c r="V2" s="1454"/>
      <c r="W2" s="1454"/>
      <c r="X2" s="1454"/>
      <c r="Y2" s="1454"/>
      <c r="Z2" s="1454"/>
      <c r="AA2" s="1454"/>
      <c r="AB2" s="1454"/>
      <c r="AC2" s="1454"/>
      <c r="AD2" s="1454"/>
      <c r="AE2" s="1454"/>
      <c r="AF2" s="654"/>
      <c r="AG2" s="654"/>
      <c r="AH2" s="654"/>
      <c r="AI2" s="654"/>
      <c r="AJ2" s="654"/>
      <c r="AK2" s="654"/>
      <c r="AL2" s="654"/>
      <c r="AM2" s="654"/>
      <c r="AN2" s="654"/>
      <c r="AO2" s="654"/>
      <c r="AP2" s="654"/>
      <c r="AQ2" s="654"/>
      <c r="AR2" s="654"/>
      <c r="AS2" s="654"/>
      <c r="AT2" s="654"/>
      <c r="AU2" s="654"/>
      <c r="AV2" s="654"/>
      <c r="AW2" s="654"/>
      <c r="BB2" s="82"/>
      <c r="BC2" s="654"/>
      <c r="BD2" s="654"/>
      <c r="BE2" s="654"/>
      <c r="BF2" s="654"/>
      <c r="BG2" s="654"/>
      <c r="BH2" s="654"/>
      <c r="BI2" s="654"/>
      <c r="BJ2" s="654"/>
      <c r="BK2" s="654"/>
      <c r="BL2" s="654"/>
      <c r="BM2" s="654"/>
      <c r="BN2" s="654"/>
      <c r="BO2" s="654"/>
      <c r="BP2" s="654"/>
      <c r="BQ2" s="654"/>
      <c r="BR2" s="654"/>
      <c r="BS2" s="654"/>
    </row>
    <row r="3" spans="1:71" ht="36">
      <c r="A3" s="1134" t="s">
        <v>905</v>
      </c>
      <c r="B3" s="1134"/>
      <c r="C3" s="1134"/>
      <c r="D3" s="1134"/>
      <c r="E3" s="310"/>
      <c r="F3" s="310"/>
      <c r="G3" s="310"/>
      <c r="H3" s="310"/>
      <c r="I3" s="310"/>
      <c r="J3" s="310"/>
      <c r="K3" s="1122" t="s">
        <v>906</v>
      </c>
      <c r="L3" s="1122"/>
      <c r="M3" s="310"/>
      <c r="N3" s="310"/>
      <c r="O3" s="310"/>
      <c r="P3" s="310"/>
      <c r="Q3" s="250"/>
      <c r="R3" s="250"/>
      <c r="S3" s="693"/>
      <c r="T3" s="693"/>
      <c r="U3" s="693"/>
      <c r="V3" s="693"/>
      <c r="W3" s="693"/>
      <c r="X3" s="693"/>
      <c r="Y3" s="693"/>
      <c r="Z3" s="693"/>
      <c r="AA3" s="1133" t="s">
        <v>747</v>
      </c>
      <c r="AB3" s="1133"/>
      <c r="AC3" s="894"/>
      <c r="AF3" s="1129" t="s">
        <v>907</v>
      </c>
      <c r="AG3" s="1129"/>
      <c r="AH3" s="1129"/>
      <c r="AI3" s="1129"/>
      <c r="AJ3" s="1129"/>
      <c r="AK3" s="1129"/>
      <c r="AL3" s="1129"/>
      <c r="AM3" s="1129"/>
      <c r="AN3" s="1129"/>
      <c r="AO3" s="1129"/>
      <c r="AP3" s="1129"/>
      <c r="AQ3" s="1129"/>
      <c r="AR3" s="1129"/>
      <c r="AS3" s="1129"/>
      <c r="AT3" s="1129"/>
      <c r="AU3" s="1129"/>
      <c r="AV3" s="1129"/>
      <c r="BB3" s="1129"/>
      <c r="BC3" s="1129"/>
      <c r="BD3" s="1129"/>
      <c r="BE3" s="1129"/>
      <c r="BF3" s="1129"/>
      <c r="BG3" s="1129"/>
      <c r="BH3" s="1129"/>
      <c r="BI3" s="1129"/>
      <c r="BJ3" s="1129"/>
      <c r="BK3" s="1129"/>
      <c r="BL3" s="1129"/>
      <c r="BM3" s="1129"/>
      <c r="BN3" s="1129"/>
      <c r="BO3" s="1129"/>
      <c r="BP3" s="1129"/>
      <c r="BQ3" s="1129"/>
      <c r="BR3" s="1129"/>
      <c r="BS3" s="115"/>
    </row>
    <row r="4" spans="1:71" ht="47.25">
      <c r="A4" s="1272" t="s">
        <v>41</v>
      </c>
      <c r="B4" s="1272"/>
      <c r="C4" s="1281" t="s">
        <v>908</v>
      </c>
      <c r="D4" s="1281" t="s">
        <v>909</v>
      </c>
      <c r="E4" s="1281" t="s">
        <v>910</v>
      </c>
      <c r="F4" s="1281" t="s">
        <v>911</v>
      </c>
      <c r="G4" s="1281" t="s">
        <v>911</v>
      </c>
      <c r="H4" s="1281"/>
      <c r="I4" s="1281"/>
      <c r="J4" s="1281" t="s">
        <v>912</v>
      </c>
      <c r="K4" s="1272" t="s">
        <v>180</v>
      </c>
      <c r="L4" s="1272"/>
      <c r="M4" s="244"/>
      <c r="N4" s="244"/>
      <c r="O4" s="244"/>
      <c r="P4" s="244"/>
      <c r="Q4" s="250"/>
      <c r="R4" s="250"/>
      <c r="S4" s="693"/>
      <c r="T4" s="693"/>
      <c r="U4" s="693"/>
      <c r="V4" s="693"/>
      <c r="W4" s="693"/>
      <c r="X4" s="693"/>
      <c r="Y4" s="693"/>
      <c r="Z4" s="693"/>
      <c r="AA4" s="895"/>
      <c r="AB4" s="895"/>
      <c r="AC4" s="894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BB4" s="665"/>
      <c r="BC4" s="665"/>
      <c r="BD4" s="665"/>
      <c r="BE4" s="665"/>
      <c r="BF4" s="665"/>
      <c r="BG4" s="665"/>
      <c r="BH4" s="665"/>
      <c r="BI4" s="665"/>
      <c r="BJ4" s="665"/>
      <c r="BK4" s="665"/>
      <c r="BL4" s="665"/>
      <c r="BM4" s="665"/>
      <c r="BN4" s="665"/>
      <c r="BO4" s="665"/>
      <c r="BP4" s="665"/>
      <c r="BQ4" s="665"/>
      <c r="BR4" s="665"/>
      <c r="BS4" s="115"/>
    </row>
    <row r="5" spans="1:71" ht="18">
      <c r="A5" s="1273"/>
      <c r="B5" s="1273"/>
      <c r="C5" s="1276"/>
      <c r="D5" s="1276"/>
      <c r="E5" s="1276"/>
      <c r="F5" s="1276"/>
      <c r="G5" s="1282" t="s">
        <v>913</v>
      </c>
      <c r="H5" s="1282"/>
      <c r="I5" s="1282"/>
      <c r="J5" s="1276"/>
      <c r="K5" s="1273"/>
      <c r="L5" s="1273"/>
      <c r="M5" s="665"/>
      <c r="N5" s="665"/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65"/>
      <c r="AA5" s="665"/>
      <c r="AB5" s="665"/>
      <c r="AC5" s="665"/>
      <c r="AF5" s="665"/>
      <c r="AG5" s="665"/>
      <c r="AH5" s="665"/>
      <c r="AI5" s="665"/>
      <c r="AJ5" s="665"/>
      <c r="AK5" s="665"/>
      <c r="AL5" s="665"/>
      <c r="AM5" s="665"/>
      <c r="AN5" s="665"/>
      <c r="AO5" s="665"/>
      <c r="AP5" s="665"/>
      <c r="AQ5" s="665"/>
      <c r="AR5" s="665"/>
      <c r="AS5" s="665"/>
      <c r="AT5" s="665"/>
      <c r="AU5" s="665"/>
      <c r="AV5" s="665"/>
      <c r="BB5" s="665"/>
      <c r="BC5" s="665"/>
      <c r="BD5" s="665"/>
      <c r="BE5" s="665"/>
      <c r="BF5" s="665"/>
      <c r="BG5" s="665"/>
      <c r="BH5" s="665"/>
      <c r="BI5" s="665"/>
      <c r="BJ5" s="665"/>
      <c r="BK5" s="665"/>
      <c r="BL5" s="665"/>
      <c r="BM5" s="665"/>
      <c r="BN5" s="665"/>
      <c r="BO5" s="665"/>
      <c r="BP5" s="665"/>
      <c r="BQ5" s="665"/>
      <c r="BR5" s="665"/>
      <c r="BS5" s="115"/>
    </row>
    <row r="6" spans="1:71" ht="36">
      <c r="A6" s="1273"/>
      <c r="B6" s="1273"/>
      <c r="C6" s="1276"/>
      <c r="D6" s="1276"/>
      <c r="E6" s="1276"/>
      <c r="F6" s="1276"/>
      <c r="G6" s="1276" t="s">
        <v>914</v>
      </c>
      <c r="H6" s="1276" t="s">
        <v>915</v>
      </c>
      <c r="I6" s="1276" t="s">
        <v>916</v>
      </c>
      <c r="J6" s="1276"/>
      <c r="K6" s="1273"/>
      <c r="L6" s="1273"/>
      <c r="M6" s="1070" t="s">
        <v>41</v>
      </c>
      <c r="N6" s="1070"/>
      <c r="O6" s="1174" t="s">
        <v>94</v>
      </c>
      <c r="P6" s="1174"/>
      <c r="Q6" s="1174" t="s">
        <v>99</v>
      </c>
      <c r="R6" s="1174"/>
      <c r="S6" s="1174" t="s">
        <v>96</v>
      </c>
      <c r="T6" s="1174"/>
      <c r="U6" s="1174" t="s">
        <v>97</v>
      </c>
      <c r="V6" s="1174"/>
      <c r="W6" s="1174" t="s">
        <v>98</v>
      </c>
      <c r="X6" s="1174"/>
      <c r="Y6" s="1174" t="s">
        <v>31</v>
      </c>
      <c r="Z6" s="1174"/>
      <c r="AA6" s="1174" t="s">
        <v>32</v>
      </c>
      <c r="AB6" s="1174"/>
      <c r="AC6" s="1174"/>
      <c r="AD6" s="1070" t="s">
        <v>180</v>
      </c>
      <c r="AE6" s="1070"/>
      <c r="AF6" s="636" t="s">
        <v>41</v>
      </c>
      <c r="AG6" s="636"/>
      <c r="AH6" s="668" t="s">
        <v>94</v>
      </c>
      <c r="AI6" s="668"/>
      <c r="AJ6" s="668" t="s">
        <v>99</v>
      </c>
      <c r="AK6" s="668"/>
      <c r="AL6" s="668" t="s">
        <v>96</v>
      </c>
      <c r="AM6" s="668"/>
      <c r="AN6" s="668" t="s">
        <v>97</v>
      </c>
      <c r="AO6" s="668"/>
      <c r="AP6" s="668" t="s">
        <v>98</v>
      </c>
      <c r="AQ6" s="668"/>
      <c r="AR6" s="668" t="s">
        <v>31</v>
      </c>
      <c r="AS6" s="668"/>
      <c r="AT6" s="668" t="s">
        <v>32</v>
      </c>
      <c r="AU6" s="668"/>
      <c r="AV6" s="668"/>
      <c r="AW6" s="636" t="s">
        <v>180</v>
      </c>
      <c r="AX6" s="636"/>
      <c r="AY6" s="1099" t="s">
        <v>41</v>
      </c>
      <c r="AZ6" s="1099"/>
      <c r="BA6" s="1162" t="s">
        <v>94</v>
      </c>
      <c r="BB6" s="1162"/>
      <c r="BC6" s="1162" t="s">
        <v>99</v>
      </c>
      <c r="BD6" s="1162"/>
      <c r="BE6" s="1162" t="s">
        <v>96</v>
      </c>
      <c r="BF6" s="1162"/>
      <c r="BG6" s="1162" t="s">
        <v>97</v>
      </c>
      <c r="BH6" s="1162"/>
      <c r="BI6" s="1162" t="s">
        <v>98</v>
      </c>
      <c r="BJ6" s="1162"/>
      <c r="BK6" s="1162" t="s">
        <v>31</v>
      </c>
      <c r="BL6" s="1162"/>
      <c r="BM6" s="1162" t="s">
        <v>32</v>
      </c>
      <c r="BN6" s="1162"/>
      <c r="BO6" s="1162"/>
      <c r="BP6" s="1099" t="s">
        <v>180</v>
      </c>
      <c r="BQ6" s="1099"/>
    </row>
    <row r="7" spans="1:71" ht="94.5">
      <c r="A7" s="1273"/>
      <c r="B7" s="1273"/>
      <c r="C7" s="1276" t="s">
        <v>917</v>
      </c>
      <c r="D7" s="1276" t="s">
        <v>918</v>
      </c>
      <c r="E7" s="1276" t="s">
        <v>919</v>
      </c>
      <c r="F7" s="1276" t="s">
        <v>920</v>
      </c>
      <c r="G7" s="1276"/>
      <c r="H7" s="1276"/>
      <c r="I7" s="1276"/>
      <c r="J7" s="1276"/>
      <c r="K7" s="1273"/>
      <c r="L7" s="1273"/>
      <c r="M7" s="1082"/>
      <c r="N7" s="1082"/>
      <c r="O7" s="1175" t="s">
        <v>262</v>
      </c>
      <c r="P7" s="1175"/>
      <c r="Q7" s="1175" t="s">
        <v>263</v>
      </c>
      <c r="R7" s="1175"/>
      <c r="S7" s="1175" t="s">
        <v>264</v>
      </c>
      <c r="T7" s="1175"/>
      <c r="U7" s="1175" t="s">
        <v>265</v>
      </c>
      <c r="V7" s="1175"/>
      <c r="W7" s="1175" t="s">
        <v>261</v>
      </c>
      <c r="X7" s="1175"/>
      <c r="Y7" s="1175" t="s">
        <v>268</v>
      </c>
      <c r="Z7" s="1175"/>
      <c r="AA7" s="673"/>
      <c r="AB7" s="673" t="s">
        <v>181</v>
      </c>
      <c r="AC7" s="673"/>
      <c r="AD7" s="1082"/>
      <c r="AE7" s="1082"/>
      <c r="AF7" s="637"/>
      <c r="AG7" s="637"/>
      <c r="AH7" s="673" t="s">
        <v>262</v>
      </c>
      <c r="AI7" s="673"/>
      <c r="AJ7" s="673" t="s">
        <v>263</v>
      </c>
      <c r="AK7" s="673"/>
      <c r="AL7" s="673" t="s">
        <v>264</v>
      </c>
      <c r="AM7" s="673"/>
      <c r="AN7" s="673" t="s">
        <v>265</v>
      </c>
      <c r="AO7" s="673"/>
      <c r="AP7" s="673" t="s">
        <v>261</v>
      </c>
      <c r="AQ7" s="673"/>
      <c r="AR7" s="673" t="s">
        <v>268</v>
      </c>
      <c r="AS7" s="673"/>
      <c r="AT7" s="673"/>
      <c r="AU7" s="673" t="s">
        <v>181</v>
      </c>
      <c r="AV7" s="673"/>
      <c r="AW7" s="637"/>
      <c r="AX7" s="637"/>
      <c r="AY7" s="1101"/>
      <c r="AZ7" s="1101"/>
      <c r="BA7" s="1161" t="s">
        <v>262</v>
      </c>
      <c r="BB7" s="1161"/>
      <c r="BC7" s="1161" t="s">
        <v>263</v>
      </c>
      <c r="BD7" s="1161"/>
      <c r="BE7" s="1161" t="s">
        <v>264</v>
      </c>
      <c r="BF7" s="1161"/>
      <c r="BG7" s="1161" t="s">
        <v>265</v>
      </c>
      <c r="BH7" s="1161"/>
      <c r="BI7" s="1161" t="s">
        <v>261</v>
      </c>
      <c r="BJ7" s="1161"/>
      <c r="BK7" s="1161" t="s">
        <v>268</v>
      </c>
      <c r="BL7" s="1161"/>
      <c r="BM7" s="680"/>
      <c r="BN7" s="680" t="s">
        <v>181</v>
      </c>
      <c r="BO7" s="680"/>
      <c r="BP7" s="1101"/>
      <c r="BQ7" s="1101"/>
    </row>
    <row r="8" spans="1:71" ht="63">
      <c r="A8" s="1274"/>
      <c r="B8" s="1274"/>
      <c r="C8" s="1283"/>
      <c r="D8" s="1283"/>
      <c r="E8" s="1283"/>
      <c r="F8" s="1283"/>
      <c r="G8" s="882" t="s">
        <v>921</v>
      </c>
      <c r="H8" s="882" t="s">
        <v>922</v>
      </c>
      <c r="I8" s="882" t="s">
        <v>923</v>
      </c>
      <c r="J8" s="896" t="s">
        <v>924</v>
      </c>
      <c r="K8" s="1274"/>
      <c r="L8" s="1274"/>
      <c r="M8" s="1071"/>
      <c r="N8" s="1071"/>
      <c r="O8" s="638" t="s">
        <v>186</v>
      </c>
      <c r="P8" s="638" t="s">
        <v>185</v>
      </c>
      <c r="Q8" s="638" t="s">
        <v>186</v>
      </c>
      <c r="R8" s="638" t="s">
        <v>185</v>
      </c>
      <c r="S8" s="638" t="s">
        <v>186</v>
      </c>
      <c r="T8" s="638" t="s">
        <v>185</v>
      </c>
      <c r="U8" s="638" t="s">
        <v>186</v>
      </c>
      <c r="V8" s="638" t="s">
        <v>185</v>
      </c>
      <c r="W8" s="638" t="s">
        <v>186</v>
      </c>
      <c r="X8" s="638" t="s">
        <v>185</v>
      </c>
      <c r="Y8" s="638" t="s">
        <v>186</v>
      </c>
      <c r="Z8" s="638" t="s">
        <v>185</v>
      </c>
      <c r="AA8" s="638" t="s">
        <v>186</v>
      </c>
      <c r="AB8" s="638" t="s">
        <v>185</v>
      </c>
      <c r="AC8" s="638" t="s">
        <v>181</v>
      </c>
      <c r="AD8" s="1071"/>
      <c r="AE8" s="1071"/>
      <c r="AF8" s="638"/>
      <c r="AG8" s="638"/>
      <c r="AH8" s="638" t="s">
        <v>186</v>
      </c>
      <c r="AI8" s="638" t="s">
        <v>185</v>
      </c>
      <c r="AJ8" s="638" t="s">
        <v>186</v>
      </c>
      <c r="AK8" s="638" t="s">
        <v>185</v>
      </c>
      <c r="AL8" s="638" t="s">
        <v>186</v>
      </c>
      <c r="AM8" s="638" t="s">
        <v>185</v>
      </c>
      <c r="AN8" s="638" t="s">
        <v>186</v>
      </c>
      <c r="AO8" s="638" t="s">
        <v>185</v>
      </c>
      <c r="AP8" s="638" t="s">
        <v>186</v>
      </c>
      <c r="AQ8" s="638" t="s">
        <v>185</v>
      </c>
      <c r="AR8" s="638" t="s">
        <v>186</v>
      </c>
      <c r="AS8" s="638" t="s">
        <v>185</v>
      </c>
      <c r="AT8" s="638" t="s">
        <v>186</v>
      </c>
      <c r="AU8" s="638" t="s">
        <v>185</v>
      </c>
      <c r="AV8" s="638" t="s">
        <v>181</v>
      </c>
      <c r="AW8" s="638"/>
      <c r="AX8" s="638"/>
      <c r="AY8" s="1102"/>
      <c r="AZ8" s="1102"/>
      <c r="BA8" s="655" t="s">
        <v>186</v>
      </c>
      <c r="BB8" s="655" t="s">
        <v>185</v>
      </c>
      <c r="BC8" s="655" t="s">
        <v>186</v>
      </c>
      <c r="BD8" s="655" t="s">
        <v>185</v>
      </c>
      <c r="BE8" s="655" t="s">
        <v>186</v>
      </c>
      <c r="BF8" s="655" t="s">
        <v>185</v>
      </c>
      <c r="BG8" s="655" t="s">
        <v>186</v>
      </c>
      <c r="BH8" s="655" t="s">
        <v>185</v>
      </c>
      <c r="BI8" s="655" t="s">
        <v>186</v>
      </c>
      <c r="BJ8" s="655" t="s">
        <v>185</v>
      </c>
      <c r="BK8" s="655" t="s">
        <v>186</v>
      </c>
      <c r="BL8" s="655" t="s">
        <v>185</v>
      </c>
      <c r="BM8" s="655" t="s">
        <v>186</v>
      </c>
      <c r="BN8" s="655" t="s">
        <v>185</v>
      </c>
      <c r="BO8" s="655" t="s">
        <v>181</v>
      </c>
      <c r="BP8" s="1102"/>
      <c r="BQ8" s="1102"/>
    </row>
    <row r="9" spans="1:71" ht="18">
      <c r="A9" s="1138" t="s">
        <v>54</v>
      </c>
      <c r="B9" s="1138"/>
      <c r="C9" s="897">
        <v>46</v>
      </c>
      <c r="D9" s="897">
        <v>0</v>
      </c>
      <c r="E9" s="897">
        <v>0</v>
      </c>
      <c r="F9" s="897">
        <v>0</v>
      </c>
      <c r="G9" s="897">
        <v>4</v>
      </c>
      <c r="H9" s="897">
        <v>2</v>
      </c>
      <c r="I9" s="897">
        <v>0</v>
      </c>
      <c r="J9" s="897">
        <v>0</v>
      </c>
      <c r="K9" s="1078" t="s">
        <v>449</v>
      </c>
      <c r="L9" s="1078"/>
      <c r="M9" s="1172" t="s">
        <v>54</v>
      </c>
      <c r="N9" s="1172"/>
      <c r="O9" s="131">
        <v>542</v>
      </c>
      <c r="P9" s="131">
        <v>509</v>
      </c>
      <c r="Q9" s="131">
        <v>421</v>
      </c>
      <c r="R9" s="131">
        <v>352</v>
      </c>
      <c r="S9" s="131">
        <v>386</v>
      </c>
      <c r="T9" s="131">
        <v>383</v>
      </c>
      <c r="U9" s="131">
        <v>352</v>
      </c>
      <c r="V9" s="131">
        <v>455</v>
      </c>
      <c r="W9" s="131">
        <v>466</v>
      </c>
      <c r="X9" s="131">
        <v>639</v>
      </c>
      <c r="Y9" s="131">
        <v>259</v>
      </c>
      <c r="Z9" s="131">
        <v>379</v>
      </c>
      <c r="AA9" s="131">
        <f>SUM(Y9,W9,U9,S9,Q9,O9)</f>
        <v>2426</v>
      </c>
      <c r="AB9" s="131">
        <f>SUM(Z9,X9,V9,T9,R9,P9)</f>
        <v>2717</v>
      </c>
      <c r="AC9" s="132">
        <f>SUM(AA9,AB9)</f>
        <v>5143</v>
      </c>
      <c r="AD9" s="1173" t="s">
        <v>279</v>
      </c>
      <c r="AE9" s="1173"/>
      <c r="AF9" s="669" t="s">
        <v>54</v>
      </c>
      <c r="AG9" s="669"/>
      <c r="AH9" s="142">
        <v>0</v>
      </c>
      <c r="AI9" s="142">
        <v>0</v>
      </c>
      <c r="AJ9" s="142">
        <v>0</v>
      </c>
      <c r="AK9" s="142">
        <v>0</v>
      </c>
      <c r="AL9" s="142">
        <v>0</v>
      </c>
      <c r="AM9" s="142">
        <v>0</v>
      </c>
      <c r="AN9" s="141">
        <v>0</v>
      </c>
      <c r="AO9" s="141">
        <v>0</v>
      </c>
      <c r="AP9" s="141">
        <v>0</v>
      </c>
      <c r="AQ9" s="141">
        <v>0</v>
      </c>
      <c r="AR9" s="141">
        <v>0</v>
      </c>
      <c r="AS9" s="141">
        <v>0</v>
      </c>
      <c r="AT9" s="145">
        <f>SUM(AR9,AP9,AN9,AL9,AJ9,AH9)</f>
        <v>0</v>
      </c>
      <c r="AU9" s="141">
        <f>SUM(AS9,AQ9,AO9,AM9,AK9,AI9)</f>
        <v>0</v>
      </c>
      <c r="AV9" s="132">
        <f>SUM(AT9:AU9)</f>
        <v>0</v>
      </c>
      <c r="AW9" s="670" t="s">
        <v>279</v>
      </c>
      <c r="AX9" s="670"/>
      <c r="AY9" s="1156" t="s">
        <v>54</v>
      </c>
      <c r="AZ9" s="1156"/>
      <c r="BA9" s="116">
        <v>0</v>
      </c>
      <c r="BB9" s="116">
        <v>0</v>
      </c>
      <c r="BC9" s="116">
        <v>0</v>
      </c>
      <c r="BD9" s="116">
        <v>0</v>
      </c>
      <c r="BE9" s="116">
        <v>0</v>
      </c>
      <c r="BF9" s="116">
        <v>0</v>
      </c>
      <c r="BG9" s="116">
        <v>0</v>
      </c>
      <c r="BH9" s="116"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f t="shared" ref="BM9:BN25" si="0">SUM(BK9,BI9,BG9,BE9,BC9,BA9)</f>
        <v>0</v>
      </c>
      <c r="BN9" s="116">
        <f t="shared" si="0"/>
        <v>0</v>
      </c>
      <c r="BO9" s="117">
        <f t="shared" ref="BO9:BO27" si="1">SUM(BM9,BN9)</f>
        <v>0</v>
      </c>
      <c r="BP9" s="1155" t="s">
        <v>279</v>
      </c>
      <c r="BQ9" s="1155"/>
    </row>
    <row r="10" spans="1:71" ht="18">
      <c r="A10" s="1088" t="s">
        <v>55</v>
      </c>
      <c r="B10" s="1088"/>
      <c r="C10" s="557">
        <v>152</v>
      </c>
      <c r="D10" s="557">
        <v>0</v>
      </c>
      <c r="E10" s="557">
        <v>0</v>
      </c>
      <c r="F10" s="557">
        <v>0</v>
      </c>
      <c r="G10" s="557">
        <v>305</v>
      </c>
      <c r="H10" s="557">
        <v>50</v>
      </c>
      <c r="I10" s="557">
        <v>2</v>
      </c>
      <c r="J10" s="557">
        <v>0</v>
      </c>
      <c r="K10" s="1077" t="s">
        <v>191</v>
      </c>
      <c r="L10" s="1077"/>
      <c r="M10" s="1166" t="s">
        <v>55</v>
      </c>
      <c r="N10" s="1166"/>
      <c r="O10" s="116">
        <v>177</v>
      </c>
      <c r="P10" s="116">
        <v>143</v>
      </c>
      <c r="Q10" s="116">
        <v>96</v>
      </c>
      <c r="R10" s="116">
        <v>104</v>
      </c>
      <c r="S10" s="116">
        <v>91</v>
      </c>
      <c r="T10" s="116">
        <v>113</v>
      </c>
      <c r="U10" s="116">
        <v>139</v>
      </c>
      <c r="V10" s="116">
        <v>159</v>
      </c>
      <c r="W10" s="116">
        <v>204</v>
      </c>
      <c r="X10" s="116">
        <v>269</v>
      </c>
      <c r="Y10" s="116">
        <v>72</v>
      </c>
      <c r="Z10" s="116">
        <v>83</v>
      </c>
      <c r="AA10" s="116">
        <f t="shared" ref="AA10:AB27" si="2">SUM(Y10,W10,U10,S10,Q10,O10)</f>
        <v>779</v>
      </c>
      <c r="AB10" s="116">
        <f t="shared" si="2"/>
        <v>871</v>
      </c>
      <c r="AC10" s="117">
        <f t="shared" ref="AC10:AC27" si="3">SUM(AA10,AB10)</f>
        <v>1650</v>
      </c>
      <c r="AD10" s="1167" t="s">
        <v>191</v>
      </c>
      <c r="AE10" s="1167"/>
      <c r="AF10" s="671" t="s">
        <v>55</v>
      </c>
      <c r="AG10" s="671"/>
      <c r="AH10" s="142">
        <v>0</v>
      </c>
      <c r="AI10" s="142">
        <v>0</v>
      </c>
      <c r="AJ10" s="142">
        <v>1</v>
      </c>
      <c r="AK10" s="142">
        <v>1</v>
      </c>
      <c r="AL10" s="142">
        <v>2</v>
      </c>
      <c r="AM10" s="142">
        <v>2</v>
      </c>
      <c r="AN10" s="142">
        <v>1</v>
      </c>
      <c r="AO10" s="142">
        <v>1</v>
      </c>
      <c r="AP10" s="142">
        <v>0</v>
      </c>
      <c r="AQ10" s="142">
        <v>0</v>
      </c>
      <c r="AR10" s="142">
        <v>0</v>
      </c>
      <c r="AS10" s="142">
        <v>0</v>
      </c>
      <c r="AT10" s="146">
        <f>SUM(AR10,AP10,AN10,AL10,AJ10,AH10)</f>
        <v>4</v>
      </c>
      <c r="AU10" s="146">
        <f t="shared" ref="AU10:AV26" si="4">SUM(AS10,AQ10,AO10,AM10,AK10,AI10)</f>
        <v>4</v>
      </c>
      <c r="AV10" s="146">
        <f t="shared" si="4"/>
        <v>8</v>
      </c>
      <c r="AW10" s="672" t="s">
        <v>191</v>
      </c>
      <c r="AX10" s="672"/>
      <c r="AY10" s="1156" t="s">
        <v>55</v>
      </c>
      <c r="AZ10" s="1156"/>
      <c r="BA10" s="116">
        <v>0</v>
      </c>
      <c r="BB10" s="116">
        <v>1</v>
      </c>
      <c r="BC10" s="116">
        <v>0</v>
      </c>
      <c r="BD10" s="116">
        <v>0</v>
      </c>
      <c r="BE10" s="116">
        <v>0</v>
      </c>
      <c r="BF10" s="116">
        <v>0</v>
      </c>
      <c r="BG10" s="116">
        <v>0</v>
      </c>
      <c r="BH10" s="116"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f t="shared" si="0"/>
        <v>0</v>
      </c>
      <c r="BN10" s="116">
        <f t="shared" si="0"/>
        <v>1</v>
      </c>
      <c r="BO10" s="117">
        <f t="shared" si="1"/>
        <v>1</v>
      </c>
      <c r="BP10" s="1155" t="s">
        <v>191</v>
      </c>
      <c r="BQ10" s="1155"/>
    </row>
    <row r="11" spans="1:71" ht="18">
      <c r="A11" s="1088" t="s">
        <v>56</v>
      </c>
      <c r="B11" s="1088"/>
      <c r="C11" s="557">
        <v>167</v>
      </c>
      <c r="D11" s="557">
        <v>0</v>
      </c>
      <c r="E11" s="557">
        <v>0</v>
      </c>
      <c r="F11" s="557">
        <v>0</v>
      </c>
      <c r="G11" s="557">
        <v>17</v>
      </c>
      <c r="H11" s="557">
        <v>0</v>
      </c>
      <c r="I11" s="557">
        <v>0</v>
      </c>
      <c r="J11" s="557">
        <v>0</v>
      </c>
      <c r="K11" s="1077" t="s">
        <v>192</v>
      </c>
      <c r="L11" s="1077"/>
      <c r="M11" s="1166" t="s">
        <v>56</v>
      </c>
      <c r="N11" s="1166"/>
      <c r="O11" s="116">
        <v>97</v>
      </c>
      <c r="P11" s="116">
        <v>125</v>
      </c>
      <c r="Q11" s="116">
        <v>71</v>
      </c>
      <c r="R11" s="116">
        <v>84</v>
      </c>
      <c r="S11" s="116">
        <v>65</v>
      </c>
      <c r="T11" s="116">
        <v>76</v>
      </c>
      <c r="U11" s="116">
        <v>98</v>
      </c>
      <c r="V11" s="116">
        <v>99</v>
      </c>
      <c r="W11" s="116">
        <v>273</v>
      </c>
      <c r="X11" s="116">
        <v>242</v>
      </c>
      <c r="Y11" s="116">
        <v>119</v>
      </c>
      <c r="Z11" s="116">
        <v>151</v>
      </c>
      <c r="AA11" s="116">
        <f t="shared" si="2"/>
        <v>723</v>
      </c>
      <c r="AB11" s="116">
        <f t="shared" si="2"/>
        <v>777</v>
      </c>
      <c r="AC11" s="117">
        <f t="shared" si="3"/>
        <v>1500</v>
      </c>
      <c r="AD11" s="1167" t="s">
        <v>192</v>
      </c>
      <c r="AE11" s="1167"/>
      <c r="AF11" s="671" t="s">
        <v>56</v>
      </c>
      <c r="AG11" s="671"/>
      <c r="AH11" s="142">
        <v>0</v>
      </c>
      <c r="AI11" s="142">
        <v>0</v>
      </c>
      <c r="AJ11" s="142">
        <v>0</v>
      </c>
      <c r="AK11" s="142">
        <v>0</v>
      </c>
      <c r="AL11" s="142">
        <v>0</v>
      </c>
      <c r="AM11" s="142">
        <v>0</v>
      </c>
      <c r="AN11" s="142">
        <v>0</v>
      </c>
      <c r="AO11" s="142">
        <v>0</v>
      </c>
      <c r="AP11" s="142">
        <v>0</v>
      </c>
      <c r="AQ11" s="142">
        <v>0</v>
      </c>
      <c r="AR11" s="142">
        <v>0</v>
      </c>
      <c r="AS11" s="142">
        <v>0</v>
      </c>
      <c r="AT11" s="146">
        <f t="shared" ref="AT11:AV27" si="5">SUM(AR11,AP11,AN11,AL11,AJ11,AH11)</f>
        <v>0</v>
      </c>
      <c r="AU11" s="146">
        <f t="shared" si="4"/>
        <v>0</v>
      </c>
      <c r="AV11" s="146">
        <f t="shared" si="4"/>
        <v>0</v>
      </c>
      <c r="AW11" s="672" t="s">
        <v>192</v>
      </c>
      <c r="AX11" s="672"/>
      <c r="AY11" s="1156" t="s">
        <v>56</v>
      </c>
      <c r="AZ11" s="1156"/>
      <c r="BA11" s="116">
        <v>0</v>
      </c>
      <c r="BB11" s="116">
        <v>0</v>
      </c>
      <c r="BC11" s="116">
        <v>0</v>
      </c>
      <c r="BD11" s="116">
        <v>0</v>
      </c>
      <c r="BE11" s="116">
        <v>0</v>
      </c>
      <c r="BF11" s="116">
        <v>0</v>
      </c>
      <c r="BG11" s="116">
        <v>0</v>
      </c>
      <c r="BH11" s="116"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f t="shared" si="0"/>
        <v>0</v>
      </c>
      <c r="BN11" s="116">
        <f t="shared" si="0"/>
        <v>0</v>
      </c>
      <c r="BO11" s="117">
        <f t="shared" si="1"/>
        <v>0</v>
      </c>
      <c r="BP11" s="1155" t="s">
        <v>192</v>
      </c>
      <c r="BQ11" s="1155"/>
    </row>
    <row r="12" spans="1:71" ht="70.5">
      <c r="A12" s="1079" t="s">
        <v>364</v>
      </c>
      <c r="B12" s="205" t="s">
        <v>331</v>
      </c>
      <c r="C12" s="557">
        <v>161</v>
      </c>
      <c r="D12" s="557">
        <v>2</v>
      </c>
      <c r="E12" s="557">
        <v>1</v>
      </c>
      <c r="F12" s="557">
        <v>2</v>
      </c>
      <c r="G12" s="557">
        <v>12</v>
      </c>
      <c r="H12" s="557">
        <v>6</v>
      </c>
      <c r="I12" s="557">
        <v>0</v>
      </c>
      <c r="J12" s="557">
        <v>0</v>
      </c>
      <c r="K12" s="404" t="s">
        <v>453</v>
      </c>
      <c r="L12" s="1091" t="s">
        <v>179</v>
      </c>
      <c r="M12" s="1168" t="s">
        <v>57</v>
      </c>
      <c r="N12" s="671" t="s">
        <v>58</v>
      </c>
      <c r="O12" s="116">
        <v>351</v>
      </c>
      <c r="P12" s="116">
        <v>316</v>
      </c>
      <c r="Q12" s="116">
        <v>266</v>
      </c>
      <c r="R12" s="116">
        <v>227</v>
      </c>
      <c r="S12" s="116">
        <v>206</v>
      </c>
      <c r="T12" s="116">
        <v>217</v>
      </c>
      <c r="U12" s="116">
        <v>319</v>
      </c>
      <c r="V12" s="116">
        <v>234</v>
      </c>
      <c r="W12" s="116">
        <v>559</v>
      </c>
      <c r="X12" s="116">
        <v>515</v>
      </c>
      <c r="Y12" s="116">
        <v>287</v>
      </c>
      <c r="Z12" s="116">
        <v>238</v>
      </c>
      <c r="AA12" s="116">
        <f t="shared" si="2"/>
        <v>1988</v>
      </c>
      <c r="AB12" s="116">
        <f t="shared" si="2"/>
        <v>1747</v>
      </c>
      <c r="AC12" s="117">
        <f t="shared" si="3"/>
        <v>3735</v>
      </c>
      <c r="AD12" s="672" t="s">
        <v>193</v>
      </c>
      <c r="AE12" s="1169" t="s">
        <v>179</v>
      </c>
      <c r="AF12" s="674" t="s">
        <v>57</v>
      </c>
      <c r="AG12" s="671" t="s">
        <v>58</v>
      </c>
      <c r="AH12" s="142">
        <v>3</v>
      </c>
      <c r="AI12" s="142">
        <v>0</v>
      </c>
      <c r="AJ12" s="142">
        <v>2</v>
      </c>
      <c r="AK12" s="142">
        <v>1</v>
      </c>
      <c r="AL12" s="142">
        <v>0</v>
      </c>
      <c r="AM12" s="142">
        <v>1</v>
      </c>
      <c r="AN12" s="142">
        <v>1</v>
      </c>
      <c r="AO12" s="142">
        <v>1</v>
      </c>
      <c r="AP12" s="142">
        <v>2</v>
      </c>
      <c r="AQ12" s="142">
        <v>1</v>
      </c>
      <c r="AR12" s="142">
        <v>1</v>
      </c>
      <c r="AS12" s="142">
        <v>0</v>
      </c>
      <c r="AT12" s="146">
        <f t="shared" si="5"/>
        <v>9</v>
      </c>
      <c r="AU12" s="146">
        <f t="shared" si="4"/>
        <v>4</v>
      </c>
      <c r="AV12" s="146">
        <f t="shared" si="4"/>
        <v>15</v>
      </c>
      <c r="AW12" s="672" t="s">
        <v>193</v>
      </c>
      <c r="AX12" s="675" t="s">
        <v>179</v>
      </c>
      <c r="AY12" s="1157" t="s">
        <v>57</v>
      </c>
      <c r="AZ12" s="678" t="s">
        <v>58</v>
      </c>
      <c r="BA12" s="116">
        <v>0</v>
      </c>
      <c r="BB12" s="116">
        <v>2</v>
      </c>
      <c r="BC12" s="116">
        <v>0</v>
      </c>
      <c r="BD12" s="116">
        <v>1</v>
      </c>
      <c r="BE12" s="116">
        <v>0</v>
      </c>
      <c r="BF12" s="116">
        <v>0</v>
      </c>
      <c r="BG12" s="116">
        <v>0</v>
      </c>
      <c r="BH12" s="116">
        <v>0</v>
      </c>
      <c r="BI12" s="116">
        <v>0</v>
      </c>
      <c r="BJ12" s="116">
        <v>1</v>
      </c>
      <c r="BK12" s="116">
        <v>0</v>
      </c>
      <c r="BL12" s="116">
        <v>0</v>
      </c>
      <c r="BM12" s="116">
        <f t="shared" si="0"/>
        <v>0</v>
      </c>
      <c r="BN12" s="116">
        <f t="shared" si="0"/>
        <v>4</v>
      </c>
      <c r="BO12" s="117">
        <f t="shared" si="1"/>
        <v>4</v>
      </c>
      <c r="BP12" s="679" t="s">
        <v>193</v>
      </c>
      <c r="BQ12" s="1158" t="s">
        <v>179</v>
      </c>
    </row>
    <row r="13" spans="1:71" ht="18">
      <c r="A13" s="1135"/>
      <c r="B13" s="205" t="s">
        <v>333</v>
      </c>
      <c r="C13" s="557">
        <v>145</v>
      </c>
      <c r="D13" s="557">
        <v>13</v>
      </c>
      <c r="E13" s="557">
        <v>0</v>
      </c>
      <c r="F13" s="557">
        <v>0</v>
      </c>
      <c r="G13" s="557">
        <v>0</v>
      </c>
      <c r="H13" s="557">
        <v>2</v>
      </c>
      <c r="I13" s="557">
        <v>3</v>
      </c>
      <c r="J13" s="557">
        <v>0</v>
      </c>
      <c r="K13" s="404" t="s">
        <v>454</v>
      </c>
      <c r="L13" s="1092"/>
      <c r="M13" s="1168"/>
      <c r="N13" s="671" t="s">
        <v>59</v>
      </c>
      <c r="O13" s="116">
        <v>842</v>
      </c>
      <c r="P13" s="116">
        <v>756</v>
      </c>
      <c r="Q13" s="116">
        <v>655</v>
      </c>
      <c r="R13" s="116">
        <v>605</v>
      </c>
      <c r="S13" s="116">
        <v>670</v>
      </c>
      <c r="T13" s="116">
        <v>568</v>
      </c>
      <c r="U13" s="116">
        <v>786</v>
      </c>
      <c r="V13" s="116">
        <v>657</v>
      </c>
      <c r="W13" s="116">
        <v>1429</v>
      </c>
      <c r="X13" s="116">
        <v>1276</v>
      </c>
      <c r="Y13" s="116">
        <v>528</v>
      </c>
      <c r="Z13" s="116">
        <v>547</v>
      </c>
      <c r="AA13" s="116">
        <f t="shared" si="2"/>
        <v>4910</v>
      </c>
      <c r="AB13" s="116">
        <f t="shared" si="2"/>
        <v>4409</v>
      </c>
      <c r="AC13" s="117">
        <f t="shared" si="3"/>
        <v>9319</v>
      </c>
      <c r="AD13" s="672" t="s">
        <v>194</v>
      </c>
      <c r="AE13" s="1170"/>
      <c r="AF13" s="674"/>
      <c r="AG13" s="671" t="s">
        <v>59</v>
      </c>
      <c r="AH13" s="142">
        <v>5</v>
      </c>
      <c r="AI13" s="142">
        <v>0</v>
      </c>
      <c r="AJ13" s="142">
        <v>12</v>
      </c>
      <c r="AK13" s="142">
        <v>5</v>
      </c>
      <c r="AL13" s="142">
        <v>7</v>
      </c>
      <c r="AM13" s="142">
        <v>4</v>
      </c>
      <c r="AN13" s="142">
        <v>7</v>
      </c>
      <c r="AO13" s="142">
        <v>10</v>
      </c>
      <c r="AP13" s="142">
        <v>3</v>
      </c>
      <c r="AQ13" s="142">
        <v>4</v>
      </c>
      <c r="AR13" s="142">
        <v>6</v>
      </c>
      <c r="AS13" s="142">
        <v>4</v>
      </c>
      <c r="AT13" s="146">
        <f t="shared" si="5"/>
        <v>40</v>
      </c>
      <c r="AU13" s="146">
        <f t="shared" si="4"/>
        <v>27</v>
      </c>
      <c r="AV13" s="146">
        <f t="shared" si="4"/>
        <v>75</v>
      </c>
      <c r="AW13" s="672" t="s">
        <v>194</v>
      </c>
      <c r="AX13" s="676"/>
      <c r="AY13" s="1157"/>
      <c r="AZ13" s="678" t="s">
        <v>59</v>
      </c>
      <c r="BA13" s="116">
        <v>0</v>
      </c>
      <c r="BB13" s="116">
        <v>1</v>
      </c>
      <c r="BC13" s="116">
        <v>0</v>
      </c>
      <c r="BD13" s="116">
        <v>0</v>
      </c>
      <c r="BE13" s="116">
        <v>0</v>
      </c>
      <c r="BF13" s="116">
        <v>1</v>
      </c>
      <c r="BG13" s="116">
        <v>0</v>
      </c>
      <c r="BH13" s="116">
        <v>1</v>
      </c>
      <c r="BI13" s="116">
        <v>0</v>
      </c>
      <c r="BJ13" s="116">
        <v>5</v>
      </c>
      <c r="BK13" s="116">
        <v>0</v>
      </c>
      <c r="BL13" s="116">
        <v>0</v>
      </c>
      <c r="BM13" s="116">
        <f t="shared" si="0"/>
        <v>0</v>
      </c>
      <c r="BN13" s="116">
        <f t="shared" si="0"/>
        <v>8</v>
      </c>
      <c r="BO13" s="117">
        <f t="shared" si="1"/>
        <v>8</v>
      </c>
      <c r="BP13" s="679" t="s">
        <v>194</v>
      </c>
      <c r="BQ13" s="1159"/>
    </row>
    <row r="14" spans="1:71" ht="18">
      <c r="A14" s="1135"/>
      <c r="B14" s="205" t="s">
        <v>332</v>
      </c>
      <c r="C14" s="557">
        <v>40</v>
      </c>
      <c r="D14" s="557">
        <v>0</v>
      </c>
      <c r="E14" s="557">
        <v>0</v>
      </c>
      <c r="F14" s="557">
        <v>0</v>
      </c>
      <c r="G14" s="557">
        <v>0</v>
      </c>
      <c r="H14" s="557">
        <v>0</v>
      </c>
      <c r="I14" s="557">
        <v>0</v>
      </c>
      <c r="J14" s="557">
        <v>0</v>
      </c>
      <c r="K14" s="404" t="s">
        <v>455</v>
      </c>
      <c r="L14" s="1092"/>
      <c r="M14" s="1168"/>
      <c r="N14" s="671" t="s">
        <v>60</v>
      </c>
      <c r="O14" s="116">
        <v>496</v>
      </c>
      <c r="P14" s="116">
        <v>412</v>
      </c>
      <c r="Q14" s="116">
        <v>277</v>
      </c>
      <c r="R14" s="116">
        <v>336</v>
      </c>
      <c r="S14" s="116">
        <v>281</v>
      </c>
      <c r="T14" s="116">
        <v>498</v>
      </c>
      <c r="U14" s="116">
        <v>311</v>
      </c>
      <c r="V14" s="116">
        <v>508</v>
      </c>
      <c r="W14" s="116">
        <v>776</v>
      </c>
      <c r="X14" s="118">
        <v>925</v>
      </c>
      <c r="Y14" s="118">
        <v>203</v>
      </c>
      <c r="Z14" s="116">
        <v>361</v>
      </c>
      <c r="AA14" s="116">
        <f t="shared" si="2"/>
        <v>2344</v>
      </c>
      <c r="AB14" s="116">
        <f t="shared" si="2"/>
        <v>3040</v>
      </c>
      <c r="AC14" s="117">
        <f t="shared" si="3"/>
        <v>5384</v>
      </c>
      <c r="AD14" s="672" t="s">
        <v>195</v>
      </c>
      <c r="AE14" s="1170"/>
      <c r="AF14" s="674"/>
      <c r="AG14" s="671" t="s">
        <v>60</v>
      </c>
      <c r="AH14" s="142">
        <v>0</v>
      </c>
      <c r="AI14" s="142">
        <v>0</v>
      </c>
      <c r="AJ14" s="142">
        <v>0</v>
      </c>
      <c r="AK14" s="142">
        <v>0</v>
      </c>
      <c r="AL14" s="142">
        <v>0</v>
      </c>
      <c r="AM14" s="142">
        <v>0</v>
      </c>
      <c r="AN14" s="142">
        <v>0</v>
      </c>
      <c r="AO14" s="142">
        <v>0</v>
      </c>
      <c r="AP14" s="142">
        <v>0</v>
      </c>
      <c r="AQ14" s="143">
        <v>0</v>
      </c>
      <c r="AR14" s="143">
        <v>0</v>
      </c>
      <c r="AS14" s="142">
        <v>0</v>
      </c>
      <c r="AT14" s="146">
        <f t="shared" si="5"/>
        <v>0</v>
      </c>
      <c r="AU14" s="146">
        <f t="shared" si="4"/>
        <v>0</v>
      </c>
      <c r="AV14" s="146">
        <f t="shared" si="4"/>
        <v>0</v>
      </c>
      <c r="AW14" s="672" t="s">
        <v>195</v>
      </c>
      <c r="AX14" s="676"/>
      <c r="AY14" s="1157"/>
      <c r="AZ14" s="678" t="s">
        <v>60</v>
      </c>
      <c r="BA14" s="116">
        <v>2</v>
      </c>
      <c r="BB14" s="116">
        <v>0</v>
      </c>
      <c r="BC14" s="116">
        <v>0</v>
      </c>
      <c r="BD14" s="116">
        <v>0</v>
      </c>
      <c r="BE14" s="116">
        <v>0</v>
      </c>
      <c r="BF14" s="116">
        <v>0</v>
      </c>
      <c r="BG14" s="116">
        <v>0</v>
      </c>
      <c r="BH14" s="116">
        <v>0</v>
      </c>
      <c r="BI14" s="116">
        <v>0</v>
      </c>
      <c r="BJ14" s="118">
        <v>0</v>
      </c>
      <c r="BK14" s="118">
        <v>0</v>
      </c>
      <c r="BL14" s="116">
        <v>0</v>
      </c>
      <c r="BM14" s="116">
        <f t="shared" si="0"/>
        <v>2</v>
      </c>
      <c r="BN14" s="116">
        <f t="shared" si="0"/>
        <v>0</v>
      </c>
      <c r="BO14" s="117">
        <f t="shared" si="1"/>
        <v>2</v>
      </c>
      <c r="BP14" s="679" t="s">
        <v>195</v>
      </c>
      <c r="BQ14" s="1159"/>
    </row>
    <row r="15" spans="1:71" ht="18">
      <c r="A15" s="1135"/>
      <c r="B15" s="205" t="s">
        <v>334</v>
      </c>
      <c r="C15" s="557">
        <v>133</v>
      </c>
      <c r="D15" s="557">
        <v>8</v>
      </c>
      <c r="E15" s="557">
        <v>1</v>
      </c>
      <c r="F15" s="557">
        <v>0</v>
      </c>
      <c r="G15" s="557">
        <v>4</v>
      </c>
      <c r="H15" s="557">
        <v>0</v>
      </c>
      <c r="I15" s="557">
        <v>0</v>
      </c>
      <c r="J15" s="557">
        <v>0</v>
      </c>
      <c r="K15" s="404" t="s">
        <v>456</v>
      </c>
      <c r="L15" s="1092"/>
      <c r="M15" s="1168"/>
      <c r="N15" s="671"/>
      <c r="O15" s="116">
        <v>237</v>
      </c>
      <c r="P15" s="116">
        <v>218</v>
      </c>
      <c r="Q15" s="116">
        <v>189</v>
      </c>
      <c r="R15" s="116">
        <v>163</v>
      </c>
      <c r="S15" s="116">
        <v>174</v>
      </c>
      <c r="T15" s="116">
        <v>177</v>
      </c>
      <c r="U15" s="116">
        <v>234</v>
      </c>
      <c r="V15" s="116">
        <v>235</v>
      </c>
      <c r="W15" s="116">
        <v>378</v>
      </c>
      <c r="X15" s="116">
        <v>453</v>
      </c>
      <c r="Y15" s="116">
        <v>114</v>
      </c>
      <c r="Z15" s="116">
        <v>180</v>
      </c>
      <c r="AA15" s="116">
        <f t="shared" si="2"/>
        <v>1326</v>
      </c>
      <c r="AB15" s="116">
        <f t="shared" si="2"/>
        <v>1426</v>
      </c>
      <c r="AC15" s="117">
        <f t="shared" si="3"/>
        <v>2752</v>
      </c>
      <c r="AD15" s="672" t="s">
        <v>196</v>
      </c>
      <c r="AE15" s="1170"/>
      <c r="AF15" s="674"/>
      <c r="AG15" s="671" t="s">
        <v>61</v>
      </c>
      <c r="AH15" s="142">
        <v>5</v>
      </c>
      <c r="AI15" s="142">
        <v>3</v>
      </c>
      <c r="AJ15" s="142">
        <v>6</v>
      </c>
      <c r="AK15" s="142">
        <v>2</v>
      </c>
      <c r="AL15" s="142">
        <v>1</v>
      </c>
      <c r="AM15" s="142">
        <v>3</v>
      </c>
      <c r="AN15" s="142">
        <v>3</v>
      </c>
      <c r="AO15" s="142">
        <v>1</v>
      </c>
      <c r="AP15" s="142">
        <v>3</v>
      </c>
      <c r="AQ15" s="142">
        <v>1</v>
      </c>
      <c r="AR15" s="142">
        <v>2</v>
      </c>
      <c r="AS15" s="142">
        <v>2</v>
      </c>
      <c r="AT15" s="146">
        <f t="shared" si="5"/>
        <v>20</v>
      </c>
      <c r="AU15" s="146">
        <f t="shared" si="4"/>
        <v>12</v>
      </c>
      <c r="AV15" s="146">
        <f t="shared" si="4"/>
        <v>35</v>
      </c>
      <c r="AW15" s="672" t="s">
        <v>196</v>
      </c>
      <c r="AX15" s="676"/>
      <c r="AY15" s="1157"/>
      <c r="AZ15" s="678" t="s">
        <v>61</v>
      </c>
      <c r="BA15" s="116">
        <v>0</v>
      </c>
      <c r="BB15" s="116">
        <v>0</v>
      </c>
      <c r="BC15" s="116">
        <v>0</v>
      </c>
      <c r="BD15" s="116">
        <v>0</v>
      </c>
      <c r="BE15" s="116">
        <v>0</v>
      </c>
      <c r="BF15" s="116">
        <v>0</v>
      </c>
      <c r="BG15" s="116">
        <v>0</v>
      </c>
      <c r="BH15" s="116"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f t="shared" si="0"/>
        <v>0</v>
      </c>
      <c r="BN15" s="116">
        <f t="shared" si="0"/>
        <v>0</v>
      </c>
      <c r="BO15" s="117">
        <f t="shared" si="1"/>
        <v>0</v>
      </c>
      <c r="BP15" s="679" t="s">
        <v>196</v>
      </c>
      <c r="BQ15" s="1159"/>
    </row>
    <row r="16" spans="1:71" ht="18">
      <c r="A16" s="1135"/>
      <c r="B16" s="205" t="s">
        <v>336</v>
      </c>
      <c r="C16" s="557">
        <v>168</v>
      </c>
      <c r="D16" s="557">
        <v>65</v>
      </c>
      <c r="E16" s="557">
        <v>1</v>
      </c>
      <c r="F16" s="557">
        <v>0</v>
      </c>
      <c r="G16" s="557">
        <v>0</v>
      </c>
      <c r="H16" s="557">
        <v>0</v>
      </c>
      <c r="I16" s="557">
        <v>0</v>
      </c>
      <c r="J16" s="557">
        <v>0</v>
      </c>
      <c r="K16" s="404" t="s">
        <v>457</v>
      </c>
      <c r="L16" s="1092"/>
      <c r="M16" s="1168"/>
      <c r="N16" s="671" t="s">
        <v>62</v>
      </c>
      <c r="O16" s="116">
        <v>481</v>
      </c>
      <c r="P16" s="116">
        <v>487</v>
      </c>
      <c r="Q16" s="116">
        <v>380</v>
      </c>
      <c r="R16" s="116">
        <v>390</v>
      </c>
      <c r="S16" s="116">
        <v>329</v>
      </c>
      <c r="T16" s="116">
        <v>422</v>
      </c>
      <c r="U16" s="116">
        <v>410</v>
      </c>
      <c r="V16" s="116">
        <v>502</v>
      </c>
      <c r="W16" s="116">
        <v>670</v>
      </c>
      <c r="X16" s="116">
        <v>742</v>
      </c>
      <c r="Y16" s="116">
        <v>328</v>
      </c>
      <c r="Z16" s="116">
        <v>380</v>
      </c>
      <c r="AA16" s="116">
        <f t="shared" si="2"/>
        <v>2598</v>
      </c>
      <c r="AB16" s="116">
        <f t="shared" si="2"/>
        <v>2923</v>
      </c>
      <c r="AC16" s="117">
        <f t="shared" si="3"/>
        <v>5521</v>
      </c>
      <c r="AD16" s="672" t="s">
        <v>197</v>
      </c>
      <c r="AE16" s="1170"/>
      <c r="AF16" s="674"/>
      <c r="AG16" s="671" t="s">
        <v>62</v>
      </c>
      <c r="AH16" s="142">
        <v>7</v>
      </c>
      <c r="AI16" s="142">
        <v>1</v>
      </c>
      <c r="AJ16" s="142">
        <v>4</v>
      </c>
      <c r="AK16" s="142">
        <v>3</v>
      </c>
      <c r="AL16" s="142">
        <v>1</v>
      </c>
      <c r="AM16" s="142">
        <v>0</v>
      </c>
      <c r="AN16" s="142">
        <v>3</v>
      </c>
      <c r="AO16" s="142">
        <v>0</v>
      </c>
      <c r="AP16" s="142">
        <v>0</v>
      </c>
      <c r="AQ16" s="142">
        <v>1</v>
      </c>
      <c r="AR16" s="142">
        <v>2</v>
      </c>
      <c r="AS16" s="142">
        <v>1</v>
      </c>
      <c r="AT16" s="146">
        <f t="shared" si="5"/>
        <v>17</v>
      </c>
      <c r="AU16" s="146">
        <f t="shared" si="4"/>
        <v>6</v>
      </c>
      <c r="AV16" s="146">
        <f t="shared" si="4"/>
        <v>27</v>
      </c>
      <c r="AW16" s="672" t="s">
        <v>197</v>
      </c>
      <c r="AX16" s="676"/>
      <c r="AY16" s="1157"/>
      <c r="AZ16" s="678" t="s">
        <v>62</v>
      </c>
      <c r="BA16" s="116">
        <v>1</v>
      </c>
      <c r="BB16" s="116">
        <v>0</v>
      </c>
      <c r="BC16" s="116">
        <v>1</v>
      </c>
      <c r="BD16" s="116">
        <v>0</v>
      </c>
      <c r="BE16" s="116">
        <v>0</v>
      </c>
      <c r="BF16" s="116">
        <v>0</v>
      </c>
      <c r="BG16" s="116">
        <v>0</v>
      </c>
      <c r="BH16" s="116">
        <v>0</v>
      </c>
      <c r="BI16" s="116">
        <v>3</v>
      </c>
      <c r="BJ16" s="116">
        <v>0</v>
      </c>
      <c r="BK16" s="116">
        <v>0</v>
      </c>
      <c r="BL16" s="116">
        <v>0</v>
      </c>
      <c r="BM16" s="116">
        <f t="shared" si="0"/>
        <v>5</v>
      </c>
      <c r="BN16" s="116">
        <f t="shared" si="0"/>
        <v>0</v>
      </c>
      <c r="BO16" s="117">
        <f t="shared" si="1"/>
        <v>5</v>
      </c>
      <c r="BP16" s="679" t="s">
        <v>197</v>
      </c>
      <c r="BQ16" s="1159"/>
    </row>
    <row r="17" spans="1:69" ht="18">
      <c r="A17" s="1136"/>
      <c r="B17" s="205" t="s">
        <v>335</v>
      </c>
      <c r="C17" s="557">
        <v>194</v>
      </c>
      <c r="D17" s="557">
        <v>10</v>
      </c>
      <c r="E17" s="557">
        <v>2</v>
      </c>
      <c r="F17" s="557">
        <v>0</v>
      </c>
      <c r="G17" s="557">
        <v>15</v>
      </c>
      <c r="H17" s="557">
        <v>2</v>
      </c>
      <c r="I17" s="557">
        <v>0</v>
      </c>
      <c r="J17" s="557">
        <v>0</v>
      </c>
      <c r="K17" s="404" t="s">
        <v>458</v>
      </c>
      <c r="L17" s="1092"/>
      <c r="M17" s="1168"/>
      <c r="N17" s="671" t="s">
        <v>63</v>
      </c>
      <c r="O17" s="116">
        <v>290</v>
      </c>
      <c r="P17" s="116">
        <v>199</v>
      </c>
      <c r="Q17" s="116">
        <v>218</v>
      </c>
      <c r="R17" s="116">
        <v>179</v>
      </c>
      <c r="S17" s="116">
        <v>211</v>
      </c>
      <c r="T17" s="116">
        <v>164</v>
      </c>
      <c r="U17" s="116">
        <v>280</v>
      </c>
      <c r="V17" s="116">
        <v>180</v>
      </c>
      <c r="W17" s="116">
        <v>490</v>
      </c>
      <c r="X17" s="116">
        <v>393</v>
      </c>
      <c r="Y17" s="116">
        <v>158</v>
      </c>
      <c r="Z17" s="116">
        <v>172</v>
      </c>
      <c r="AA17" s="116">
        <f t="shared" si="2"/>
        <v>1647</v>
      </c>
      <c r="AB17" s="116">
        <f t="shared" si="2"/>
        <v>1287</v>
      </c>
      <c r="AC17" s="117">
        <f t="shared" si="3"/>
        <v>2934</v>
      </c>
      <c r="AD17" s="672" t="s">
        <v>198</v>
      </c>
      <c r="AE17" s="1171"/>
      <c r="AF17" s="674"/>
      <c r="AG17" s="671" t="s">
        <v>63</v>
      </c>
      <c r="AH17" s="142">
        <v>1</v>
      </c>
      <c r="AI17" s="142">
        <v>0</v>
      </c>
      <c r="AJ17" s="142">
        <v>1</v>
      </c>
      <c r="AK17" s="142">
        <v>2</v>
      </c>
      <c r="AL17" s="142">
        <v>1</v>
      </c>
      <c r="AM17" s="142">
        <v>1</v>
      </c>
      <c r="AN17" s="142">
        <v>1</v>
      </c>
      <c r="AO17" s="142">
        <v>1</v>
      </c>
      <c r="AP17" s="142">
        <v>2</v>
      </c>
      <c r="AQ17" s="142">
        <v>1</v>
      </c>
      <c r="AR17" s="142">
        <v>0</v>
      </c>
      <c r="AS17" s="142">
        <v>0</v>
      </c>
      <c r="AT17" s="146">
        <f t="shared" si="5"/>
        <v>6</v>
      </c>
      <c r="AU17" s="146">
        <f t="shared" si="4"/>
        <v>5</v>
      </c>
      <c r="AV17" s="146">
        <f t="shared" si="4"/>
        <v>11</v>
      </c>
      <c r="AW17" s="672" t="s">
        <v>198</v>
      </c>
      <c r="AX17" s="677"/>
      <c r="AY17" s="1157"/>
      <c r="AZ17" s="678" t="s">
        <v>63</v>
      </c>
      <c r="BA17" s="116">
        <v>0</v>
      </c>
      <c r="BB17" s="116">
        <v>0</v>
      </c>
      <c r="BC17" s="116">
        <v>0</v>
      </c>
      <c r="BD17" s="116">
        <v>0</v>
      </c>
      <c r="BE17" s="116">
        <v>0</v>
      </c>
      <c r="BF17" s="116">
        <v>1</v>
      </c>
      <c r="BG17" s="116">
        <v>0</v>
      </c>
      <c r="BH17" s="116">
        <v>1</v>
      </c>
      <c r="BI17" s="116">
        <v>0</v>
      </c>
      <c r="BJ17" s="116">
        <v>2</v>
      </c>
      <c r="BK17" s="116">
        <v>0</v>
      </c>
      <c r="BL17" s="116">
        <v>1</v>
      </c>
      <c r="BM17" s="116">
        <f t="shared" si="0"/>
        <v>0</v>
      </c>
      <c r="BN17" s="116">
        <f t="shared" si="0"/>
        <v>5</v>
      </c>
      <c r="BO17" s="117">
        <f t="shared" si="1"/>
        <v>5</v>
      </c>
      <c r="BP17" s="679" t="s">
        <v>198</v>
      </c>
      <c r="BQ17" s="1160"/>
    </row>
    <row r="18" spans="1:69" ht="18">
      <c r="A18" s="1088" t="s">
        <v>64</v>
      </c>
      <c r="B18" s="1088"/>
      <c r="C18" s="557">
        <v>24</v>
      </c>
      <c r="D18" s="557">
        <v>14</v>
      </c>
      <c r="E18" s="557">
        <v>6</v>
      </c>
      <c r="F18" s="557">
        <v>2</v>
      </c>
      <c r="G18" s="557">
        <v>11</v>
      </c>
      <c r="H18" s="557">
        <v>0</v>
      </c>
      <c r="I18" s="557">
        <v>0</v>
      </c>
      <c r="J18" s="557">
        <v>0</v>
      </c>
      <c r="K18" s="1077" t="s">
        <v>367</v>
      </c>
      <c r="L18" s="1077"/>
      <c r="M18" s="91"/>
      <c r="N18" s="671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7"/>
      <c r="AD18" s="672"/>
      <c r="AE18" s="316"/>
      <c r="AF18" s="91"/>
      <c r="AG18" s="671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6"/>
      <c r="AU18" s="146"/>
      <c r="AV18" s="146"/>
      <c r="AW18" s="672"/>
      <c r="AX18" s="316"/>
      <c r="AY18" s="106"/>
      <c r="AZ18" s="678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7"/>
      <c r="BP18" s="679"/>
      <c r="BQ18" s="317"/>
    </row>
    <row r="19" spans="1:69" ht="18">
      <c r="A19" s="1088" t="s">
        <v>65</v>
      </c>
      <c r="B19" s="1088"/>
      <c r="C19" s="557">
        <v>207</v>
      </c>
      <c r="D19" s="557">
        <v>22</v>
      </c>
      <c r="E19" s="557">
        <v>1</v>
      </c>
      <c r="F19" s="557">
        <v>0</v>
      </c>
      <c r="G19" s="557">
        <v>0</v>
      </c>
      <c r="H19" s="557">
        <v>0</v>
      </c>
      <c r="I19" s="557">
        <v>0</v>
      </c>
      <c r="J19" s="557">
        <v>0</v>
      </c>
      <c r="K19" s="1077" t="s">
        <v>199</v>
      </c>
      <c r="L19" s="1077"/>
      <c r="M19" s="1166" t="s">
        <v>65</v>
      </c>
      <c r="N19" s="1166"/>
      <c r="O19" s="116">
        <v>1320</v>
      </c>
      <c r="P19" s="116">
        <v>1508</v>
      </c>
      <c r="Q19" s="116">
        <v>1324</v>
      </c>
      <c r="R19" s="116">
        <v>1422</v>
      </c>
      <c r="S19" s="116">
        <v>1249</v>
      </c>
      <c r="T19" s="116">
        <v>1521</v>
      </c>
      <c r="U19" s="116">
        <v>1390</v>
      </c>
      <c r="V19" s="116">
        <v>1949</v>
      </c>
      <c r="W19" s="116">
        <v>2038</v>
      </c>
      <c r="X19" s="116">
        <v>2840</v>
      </c>
      <c r="Y19" s="116">
        <v>742</v>
      </c>
      <c r="Z19" s="116">
        <v>1091</v>
      </c>
      <c r="AA19" s="116">
        <f t="shared" si="2"/>
        <v>8063</v>
      </c>
      <c r="AB19" s="116">
        <f t="shared" si="2"/>
        <v>10331</v>
      </c>
      <c r="AC19" s="117">
        <f t="shared" si="3"/>
        <v>18394</v>
      </c>
      <c r="AD19" s="1167" t="s">
        <v>199</v>
      </c>
      <c r="AE19" s="1167"/>
      <c r="AF19" s="671" t="s">
        <v>65</v>
      </c>
      <c r="AG19" s="671"/>
      <c r="AH19" s="142">
        <v>0</v>
      </c>
      <c r="AI19" s="142">
        <v>0</v>
      </c>
      <c r="AJ19" s="142">
        <v>0</v>
      </c>
      <c r="AK19" s="142">
        <v>0</v>
      </c>
      <c r="AL19" s="142">
        <v>0</v>
      </c>
      <c r="AM19" s="142">
        <v>0</v>
      </c>
      <c r="AN19" s="142">
        <v>0</v>
      </c>
      <c r="AO19" s="142">
        <v>0</v>
      </c>
      <c r="AP19" s="142">
        <v>0</v>
      </c>
      <c r="AQ19" s="142">
        <v>0</v>
      </c>
      <c r="AR19" s="142">
        <v>0</v>
      </c>
      <c r="AS19" s="142">
        <v>0</v>
      </c>
      <c r="AT19" s="146">
        <f t="shared" si="5"/>
        <v>0</v>
      </c>
      <c r="AU19" s="146">
        <f t="shared" si="4"/>
        <v>0</v>
      </c>
      <c r="AV19" s="146">
        <f t="shared" si="4"/>
        <v>0</v>
      </c>
      <c r="AW19" s="672" t="s">
        <v>199</v>
      </c>
      <c r="AX19" s="672"/>
      <c r="AY19" s="1156" t="s">
        <v>65</v>
      </c>
      <c r="AZ19" s="1156"/>
      <c r="BA19" s="116">
        <v>0</v>
      </c>
      <c r="BB19" s="116">
        <v>0</v>
      </c>
      <c r="BC19" s="116">
        <v>0</v>
      </c>
      <c r="BD19" s="116">
        <v>2</v>
      </c>
      <c r="BE19" s="116">
        <v>0</v>
      </c>
      <c r="BF19" s="116">
        <v>0</v>
      </c>
      <c r="BG19" s="116">
        <v>0</v>
      </c>
      <c r="BH19" s="116">
        <v>0</v>
      </c>
      <c r="BI19" s="116">
        <v>0</v>
      </c>
      <c r="BJ19" s="116">
        <v>12</v>
      </c>
      <c r="BK19" s="116">
        <v>0</v>
      </c>
      <c r="BL19" s="116">
        <v>1</v>
      </c>
      <c r="BM19" s="116">
        <f t="shared" si="0"/>
        <v>0</v>
      </c>
      <c r="BN19" s="116">
        <f t="shared" si="0"/>
        <v>15</v>
      </c>
      <c r="BO19" s="117">
        <f t="shared" si="1"/>
        <v>15</v>
      </c>
      <c r="BP19" s="1155" t="s">
        <v>199</v>
      </c>
      <c r="BQ19" s="1155"/>
    </row>
    <row r="20" spans="1:69" ht="18">
      <c r="A20" s="1088" t="s">
        <v>66</v>
      </c>
      <c r="B20" s="1088"/>
      <c r="C20" s="557">
        <v>103</v>
      </c>
      <c r="D20" s="557">
        <v>1</v>
      </c>
      <c r="E20" s="557">
        <v>13</v>
      </c>
      <c r="F20" s="557">
        <v>0</v>
      </c>
      <c r="G20" s="557">
        <v>0</v>
      </c>
      <c r="H20" s="557">
        <v>0</v>
      </c>
      <c r="I20" s="557">
        <v>0</v>
      </c>
      <c r="J20" s="557">
        <v>0</v>
      </c>
      <c r="K20" s="1077" t="s">
        <v>200</v>
      </c>
      <c r="L20" s="1077"/>
      <c r="M20" s="1166" t="s">
        <v>66</v>
      </c>
      <c r="N20" s="1166"/>
      <c r="O20" s="116">
        <v>484</v>
      </c>
      <c r="P20" s="116">
        <v>455</v>
      </c>
      <c r="Q20" s="116">
        <v>281</v>
      </c>
      <c r="R20" s="116">
        <v>315</v>
      </c>
      <c r="S20" s="116">
        <v>302</v>
      </c>
      <c r="T20" s="116">
        <v>332</v>
      </c>
      <c r="U20" s="116">
        <v>418</v>
      </c>
      <c r="V20" s="116">
        <v>586</v>
      </c>
      <c r="W20" s="116">
        <v>827</v>
      </c>
      <c r="X20" s="116">
        <v>1171</v>
      </c>
      <c r="Y20" s="116">
        <v>520</v>
      </c>
      <c r="Z20" s="116">
        <v>584</v>
      </c>
      <c r="AA20" s="116">
        <f t="shared" si="2"/>
        <v>2832</v>
      </c>
      <c r="AB20" s="116">
        <f t="shared" si="2"/>
        <v>3443</v>
      </c>
      <c r="AC20" s="117">
        <f t="shared" si="3"/>
        <v>6275</v>
      </c>
      <c r="AD20" s="1167" t="s">
        <v>200</v>
      </c>
      <c r="AE20" s="1167"/>
      <c r="AF20" s="671" t="s">
        <v>66</v>
      </c>
      <c r="AG20" s="671"/>
      <c r="AH20" s="142">
        <v>8</v>
      </c>
      <c r="AI20" s="142">
        <v>2</v>
      </c>
      <c r="AJ20" s="142">
        <v>2</v>
      </c>
      <c r="AK20" s="142">
        <v>0</v>
      </c>
      <c r="AL20" s="142">
        <v>3</v>
      </c>
      <c r="AM20" s="142">
        <v>3</v>
      </c>
      <c r="AN20" s="142">
        <v>5</v>
      </c>
      <c r="AO20" s="142">
        <v>0</v>
      </c>
      <c r="AP20" s="142">
        <v>4</v>
      </c>
      <c r="AQ20" s="142">
        <v>3</v>
      </c>
      <c r="AR20" s="142">
        <v>6</v>
      </c>
      <c r="AS20" s="142">
        <v>0</v>
      </c>
      <c r="AT20" s="146">
        <f t="shared" si="5"/>
        <v>28</v>
      </c>
      <c r="AU20" s="146">
        <f t="shared" si="4"/>
        <v>8</v>
      </c>
      <c r="AV20" s="146">
        <f t="shared" si="4"/>
        <v>48</v>
      </c>
      <c r="AW20" s="672" t="s">
        <v>200</v>
      </c>
      <c r="AX20" s="672"/>
      <c r="AY20" s="1156" t="s">
        <v>66</v>
      </c>
      <c r="AZ20" s="1156"/>
      <c r="BA20" s="116">
        <v>0</v>
      </c>
      <c r="BB20" s="116">
        <v>1</v>
      </c>
      <c r="BC20" s="116">
        <v>0</v>
      </c>
      <c r="BD20" s="116">
        <v>0</v>
      </c>
      <c r="BE20" s="116">
        <v>0</v>
      </c>
      <c r="BF20" s="116">
        <v>0</v>
      </c>
      <c r="BG20" s="116">
        <v>0</v>
      </c>
      <c r="BH20" s="116"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f t="shared" si="0"/>
        <v>0</v>
      </c>
      <c r="BN20" s="116">
        <f t="shared" si="0"/>
        <v>1</v>
      </c>
      <c r="BO20" s="117">
        <f t="shared" si="1"/>
        <v>1</v>
      </c>
      <c r="BP20" s="1155" t="s">
        <v>200</v>
      </c>
      <c r="BQ20" s="1155"/>
    </row>
    <row r="21" spans="1:69" ht="18">
      <c r="A21" s="1088" t="s">
        <v>67</v>
      </c>
      <c r="B21" s="1088"/>
      <c r="C21" s="557">
        <v>120</v>
      </c>
      <c r="D21" s="557">
        <v>0</v>
      </c>
      <c r="E21" s="557">
        <v>0</v>
      </c>
      <c r="F21" s="557">
        <v>0</v>
      </c>
      <c r="G21" s="557">
        <v>0</v>
      </c>
      <c r="H21" s="557">
        <v>0</v>
      </c>
      <c r="I21" s="557">
        <v>0</v>
      </c>
      <c r="J21" s="557">
        <v>0</v>
      </c>
      <c r="K21" s="1077" t="s">
        <v>450</v>
      </c>
      <c r="L21" s="1077"/>
      <c r="M21" s="1166" t="s">
        <v>67</v>
      </c>
      <c r="N21" s="1166"/>
      <c r="O21" s="116">
        <v>753</v>
      </c>
      <c r="P21" s="116">
        <v>496</v>
      </c>
      <c r="Q21" s="116">
        <v>389</v>
      </c>
      <c r="R21" s="116">
        <v>331</v>
      </c>
      <c r="S21" s="116">
        <v>405</v>
      </c>
      <c r="T21" s="116">
        <v>331</v>
      </c>
      <c r="U21" s="116">
        <v>556</v>
      </c>
      <c r="V21" s="116">
        <v>519</v>
      </c>
      <c r="W21" s="116">
        <v>876</v>
      </c>
      <c r="X21" s="116">
        <v>967</v>
      </c>
      <c r="Y21" s="116">
        <v>618</v>
      </c>
      <c r="Z21" s="116">
        <v>658</v>
      </c>
      <c r="AA21" s="116">
        <f t="shared" si="2"/>
        <v>3597</v>
      </c>
      <c r="AB21" s="116">
        <f t="shared" si="2"/>
        <v>3302</v>
      </c>
      <c r="AC21" s="117">
        <f t="shared" si="3"/>
        <v>6899</v>
      </c>
      <c r="AD21" s="1167" t="s">
        <v>201</v>
      </c>
      <c r="AE21" s="1167"/>
      <c r="AF21" s="671" t="s">
        <v>67</v>
      </c>
      <c r="AG21" s="671"/>
      <c r="AH21" s="142">
        <v>7</v>
      </c>
      <c r="AI21" s="142">
        <v>1</v>
      </c>
      <c r="AJ21" s="142">
        <v>3</v>
      </c>
      <c r="AK21" s="142">
        <v>0</v>
      </c>
      <c r="AL21" s="142">
        <v>3</v>
      </c>
      <c r="AM21" s="142">
        <v>0</v>
      </c>
      <c r="AN21" s="142">
        <v>4</v>
      </c>
      <c r="AO21" s="142">
        <v>2</v>
      </c>
      <c r="AP21" s="142">
        <v>8</v>
      </c>
      <c r="AQ21" s="142">
        <v>1</v>
      </c>
      <c r="AR21" s="142">
        <v>10</v>
      </c>
      <c r="AS21" s="142">
        <v>3</v>
      </c>
      <c r="AT21" s="146">
        <f t="shared" si="5"/>
        <v>35</v>
      </c>
      <c r="AU21" s="146">
        <f t="shared" si="4"/>
        <v>7</v>
      </c>
      <c r="AV21" s="146">
        <f t="shared" si="4"/>
        <v>63</v>
      </c>
      <c r="AW21" s="672" t="s">
        <v>201</v>
      </c>
      <c r="AX21" s="672"/>
      <c r="AY21" s="1156" t="s">
        <v>67</v>
      </c>
      <c r="AZ21" s="1156"/>
      <c r="BA21" s="116">
        <v>0</v>
      </c>
      <c r="BB21" s="116">
        <v>1</v>
      </c>
      <c r="BC21" s="116">
        <v>0</v>
      </c>
      <c r="BD21" s="116">
        <v>1</v>
      </c>
      <c r="BE21" s="116">
        <v>0</v>
      </c>
      <c r="BF21" s="116">
        <v>0</v>
      </c>
      <c r="BG21" s="116">
        <v>0</v>
      </c>
      <c r="BH21" s="116">
        <v>1</v>
      </c>
      <c r="BI21" s="116">
        <v>0</v>
      </c>
      <c r="BJ21" s="116">
        <v>1</v>
      </c>
      <c r="BK21" s="116">
        <v>0</v>
      </c>
      <c r="BL21" s="116">
        <v>0</v>
      </c>
      <c r="BM21" s="116">
        <f t="shared" si="0"/>
        <v>0</v>
      </c>
      <c r="BN21" s="116">
        <f t="shared" si="0"/>
        <v>4</v>
      </c>
      <c r="BO21" s="117">
        <f t="shared" si="1"/>
        <v>4</v>
      </c>
      <c r="BP21" s="1155" t="s">
        <v>201</v>
      </c>
      <c r="BQ21" s="1155"/>
    </row>
    <row r="22" spans="1:69" ht="18">
      <c r="A22" s="1088" t="s">
        <v>137</v>
      </c>
      <c r="B22" s="1088"/>
      <c r="C22" s="557">
        <v>225</v>
      </c>
      <c r="D22" s="557">
        <v>2</v>
      </c>
      <c r="E22" s="557">
        <v>2</v>
      </c>
      <c r="F22" s="557">
        <v>0</v>
      </c>
      <c r="G22" s="557">
        <v>0</v>
      </c>
      <c r="H22" s="557">
        <v>0</v>
      </c>
      <c r="I22" s="557">
        <v>0</v>
      </c>
      <c r="J22" s="557">
        <v>0</v>
      </c>
      <c r="K22" s="1077" t="s">
        <v>451</v>
      </c>
      <c r="L22" s="1077"/>
      <c r="M22" s="1166" t="s">
        <v>137</v>
      </c>
      <c r="N22" s="1166"/>
      <c r="O22" s="116">
        <v>716</v>
      </c>
      <c r="P22" s="116">
        <v>523</v>
      </c>
      <c r="Q22" s="116">
        <v>436</v>
      </c>
      <c r="R22" s="116">
        <v>393</v>
      </c>
      <c r="S22" s="116">
        <v>505</v>
      </c>
      <c r="T22" s="116">
        <v>448</v>
      </c>
      <c r="U22" s="116">
        <v>511</v>
      </c>
      <c r="V22" s="116">
        <v>498</v>
      </c>
      <c r="W22" s="116">
        <v>820</v>
      </c>
      <c r="X22" s="116">
        <v>884</v>
      </c>
      <c r="Y22" s="116">
        <v>360</v>
      </c>
      <c r="Z22" s="116">
        <v>327</v>
      </c>
      <c r="AA22" s="116">
        <f t="shared" si="2"/>
        <v>3348</v>
      </c>
      <c r="AB22" s="116">
        <f t="shared" si="2"/>
        <v>3073</v>
      </c>
      <c r="AC22" s="117">
        <f t="shared" si="3"/>
        <v>6421</v>
      </c>
      <c r="AD22" s="1167" t="s">
        <v>202</v>
      </c>
      <c r="AE22" s="1167"/>
      <c r="AF22" s="671" t="s">
        <v>137</v>
      </c>
      <c r="AG22" s="671"/>
      <c r="AH22" s="142">
        <v>0</v>
      </c>
      <c r="AI22" s="142">
        <v>0</v>
      </c>
      <c r="AJ22" s="142">
        <v>0</v>
      </c>
      <c r="AK22" s="142">
        <v>0</v>
      </c>
      <c r="AL22" s="142">
        <v>0</v>
      </c>
      <c r="AM22" s="142">
        <v>0</v>
      </c>
      <c r="AN22" s="142">
        <v>0</v>
      </c>
      <c r="AO22" s="142">
        <v>0</v>
      </c>
      <c r="AP22" s="142">
        <v>0</v>
      </c>
      <c r="AQ22" s="142">
        <v>0</v>
      </c>
      <c r="AR22" s="142">
        <v>0</v>
      </c>
      <c r="AS22" s="142">
        <v>0</v>
      </c>
      <c r="AT22" s="146">
        <f t="shared" si="5"/>
        <v>0</v>
      </c>
      <c r="AU22" s="146">
        <f t="shared" si="4"/>
        <v>0</v>
      </c>
      <c r="AV22" s="146">
        <f t="shared" si="4"/>
        <v>0</v>
      </c>
      <c r="AW22" s="672" t="s">
        <v>202</v>
      </c>
      <c r="AX22" s="672"/>
      <c r="AY22" s="1156" t="s">
        <v>137</v>
      </c>
      <c r="AZ22" s="1156"/>
      <c r="BA22" s="116">
        <v>2</v>
      </c>
      <c r="BB22" s="116">
        <v>0</v>
      </c>
      <c r="BC22" s="116">
        <v>1</v>
      </c>
      <c r="BD22" s="116">
        <v>0</v>
      </c>
      <c r="BE22" s="116">
        <v>2</v>
      </c>
      <c r="BF22" s="116">
        <v>0</v>
      </c>
      <c r="BG22" s="116">
        <v>1</v>
      </c>
      <c r="BH22" s="116">
        <v>0</v>
      </c>
      <c r="BI22" s="116">
        <v>1</v>
      </c>
      <c r="BJ22" s="116">
        <v>0</v>
      </c>
      <c r="BK22" s="116">
        <v>0</v>
      </c>
      <c r="BL22" s="116">
        <v>0</v>
      </c>
      <c r="BM22" s="116">
        <f t="shared" si="0"/>
        <v>7</v>
      </c>
      <c r="BN22" s="116">
        <f t="shared" si="0"/>
        <v>0</v>
      </c>
      <c r="BO22" s="117">
        <f t="shared" si="1"/>
        <v>7</v>
      </c>
      <c r="BP22" s="1155" t="s">
        <v>202</v>
      </c>
      <c r="BQ22" s="1155"/>
    </row>
    <row r="23" spans="1:69" ht="18">
      <c r="A23" s="1088" t="s">
        <v>69</v>
      </c>
      <c r="B23" s="1088"/>
      <c r="C23" s="557">
        <v>60</v>
      </c>
      <c r="D23" s="557">
        <v>0</v>
      </c>
      <c r="E23" s="557">
        <v>0</v>
      </c>
      <c r="F23" s="557">
        <v>0</v>
      </c>
      <c r="G23" s="557">
        <v>0</v>
      </c>
      <c r="H23" s="557">
        <v>0</v>
      </c>
      <c r="I23" s="557">
        <v>0</v>
      </c>
      <c r="J23" s="557">
        <v>0</v>
      </c>
      <c r="K23" s="1077" t="s">
        <v>452</v>
      </c>
      <c r="L23" s="1077"/>
      <c r="M23" s="1166" t="s">
        <v>69</v>
      </c>
      <c r="N23" s="1166"/>
      <c r="O23" s="116">
        <v>319</v>
      </c>
      <c r="P23" s="116">
        <v>194</v>
      </c>
      <c r="Q23" s="116">
        <v>199</v>
      </c>
      <c r="R23" s="116">
        <v>132</v>
      </c>
      <c r="S23" s="116">
        <v>208</v>
      </c>
      <c r="T23" s="116">
        <v>148</v>
      </c>
      <c r="U23" s="116">
        <v>311</v>
      </c>
      <c r="V23" s="116">
        <v>278</v>
      </c>
      <c r="W23" s="116">
        <v>548</v>
      </c>
      <c r="X23" s="116">
        <v>570</v>
      </c>
      <c r="Y23" s="116">
        <v>223</v>
      </c>
      <c r="Z23" s="116">
        <v>323</v>
      </c>
      <c r="AA23" s="116">
        <f t="shared" si="2"/>
        <v>1808</v>
      </c>
      <c r="AB23" s="116">
        <f t="shared" si="2"/>
        <v>1645</v>
      </c>
      <c r="AC23" s="117">
        <f t="shared" si="3"/>
        <v>3453</v>
      </c>
      <c r="AD23" s="1167" t="s">
        <v>203</v>
      </c>
      <c r="AE23" s="1167"/>
      <c r="AF23" s="671" t="s">
        <v>69</v>
      </c>
      <c r="AG23" s="671"/>
      <c r="AH23" s="142">
        <v>1</v>
      </c>
      <c r="AI23" s="142">
        <v>0</v>
      </c>
      <c r="AJ23" s="142">
        <v>1</v>
      </c>
      <c r="AK23" s="142">
        <v>2</v>
      </c>
      <c r="AL23" s="142">
        <v>0</v>
      </c>
      <c r="AM23" s="142">
        <v>1</v>
      </c>
      <c r="AN23" s="142">
        <v>1</v>
      </c>
      <c r="AO23" s="142">
        <v>0</v>
      </c>
      <c r="AP23" s="142">
        <v>2</v>
      </c>
      <c r="AQ23" s="142">
        <v>1</v>
      </c>
      <c r="AR23" s="142">
        <v>5</v>
      </c>
      <c r="AS23" s="142">
        <v>1</v>
      </c>
      <c r="AT23" s="146">
        <f t="shared" si="5"/>
        <v>10</v>
      </c>
      <c r="AU23" s="146">
        <f t="shared" si="4"/>
        <v>5</v>
      </c>
      <c r="AV23" s="146">
        <f t="shared" si="4"/>
        <v>19</v>
      </c>
      <c r="AW23" s="672" t="s">
        <v>203</v>
      </c>
      <c r="AX23" s="672"/>
      <c r="AY23" s="1156" t="s">
        <v>69</v>
      </c>
      <c r="AZ23" s="1156"/>
      <c r="BA23" s="116">
        <v>0</v>
      </c>
      <c r="BB23" s="116">
        <v>1</v>
      </c>
      <c r="BC23" s="116">
        <v>0</v>
      </c>
      <c r="BD23" s="116">
        <v>0</v>
      </c>
      <c r="BE23" s="116">
        <v>0</v>
      </c>
      <c r="BF23" s="116">
        <v>0</v>
      </c>
      <c r="BG23" s="116">
        <v>0</v>
      </c>
      <c r="BH23" s="116"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f t="shared" si="0"/>
        <v>0</v>
      </c>
      <c r="BN23" s="116">
        <f t="shared" si="0"/>
        <v>1</v>
      </c>
      <c r="BO23" s="117">
        <f t="shared" si="1"/>
        <v>1</v>
      </c>
      <c r="BP23" s="1155" t="s">
        <v>203</v>
      </c>
      <c r="BQ23" s="1155"/>
    </row>
    <row r="24" spans="1:69" ht="18">
      <c r="A24" s="1088" t="s">
        <v>70</v>
      </c>
      <c r="B24" s="1088"/>
      <c r="C24" s="557">
        <v>168</v>
      </c>
      <c r="D24" s="557">
        <v>0</v>
      </c>
      <c r="E24" s="557">
        <v>0</v>
      </c>
      <c r="F24" s="557">
        <v>0</v>
      </c>
      <c r="G24" s="557">
        <v>0</v>
      </c>
      <c r="H24" s="557">
        <v>0</v>
      </c>
      <c r="I24" s="557">
        <v>0</v>
      </c>
      <c r="J24" s="557">
        <v>0</v>
      </c>
      <c r="K24" s="1077" t="s">
        <v>204</v>
      </c>
      <c r="L24" s="1077"/>
      <c r="M24" s="1166" t="s">
        <v>70</v>
      </c>
      <c r="N24" s="1166"/>
      <c r="O24" s="116">
        <v>475</v>
      </c>
      <c r="P24" s="116">
        <v>500</v>
      </c>
      <c r="Q24" s="116">
        <v>294</v>
      </c>
      <c r="R24" s="116">
        <v>325</v>
      </c>
      <c r="S24" s="116">
        <v>340</v>
      </c>
      <c r="T24" s="116">
        <v>387</v>
      </c>
      <c r="U24" s="116">
        <v>444</v>
      </c>
      <c r="V24" s="116">
        <v>581</v>
      </c>
      <c r="W24" s="116">
        <v>955</v>
      </c>
      <c r="X24" s="116">
        <v>1106</v>
      </c>
      <c r="Y24" s="116">
        <v>400</v>
      </c>
      <c r="Z24" s="116">
        <v>518</v>
      </c>
      <c r="AA24" s="116">
        <f t="shared" si="2"/>
        <v>2908</v>
      </c>
      <c r="AB24" s="116">
        <f t="shared" si="2"/>
        <v>3417</v>
      </c>
      <c r="AC24" s="117">
        <f t="shared" si="3"/>
        <v>6325</v>
      </c>
      <c r="AD24" s="1167" t="s">
        <v>204</v>
      </c>
      <c r="AE24" s="1167"/>
      <c r="AF24" s="671" t="s">
        <v>70</v>
      </c>
      <c r="AG24" s="671"/>
      <c r="AH24" s="142">
        <v>0</v>
      </c>
      <c r="AI24" s="142">
        <v>0</v>
      </c>
      <c r="AJ24" s="142">
        <v>0</v>
      </c>
      <c r="AK24" s="142">
        <v>0</v>
      </c>
      <c r="AL24" s="142">
        <v>0</v>
      </c>
      <c r="AM24" s="142">
        <v>0</v>
      </c>
      <c r="AN24" s="142">
        <v>1</v>
      </c>
      <c r="AO24" s="142">
        <v>0</v>
      </c>
      <c r="AP24" s="142">
        <v>0</v>
      </c>
      <c r="AQ24" s="142">
        <v>0</v>
      </c>
      <c r="AR24" s="142">
        <v>0</v>
      </c>
      <c r="AS24" s="142">
        <v>0</v>
      </c>
      <c r="AT24" s="146">
        <f t="shared" si="5"/>
        <v>1</v>
      </c>
      <c r="AU24" s="146">
        <f t="shared" si="4"/>
        <v>0</v>
      </c>
      <c r="AV24" s="146">
        <f t="shared" si="4"/>
        <v>2</v>
      </c>
      <c r="AW24" s="672" t="s">
        <v>204</v>
      </c>
      <c r="AX24" s="672"/>
      <c r="AY24" s="1156" t="s">
        <v>70</v>
      </c>
      <c r="AZ24" s="1156"/>
      <c r="BA24" s="116">
        <v>0</v>
      </c>
      <c r="BB24" s="116">
        <v>0</v>
      </c>
      <c r="BC24" s="116">
        <v>0</v>
      </c>
      <c r="BD24" s="116">
        <v>0</v>
      </c>
      <c r="BE24" s="116">
        <v>1</v>
      </c>
      <c r="BF24" s="116">
        <v>0</v>
      </c>
      <c r="BG24" s="116">
        <v>0</v>
      </c>
      <c r="BH24" s="116"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f t="shared" si="0"/>
        <v>1</v>
      </c>
      <c r="BN24" s="116">
        <f t="shared" si="0"/>
        <v>0</v>
      </c>
      <c r="BO24" s="117">
        <f t="shared" si="1"/>
        <v>1</v>
      </c>
      <c r="BP24" s="1155" t="s">
        <v>204</v>
      </c>
      <c r="BQ24" s="1155"/>
    </row>
    <row r="25" spans="1:69" ht="18">
      <c r="A25" s="1088" t="s">
        <v>71</v>
      </c>
      <c r="B25" s="1088"/>
      <c r="C25" s="557">
        <v>75</v>
      </c>
      <c r="D25" s="557">
        <v>4</v>
      </c>
      <c r="E25" s="557">
        <v>0</v>
      </c>
      <c r="F25" s="557">
        <v>0</v>
      </c>
      <c r="G25" s="557">
        <v>0</v>
      </c>
      <c r="H25" s="557">
        <v>0</v>
      </c>
      <c r="I25" s="557">
        <v>0</v>
      </c>
      <c r="J25" s="557">
        <v>0</v>
      </c>
      <c r="K25" s="1077" t="s">
        <v>205</v>
      </c>
      <c r="L25" s="1077"/>
      <c r="M25" s="1166" t="s">
        <v>71</v>
      </c>
      <c r="N25" s="1166"/>
      <c r="O25" s="116">
        <v>807</v>
      </c>
      <c r="P25" s="116">
        <v>711</v>
      </c>
      <c r="Q25" s="116">
        <v>538</v>
      </c>
      <c r="R25" s="116">
        <v>575</v>
      </c>
      <c r="S25" s="116">
        <v>527</v>
      </c>
      <c r="T25" s="116">
        <v>631</v>
      </c>
      <c r="U25" s="116">
        <v>562</v>
      </c>
      <c r="V25" s="116">
        <v>764</v>
      </c>
      <c r="W25" s="116">
        <v>1136</v>
      </c>
      <c r="X25" s="116">
        <v>1418</v>
      </c>
      <c r="Y25" s="116">
        <v>439</v>
      </c>
      <c r="Z25" s="116">
        <v>719</v>
      </c>
      <c r="AA25" s="116">
        <f t="shared" si="2"/>
        <v>4009</v>
      </c>
      <c r="AB25" s="116">
        <f t="shared" si="2"/>
        <v>4818</v>
      </c>
      <c r="AC25" s="117">
        <f t="shared" si="3"/>
        <v>8827</v>
      </c>
      <c r="AD25" s="1167" t="s">
        <v>205</v>
      </c>
      <c r="AE25" s="1167"/>
      <c r="AF25" s="671" t="s">
        <v>71</v>
      </c>
      <c r="AG25" s="671"/>
      <c r="AH25" s="142">
        <v>6</v>
      </c>
      <c r="AI25" s="142">
        <v>2</v>
      </c>
      <c r="AJ25" s="142">
        <v>4</v>
      </c>
      <c r="AK25" s="142">
        <v>1</v>
      </c>
      <c r="AL25" s="142">
        <v>3</v>
      </c>
      <c r="AM25" s="142">
        <v>1</v>
      </c>
      <c r="AN25" s="142">
        <v>3</v>
      </c>
      <c r="AO25" s="142">
        <v>0</v>
      </c>
      <c r="AP25" s="142">
        <v>6</v>
      </c>
      <c r="AQ25" s="142">
        <v>1</v>
      </c>
      <c r="AR25" s="142">
        <v>5</v>
      </c>
      <c r="AS25" s="142">
        <v>0</v>
      </c>
      <c r="AT25" s="146">
        <f t="shared" si="5"/>
        <v>27</v>
      </c>
      <c r="AU25" s="146">
        <f t="shared" si="4"/>
        <v>5</v>
      </c>
      <c r="AV25" s="146">
        <f t="shared" si="4"/>
        <v>48</v>
      </c>
      <c r="AW25" s="672" t="s">
        <v>205</v>
      </c>
      <c r="AX25" s="672"/>
      <c r="AY25" s="1156" t="s">
        <v>71</v>
      </c>
      <c r="AZ25" s="1156"/>
      <c r="BA25" s="116">
        <v>0</v>
      </c>
      <c r="BB25" s="116">
        <v>0</v>
      </c>
      <c r="BC25" s="116">
        <v>0</v>
      </c>
      <c r="BD25" s="116">
        <v>0</v>
      </c>
      <c r="BE25" s="116">
        <v>0</v>
      </c>
      <c r="BF25" s="116">
        <v>0</v>
      </c>
      <c r="BG25" s="116">
        <v>0</v>
      </c>
      <c r="BH25" s="116"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f t="shared" si="0"/>
        <v>0</v>
      </c>
      <c r="BN25" s="116">
        <f t="shared" si="0"/>
        <v>0</v>
      </c>
      <c r="BO25" s="117">
        <f t="shared" si="1"/>
        <v>0</v>
      </c>
      <c r="BP25" s="1155" t="s">
        <v>205</v>
      </c>
      <c r="BQ25" s="1155"/>
    </row>
    <row r="26" spans="1:69" ht="18">
      <c r="A26" s="1088" t="s">
        <v>72</v>
      </c>
      <c r="B26" s="1088"/>
      <c r="C26" s="557">
        <v>93</v>
      </c>
      <c r="D26" s="557">
        <v>0</v>
      </c>
      <c r="E26" s="557">
        <v>0</v>
      </c>
      <c r="F26" s="557">
        <v>0</v>
      </c>
      <c r="G26" s="557">
        <v>0</v>
      </c>
      <c r="H26" s="557">
        <v>0</v>
      </c>
      <c r="I26" s="557">
        <v>0</v>
      </c>
      <c r="J26" s="557">
        <v>0</v>
      </c>
      <c r="K26" s="1077" t="s">
        <v>206</v>
      </c>
      <c r="L26" s="1077"/>
      <c r="M26" s="1166" t="s">
        <v>72</v>
      </c>
      <c r="N26" s="1166"/>
      <c r="O26" s="116">
        <v>500</v>
      </c>
      <c r="P26" s="116">
        <v>935</v>
      </c>
      <c r="Q26" s="116">
        <v>228</v>
      </c>
      <c r="R26" s="116">
        <v>462</v>
      </c>
      <c r="S26" s="116">
        <v>229</v>
      </c>
      <c r="T26" s="116">
        <v>487</v>
      </c>
      <c r="U26" s="116">
        <v>280</v>
      </c>
      <c r="V26" s="116">
        <v>603</v>
      </c>
      <c r="W26" s="116">
        <v>450</v>
      </c>
      <c r="X26" s="116">
        <v>953</v>
      </c>
      <c r="Y26" s="116">
        <v>256</v>
      </c>
      <c r="Z26" s="116">
        <v>452</v>
      </c>
      <c r="AA26" s="116">
        <f t="shared" si="2"/>
        <v>1943</v>
      </c>
      <c r="AB26" s="116">
        <f t="shared" si="2"/>
        <v>3892</v>
      </c>
      <c r="AC26" s="117">
        <f t="shared" si="3"/>
        <v>5835</v>
      </c>
      <c r="AD26" s="1167" t="s">
        <v>206</v>
      </c>
      <c r="AE26" s="1167"/>
      <c r="AF26" s="1166" t="s">
        <v>72</v>
      </c>
      <c r="AG26" s="1166"/>
      <c r="AH26" s="142">
        <v>0</v>
      </c>
      <c r="AI26" s="142">
        <v>0</v>
      </c>
      <c r="AJ26" s="142">
        <v>0</v>
      </c>
      <c r="AK26" s="142">
        <v>2</v>
      </c>
      <c r="AL26" s="142">
        <v>1</v>
      </c>
      <c r="AM26" s="142">
        <v>0</v>
      </c>
      <c r="AN26" s="142">
        <v>1</v>
      </c>
      <c r="AO26" s="142">
        <v>0</v>
      </c>
      <c r="AP26" s="142">
        <v>1</v>
      </c>
      <c r="AQ26" s="142">
        <v>0</v>
      </c>
      <c r="AR26" s="142">
        <v>0</v>
      </c>
      <c r="AS26" s="142">
        <v>0</v>
      </c>
      <c r="AT26" s="146">
        <f t="shared" si="5"/>
        <v>3</v>
      </c>
      <c r="AU26" s="146">
        <f t="shared" si="4"/>
        <v>2</v>
      </c>
      <c r="AV26" s="146">
        <f t="shared" si="4"/>
        <v>6</v>
      </c>
      <c r="AW26" s="1167" t="s">
        <v>206</v>
      </c>
      <c r="AX26" s="1167"/>
      <c r="AY26" s="1156" t="s">
        <v>72</v>
      </c>
      <c r="AZ26" s="1156"/>
      <c r="BA26" s="116">
        <v>0</v>
      </c>
      <c r="BB26" s="116">
        <v>0</v>
      </c>
      <c r="BC26" s="116">
        <v>0</v>
      </c>
      <c r="BD26" s="116">
        <v>0</v>
      </c>
      <c r="BE26" s="116">
        <v>0</v>
      </c>
      <c r="BF26" s="116">
        <v>0</v>
      </c>
      <c r="BG26" s="116">
        <v>0</v>
      </c>
      <c r="BH26" s="116"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f t="shared" ref="BM26:BN28" si="6">SUM(BK26,BI26,BG26,BE26,BC26,BA26)</f>
        <v>0</v>
      </c>
      <c r="BN26" s="116">
        <f t="shared" si="6"/>
        <v>0</v>
      </c>
      <c r="BO26" s="117">
        <f t="shared" si="1"/>
        <v>0</v>
      </c>
      <c r="BP26" s="1155" t="s">
        <v>206</v>
      </c>
      <c r="BQ26" s="1155"/>
    </row>
    <row r="27" spans="1:69" ht="18">
      <c r="A27" s="1230" t="s">
        <v>73</v>
      </c>
      <c r="B27" s="1230"/>
      <c r="C27" s="560">
        <v>112</v>
      </c>
      <c r="D27" s="560">
        <v>1</v>
      </c>
      <c r="E27" s="560">
        <v>0</v>
      </c>
      <c r="F27" s="560">
        <v>0</v>
      </c>
      <c r="G27" s="560">
        <v>0</v>
      </c>
      <c r="H27" s="560">
        <v>0</v>
      </c>
      <c r="I27" s="560">
        <v>0</v>
      </c>
      <c r="J27" s="560">
        <v>0</v>
      </c>
      <c r="K27" s="1089" t="s">
        <v>382</v>
      </c>
      <c r="L27" s="1089"/>
      <c r="M27" s="1163" t="s">
        <v>73</v>
      </c>
      <c r="N27" s="1163"/>
      <c r="O27" s="133">
        <v>984</v>
      </c>
      <c r="P27" s="133">
        <v>784</v>
      </c>
      <c r="Q27" s="133">
        <v>607</v>
      </c>
      <c r="R27" s="133">
        <v>448</v>
      </c>
      <c r="S27" s="133">
        <v>615</v>
      </c>
      <c r="T27" s="133">
        <v>490</v>
      </c>
      <c r="U27" s="133">
        <v>793</v>
      </c>
      <c r="V27" s="133">
        <v>657</v>
      </c>
      <c r="W27" s="133">
        <v>1667</v>
      </c>
      <c r="X27" s="133">
        <v>1357</v>
      </c>
      <c r="Y27" s="133">
        <v>538</v>
      </c>
      <c r="Z27" s="133">
        <v>576</v>
      </c>
      <c r="AA27" s="133">
        <f t="shared" si="2"/>
        <v>5204</v>
      </c>
      <c r="AB27" s="133">
        <f t="shared" si="2"/>
        <v>4312</v>
      </c>
      <c r="AC27" s="134">
        <f t="shared" si="3"/>
        <v>9516</v>
      </c>
      <c r="AD27" s="1164" t="s">
        <v>207</v>
      </c>
      <c r="AE27" s="1164"/>
      <c r="AF27" s="1163" t="s">
        <v>73</v>
      </c>
      <c r="AG27" s="1163"/>
      <c r="AH27" s="142">
        <v>0</v>
      </c>
      <c r="AI27" s="142">
        <v>0</v>
      </c>
      <c r="AJ27" s="142">
        <v>0</v>
      </c>
      <c r="AK27" s="142">
        <v>0</v>
      </c>
      <c r="AL27" s="142">
        <v>0</v>
      </c>
      <c r="AM27" s="142">
        <v>0</v>
      </c>
      <c r="AN27" s="144">
        <v>0</v>
      </c>
      <c r="AO27" s="144">
        <v>0</v>
      </c>
      <c r="AP27" s="144">
        <v>0</v>
      </c>
      <c r="AQ27" s="144">
        <v>0</v>
      </c>
      <c r="AR27" s="144">
        <v>0</v>
      </c>
      <c r="AS27" s="144">
        <v>0</v>
      </c>
      <c r="AT27" s="146">
        <f t="shared" si="5"/>
        <v>0</v>
      </c>
      <c r="AU27" s="146">
        <f t="shared" si="5"/>
        <v>0</v>
      </c>
      <c r="AV27" s="146">
        <f t="shared" si="5"/>
        <v>0</v>
      </c>
      <c r="AW27" s="1164" t="s">
        <v>207</v>
      </c>
      <c r="AX27" s="1164"/>
      <c r="AY27" s="1165" t="s">
        <v>73</v>
      </c>
      <c r="AZ27" s="1165"/>
      <c r="BA27" s="119">
        <v>0</v>
      </c>
      <c r="BB27" s="119">
        <v>0</v>
      </c>
      <c r="BC27" s="119">
        <v>0</v>
      </c>
      <c r="BD27" s="119">
        <v>0</v>
      </c>
      <c r="BE27" s="119">
        <v>0</v>
      </c>
      <c r="BF27" s="119">
        <v>0</v>
      </c>
      <c r="BG27" s="119">
        <v>0</v>
      </c>
      <c r="BH27" s="119">
        <v>0</v>
      </c>
      <c r="BI27" s="119">
        <v>0</v>
      </c>
      <c r="BJ27" s="119">
        <v>1</v>
      </c>
      <c r="BK27" s="119">
        <v>0</v>
      </c>
      <c r="BL27" s="119">
        <v>0</v>
      </c>
      <c r="BM27" s="116">
        <f t="shared" si="6"/>
        <v>0</v>
      </c>
      <c r="BN27" s="116">
        <f t="shared" si="6"/>
        <v>1</v>
      </c>
      <c r="BO27" s="117">
        <f t="shared" si="1"/>
        <v>1</v>
      </c>
      <c r="BP27" s="1154" t="s">
        <v>207</v>
      </c>
      <c r="BQ27" s="1154"/>
    </row>
    <row r="28" spans="1:69" ht="18">
      <c r="A28" s="1073" t="s">
        <v>32</v>
      </c>
      <c r="B28" s="1073"/>
      <c r="C28" s="644">
        <f>SUM(C9:C27)</f>
        <v>2393</v>
      </c>
      <c r="D28" s="644">
        <f t="shared" ref="D28:J28" si="7">SUM(D9:D27)</f>
        <v>142</v>
      </c>
      <c r="E28" s="644">
        <f t="shared" si="7"/>
        <v>27</v>
      </c>
      <c r="F28" s="644">
        <f t="shared" si="7"/>
        <v>4</v>
      </c>
      <c r="G28" s="644">
        <f t="shared" si="7"/>
        <v>368</v>
      </c>
      <c r="H28" s="644">
        <f t="shared" si="7"/>
        <v>62</v>
      </c>
      <c r="I28" s="644">
        <f t="shared" si="7"/>
        <v>5</v>
      </c>
      <c r="J28" s="644">
        <f t="shared" si="7"/>
        <v>0</v>
      </c>
      <c r="K28" s="1284" t="s">
        <v>181</v>
      </c>
      <c r="L28" s="1284"/>
      <c r="M28" s="1073" t="s">
        <v>32</v>
      </c>
      <c r="N28" s="1073"/>
      <c r="O28" s="135">
        <f t="shared" ref="O28:Z28" si="8">SUM(O9:O27)</f>
        <v>9871</v>
      </c>
      <c r="P28" s="135">
        <f t="shared" si="8"/>
        <v>9271</v>
      </c>
      <c r="Q28" s="135">
        <f t="shared" si="8"/>
        <v>6869</v>
      </c>
      <c r="R28" s="135">
        <f t="shared" si="8"/>
        <v>6843</v>
      </c>
      <c r="S28" s="135">
        <f t="shared" si="8"/>
        <v>6793</v>
      </c>
      <c r="T28" s="135">
        <f t="shared" si="8"/>
        <v>7393</v>
      </c>
      <c r="U28" s="135">
        <f t="shared" si="8"/>
        <v>8194</v>
      </c>
      <c r="V28" s="135">
        <f t="shared" si="8"/>
        <v>9464</v>
      </c>
      <c r="W28" s="135">
        <f t="shared" si="8"/>
        <v>14562</v>
      </c>
      <c r="X28" s="135">
        <f t="shared" si="8"/>
        <v>16720</v>
      </c>
      <c r="Y28" s="135">
        <f t="shared" si="8"/>
        <v>6164</v>
      </c>
      <c r="Z28" s="135">
        <f t="shared" si="8"/>
        <v>7739</v>
      </c>
      <c r="AA28" s="135">
        <f>SUM(Y28,W28,U28,S28,Q28,O28)</f>
        <v>52453</v>
      </c>
      <c r="AB28" s="135">
        <f>SUM(Z28,X28,V28,T28,R28,P28)</f>
        <v>57430</v>
      </c>
      <c r="AC28" s="136">
        <f t="shared" ref="AC28" si="9">AA28+AB28</f>
        <v>109883</v>
      </c>
      <c r="AD28" s="1073" t="s">
        <v>181</v>
      </c>
      <c r="AE28" s="1073"/>
      <c r="AF28" s="1073" t="s">
        <v>32</v>
      </c>
      <c r="AG28" s="1073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6"/>
      <c r="AW28" s="1073" t="s">
        <v>181</v>
      </c>
      <c r="AX28" s="1073"/>
      <c r="AY28" s="1073" t="s">
        <v>32</v>
      </c>
      <c r="AZ28" s="1073"/>
      <c r="BA28" s="88">
        <f t="shared" ref="BA28:BL28" si="10">SUM(BA9:BA27)</f>
        <v>5</v>
      </c>
      <c r="BB28" s="88">
        <f t="shared" si="10"/>
        <v>7</v>
      </c>
      <c r="BC28" s="88">
        <f t="shared" si="10"/>
        <v>2</v>
      </c>
      <c r="BD28" s="88">
        <f t="shared" si="10"/>
        <v>4</v>
      </c>
      <c r="BE28" s="88">
        <f t="shared" si="10"/>
        <v>3</v>
      </c>
      <c r="BF28" s="88">
        <f t="shared" si="10"/>
        <v>2</v>
      </c>
      <c r="BG28" s="88">
        <f t="shared" si="10"/>
        <v>1</v>
      </c>
      <c r="BH28" s="88">
        <f t="shared" si="10"/>
        <v>3</v>
      </c>
      <c r="BI28" s="88">
        <f t="shared" si="10"/>
        <v>4</v>
      </c>
      <c r="BJ28" s="88">
        <f t="shared" si="10"/>
        <v>22</v>
      </c>
      <c r="BK28" s="88">
        <f t="shared" si="10"/>
        <v>0</v>
      </c>
      <c r="BL28" s="88">
        <f t="shared" si="10"/>
        <v>2</v>
      </c>
      <c r="BM28" s="88">
        <f t="shared" si="6"/>
        <v>15</v>
      </c>
      <c r="BN28" s="88">
        <f t="shared" si="6"/>
        <v>40</v>
      </c>
      <c r="BO28" s="89">
        <f>BM28+BN28</f>
        <v>55</v>
      </c>
      <c r="BP28" s="1073" t="s">
        <v>181</v>
      </c>
      <c r="BQ28" s="1073"/>
    </row>
    <row r="114" spans="3:10">
      <c r="C114" s="256"/>
      <c r="D114" s="256"/>
      <c r="E114" s="256"/>
      <c r="F114" s="256"/>
      <c r="G114" s="256"/>
      <c r="H114" s="256"/>
      <c r="I114" s="256"/>
      <c r="J114" s="256"/>
    </row>
    <row r="115" spans="3:10">
      <c r="C115" s="256"/>
      <c r="D115" s="256"/>
      <c r="E115" s="256"/>
      <c r="F115" s="256"/>
      <c r="G115" s="256"/>
      <c r="H115" s="256"/>
      <c r="I115" s="256"/>
      <c r="J115" s="256"/>
    </row>
    <row r="116" spans="3:10">
      <c r="C116" s="256"/>
      <c r="D116" s="256"/>
      <c r="E116" s="256"/>
      <c r="F116" s="256"/>
      <c r="G116" s="256"/>
      <c r="H116" s="256"/>
      <c r="I116" s="256"/>
      <c r="J116" s="256"/>
    </row>
    <row r="117" spans="3:10">
      <c r="C117" s="256"/>
      <c r="D117" s="256"/>
      <c r="E117" s="256"/>
      <c r="F117" s="256"/>
      <c r="G117" s="256"/>
      <c r="H117" s="256"/>
      <c r="I117" s="256"/>
      <c r="J117" s="256"/>
    </row>
  </sheetData>
  <mergeCells count="1">
    <mergeCell ref="A2:AE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U120"/>
  <sheetViews>
    <sheetView rightToLeft="1" topLeftCell="A8" workbookViewId="0">
      <selection sqref="A1:U29"/>
    </sheetView>
  </sheetViews>
  <sheetFormatPr defaultRowHeight="12.75"/>
  <cols>
    <col min="4" max="4" width="11.85546875" customWidth="1"/>
    <col min="5" max="5" width="12" customWidth="1"/>
    <col min="14" max="14" width="11" customWidth="1"/>
    <col min="15" max="15" width="11.28515625" customWidth="1"/>
    <col min="20" max="20" width="16" customWidth="1"/>
  </cols>
  <sheetData>
    <row r="1" spans="1:21" ht="18">
      <c r="A1" s="1446" t="s">
        <v>925</v>
      </c>
      <c r="B1" s="1446"/>
      <c r="C1" s="1446"/>
      <c r="D1" s="1446"/>
      <c r="E1" s="1446"/>
      <c r="F1" s="1446"/>
      <c r="G1" s="1446"/>
      <c r="H1" s="1446"/>
      <c r="I1" s="1446"/>
      <c r="J1" s="1446"/>
      <c r="K1" s="1446"/>
      <c r="L1" s="1446"/>
      <c r="M1" s="1446"/>
      <c r="N1" s="1446"/>
      <c r="O1" s="1446"/>
      <c r="P1" s="1446"/>
      <c r="Q1" s="1446"/>
      <c r="R1" s="1446"/>
      <c r="S1" s="1446"/>
      <c r="T1" s="1446"/>
    </row>
    <row r="2" spans="1:21" ht="36" customHeight="1" thickBot="1">
      <c r="A2" s="1426" t="s">
        <v>927</v>
      </c>
      <c r="B2" s="1426"/>
      <c r="C2" s="1426"/>
      <c r="D2" s="1426"/>
      <c r="E2" s="1426"/>
      <c r="F2" s="1426"/>
      <c r="G2" s="1426"/>
      <c r="H2" s="1426"/>
      <c r="I2" s="1426"/>
      <c r="J2" s="1426"/>
      <c r="K2" s="1426"/>
      <c r="L2" s="1426"/>
      <c r="M2" s="1426"/>
      <c r="N2" s="1426"/>
      <c r="O2" s="1426"/>
      <c r="P2" s="1426"/>
      <c r="Q2" s="1426"/>
      <c r="R2" s="1426"/>
      <c r="S2" s="1426"/>
      <c r="T2" s="1426"/>
      <c r="U2" s="1286"/>
    </row>
    <row r="3" spans="1:21" ht="22.5" customHeight="1" thickTop="1" thickBot="1">
      <c r="A3" s="1516" t="s">
        <v>926</v>
      </c>
      <c r="B3" s="1516"/>
      <c r="C3" s="1285"/>
      <c r="D3" s="1285"/>
      <c r="E3" s="1415"/>
      <c r="F3" s="1415"/>
      <c r="G3" s="1415"/>
      <c r="H3" s="1415"/>
      <c r="I3" s="1415"/>
      <c r="J3" s="1415"/>
      <c r="K3" s="1415"/>
      <c r="L3" s="1415"/>
      <c r="M3" s="1415"/>
      <c r="N3" s="1415"/>
      <c r="O3" s="1415"/>
      <c r="P3" s="1415"/>
      <c r="Q3" s="1415"/>
      <c r="R3" s="1415"/>
      <c r="S3" s="1415"/>
      <c r="T3" s="1286" t="s">
        <v>928</v>
      </c>
      <c r="U3" s="1417"/>
    </row>
    <row r="4" spans="1:21" ht="78" customHeight="1" thickTop="1">
      <c r="A4" s="1455" t="s">
        <v>41</v>
      </c>
      <c r="B4" s="1455"/>
      <c r="C4" s="1517" t="s">
        <v>929</v>
      </c>
      <c r="D4" s="1517"/>
      <c r="E4" s="1517"/>
      <c r="F4" s="1517" t="s">
        <v>930</v>
      </c>
      <c r="G4" s="1517"/>
      <c r="H4" s="1517"/>
      <c r="I4" s="1515" t="s">
        <v>931</v>
      </c>
      <c r="J4" s="1515"/>
      <c r="K4" s="1515"/>
      <c r="L4" s="1515" t="s">
        <v>932</v>
      </c>
      <c r="M4" s="1515"/>
      <c r="N4" s="1287" t="s">
        <v>933</v>
      </c>
      <c r="O4" s="1287"/>
      <c r="P4" s="1512" t="s">
        <v>934</v>
      </c>
      <c r="Q4" s="1512" t="s">
        <v>935</v>
      </c>
      <c r="R4" s="1512" t="s">
        <v>936</v>
      </c>
      <c r="S4" s="1512" t="s">
        <v>937</v>
      </c>
      <c r="T4" s="1455" t="s">
        <v>180</v>
      </c>
      <c r="U4" s="1455"/>
    </row>
    <row r="5" spans="1:21" ht="68.25" customHeight="1">
      <c r="A5" s="1456"/>
      <c r="B5" s="1456"/>
      <c r="C5" s="1514" t="s">
        <v>938</v>
      </c>
      <c r="D5" s="1514"/>
      <c r="E5" s="1514"/>
      <c r="F5" s="1454" t="s">
        <v>939</v>
      </c>
      <c r="G5" s="1454"/>
      <c r="H5" s="1454"/>
      <c r="I5" s="1498" t="s">
        <v>940</v>
      </c>
      <c r="J5" s="1498"/>
      <c r="K5" s="1498"/>
      <c r="L5" s="1498" t="s">
        <v>941</v>
      </c>
      <c r="M5" s="1498"/>
      <c r="N5" s="1265" t="s">
        <v>942</v>
      </c>
      <c r="O5" s="1265"/>
      <c r="P5" s="1513"/>
      <c r="Q5" s="1513"/>
      <c r="R5" s="1513"/>
      <c r="S5" s="1513"/>
      <c r="T5" s="1456"/>
      <c r="U5" s="1456"/>
    </row>
    <row r="6" spans="1:21" ht="54">
      <c r="A6" s="1456"/>
      <c r="B6" s="1456"/>
      <c r="C6" s="1454" t="s">
        <v>943</v>
      </c>
      <c r="D6" s="1454"/>
      <c r="E6" s="1298" t="s">
        <v>944</v>
      </c>
      <c r="F6" s="1301" t="s">
        <v>945</v>
      </c>
      <c r="G6" s="1298" t="s">
        <v>946</v>
      </c>
      <c r="H6" s="1301" t="s">
        <v>947</v>
      </c>
      <c r="I6" s="1292" t="s">
        <v>948</v>
      </c>
      <c r="J6" s="1290" t="s">
        <v>949</v>
      </c>
      <c r="K6" s="1292" t="s">
        <v>950</v>
      </c>
      <c r="L6" s="1292" t="s">
        <v>951</v>
      </c>
      <c r="M6" s="1295" t="s">
        <v>952</v>
      </c>
      <c r="N6" s="1295" t="s">
        <v>568</v>
      </c>
      <c r="O6" s="898" t="s">
        <v>953</v>
      </c>
      <c r="P6" s="1513"/>
      <c r="Q6" s="1513"/>
      <c r="R6" s="1304"/>
      <c r="S6" s="1304"/>
      <c r="T6" s="1456"/>
      <c r="U6" s="1456"/>
    </row>
    <row r="7" spans="1:21" ht="36">
      <c r="A7" s="1456"/>
      <c r="B7" s="1456"/>
      <c r="C7" s="1454" t="s">
        <v>954</v>
      </c>
      <c r="D7" s="1454"/>
      <c r="E7" s="1299"/>
      <c r="F7" s="1302"/>
      <c r="G7" s="1299"/>
      <c r="H7" s="1302"/>
      <c r="I7" s="1293"/>
      <c r="J7" s="1291"/>
      <c r="K7" s="1293"/>
      <c r="L7" s="1293"/>
      <c r="M7" s="1296"/>
      <c r="N7" s="1296"/>
      <c r="O7" s="1288" t="s">
        <v>955</v>
      </c>
      <c r="P7" s="1304"/>
      <c r="Q7" s="1304"/>
      <c r="R7" s="1304"/>
      <c r="S7" s="1304"/>
      <c r="T7" s="1456"/>
      <c r="U7" s="1456"/>
    </row>
    <row r="8" spans="1:21" ht="36">
      <c r="A8" s="1456"/>
      <c r="B8" s="1456"/>
      <c r="C8" s="899" t="s">
        <v>956</v>
      </c>
      <c r="D8" s="899" t="s">
        <v>957</v>
      </c>
      <c r="E8" s="1300"/>
      <c r="F8" s="1303"/>
      <c r="G8" s="1300"/>
      <c r="H8" s="1303"/>
      <c r="I8" s="1294"/>
      <c r="J8" s="900" t="s">
        <v>958</v>
      </c>
      <c r="K8" s="1294"/>
      <c r="L8" s="1294"/>
      <c r="M8" s="1297"/>
      <c r="N8" s="1297"/>
      <c r="O8" s="1265"/>
      <c r="P8" s="1304"/>
      <c r="Q8" s="1304"/>
      <c r="R8" s="1304"/>
      <c r="S8" s="1304"/>
      <c r="T8" s="1456"/>
      <c r="U8" s="1456"/>
    </row>
    <row r="9" spans="1:21" ht="103.5" thickBot="1">
      <c r="A9" s="1457"/>
      <c r="B9" s="1457"/>
      <c r="C9" s="901" t="s">
        <v>959</v>
      </c>
      <c r="D9" s="901" t="s">
        <v>960</v>
      </c>
      <c r="E9" s="901" t="s">
        <v>961</v>
      </c>
      <c r="F9" s="902">
        <v>1</v>
      </c>
      <c r="G9" s="901">
        <v>2</v>
      </c>
      <c r="H9" s="902" t="s">
        <v>962</v>
      </c>
      <c r="I9" s="903" t="s">
        <v>963</v>
      </c>
      <c r="J9" s="903" t="s">
        <v>958</v>
      </c>
      <c r="K9" s="903" t="s">
        <v>964</v>
      </c>
      <c r="L9" s="903" t="s">
        <v>965</v>
      </c>
      <c r="M9" s="904" t="s">
        <v>966</v>
      </c>
      <c r="N9" s="904" t="s">
        <v>967</v>
      </c>
      <c r="O9" s="904" t="s">
        <v>955</v>
      </c>
      <c r="P9" s="904" t="s">
        <v>968</v>
      </c>
      <c r="Q9" s="904" t="s">
        <v>969</v>
      </c>
      <c r="R9" s="904" t="s">
        <v>970</v>
      </c>
      <c r="S9" s="904" t="s">
        <v>971</v>
      </c>
      <c r="T9" s="1457"/>
      <c r="U9" s="1457"/>
    </row>
    <row r="10" spans="1:21" ht="18.75" thickTop="1">
      <c r="A10" s="1305" t="s">
        <v>54</v>
      </c>
      <c r="B10" s="1305"/>
      <c r="C10" s="742">
        <v>871</v>
      </c>
      <c r="D10" s="742">
        <v>16</v>
      </c>
      <c r="E10" s="742">
        <v>2</v>
      </c>
      <c r="F10" s="742">
        <v>534</v>
      </c>
      <c r="G10" s="742">
        <v>307</v>
      </c>
      <c r="H10" s="742">
        <v>48</v>
      </c>
      <c r="I10" s="742">
        <v>268</v>
      </c>
      <c r="J10" s="742">
        <v>480</v>
      </c>
      <c r="K10" s="742">
        <v>141</v>
      </c>
      <c r="L10" s="742">
        <v>837</v>
      </c>
      <c r="M10" s="742">
        <v>52</v>
      </c>
      <c r="N10" s="742">
        <v>145</v>
      </c>
      <c r="O10" s="742">
        <v>3413</v>
      </c>
      <c r="P10" s="742">
        <v>567</v>
      </c>
      <c r="Q10" s="742">
        <v>788</v>
      </c>
      <c r="R10" s="742">
        <v>398</v>
      </c>
      <c r="S10" s="742">
        <v>713</v>
      </c>
      <c r="T10" s="1078" t="s">
        <v>449</v>
      </c>
      <c r="U10" s="1078"/>
    </row>
    <row r="11" spans="1:21" ht="18">
      <c r="A11" s="1289" t="s">
        <v>55</v>
      </c>
      <c r="B11" s="1289"/>
      <c r="C11" s="259">
        <v>407</v>
      </c>
      <c r="D11" s="259">
        <v>4</v>
      </c>
      <c r="E11" s="259">
        <v>1</v>
      </c>
      <c r="F11" s="259">
        <v>202</v>
      </c>
      <c r="G11" s="259">
        <v>168</v>
      </c>
      <c r="H11" s="259">
        <v>42</v>
      </c>
      <c r="I11" s="259">
        <v>185</v>
      </c>
      <c r="J11" s="259">
        <v>222</v>
      </c>
      <c r="K11" s="259">
        <v>5</v>
      </c>
      <c r="L11" s="259">
        <v>407</v>
      </c>
      <c r="M11" s="259">
        <v>5</v>
      </c>
      <c r="N11" s="259">
        <v>210</v>
      </c>
      <c r="O11" s="259">
        <v>63844</v>
      </c>
      <c r="P11" s="259">
        <v>363</v>
      </c>
      <c r="Q11" s="259">
        <v>392</v>
      </c>
      <c r="R11" s="259">
        <v>311</v>
      </c>
      <c r="S11" s="259">
        <v>382</v>
      </c>
      <c r="T11" s="1077" t="s">
        <v>191</v>
      </c>
      <c r="U11" s="1077"/>
    </row>
    <row r="12" spans="1:21" ht="18">
      <c r="A12" s="1289" t="s">
        <v>56</v>
      </c>
      <c r="B12" s="1289"/>
      <c r="C12" s="259">
        <v>627</v>
      </c>
      <c r="D12" s="259">
        <v>59</v>
      </c>
      <c r="E12" s="259">
        <v>42</v>
      </c>
      <c r="F12" s="259">
        <v>405</v>
      </c>
      <c r="G12" s="259">
        <v>285</v>
      </c>
      <c r="H12" s="259">
        <v>38</v>
      </c>
      <c r="I12" s="259">
        <v>225</v>
      </c>
      <c r="J12" s="259">
        <v>323</v>
      </c>
      <c r="K12" s="259">
        <v>180</v>
      </c>
      <c r="L12" s="259">
        <v>648</v>
      </c>
      <c r="M12" s="259">
        <v>80</v>
      </c>
      <c r="N12" s="259">
        <v>776</v>
      </c>
      <c r="O12" s="259">
        <v>229877</v>
      </c>
      <c r="P12" s="259">
        <v>431</v>
      </c>
      <c r="Q12" s="259">
        <v>664</v>
      </c>
      <c r="R12" s="259">
        <v>620</v>
      </c>
      <c r="S12" s="259">
        <v>542</v>
      </c>
      <c r="T12" s="1077" t="s">
        <v>192</v>
      </c>
      <c r="U12" s="1077"/>
    </row>
    <row r="13" spans="1:21" ht="27.75" customHeight="1">
      <c r="A13" s="1436" t="s">
        <v>386</v>
      </c>
      <c r="B13" s="641" t="s">
        <v>344</v>
      </c>
      <c r="C13" s="259">
        <v>238</v>
      </c>
      <c r="D13" s="259">
        <v>7</v>
      </c>
      <c r="E13" s="259">
        <v>2</v>
      </c>
      <c r="F13" s="259">
        <v>84</v>
      </c>
      <c r="G13" s="259">
        <v>121</v>
      </c>
      <c r="H13" s="259">
        <v>42</v>
      </c>
      <c r="I13" s="259">
        <v>117</v>
      </c>
      <c r="J13" s="259">
        <v>123</v>
      </c>
      <c r="K13" s="259">
        <v>7</v>
      </c>
      <c r="L13" s="259">
        <v>245</v>
      </c>
      <c r="M13" s="259">
        <v>2</v>
      </c>
      <c r="N13" s="259">
        <v>260</v>
      </c>
      <c r="O13" s="259">
        <v>117931</v>
      </c>
      <c r="P13" s="259">
        <v>242</v>
      </c>
      <c r="Q13" s="259">
        <v>245</v>
      </c>
      <c r="R13" s="259">
        <v>228</v>
      </c>
      <c r="S13" s="259">
        <v>243</v>
      </c>
      <c r="T13" s="404" t="s">
        <v>453</v>
      </c>
      <c r="U13" s="1441" t="s">
        <v>179</v>
      </c>
    </row>
    <row r="14" spans="1:21" ht="15.75">
      <c r="A14" s="1437"/>
      <c r="B14" s="641" t="s">
        <v>345</v>
      </c>
      <c r="C14" s="259">
        <v>342</v>
      </c>
      <c r="D14" s="259">
        <v>17</v>
      </c>
      <c r="E14" s="259">
        <v>10</v>
      </c>
      <c r="F14" s="259">
        <v>166</v>
      </c>
      <c r="G14" s="259">
        <v>167</v>
      </c>
      <c r="H14" s="259">
        <v>36</v>
      </c>
      <c r="I14" s="259">
        <v>111</v>
      </c>
      <c r="J14" s="259">
        <v>210</v>
      </c>
      <c r="K14" s="259">
        <v>48</v>
      </c>
      <c r="L14" s="259">
        <v>358</v>
      </c>
      <c r="M14" s="259">
        <v>11</v>
      </c>
      <c r="N14" s="259">
        <v>149</v>
      </c>
      <c r="O14" s="259">
        <v>49865</v>
      </c>
      <c r="P14" s="259">
        <v>296</v>
      </c>
      <c r="Q14" s="259">
        <v>359</v>
      </c>
      <c r="R14" s="259">
        <v>249</v>
      </c>
      <c r="S14" s="259">
        <v>343</v>
      </c>
      <c r="T14" s="404" t="s">
        <v>454</v>
      </c>
      <c r="U14" s="1442"/>
    </row>
    <row r="15" spans="1:21" ht="15.75">
      <c r="A15" s="1437"/>
      <c r="B15" s="641" t="s">
        <v>346</v>
      </c>
      <c r="C15" s="259">
        <v>226</v>
      </c>
      <c r="D15" s="259">
        <v>0</v>
      </c>
      <c r="E15" s="259">
        <v>0</v>
      </c>
      <c r="F15" s="259">
        <v>47</v>
      </c>
      <c r="G15" s="259">
        <v>138</v>
      </c>
      <c r="H15" s="259">
        <v>41</v>
      </c>
      <c r="I15" s="259">
        <v>93</v>
      </c>
      <c r="J15" s="259">
        <v>79</v>
      </c>
      <c r="K15" s="259">
        <v>54</v>
      </c>
      <c r="L15" s="259">
        <v>226</v>
      </c>
      <c r="M15" s="259">
        <v>0</v>
      </c>
      <c r="N15" s="259">
        <v>160</v>
      </c>
      <c r="O15" s="259">
        <v>39621</v>
      </c>
      <c r="P15" s="259">
        <v>226</v>
      </c>
      <c r="Q15" s="259">
        <v>226</v>
      </c>
      <c r="R15" s="259">
        <v>226</v>
      </c>
      <c r="S15" s="259">
        <v>226</v>
      </c>
      <c r="T15" s="404" t="s">
        <v>455</v>
      </c>
      <c r="U15" s="1442"/>
    </row>
    <row r="16" spans="1:21" ht="15.75">
      <c r="A16" s="1437"/>
      <c r="B16" s="641" t="s">
        <v>341</v>
      </c>
      <c r="C16" s="259">
        <v>247</v>
      </c>
      <c r="D16" s="259">
        <v>6</v>
      </c>
      <c r="E16" s="259">
        <v>0</v>
      </c>
      <c r="F16" s="259">
        <v>165</v>
      </c>
      <c r="G16" s="259">
        <v>77</v>
      </c>
      <c r="H16" s="259">
        <v>11</v>
      </c>
      <c r="I16" s="259">
        <v>83</v>
      </c>
      <c r="J16" s="259">
        <v>126</v>
      </c>
      <c r="K16" s="259">
        <v>44</v>
      </c>
      <c r="L16" s="259">
        <v>243</v>
      </c>
      <c r="M16" s="259">
        <v>10</v>
      </c>
      <c r="N16" s="259">
        <v>169</v>
      </c>
      <c r="O16" s="259">
        <v>98102</v>
      </c>
      <c r="P16" s="259">
        <v>223</v>
      </c>
      <c r="Q16" s="259">
        <v>251</v>
      </c>
      <c r="R16" s="259">
        <v>200</v>
      </c>
      <c r="S16" s="259">
        <v>242</v>
      </c>
      <c r="T16" s="404" t="s">
        <v>456</v>
      </c>
      <c r="U16" s="1442"/>
    </row>
    <row r="17" spans="1:21" ht="15.75">
      <c r="A17" s="1437"/>
      <c r="B17" s="641" t="s">
        <v>342</v>
      </c>
      <c r="C17" s="259">
        <v>367</v>
      </c>
      <c r="D17" s="259">
        <v>15</v>
      </c>
      <c r="E17" s="259">
        <v>4</v>
      </c>
      <c r="F17" s="259">
        <v>175</v>
      </c>
      <c r="G17" s="259">
        <v>168</v>
      </c>
      <c r="H17" s="259">
        <v>43</v>
      </c>
      <c r="I17" s="259">
        <v>94</v>
      </c>
      <c r="J17" s="259">
        <v>214</v>
      </c>
      <c r="K17" s="259">
        <v>78</v>
      </c>
      <c r="L17" s="259">
        <v>341</v>
      </c>
      <c r="M17" s="259">
        <v>45</v>
      </c>
      <c r="N17" s="259">
        <v>243</v>
      </c>
      <c r="O17" s="259">
        <v>167954</v>
      </c>
      <c r="P17" s="259">
        <v>386</v>
      </c>
      <c r="Q17" s="259">
        <v>386</v>
      </c>
      <c r="R17" s="259">
        <v>386</v>
      </c>
      <c r="S17" s="259">
        <v>386</v>
      </c>
      <c r="T17" s="404" t="s">
        <v>457</v>
      </c>
      <c r="U17" s="1442"/>
    </row>
    <row r="18" spans="1:21" ht="15.75">
      <c r="A18" s="1447"/>
      <c r="B18" s="215" t="s">
        <v>343</v>
      </c>
      <c r="C18" s="744">
        <v>252</v>
      </c>
      <c r="D18" s="744">
        <v>3</v>
      </c>
      <c r="E18" s="744">
        <v>0</v>
      </c>
      <c r="F18" s="744">
        <v>155</v>
      </c>
      <c r="G18" s="744">
        <v>90</v>
      </c>
      <c r="H18" s="744">
        <v>10</v>
      </c>
      <c r="I18" s="744">
        <v>75</v>
      </c>
      <c r="J18" s="744">
        <v>148</v>
      </c>
      <c r="K18" s="744">
        <v>32</v>
      </c>
      <c r="L18" s="744">
        <v>253</v>
      </c>
      <c r="M18" s="744">
        <v>2</v>
      </c>
      <c r="N18" s="744">
        <v>197</v>
      </c>
      <c r="O18" s="744">
        <v>67296</v>
      </c>
      <c r="P18" s="744">
        <v>243</v>
      </c>
      <c r="Q18" s="744">
        <v>250</v>
      </c>
      <c r="R18" s="744">
        <v>230</v>
      </c>
      <c r="S18" s="744">
        <v>243</v>
      </c>
      <c r="T18" s="404" t="s">
        <v>458</v>
      </c>
      <c r="U18" s="1443"/>
    </row>
    <row r="19" spans="1:21" ht="15.75">
      <c r="A19" s="1088" t="s">
        <v>64</v>
      </c>
      <c r="B19" s="1088"/>
      <c r="C19" s="662">
        <v>456</v>
      </c>
      <c r="D19" s="662">
        <v>23</v>
      </c>
      <c r="E19" s="662">
        <v>6</v>
      </c>
      <c r="F19" s="662">
        <v>201</v>
      </c>
      <c r="G19" s="662">
        <v>237</v>
      </c>
      <c r="H19" s="662">
        <v>47</v>
      </c>
      <c r="I19" s="259">
        <v>210</v>
      </c>
      <c r="J19" s="662">
        <v>198</v>
      </c>
      <c r="K19" s="662">
        <v>77</v>
      </c>
      <c r="L19" s="259">
        <v>471</v>
      </c>
      <c r="M19" s="662">
        <v>14</v>
      </c>
      <c r="N19" s="662">
        <v>38</v>
      </c>
      <c r="O19" s="662">
        <v>8640</v>
      </c>
      <c r="P19" s="683">
        <v>358</v>
      </c>
      <c r="Q19" s="683">
        <v>449</v>
      </c>
      <c r="R19" s="683">
        <v>251</v>
      </c>
      <c r="S19" s="683">
        <v>427</v>
      </c>
      <c r="T19" s="1077" t="s">
        <v>367</v>
      </c>
      <c r="U19" s="1077"/>
    </row>
    <row r="20" spans="1:21" ht="18">
      <c r="A20" s="1289" t="s">
        <v>65</v>
      </c>
      <c r="B20" s="1289"/>
      <c r="C20" s="259">
        <v>627</v>
      </c>
      <c r="D20" s="259">
        <v>0</v>
      </c>
      <c r="E20" s="259">
        <v>0</v>
      </c>
      <c r="F20" s="259">
        <v>250</v>
      </c>
      <c r="G20" s="259">
        <v>348</v>
      </c>
      <c r="H20" s="259">
        <v>29</v>
      </c>
      <c r="I20" s="259">
        <v>275</v>
      </c>
      <c r="J20" s="259">
        <v>270</v>
      </c>
      <c r="K20" s="259">
        <v>82</v>
      </c>
      <c r="L20" s="259">
        <v>625</v>
      </c>
      <c r="M20" s="259">
        <v>2</v>
      </c>
      <c r="N20" s="259">
        <v>686</v>
      </c>
      <c r="O20" s="259">
        <v>628520</v>
      </c>
      <c r="P20" s="259">
        <v>552</v>
      </c>
      <c r="Q20" s="259">
        <v>627</v>
      </c>
      <c r="R20" s="259">
        <v>388</v>
      </c>
      <c r="S20" s="259">
        <v>583</v>
      </c>
      <c r="T20" s="1077" t="s">
        <v>199</v>
      </c>
      <c r="U20" s="1077"/>
    </row>
    <row r="21" spans="1:21" ht="18">
      <c r="A21" s="1289" t="s">
        <v>66</v>
      </c>
      <c r="B21" s="1289"/>
      <c r="C21" s="259">
        <v>308</v>
      </c>
      <c r="D21" s="259">
        <v>0</v>
      </c>
      <c r="E21" s="259">
        <v>0</v>
      </c>
      <c r="F21" s="259">
        <v>64</v>
      </c>
      <c r="G21" s="259">
        <v>209</v>
      </c>
      <c r="H21" s="259">
        <v>35</v>
      </c>
      <c r="I21" s="259">
        <v>164</v>
      </c>
      <c r="J21" s="259">
        <v>105</v>
      </c>
      <c r="K21" s="259">
        <v>39</v>
      </c>
      <c r="L21" s="259">
        <v>287</v>
      </c>
      <c r="M21" s="259">
        <v>21</v>
      </c>
      <c r="N21" s="259">
        <v>469</v>
      </c>
      <c r="O21" s="259">
        <v>16364</v>
      </c>
      <c r="P21" s="259">
        <v>308</v>
      </c>
      <c r="Q21" s="259">
        <v>308</v>
      </c>
      <c r="R21" s="259">
        <v>308</v>
      </c>
      <c r="S21" s="259">
        <v>307</v>
      </c>
      <c r="T21" s="1077" t="s">
        <v>200</v>
      </c>
      <c r="U21" s="1077"/>
    </row>
    <row r="22" spans="1:21" ht="18">
      <c r="A22" s="1289" t="s">
        <v>67</v>
      </c>
      <c r="B22" s="1289"/>
      <c r="C22" s="259">
        <v>2</v>
      </c>
      <c r="D22" s="259">
        <v>412</v>
      </c>
      <c r="E22" s="259">
        <v>0</v>
      </c>
      <c r="F22" s="259">
        <v>169</v>
      </c>
      <c r="G22" s="259">
        <v>242</v>
      </c>
      <c r="H22" s="259">
        <v>3</v>
      </c>
      <c r="I22" s="259">
        <v>164</v>
      </c>
      <c r="J22" s="259">
        <v>214</v>
      </c>
      <c r="K22" s="259">
        <v>36</v>
      </c>
      <c r="L22" s="259">
        <v>414</v>
      </c>
      <c r="M22" s="259">
        <v>0</v>
      </c>
      <c r="N22" s="259">
        <v>489</v>
      </c>
      <c r="O22" s="259">
        <v>172757</v>
      </c>
      <c r="P22" s="259">
        <v>414</v>
      </c>
      <c r="Q22" s="259">
        <v>414</v>
      </c>
      <c r="R22" s="259">
        <v>414</v>
      </c>
      <c r="S22" s="259">
        <v>404</v>
      </c>
      <c r="T22" s="1077" t="s">
        <v>450</v>
      </c>
      <c r="U22" s="1077"/>
    </row>
    <row r="23" spans="1:21" ht="18">
      <c r="A23" s="1289" t="s">
        <v>137</v>
      </c>
      <c r="B23" s="1289"/>
      <c r="C23" s="259">
        <v>531</v>
      </c>
      <c r="D23" s="259">
        <v>6</v>
      </c>
      <c r="E23" s="259">
        <v>0</v>
      </c>
      <c r="F23" s="259">
        <v>308</v>
      </c>
      <c r="G23" s="259">
        <v>208</v>
      </c>
      <c r="H23" s="259">
        <v>21</v>
      </c>
      <c r="I23" s="259">
        <v>228</v>
      </c>
      <c r="J23" s="259">
        <v>223</v>
      </c>
      <c r="K23" s="259">
        <v>86</v>
      </c>
      <c r="L23" s="259">
        <v>527</v>
      </c>
      <c r="M23" s="259">
        <v>10</v>
      </c>
      <c r="N23" s="259">
        <v>307</v>
      </c>
      <c r="O23" s="259">
        <v>74842</v>
      </c>
      <c r="P23" s="259">
        <v>450</v>
      </c>
      <c r="Q23" s="259">
        <v>514</v>
      </c>
      <c r="R23" s="259">
        <v>265</v>
      </c>
      <c r="S23" s="259">
        <v>440</v>
      </c>
      <c r="T23" s="1077" t="s">
        <v>451</v>
      </c>
      <c r="U23" s="1077"/>
    </row>
    <row r="24" spans="1:21" ht="18">
      <c r="A24" s="1289" t="s">
        <v>69</v>
      </c>
      <c r="B24" s="1289"/>
      <c r="C24" s="259">
        <v>391</v>
      </c>
      <c r="D24" s="259">
        <v>12</v>
      </c>
      <c r="E24" s="259">
        <v>0</v>
      </c>
      <c r="F24" s="259">
        <v>282</v>
      </c>
      <c r="G24" s="259">
        <v>118</v>
      </c>
      <c r="H24" s="259">
        <v>3</v>
      </c>
      <c r="I24" s="259">
        <v>206</v>
      </c>
      <c r="J24" s="259">
        <v>145</v>
      </c>
      <c r="K24" s="259">
        <v>52</v>
      </c>
      <c r="L24" s="259">
        <v>402</v>
      </c>
      <c r="M24" s="259">
        <v>1</v>
      </c>
      <c r="N24" s="259">
        <v>461</v>
      </c>
      <c r="O24" s="259">
        <v>212460</v>
      </c>
      <c r="P24" s="259">
        <v>403</v>
      </c>
      <c r="Q24" s="259">
        <v>403</v>
      </c>
      <c r="R24" s="259">
        <v>403</v>
      </c>
      <c r="S24" s="259">
        <v>355</v>
      </c>
      <c r="T24" s="1077" t="s">
        <v>452</v>
      </c>
      <c r="U24" s="1077"/>
    </row>
    <row r="25" spans="1:21" ht="18">
      <c r="A25" s="1289" t="s">
        <v>70</v>
      </c>
      <c r="B25" s="1289"/>
      <c r="C25" s="259">
        <v>672</v>
      </c>
      <c r="D25" s="259">
        <v>0</v>
      </c>
      <c r="E25" s="259">
        <v>0</v>
      </c>
      <c r="F25" s="259">
        <v>428</v>
      </c>
      <c r="G25" s="259">
        <v>242</v>
      </c>
      <c r="H25" s="259">
        <v>2</v>
      </c>
      <c r="I25" s="259">
        <v>308</v>
      </c>
      <c r="J25" s="259">
        <v>265</v>
      </c>
      <c r="K25" s="259">
        <v>99</v>
      </c>
      <c r="L25" s="259">
        <v>652</v>
      </c>
      <c r="M25" s="259">
        <v>20</v>
      </c>
      <c r="N25" s="259">
        <v>574</v>
      </c>
      <c r="O25" s="259">
        <v>81119</v>
      </c>
      <c r="P25" s="259">
        <v>574</v>
      </c>
      <c r="Q25" s="259">
        <v>654</v>
      </c>
      <c r="R25" s="259">
        <v>441</v>
      </c>
      <c r="S25" s="259">
        <v>636</v>
      </c>
      <c r="T25" s="1077" t="s">
        <v>204</v>
      </c>
      <c r="U25" s="1077"/>
    </row>
    <row r="26" spans="1:21" ht="18">
      <c r="A26" s="1289" t="s">
        <v>71</v>
      </c>
      <c r="B26" s="1289"/>
      <c r="C26" s="259">
        <v>922</v>
      </c>
      <c r="D26" s="259">
        <v>2</v>
      </c>
      <c r="E26" s="259">
        <v>0</v>
      </c>
      <c r="F26" s="259">
        <v>434</v>
      </c>
      <c r="G26" s="259">
        <v>342</v>
      </c>
      <c r="H26" s="259">
        <v>148</v>
      </c>
      <c r="I26" s="259">
        <v>297</v>
      </c>
      <c r="J26" s="259">
        <v>366</v>
      </c>
      <c r="K26" s="259">
        <v>261</v>
      </c>
      <c r="L26" s="259">
        <v>917</v>
      </c>
      <c r="M26" s="259">
        <v>7</v>
      </c>
      <c r="N26" s="259">
        <v>387</v>
      </c>
      <c r="O26" s="259">
        <v>69389</v>
      </c>
      <c r="P26" s="259">
        <v>424</v>
      </c>
      <c r="Q26" s="259">
        <v>924</v>
      </c>
      <c r="R26" s="259">
        <v>320</v>
      </c>
      <c r="S26" s="259">
        <v>813</v>
      </c>
      <c r="T26" s="1077" t="s">
        <v>205</v>
      </c>
      <c r="U26" s="1077"/>
    </row>
    <row r="27" spans="1:21" ht="18">
      <c r="A27" s="1289" t="s">
        <v>72</v>
      </c>
      <c r="B27" s="1289"/>
      <c r="C27" s="259">
        <v>437</v>
      </c>
      <c r="D27" s="259">
        <v>81</v>
      </c>
      <c r="E27" s="259">
        <v>0</v>
      </c>
      <c r="F27" s="259">
        <v>388</v>
      </c>
      <c r="G27" s="259">
        <v>128</v>
      </c>
      <c r="H27" s="259">
        <v>2</v>
      </c>
      <c r="I27" s="259">
        <v>376</v>
      </c>
      <c r="J27" s="259">
        <v>118</v>
      </c>
      <c r="K27" s="259">
        <v>24</v>
      </c>
      <c r="L27" s="259">
        <v>506</v>
      </c>
      <c r="M27" s="259">
        <v>12</v>
      </c>
      <c r="N27" s="259">
        <v>374</v>
      </c>
      <c r="O27" s="259">
        <v>19078</v>
      </c>
      <c r="P27" s="259">
        <v>442</v>
      </c>
      <c r="Q27" s="259">
        <v>511</v>
      </c>
      <c r="R27" s="259">
        <v>505</v>
      </c>
      <c r="S27" s="259">
        <v>511</v>
      </c>
      <c r="T27" s="1077" t="s">
        <v>206</v>
      </c>
      <c r="U27" s="1077"/>
    </row>
    <row r="28" spans="1:21" ht="18">
      <c r="A28" s="1306" t="s">
        <v>73</v>
      </c>
      <c r="B28" s="1306"/>
      <c r="C28" s="487">
        <v>700</v>
      </c>
      <c r="D28" s="487">
        <v>4</v>
      </c>
      <c r="E28" s="487">
        <v>1</v>
      </c>
      <c r="F28" s="487">
        <v>239</v>
      </c>
      <c r="G28" s="487">
        <v>345</v>
      </c>
      <c r="H28" s="487">
        <v>121</v>
      </c>
      <c r="I28" s="487">
        <v>321</v>
      </c>
      <c r="J28" s="487">
        <v>237</v>
      </c>
      <c r="K28" s="487">
        <v>147</v>
      </c>
      <c r="L28" s="487">
        <v>690</v>
      </c>
      <c r="M28" s="487">
        <v>15</v>
      </c>
      <c r="N28" s="487">
        <v>657</v>
      </c>
      <c r="O28" s="487">
        <v>150807</v>
      </c>
      <c r="P28" s="487">
        <v>459</v>
      </c>
      <c r="Q28" s="487">
        <v>705</v>
      </c>
      <c r="R28" s="487">
        <v>503</v>
      </c>
      <c r="S28" s="487">
        <v>705</v>
      </c>
      <c r="T28" s="1089" t="s">
        <v>382</v>
      </c>
      <c r="U28" s="1089"/>
    </row>
    <row r="29" spans="1:21" ht="18">
      <c r="A29" s="1190" t="s">
        <v>32</v>
      </c>
      <c r="B29" s="1190"/>
      <c r="C29" s="905">
        <f>SUM(C10:C28)</f>
        <v>8623</v>
      </c>
      <c r="D29" s="905">
        <f t="shared" ref="D29:S29" si="0">SUM(D10:D28)</f>
        <v>667</v>
      </c>
      <c r="E29" s="905">
        <f t="shared" si="0"/>
        <v>68</v>
      </c>
      <c r="F29" s="905">
        <f t="shared" si="0"/>
        <v>4696</v>
      </c>
      <c r="G29" s="905">
        <f t="shared" si="0"/>
        <v>3940</v>
      </c>
      <c r="H29" s="905">
        <f t="shared" si="0"/>
        <v>722</v>
      </c>
      <c r="I29" s="905">
        <f t="shared" si="0"/>
        <v>3800</v>
      </c>
      <c r="J29" s="905">
        <f t="shared" si="0"/>
        <v>4066</v>
      </c>
      <c r="K29" s="905">
        <f t="shared" si="0"/>
        <v>1492</v>
      </c>
      <c r="L29" s="905">
        <f t="shared" si="0"/>
        <v>9049</v>
      </c>
      <c r="M29" s="905">
        <f t="shared" si="0"/>
        <v>309</v>
      </c>
      <c r="N29" s="905">
        <f t="shared" si="0"/>
        <v>6751</v>
      </c>
      <c r="O29" s="905">
        <f t="shared" si="0"/>
        <v>2271879</v>
      </c>
      <c r="P29" s="905">
        <f t="shared" si="0"/>
        <v>7361</v>
      </c>
      <c r="Q29" s="905">
        <f t="shared" si="0"/>
        <v>9070</v>
      </c>
      <c r="R29" s="905">
        <f t="shared" si="0"/>
        <v>6646</v>
      </c>
      <c r="S29" s="905">
        <f t="shared" si="0"/>
        <v>8501</v>
      </c>
      <c r="T29" s="1181" t="s">
        <v>181</v>
      </c>
      <c r="U29" s="1181"/>
    </row>
    <row r="117" spans="3:15">
      <c r="C117" s="741"/>
      <c r="D117" s="741"/>
      <c r="E117" s="741"/>
      <c r="F117" s="741"/>
      <c r="G117" s="741"/>
      <c r="H117" s="741"/>
      <c r="I117" s="741"/>
      <c r="J117" s="741"/>
      <c r="K117" s="741"/>
      <c r="L117" s="741"/>
      <c r="M117" s="741"/>
      <c r="N117" s="906"/>
      <c r="O117" s="906"/>
    </row>
    <row r="118" spans="3:15">
      <c r="C118" s="741"/>
      <c r="D118" s="741"/>
      <c r="E118" s="741"/>
      <c r="F118" s="741"/>
      <c r="G118" s="741"/>
      <c r="H118" s="741"/>
      <c r="I118" s="741"/>
      <c r="J118" s="741"/>
      <c r="K118" s="741"/>
      <c r="L118" s="741"/>
      <c r="M118" s="741"/>
      <c r="N118" s="906"/>
      <c r="O118" s="906"/>
    </row>
    <row r="119" spans="3:15">
      <c r="C119" s="741"/>
      <c r="D119" s="741"/>
      <c r="E119" s="741"/>
      <c r="F119" s="741"/>
      <c r="G119" s="741"/>
      <c r="H119" s="741"/>
      <c r="I119" s="741"/>
      <c r="J119" s="741"/>
      <c r="K119" s="741"/>
      <c r="L119" s="741"/>
      <c r="M119" s="741"/>
      <c r="N119" s="906"/>
      <c r="O119" s="906"/>
    </row>
    <row r="120" spans="3:15">
      <c r="C120" s="741"/>
      <c r="D120" s="741"/>
      <c r="E120" s="741"/>
      <c r="F120" s="741"/>
      <c r="G120" s="741"/>
      <c r="H120" s="741"/>
      <c r="I120" s="741"/>
      <c r="J120" s="741"/>
      <c r="K120" s="741"/>
      <c r="L120" s="741"/>
      <c r="M120" s="741"/>
      <c r="N120" s="906"/>
      <c r="O120" s="906"/>
    </row>
  </sheetData>
  <mergeCells count="21">
    <mergeCell ref="A3:B3"/>
    <mergeCell ref="A2:T2"/>
    <mergeCell ref="A1:T1"/>
    <mergeCell ref="C4:E4"/>
    <mergeCell ref="F4:H4"/>
    <mergeCell ref="L4:M4"/>
    <mergeCell ref="A13:A18"/>
    <mergeCell ref="U13:U18"/>
    <mergeCell ref="L5:M5"/>
    <mergeCell ref="P4:P6"/>
    <mergeCell ref="Q4:Q6"/>
    <mergeCell ref="R4:R5"/>
    <mergeCell ref="S4:S5"/>
    <mergeCell ref="T4:U9"/>
    <mergeCell ref="F5:H5"/>
    <mergeCell ref="C5:E5"/>
    <mergeCell ref="A4:B9"/>
    <mergeCell ref="C6:D6"/>
    <mergeCell ref="C7:D7"/>
    <mergeCell ref="I4:K4"/>
    <mergeCell ref="I5:K5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U120"/>
  <sheetViews>
    <sheetView rightToLeft="1" topLeftCell="J14" workbookViewId="0">
      <selection sqref="A1:U25"/>
    </sheetView>
  </sheetViews>
  <sheetFormatPr defaultRowHeight="12.75"/>
  <sheetData>
    <row r="1" spans="1:21" ht="18">
      <c r="A1" s="1307" t="s">
        <v>972</v>
      </c>
      <c r="B1" s="1307"/>
      <c r="C1" s="1307"/>
      <c r="D1" s="1307"/>
      <c r="R1" s="1261" t="s">
        <v>973</v>
      </c>
      <c r="S1" s="1261"/>
      <c r="T1" s="1261"/>
      <c r="U1" s="1261"/>
    </row>
    <row r="2" spans="1:21" ht="126">
      <c r="A2" s="1099" t="s">
        <v>41</v>
      </c>
      <c r="B2" s="1099"/>
      <c r="C2" s="1098" t="s">
        <v>974</v>
      </c>
      <c r="D2" s="1098"/>
      <c r="E2" s="1098"/>
      <c r="F2" s="656"/>
      <c r="G2" s="1308" t="s">
        <v>975</v>
      </c>
      <c r="H2" s="1308"/>
      <c r="I2" s="1308"/>
      <c r="J2" s="1308"/>
      <c r="K2" s="1308"/>
      <c r="L2" s="1309" t="s">
        <v>976</v>
      </c>
      <c r="M2" s="1098" t="s">
        <v>977</v>
      </c>
      <c r="N2" s="1098"/>
      <c r="O2" s="1098"/>
      <c r="P2" s="1098"/>
      <c r="Q2" s="1098"/>
      <c r="R2" s="1098"/>
      <c r="S2" s="656"/>
      <c r="T2" s="1099" t="s">
        <v>180</v>
      </c>
      <c r="U2" s="1099"/>
    </row>
    <row r="3" spans="1:21" ht="126">
      <c r="A3" s="1101"/>
      <c r="B3" s="1101"/>
      <c r="C3" s="1311" t="s">
        <v>978</v>
      </c>
      <c r="D3" s="1311"/>
      <c r="E3" s="1311"/>
      <c r="F3" s="907"/>
      <c r="G3" s="1265" t="s">
        <v>979</v>
      </c>
      <c r="H3" s="1265"/>
      <c r="I3" s="1265"/>
      <c r="J3" s="1265"/>
      <c r="K3" s="1265"/>
      <c r="L3" s="1310"/>
      <c r="M3" s="1111" t="s">
        <v>980</v>
      </c>
      <c r="N3" s="1111"/>
      <c r="O3" s="1111"/>
      <c r="P3" s="1111"/>
      <c r="Q3" s="1111"/>
      <c r="R3" s="1111"/>
      <c r="S3" s="658"/>
      <c r="T3" s="1101"/>
      <c r="U3" s="1101"/>
    </row>
    <row r="4" spans="1:21" ht="66">
      <c r="A4" s="1101"/>
      <c r="B4" s="1101"/>
      <c r="C4" s="908" t="s">
        <v>981</v>
      </c>
      <c r="D4" s="908" t="s">
        <v>982</v>
      </c>
      <c r="E4" s="908" t="s">
        <v>983</v>
      </c>
      <c r="F4" s="908"/>
      <c r="G4" s="908" t="s">
        <v>984</v>
      </c>
      <c r="H4" s="908" t="s">
        <v>985</v>
      </c>
      <c r="I4" s="908" t="s">
        <v>986</v>
      </c>
      <c r="J4" s="908" t="s">
        <v>987</v>
      </c>
      <c r="K4" s="908" t="s">
        <v>988</v>
      </c>
      <c r="L4" s="1310"/>
      <c r="M4" s="909" t="s">
        <v>989</v>
      </c>
      <c r="N4" s="909" t="s">
        <v>990</v>
      </c>
      <c r="O4" s="909" t="s">
        <v>991</v>
      </c>
      <c r="P4" s="908" t="s">
        <v>992</v>
      </c>
      <c r="Q4" s="909" t="s">
        <v>993</v>
      </c>
      <c r="R4" s="909" t="s">
        <v>796</v>
      </c>
      <c r="S4" s="1310" t="s">
        <v>181</v>
      </c>
      <c r="T4" s="1101"/>
      <c r="U4" s="1101"/>
    </row>
    <row r="5" spans="1:21" ht="79.5">
      <c r="A5" s="1102"/>
      <c r="B5" s="1102"/>
      <c r="C5" s="901" t="s">
        <v>994</v>
      </c>
      <c r="D5" s="901" t="s">
        <v>995</v>
      </c>
      <c r="E5" s="901" t="s">
        <v>996</v>
      </c>
      <c r="F5" s="901" t="s">
        <v>181</v>
      </c>
      <c r="G5" s="901" t="s">
        <v>997</v>
      </c>
      <c r="H5" s="902" t="s">
        <v>998</v>
      </c>
      <c r="I5" s="901" t="s">
        <v>999</v>
      </c>
      <c r="J5" s="902" t="s">
        <v>1000</v>
      </c>
      <c r="K5" s="901" t="s">
        <v>1001</v>
      </c>
      <c r="L5" s="902" t="s">
        <v>181</v>
      </c>
      <c r="M5" s="902" t="s">
        <v>1002</v>
      </c>
      <c r="N5" s="902" t="s">
        <v>1003</v>
      </c>
      <c r="O5" s="902" t="s">
        <v>1004</v>
      </c>
      <c r="P5" s="910" t="s">
        <v>1005</v>
      </c>
      <c r="Q5" s="902" t="s">
        <v>1006</v>
      </c>
      <c r="R5" s="902" t="s">
        <v>803</v>
      </c>
      <c r="S5" s="1312"/>
      <c r="T5" s="1102"/>
      <c r="U5" s="1102"/>
    </row>
    <row r="6" spans="1:21" ht="18">
      <c r="A6" s="1313" t="s">
        <v>54</v>
      </c>
      <c r="B6" s="1313"/>
      <c r="C6" s="911">
        <v>802</v>
      </c>
      <c r="D6" s="911">
        <v>87</v>
      </c>
      <c r="E6" s="911">
        <v>0</v>
      </c>
      <c r="F6" s="911">
        <f>SUM(C6:E6)</f>
        <v>889</v>
      </c>
      <c r="G6" s="911">
        <v>539</v>
      </c>
      <c r="H6" s="911">
        <v>135</v>
      </c>
      <c r="I6" s="911">
        <v>160</v>
      </c>
      <c r="J6" s="911">
        <v>46</v>
      </c>
      <c r="K6" s="911">
        <v>9</v>
      </c>
      <c r="L6" s="912">
        <f>SUM(G6:K6)</f>
        <v>889</v>
      </c>
      <c r="M6" s="912">
        <v>746</v>
      </c>
      <c r="N6" s="912">
        <v>0</v>
      </c>
      <c r="O6" s="912">
        <v>31</v>
      </c>
      <c r="P6" s="912">
        <v>97</v>
      </c>
      <c r="Q6" s="912">
        <v>15</v>
      </c>
      <c r="R6" s="912">
        <v>0</v>
      </c>
      <c r="S6" s="912">
        <f>SUM(M6:R6)</f>
        <v>889</v>
      </c>
      <c r="T6" s="1078" t="s">
        <v>449</v>
      </c>
      <c r="U6" s="1078"/>
    </row>
    <row r="7" spans="1:21" ht="18">
      <c r="A7" s="1289" t="s">
        <v>55</v>
      </c>
      <c r="B7" s="1289"/>
      <c r="C7" s="913">
        <v>311</v>
      </c>
      <c r="D7" s="913">
        <v>99</v>
      </c>
      <c r="E7" s="913">
        <v>2</v>
      </c>
      <c r="F7" s="913">
        <f t="shared" ref="F7:F24" si="0">SUM(C7:E7)</f>
        <v>412</v>
      </c>
      <c r="G7" s="913">
        <v>95</v>
      </c>
      <c r="H7" s="913">
        <v>106</v>
      </c>
      <c r="I7" s="913">
        <v>93</v>
      </c>
      <c r="J7" s="913">
        <v>96</v>
      </c>
      <c r="K7" s="913">
        <v>22</v>
      </c>
      <c r="L7" s="761">
        <f t="shared" ref="L7:L24" si="1">SUM(G7:K7)</f>
        <v>412</v>
      </c>
      <c r="M7" s="761">
        <v>393</v>
      </c>
      <c r="N7" s="761">
        <v>4</v>
      </c>
      <c r="O7" s="761">
        <v>0</v>
      </c>
      <c r="P7" s="761">
        <v>1</v>
      </c>
      <c r="Q7" s="761">
        <v>12</v>
      </c>
      <c r="R7" s="761">
        <v>2</v>
      </c>
      <c r="S7" s="761">
        <f t="shared" ref="S7:S25" si="2">SUM(M7:R7)</f>
        <v>412</v>
      </c>
      <c r="T7" s="1077" t="s">
        <v>191</v>
      </c>
      <c r="U7" s="1077"/>
    </row>
    <row r="8" spans="1:21" ht="18">
      <c r="A8" s="1289" t="s">
        <v>56</v>
      </c>
      <c r="B8" s="1289"/>
      <c r="C8" s="913">
        <v>646</v>
      </c>
      <c r="D8" s="913">
        <v>80</v>
      </c>
      <c r="E8" s="913">
        <v>2</v>
      </c>
      <c r="F8" s="913">
        <f t="shared" si="0"/>
        <v>728</v>
      </c>
      <c r="G8" s="913">
        <v>311</v>
      </c>
      <c r="H8" s="913">
        <v>147</v>
      </c>
      <c r="I8" s="913">
        <v>161</v>
      </c>
      <c r="J8" s="913">
        <v>90</v>
      </c>
      <c r="K8" s="913">
        <v>19</v>
      </c>
      <c r="L8" s="761">
        <f t="shared" si="1"/>
        <v>728</v>
      </c>
      <c r="M8" s="761">
        <v>673</v>
      </c>
      <c r="N8" s="761">
        <v>0</v>
      </c>
      <c r="O8" s="761">
        <v>28</v>
      </c>
      <c r="P8" s="761">
        <v>19</v>
      </c>
      <c r="Q8" s="761">
        <v>8</v>
      </c>
      <c r="R8" s="761">
        <v>0</v>
      </c>
      <c r="S8" s="761">
        <f t="shared" si="2"/>
        <v>728</v>
      </c>
      <c r="T8" s="1077" t="s">
        <v>192</v>
      </c>
      <c r="U8" s="1077"/>
    </row>
    <row r="9" spans="1:21" ht="59.25">
      <c r="A9" s="1079" t="s">
        <v>386</v>
      </c>
      <c r="B9" s="641" t="s">
        <v>344</v>
      </c>
      <c r="C9" s="913">
        <v>83</v>
      </c>
      <c r="D9" s="913">
        <v>153</v>
      </c>
      <c r="E9" s="913">
        <v>11</v>
      </c>
      <c r="F9" s="913">
        <f t="shared" si="0"/>
        <v>247</v>
      </c>
      <c r="G9" s="913">
        <v>11</v>
      </c>
      <c r="H9" s="913">
        <v>10</v>
      </c>
      <c r="I9" s="913">
        <v>81</v>
      </c>
      <c r="J9" s="913">
        <v>97</v>
      </c>
      <c r="K9" s="913">
        <v>48</v>
      </c>
      <c r="L9" s="761">
        <f t="shared" si="1"/>
        <v>247</v>
      </c>
      <c r="M9" s="761">
        <v>218</v>
      </c>
      <c r="N9" s="761">
        <v>7</v>
      </c>
      <c r="O9" s="761">
        <v>14</v>
      </c>
      <c r="P9" s="761">
        <v>0</v>
      </c>
      <c r="Q9" s="761">
        <v>8</v>
      </c>
      <c r="R9" s="761">
        <v>0</v>
      </c>
      <c r="S9" s="761">
        <f t="shared" si="2"/>
        <v>247</v>
      </c>
      <c r="T9" s="404" t="s">
        <v>453</v>
      </c>
      <c r="U9" s="1091" t="s">
        <v>179</v>
      </c>
    </row>
    <row r="10" spans="1:21" ht="18">
      <c r="A10" s="1135"/>
      <c r="B10" s="641" t="s">
        <v>345</v>
      </c>
      <c r="C10" s="913">
        <v>152</v>
      </c>
      <c r="D10" s="913">
        <v>210</v>
      </c>
      <c r="E10" s="913">
        <v>7</v>
      </c>
      <c r="F10" s="913">
        <f t="shared" si="0"/>
        <v>369</v>
      </c>
      <c r="G10" s="913">
        <v>134</v>
      </c>
      <c r="H10" s="913">
        <v>35</v>
      </c>
      <c r="I10" s="913">
        <v>98</v>
      </c>
      <c r="J10" s="913">
        <v>80</v>
      </c>
      <c r="K10" s="913">
        <v>22</v>
      </c>
      <c r="L10" s="761">
        <f t="shared" si="1"/>
        <v>369</v>
      </c>
      <c r="M10" s="761">
        <v>293</v>
      </c>
      <c r="N10" s="761">
        <v>5</v>
      </c>
      <c r="O10" s="761">
        <v>55</v>
      </c>
      <c r="P10" s="761">
        <v>0</v>
      </c>
      <c r="Q10" s="761">
        <v>16</v>
      </c>
      <c r="R10" s="761">
        <v>0</v>
      </c>
      <c r="S10" s="761">
        <f t="shared" si="2"/>
        <v>369</v>
      </c>
      <c r="T10" s="404" t="s">
        <v>454</v>
      </c>
      <c r="U10" s="1092"/>
    </row>
    <row r="11" spans="1:21" ht="18">
      <c r="A11" s="1135"/>
      <c r="B11" s="641" t="s">
        <v>346</v>
      </c>
      <c r="C11" s="913">
        <v>59</v>
      </c>
      <c r="D11" s="913">
        <v>164</v>
      </c>
      <c r="E11" s="913">
        <v>3</v>
      </c>
      <c r="F11" s="913">
        <f t="shared" si="0"/>
        <v>226</v>
      </c>
      <c r="G11" s="913">
        <v>1</v>
      </c>
      <c r="H11" s="913">
        <v>1</v>
      </c>
      <c r="I11" s="913">
        <v>82</v>
      </c>
      <c r="J11" s="913">
        <v>83</v>
      </c>
      <c r="K11" s="913">
        <v>59</v>
      </c>
      <c r="L11" s="761">
        <f t="shared" si="1"/>
        <v>226</v>
      </c>
      <c r="M11" s="761">
        <v>209</v>
      </c>
      <c r="N11" s="761">
        <v>0</v>
      </c>
      <c r="O11" s="761">
        <v>4</v>
      </c>
      <c r="P11" s="761">
        <v>0</v>
      </c>
      <c r="Q11" s="761">
        <v>12</v>
      </c>
      <c r="R11" s="761">
        <v>1</v>
      </c>
      <c r="S11" s="761">
        <f t="shared" si="2"/>
        <v>226</v>
      </c>
      <c r="T11" s="404" t="s">
        <v>455</v>
      </c>
      <c r="U11" s="1092"/>
    </row>
    <row r="12" spans="1:21" ht="18">
      <c r="A12" s="1135"/>
      <c r="B12" s="641" t="s">
        <v>341</v>
      </c>
      <c r="C12" s="913">
        <v>148</v>
      </c>
      <c r="D12" s="913">
        <v>101</v>
      </c>
      <c r="E12" s="913">
        <v>4</v>
      </c>
      <c r="F12" s="913">
        <f t="shared" si="0"/>
        <v>253</v>
      </c>
      <c r="G12" s="913">
        <v>69</v>
      </c>
      <c r="H12" s="913">
        <v>33</v>
      </c>
      <c r="I12" s="913">
        <v>97</v>
      </c>
      <c r="J12" s="913">
        <v>37</v>
      </c>
      <c r="K12" s="913">
        <v>17</v>
      </c>
      <c r="L12" s="761">
        <f t="shared" si="1"/>
        <v>253</v>
      </c>
      <c r="M12" s="761">
        <v>230</v>
      </c>
      <c r="N12" s="761">
        <v>4</v>
      </c>
      <c r="O12" s="761">
        <v>10</v>
      </c>
      <c r="P12" s="761">
        <v>0</v>
      </c>
      <c r="Q12" s="761">
        <v>9</v>
      </c>
      <c r="R12" s="761">
        <v>0</v>
      </c>
      <c r="S12" s="761">
        <f t="shared" si="2"/>
        <v>253</v>
      </c>
      <c r="T12" s="404" t="s">
        <v>456</v>
      </c>
      <c r="U12" s="1092"/>
    </row>
    <row r="13" spans="1:21" ht="18">
      <c r="A13" s="1135"/>
      <c r="B13" s="641" t="s">
        <v>342</v>
      </c>
      <c r="C13" s="913">
        <v>244</v>
      </c>
      <c r="D13" s="913">
        <v>141</v>
      </c>
      <c r="E13" s="913">
        <v>1</v>
      </c>
      <c r="F13" s="913">
        <f t="shared" si="0"/>
        <v>386</v>
      </c>
      <c r="G13" s="913">
        <v>72</v>
      </c>
      <c r="H13" s="913">
        <v>59</v>
      </c>
      <c r="I13" s="913">
        <v>131</v>
      </c>
      <c r="J13" s="913">
        <v>84</v>
      </c>
      <c r="K13" s="913">
        <v>40</v>
      </c>
      <c r="L13" s="761">
        <f t="shared" si="1"/>
        <v>386</v>
      </c>
      <c r="M13" s="761">
        <v>327</v>
      </c>
      <c r="N13" s="761">
        <v>0</v>
      </c>
      <c r="O13" s="761">
        <v>35</v>
      </c>
      <c r="P13" s="761">
        <v>0</v>
      </c>
      <c r="Q13" s="761">
        <v>24</v>
      </c>
      <c r="R13" s="761">
        <v>0</v>
      </c>
      <c r="S13" s="761">
        <f t="shared" si="2"/>
        <v>386</v>
      </c>
      <c r="T13" s="404" t="s">
        <v>457</v>
      </c>
      <c r="U13" s="1092"/>
    </row>
    <row r="14" spans="1:21" ht="18">
      <c r="A14" s="1136"/>
      <c r="B14" s="215" t="s">
        <v>343</v>
      </c>
      <c r="C14" s="913">
        <v>140</v>
      </c>
      <c r="D14" s="913">
        <v>113</v>
      </c>
      <c r="E14" s="913">
        <v>2</v>
      </c>
      <c r="F14" s="913">
        <f t="shared" si="0"/>
        <v>255</v>
      </c>
      <c r="G14" s="913">
        <v>41</v>
      </c>
      <c r="H14" s="913">
        <v>23</v>
      </c>
      <c r="I14" s="913">
        <v>115</v>
      </c>
      <c r="J14" s="913">
        <v>64</v>
      </c>
      <c r="K14" s="913">
        <v>12</v>
      </c>
      <c r="L14" s="761">
        <f t="shared" si="1"/>
        <v>255</v>
      </c>
      <c r="M14" s="761">
        <v>248</v>
      </c>
      <c r="N14" s="761">
        <v>1</v>
      </c>
      <c r="O14" s="761">
        <v>5</v>
      </c>
      <c r="P14" s="761">
        <v>0</v>
      </c>
      <c r="Q14" s="761">
        <v>1</v>
      </c>
      <c r="R14" s="761">
        <v>0</v>
      </c>
      <c r="S14" s="761">
        <f t="shared" si="2"/>
        <v>255</v>
      </c>
      <c r="T14" s="404" t="s">
        <v>458</v>
      </c>
      <c r="U14" s="1092"/>
    </row>
    <row r="15" spans="1:21" ht="18">
      <c r="A15" s="1088" t="s">
        <v>64</v>
      </c>
      <c r="B15" s="1088"/>
      <c r="C15" s="261">
        <v>272</v>
      </c>
      <c r="D15" s="261">
        <v>199</v>
      </c>
      <c r="E15" s="261">
        <v>14</v>
      </c>
      <c r="F15" s="913">
        <f t="shared" si="0"/>
        <v>485</v>
      </c>
      <c r="G15" s="261">
        <v>254</v>
      </c>
      <c r="H15" s="261">
        <v>94</v>
      </c>
      <c r="I15" s="261">
        <v>102</v>
      </c>
      <c r="J15" s="761">
        <v>18</v>
      </c>
      <c r="K15" s="261">
        <v>17</v>
      </c>
      <c r="L15" s="761">
        <f t="shared" si="1"/>
        <v>485</v>
      </c>
      <c r="M15" s="761">
        <v>457</v>
      </c>
      <c r="N15" s="261">
        <v>0</v>
      </c>
      <c r="O15" s="261">
        <v>13</v>
      </c>
      <c r="P15" s="261">
        <v>4</v>
      </c>
      <c r="Q15" s="914">
        <v>9</v>
      </c>
      <c r="R15" s="914">
        <v>2</v>
      </c>
      <c r="S15" s="761">
        <f t="shared" si="2"/>
        <v>485</v>
      </c>
      <c r="T15" s="1077" t="s">
        <v>367</v>
      </c>
      <c r="U15" s="1077"/>
    </row>
    <row r="16" spans="1:21" ht="18">
      <c r="A16" s="1289" t="s">
        <v>65</v>
      </c>
      <c r="B16" s="1289"/>
      <c r="C16" s="913">
        <v>494</v>
      </c>
      <c r="D16" s="913">
        <v>132</v>
      </c>
      <c r="E16" s="913">
        <v>1</v>
      </c>
      <c r="F16" s="913">
        <f t="shared" si="0"/>
        <v>627</v>
      </c>
      <c r="G16" s="913">
        <v>122</v>
      </c>
      <c r="H16" s="913">
        <v>148</v>
      </c>
      <c r="I16" s="913">
        <v>228</v>
      </c>
      <c r="J16" s="913">
        <v>109</v>
      </c>
      <c r="K16" s="913">
        <v>20</v>
      </c>
      <c r="L16" s="761">
        <f t="shared" si="1"/>
        <v>627</v>
      </c>
      <c r="M16" s="761">
        <v>594</v>
      </c>
      <c r="N16" s="761">
        <v>0</v>
      </c>
      <c r="O16" s="761">
        <v>32</v>
      </c>
      <c r="P16" s="761">
        <v>0</v>
      </c>
      <c r="Q16" s="761">
        <v>1</v>
      </c>
      <c r="R16" s="761">
        <v>0</v>
      </c>
      <c r="S16" s="761">
        <f t="shared" si="2"/>
        <v>627</v>
      </c>
      <c r="T16" s="1077" t="s">
        <v>199</v>
      </c>
      <c r="U16" s="1077"/>
    </row>
    <row r="17" spans="1:21" ht="18">
      <c r="A17" s="1289" t="s">
        <v>66</v>
      </c>
      <c r="B17" s="1289"/>
      <c r="C17" s="913">
        <v>205</v>
      </c>
      <c r="D17" s="913">
        <v>99</v>
      </c>
      <c r="E17" s="913">
        <v>4</v>
      </c>
      <c r="F17" s="913">
        <f t="shared" si="0"/>
        <v>308</v>
      </c>
      <c r="G17" s="913">
        <v>15</v>
      </c>
      <c r="H17" s="913">
        <v>31</v>
      </c>
      <c r="I17" s="913">
        <v>178</v>
      </c>
      <c r="J17" s="913">
        <v>62</v>
      </c>
      <c r="K17" s="913">
        <v>22</v>
      </c>
      <c r="L17" s="761">
        <f t="shared" si="1"/>
        <v>308</v>
      </c>
      <c r="M17" s="761">
        <v>278</v>
      </c>
      <c r="N17" s="761">
        <v>1</v>
      </c>
      <c r="O17" s="761">
        <v>28</v>
      </c>
      <c r="P17" s="761">
        <v>0</v>
      </c>
      <c r="Q17" s="761">
        <v>1</v>
      </c>
      <c r="R17" s="761">
        <v>0</v>
      </c>
      <c r="S17" s="761">
        <f t="shared" si="2"/>
        <v>308</v>
      </c>
      <c r="T17" s="1077" t="s">
        <v>200</v>
      </c>
      <c r="U17" s="1077"/>
    </row>
    <row r="18" spans="1:21" ht="18">
      <c r="A18" s="1289" t="s">
        <v>67</v>
      </c>
      <c r="B18" s="1289"/>
      <c r="C18" s="913">
        <v>204</v>
      </c>
      <c r="D18" s="913">
        <v>207</v>
      </c>
      <c r="E18" s="913">
        <v>3</v>
      </c>
      <c r="F18" s="913">
        <f t="shared" si="0"/>
        <v>414</v>
      </c>
      <c r="G18" s="913">
        <v>43</v>
      </c>
      <c r="H18" s="913">
        <v>49</v>
      </c>
      <c r="I18" s="913">
        <v>188</v>
      </c>
      <c r="J18" s="913">
        <v>99</v>
      </c>
      <c r="K18" s="913">
        <v>35</v>
      </c>
      <c r="L18" s="761">
        <f t="shared" si="1"/>
        <v>414</v>
      </c>
      <c r="M18" s="761">
        <v>378</v>
      </c>
      <c r="N18" s="761">
        <v>0</v>
      </c>
      <c r="O18" s="761">
        <v>32</v>
      </c>
      <c r="P18" s="761">
        <v>0</v>
      </c>
      <c r="Q18" s="761">
        <v>4</v>
      </c>
      <c r="R18" s="761">
        <v>0</v>
      </c>
      <c r="S18" s="761">
        <f t="shared" si="2"/>
        <v>414</v>
      </c>
      <c r="T18" s="1077" t="s">
        <v>450</v>
      </c>
      <c r="U18" s="1077"/>
    </row>
    <row r="19" spans="1:21" ht="18">
      <c r="A19" s="1289" t="s">
        <v>137</v>
      </c>
      <c r="B19" s="1289"/>
      <c r="C19" s="913">
        <v>410</v>
      </c>
      <c r="D19" s="913">
        <v>125</v>
      </c>
      <c r="E19" s="913">
        <v>2</v>
      </c>
      <c r="F19" s="913">
        <f t="shared" si="0"/>
        <v>537</v>
      </c>
      <c r="G19" s="913">
        <v>208</v>
      </c>
      <c r="H19" s="913">
        <v>93</v>
      </c>
      <c r="I19" s="913">
        <v>178</v>
      </c>
      <c r="J19" s="913">
        <v>45</v>
      </c>
      <c r="K19" s="913">
        <v>13</v>
      </c>
      <c r="L19" s="761">
        <f t="shared" si="1"/>
        <v>537</v>
      </c>
      <c r="M19" s="761">
        <v>484</v>
      </c>
      <c r="N19" s="761">
        <v>1</v>
      </c>
      <c r="O19" s="761">
        <v>44</v>
      </c>
      <c r="P19" s="761">
        <v>0</v>
      </c>
      <c r="Q19" s="761">
        <v>6</v>
      </c>
      <c r="R19" s="761">
        <v>2</v>
      </c>
      <c r="S19" s="761">
        <f t="shared" si="2"/>
        <v>537</v>
      </c>
      <c r="T19" s="1077" t="s">
        <v>451</v>
      </c>
      <c r="U19" s="1077"/>
    </row>
    <row r="20" spans="1:21" ht="18">
      <c r="A20" s="1289" t="s">
        <v>69</v>
      </c>
      <c r="B20" s="1289"/>
      <c r="C20" s="913">
        <v>303</v>
      </c>
      <c r="D20" s="913">
        <v>97</v>
      </c>
      <c r="E20" s="913">
        <v>3</v>
      </c>
      <c r="F20" s="913">
        <f t="shared" si="0"/>
        <v>403</v>
      </c>
      <c r="G20" s="913">
        <v>180</v>
      </c>
      <c r="H20" s="913">
        <v>91</v>
      </c>
      <c r="I20" s="913">
        <v>107</v>
      </c>
      <c r="J20" s="913">
        <v>23</v>
      </c>
      <c r="K20" s="913">
        <v>2</v>
      </c>
      <c r="L20" s="761">
        <f t="shared" si="1"/>
        <v>403</v>
      </c>
      <c r="M20" s="761">
        <v>380</v>
      </c>
      <c r="N20" s="761">
        <v>0</v>
      </c>
      <c r="O20" s="761">
        <v>18</v>
      </c>
      <c r="P20" s="761">
        <v>0</v>
      </c>
      <c r="Q20" s="761">
        <v>5</v>
      </c>
      <c r="R20" s="761">
        <v>0</v>
      </c>
      <c r="S20" s="761">
        <f t="shared" si="2"/>
        <v>403</v>
      </c>
      <c r="T20" s="1077" t="s">
        <v>452</v>
      </c>
      <c r="U20" s="1077"/>
    </row>
    <row r="21" spans="1:21" ht="18">
      <c r="A21" s="1289" t="s">
        <v>70</v>
      </c>
      <c r="B21" s="1289"/>
      <c r="C21" s="913">
        <v>544</v>
      </c>
      <c r="D21" s="913">
        <v>128</v>
      </c>
      <c r="E21" s="913">
        <v>0</v>
      </c>
      <c r="F21" s="913">
        <f t="shared" si="0"/>
        <v>672</v>
      </c>
      <c r="G21" s="913">
        <v>236</v>
      </c>
      <c r="H21" s="913">
        <v>145</v>
      </c>
      <c r="I21" s="913">
        <v>221</v>
      </c>
      <c r="J21" s="913">
        <v>44</v>
      </c>
      <c r="K21" s="913">
        <v>26</v>
      </c>
      <c r="L21" s="761">
        <f t="shared" si="1"/>
        <v>672</v>
      </c>
      <c r="M21" s="761">
        <v>650</v>
      </c>
      <c r="N21" s="761">
        <v>0</v>
      </c>
      <c r="O21" s="761">
        <v>21</v>
      </c>
      <c r="P21" s="761">
        <v>0</v>
      </c>
      <c r="Q21" s="761">
        <v>1</v>
      </c>
      <c r="R21" s="761">
        <v>0</v>
      </c>
      <c r="S21" s="761">
        <f t="shared" si="2"/>
        <v>672</v>
      </c>
      <c r="T21" s="1077" t="s">
        <v>204</v>
      </c>
      <c r="U21" s="1077"/>
    </row>
    <row r="22" spans="1:21" ht="18">
      <c r="A22" s="1289" t="s">
        <v>71</v>
      </c>
      <c r="B22" s="1289"/>
      <c r="C22" s="913">
        <v>747</v>
      </c>
      <c r="D22" s="913">
        <v>176</v>
      </c>
      <c r="E22" s="913">
        <v>1</v>
      </c>
      <c r="F22" s="913">
        <f t="shared" si="0"/>
        <v>924</v>
      </c>
      <c r="G22" s="913">
        <v>454</v>
      </c>
      <c r="H22" s="913">
        <v>225</v>
      </c>
      <c r="I22" s="913">
        <v>195</v>
      </c>
      <c r="J22" s="913">
        <v>45</v>
      </c>
      <c r="K22" s="913">
        <v>5</v>
      </c>
      <c r="L22" s="761">
        <f t="shared" si="1"/>
        <v>924</v>
      </c>
      <c r="M22" s="761">
        <v>792</v>
      </c>
      <c r="N22" s="761">
        <v>1</v>
      </c>
      <c r="O22" s="761">
        <v>95</v>
      </c>
      <c r="P22" s="761">
        <v>32</v>
      </c>
      <c r="Q22" s="761">
        <v>4</v>
      </c>
      <c r="R22" s="761">
        <v>0</v>
      </c>
      <c r="S22" s="761">
        <f t="shared" si="2"/>
        <v>924</v>
      </c>
      <c r="T22" s="1077" t="s">
        <v>205</v>
      </c>
      <c r="U22" s="1077"/>
    </row>
    <row r="23" spans="1:21" ht="18">
      <c r="A23" s="1289" t="s">
        <v>72</v>
      </c>
      <c r="B23" s="1289"/>
      <c r="C23" s="913">
        <v>279</v>
      </c>
      <c r="D23" s="913">
        <v>239</v>
      </c>
      <c r="E23" s="913">
        <v>0</v>
      </c>
      <c r="F23" s="913">
        <f t="shared" si="0"/>
        <v>518</v>
      </c>
      <c r="G23" s="913">
        <v>239</v>
      </c>
      <c r="H23" s="913">
        <v>81</v>
      </c>
      <c r="I23" s="913">
        <v>154</v>
      </c>
      <c r="J23" s="913">
        <v>38</v>
      </c>
      <c r="K23" s="913">
        <v>6</v>
      </c>
      <c r="L23" s="761">
        <f t="shared" si="1"/>
        <v>518</v>
      </c>
      <c r="M23" s="761">
        <v>511</v>
      </c>
      <c r="N23" s="761">
        <v>0</v>
      </c>
      <c r="O23" s="761">
        <v>7</v>
      </c>
      <c r="P23" s="761">
        <v>0</v>
      </c>
      <c r="Q23" s="761">
        <v>0</v>
      </c>
      <c r="R23" s="761">
        <v>0</v>
      </c>
      <c r="S23" s="761">
        <f t="shared" si="2"/>
        <v>518</v>
      </c>
      <c r="T23" s="1077" t="s">
        <v>206</v>
      </c>
      <c r="U23" s="1077"/>
    </row>
    <row r="24" spans="1:21" ht="18">
      <c r="A24" s="1314" t="s">
        <v>73</v>
      </c>
      <c r="B24" s="1314"/>
      <c r="C24" s="900">
        <v>333</v>
      </c>
      <c r="D24" s="900">
        <v>199</v>
      </c>
      <c r="E24" s="900">
        <v>173</v>
      </c>
      <c r="F24" s="900">
        <f t="shared" si="0"/>
        <v>705</v>
      </c>
      <c r="G24" s="900">
        <v>114</v>
      </c>
      <c r="H24" s="900">
        <v>62</v>
      </c>
      <c r="I24" s="900">
        <v>279</v>
      </c>
      <c r="J24" s="900">
        <v>218</v>
      </c>
      <c r="K24" s="900">
        <v>32</v>
      </c>
      <c r="L24" s="760">
        <f t="shared" si="1"/>
        <v>705</v>
      </c>
      <c r="M24" s="760">
        <v>682</v>
      </c>
      <c r="N24" s="760">
        <v>1</v>
      </c>
      <c r="O24" s="760">
        <v>15</v>
      </c>
      <c r="P24" s="760">
        <v>0</v>
      </c>
      <c r="Q24" s="760">
        <v>7</v>
      </c>
      <c r="R24" s="760">
        <v>0</v>
      </c>
      <c r="S24" s="760">
        <f t="shared" si="2"/>
        <v>705</v>
      </c>
      <c r="T24" s="1089" t="s">
        <v>382</v>
      </c>
      <c r="U24" s="1089"/>
    </row>
    <row r="25" spans="1:21" ht="18">
      <c r="A25" s="1190" t="s">
        <v>32</v>
      </c>
      <c r="B25" s="1190"/>
      <c r="C25" s="915">
        <f>SUM(C6:C24)</f>
        <v>6376</v>
      </c>
      <c r="D25" s="915">
        <f t="shared" ref="D25:R25" si="3">SUM(D6:D24)</f>
        <v>2749</v>
      </c>
      <c r="E25" s="915">
        <f t="shared" si="3"/>
        <v>233</v>
      </c>
      <c r="F25" s="915">
        <f t="shared" si="3"/>
        <v>9358</v>
      </c>
      <c r="G25" s="915">
        <f t="shared" si="3"/>
        <v>3138</v>
      </c>
      <c r="H25" s="915">
        <f t="shared" si="3"/>
        <v>1568</v>
      </c>
      <c r="I25" s="915">
        <f t="shared" si="3"/>
        <v>2848</v>
      </c>
      <c r="J25" s="915">
        <f t="shared" si="3"/>
        <v>1378</v>
      </c>
      <c r="K25" s="915">
        <f t="shared" si="3"/>
        <v>426</v>
      </c>
      <c r="L25" s="915">
        <f t="shared" si="3"/>
        <v>9358</v>
      </c>
      <c r="M25" s="915">
        <f t="shared" si="3"/>
        <v>8543</v>
      </c>
      <c r="N25" s="915">
        <f t="shared" si="3"/>
        <v>25</v>
      </c>
      <c r="O25" s="915">
        <f t="shared" si="3"/>
        <v>487</v>
      </c>
      <c r="P25" s="915">
        <f t="shared" si="3"/>
        <v>153</v>
      </c>
      <c r="Q25" s="915">
        <f t="shared" si="3"/>
        <v>143</v>
      </c>
      <c r="R25" s="915">
        <f t="shared" si="3"/>
        <v>7</v>
      </c>
      <c r="S25" s="916">
        <f t="shared" si="2"/>
        <v>9358</v>
      </c>
      <c r="T25" s="1181" t="s">
        <v>181</v>
      </c>
      <c r="U25" s="1181"/>
    </row>
    <row r="117" spans="3:16">
      <c r="C117" s="917"/>
      <c r="D117" s="917"/>
      <c r="E117" s="917"/>
      <c r="F117" s="917"/>
      <c r="G117" s="917"/>
      <c r="H117" s="917"/>
      <c r="I117" s="917"/>
      <c r="J117" s="917"/>
      <c r="K117" s="917"/>
      <c r="L117" s="741"/>
      <c r="M117" s="741"/>
      <c r="N117" s="741"/>
      <c r="O117" s="741"/>
      <c r="P117" s="741"/>
    </row>
    <row r="118" spans="3:16">
      <c r="C118" s="917"/>
      <c r="D118" s="917"/>
      <c r="E118" s="917"/>
      <c r="F118" s="917"/>
      <c r="G118" s="917"/>
      <c r="H118" s="917"/>
      <c r="I118" s="917"/>
      <c r="J118" s="917"/>
      <c r="K118" s="917"/>
      <c r="L118" s="741"/>
      <c r="M118" s="741"/>
      <c r="N118" s="741"/>
      <c r="O118" s="741"/>
      <c r="P118" s="741"/>
    </row>
    <row r="119" spans="3:16">
      <c r="C119" s="917"/>
      <c r="D119" s="917"/>
      <c r="E119" s="917"/>
      <c r="F119" s="917"/>
      <c r="G119" s="917"/>
      <c r="H119" s="917"/>
      <c r="I119" s="917"/>
      <c r="J119" s="917"/>
      <c r="K119" s="917"/>
      <c r="L119" s="741"/>
      <c r="M119" s="741"/>
      <c r="N119" s="741"/>
      <c r="O119" s="741"/>
      <c r="P119" s="741"/>
    </row>
    <row r="120" spans="3:16">
      <c r="C120" s="917"/>
      <c r="D120" s="917"/>
      <c r="E120" s="917"/>
      <c r="F120" s="917"/>
      <c r="G120" s="917"/>
      <c r="H120" s="917"/>
      <c r="I120" s="917"/>
      <c r="J120" s="917"/>
      <c r="K120" s="917"/>
      <c r="L120" s="741"/>
      <c r="M120" s="741"/>
      <c r="N120" s="741"/>
      <c r="O120" s="741"/>
      <c r="P120" s="741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V39"/>
  <sheetViews>
    <sheetView rightToLeft="1" workbookViewId="0">
      <selection sqref="A1:V27"/>
    </sheetView>
  </sheetViews>
  <sheetFormatPr defaultRowHeight="12.75"/>
  <cols>
    <col min="3" max="3" width="11" customWidth="1"/>
    <col min="16" max="16" width="11.5703125" customWidth="1"/>
    <col min="20" max="20" width="15.7109375" customWidth="1"/>
  </cols>
  <sheetData>
    <row r="1" spans="1:22" ht="34.5" customHeight="1">
      <c r="A1" s="1519" t="s">
        <v>1126</v>
      </c>
      <c r="B1" s="1519"/>
      <c r="C1" s="1519"/>
      <c r="D1" s="1519"/>
      <c r="E1" s="1519"/>
      <c r="F1" s="1519"/>
      <c r="G1" s="1519"/>
      <c r="H1" s="1519"/>
      <c r="I1" s="1519"/>
      <c r="J1" s="1519"/>
      <c r="K1" s="1519"/>
      <c r="L1" s="1519"/>
      <c r="M1" s="1519"/>
      <c r="N1" s="1519"/>
      <c r="O1" s="1519"/>
      <c r="P1" s="1519"/>
      <c r="Q1" s="1519"/>
      <c r="R1" s="1519"/>
      <c r="S1" s="1519"/>
      <c r="T1" s="1519"/>
      <c r="U1" s="1519"/>
      <c r="V1" s="1519"/>
    </row>
    <row r="2" spans="1:22" ht="39.75" customHeight="1">
      <c r="A2" s="1519" t="s">
        <v>1125</v>
      </c>
      <c r="B2" s="1519"/>
      <c r="C2" s="1519"/>
      <c r="D2" s="1519"/>
      <c r="E2" s="1519"/>
      <c r="F2" s="1519"/>
      <c r="G2" s="1519"/>
      <c r="H2" s="1519"/>
      <c r="I2" s="1519"/>
      <c r="J2" s="1519"/>
      <c r="K2" s="1519"/>
      <c r="L2" s="1519"/>
      <c r="M2" s="1519"/>
      <c r="N2" s="1519"/>
      <c r="O2" s="1519"/>
      <c r="P2" s="1519"/>
      <c r="Q2" s="1519"/>
      <c r="R2" s="1519"/>
      <c r="S2" s="1519"/>
      <c r="T2" s="1519"/>
      <c r="U2" s="1519"/>
    </row>
    <row r="3" spans="1:22" ht="18.75" thickBot="1">
      <c r="A3" s="1318" t="s">
        <v>1118</v>
      </c>
      <c r="B3" s="1318"/>
      <c r="C3" s="975"/>
      <c r="D3" s="975"/>
      <c r="E3" s="975"/>
      <c r="F3" s="975"/>
      <c r="G3" s="975"/>
      <c r="H3" s="975"/>
      <c r="I3" s="975"/>
      <c r="J3" s="975"/>
      <c r="K3" s="975"/>
      <c r="L3" s="975"/>
      <c r="M3" s="975"/>
      <c r="N3" s="975"/>
      <c r="O3" s="975"/>
      <c r="P3" s="975"/>
      <c r="Q3" s="975"/>
      <c r="R3" s="975"/>
      <c r="S3" s="975"/>
      <c r="T3" s="1319" t="s">
        <v>1124</v>
      </c>
      <c r="U3" s="1319"/>
    </row>
    <row r="4" spans="1:22" ht="48" customHeight="1" thickTop="1">
      <c r="A4" s="1520" t="s">
        <v>41</v>
      </c>
      <c r="B4" s="1520"/>
      <c r="C4" s="1523" t="s">
        <v>1013</v>
      </c>
      <c r="D4" s="1523"/>
      <c r="E4" s="1523"/>
      <c r="F4" s="1523"/>
      <c r="G4" s="1525" t="s">
        <v>1014</v>
      </c>
      <c r="H4" s="1525"/>
      <c r="I4" s="1525"/>
      <c r="J4" s="1523" t="s">
        <v>1123</v>
      </c>
      <c r="K4" s="1523"/>
      <c r="L4" s="1523"/>
      <c r="M4" s="1523" t="s">
        <v>1015</v>
      </c>
      <c r="N4" s="1523"/>
      <c r="O4" s="1523"/>
      <c r="P4" s="1523" t="s">
        <v>1016</v>
      </c>
      <c r="Q4" s="1523"/>
      <c r="R4" s="1523"/>
      <c r="S4" s="1523"/>
      <c r="T4" s="1520" t="s">
        <v>180</v>
      </c>
      <c r="U4" s="1520"/>
    </row>
    <row r="5" spans="1:22" ht="44.25" customHeight="1">
      <c r="A5" s="1521"/>
      <c r="B5" s="1521"/>
      <c r="C5" s="1518" t="s">
        <v>1017</v>
      </c>
      <c r="D5" s="1518"/>
      <c r="E5" s="1518"/>
      <c r="F5" s="1518"/>
      <c r="G5" s="1518" t="s">
        <v>1018</v>
      </c>
      <c r="H5" s="1518"/>
      <c r="I5" s="1518"/>
      <c r="J5" s="1524" t="s">
        <v>1122</v>
      </c>
      <c r="K5" s="1524"/>
      <c r="L5" s="1524"/>
      <c r="M5" s="1524" t="s">
        <v>247</v>
      </c>
      <c r="N5" s="1524"/>
      <c r="O5" s="1524"/>
      <c r="P5" s="1435" t="s">
        <v>245</v>
      </c>
      <c r="Q5" s="1435"/>
      <c r="R5" s="1435"/>
      <c r="S5" s="1435"/>
      <c r="T5" s="1521"/>
      <c r="U5" s="1521"/>
    </row>
    <row r="6" spans="1:22" ht="15.75">
      <c r="A6" s="1521"/>
      <c r="B6" s="1521"/>
      <c r="C6" s="984" t="s">
        <v>33</v>
      </c>
      <c r="D6" s="984" t="s">
        <v>34</v>
      </c>
      <c r="E6" s="984" t="s">
        <v>111</v>
      </c>
      <c r="F6" s="984" t="s">
        <v>35</v>
      </c>
      <c r="G6" s="984" t="s">
        <v>1019</v>
      </c>
      <c r="H6" s="984" t="s">
        <v>1020</v>
      </c>
      <c r="I6" s="984" t="s">
        <v>35</v>
      </c>
      <c r="J6" s="984" t="s">
        <v>33</v>
      </c>
      <c r="K6" s="984" t="s">
        <v>1012</v>
      </c>
      <c r="L6" s="984" t="s">
        <v>35</v>
      </c>
      <c r="M6" s="984" t="s">
        <v>666</v>
      </c>
      <c r="N6" s="984" t="s">
        <v>1012</v>
      </c>
      <c r="O6" s="984" t="s">
        <v>35</v>
      </c>
      <c r="P6" s="984" t="s">
        <v>33</v>
      </c>
      <c r="Q6" s="984" t="s">
        <v>34</v>
      </c>
      <c r="R6" s="984" t="s">
        <v>111</v>
      </c>
      <c r="S6" s="984" t="s">
        <v>35</v>
      </c>
      <c r="T6" s="1521"/>
      <c r="U6" s="1521"/>
    </row>
    <row r="7" spans="1:22" ht="16.5" thickBot="1">
      <c r="A7" s="1522"/>
      <c r="B7" s="1522"/>
      <c r="C7" s="985" t="s">
        <v>186</v>
      </c>
      <c r="D7" s="985" t="s">
        <v>185</v>
      </c>
      <c r="E7" s="985" t="s">
        <v>232</v>
      </c>
      <c r="F7" s="985" t="s">
        <v>181</v>
      </c>
      <c r="G7" s="985" t="s">
        <v>1021</v>
      </c>
      <c r="H7" s="985" t="s">
        <v>1022</v>
      </c>
      <c r="I7" s="985" t="s">
        <v>181</v>
      </c>
      <c r="J7" s="985" t="s">
        <v>186</v>
      </c>
      <c r="K7" s="985" t="s">
        <v>185</v>
      </c>
      <c r="L7" s="985" t="s">
        <v>181</v>
      </c>
      <c r="M7" s="985" t="s">
        <v>186</v>
      </c>
      <c r="N7" s="985" t="s">
        <v>185</v>
      </c>
      <c r="O7" s="985" t="s">
        <v>181</v>
      </c>
      <c r="P7" s="985" t="s">
        <v>186</v>
      </c>
      <c r="Q7" s="985" t="s">
        <v>185</v>
      </c>
      <c r="R7" s="985" t="s">
        <v>232</v>
      </c>
      <c r="S7" s="985" t="s">
        <v>181</v>
      </c>
      <c r="T7" s="1522"/>
      <c r="U7" s="1522"/>
    </row>
    <row r="8" spans="1:22" ht="16.5" thickTop="1">
      <c r="A8" s="1320" t="s">
        <v>54</v>
      </c>
      <c r="B8" s="1320"/>
      <c r="C8" s="924">
        <v>0</v>
      </c>
      <c r="D8" s="925">
        <v>0</v>
      </c>
      <c r="E8" s="925">
        <v>0</v>
      </c>
      <c r="F8" s="924">
        <f>SUM(C8:E8)</f>
        <v>0</v>
      </c>
      <c r="G8" s="925">
        <v>0</v>
      </c>
      <c r="H8" s="925">
        <v>0</v>
      </c>
      <c r="I8" s="925">
        <f>SUM(G8:H8)</f>
        <v>0</v>
      </c>
      <c r="J8" s="925">
        <v>0</v>
      </c>
      <c r="K8" s="925">
        <v>0</v>
      </c>
      <c r="L8" s="925">
        <f>SUM(J8:K8)</f>
        <v>0</v>
      </c>
      <c r="M8" s="926">
        <v>0</v>
      </c>
      <c r="N8" s="926">
        <v>0</v>
      </c>
      <c r="O8" s="925">
        <f>SUM(M8:N8)</f>
        <v>0</v>
      </c>
      <c r="P8" s="925">
        <v>0</v>
      </c>
      <c r="Q8" s="925">
        <v>0</v>
      </c>
      <c r="R8" s="925">
        <v>0</v>
      </c>
      <c r="S8" s="925">
        <f>SUM(P8:R8)</f>
        <v>0</v>
      </c>
      <c r="T8" s="1078" t="s">
        <v>449</v>
      </c>
      <c r="U8" s="1078"/>
    </row>
    <row r="9" spans="1:22" ht="15.75">
      <c r="A9" s="1315" t="s">
        <v>55</v>
      </c>
      <c r="B9" s="1315"/>
      <c r="C9" s="927">
        <v>3</v>
      </c>
      <c r="D9" s="928">
        <v>9</v>
      </c>
      <c r="E9" s="928">
        <v>37</v>
      </c>
      <c r="F9" s="927">
        <f t="shared" ref="F9:F26" si="0">SUM(C9:E9)</f>
        <v>49</v>
      </c>
      <c r="G9" s="928">
        <v>48</v>
      </c>
      <c r="H9" s="928">
        <v>1</v>
      </c>
      <c r="I9" s="928">
        <f t="shared" ref="I9:I27" si="1">SUM(G9:H9)</f>
        <v>49</v>
      </c>
      <c r="J9" s="928">
        <v>277</v>
      </c>
      <c r="K9" s="927">
        <v>179</v>
      </c>
      <c r="L9" s="928">
        <f t="shared" ref="L9:L26" si="2">SUM(J9:K9)</f>
        <v>456</v>
      </c>
      <c r="M9" s="928">
        <v>10</v>
      </c>
      <c r="N9" s="928">
        <v>67</v>
      </c>
      <c r="O9" s="927">
        <f t="shared" ref="O9:O26" si="3">SUM(M9:N9)</f>
        <v>77</v>
      </c>
      <c r="P9" s="928">
        <v>9</v>
      </c>
      <c r="Q9" s="928">
        <v>8</v>
      </c>
      <c r="R9" s="928">
        <v>26</v>
      </c>
      <c r="S9" s="928">
        <f t="shared" ref="S9:S26" si="4">SUM(P9:R9)</f>
        <v>43</v>
      </c>
      <c r="T9" s="1077" t="s">
        <v>191</v>
      </c>
      <c r="U9" s="1077"/>
    </row>
    <row r="10" spans="1:22" ht="15.75">
      <c r="A10" s="1315" t="s">
        <v>56</v>
      </c>
      <c r="B10" s="1315"/>
      <c r="C10" s="927">
        <v>22</v>
      </c>
      <c r="D10" s="928">
        <v>20</v>
      </c>
      <c r="E10" s="928">
        <v>20</v>
      </c>
      <c r="F10" s="927">
        <f t="shared" si="0"/>
        <v>62</v>
      </c>
      <c r="G10" s="928">
        <v>58</v>
      </c>
      <c r="H10" s="928">
        <v>4</v>
      </c>
      <c r="I10" s="928">
        <f t="shared" si="1"/>
        <v>62</v>
      </c>
      <c r="J10" s="928">
        <v>198</v>
      </c>
      <c r="K10" s="927">
        <v>147</v>
      </c>
      <c r="L10" s="928">
        <f t="shared" si="2"/>
        <v>345</v>
      </c>
      <c r="M10" s="928">
        <v>10</v>
      </c>
      <c r="N10" s="928">
        <v>54</v>
      </c>
      <c r="O10" s="927">
        <f t="shared" si="3"/>
        <v>64</v>
      </c>
      <c r="P10" s="928">
        <v>27</v>
      </c>
      <c r="Q10" s="928">
        <v>29</v>
      </c>
      <c r="R10" s="928">
        <v>22</v>
      </c>
      <c r="S10" s="928">
        <f t="shared" si="4"/>
        <v>78</v>
      </c>
      <c r="T10" s="1077" t="s">
        <v>192</v>
      </c>
      <c r="U10" s="1077"/>
    </row>
    <row r="11" spans="1:22" ht="31.5" customHeight="1">
      <c r="A11" s="1436" t="s">
        <v>386</v>
      </c>
      <c r="B11" s="973" t="s">
        <v>344</v>
      </c>
      <c r="C11" s="928">
        <v>22</v>
      </c>
      <c r="D11" s="928">
        <v>18</v>
      </c>
      <c r="E11" s="928">
        <v>63</v>
      </c>
      <c r="F11" s="927">
        <f t="shared" si="0"/>
        <v>103</v>
      </c>
      <c r="G11" s="928">
        <v>99</v>
      </c>
      <c r="H11" s="928">
        <v>4</v>
      </c>
      <c r="I11" s="928">
        <f t="shared" si="1"/>
        <v>103</v>
      </c>
      <c r="J11" s="928">
        <v>535</v>
      </c>
      <c r="K11" s="927">
        <v>432</v>
      </c>
      <c r="L11" s="928">
        <f t="shared" si="2"/>
        <v>967</v>
      </c>
      <c r="M11" s="928">
        <v>66</v>
      </c>
      <c r="N11" s="928">
        <v>68</v>
      </c>
      <c r="O11" s="927">
        <f t="shared" si="3"/>
        <v>134</v>
      </c>
      <c r="P11" s="928">
        <v>23</v>
      </c>
      <c r="Q11" s="928">
        <v>11</v>
      </c>
      <c r="R11" s="928">
        <v>54</v>
      </c>
      <c r="S11" s="928">
        <f t="shared" si="4"/>
        <v>88</v>
      </c>
      <c r="T11" s="404" t="s">
        <v>453</v>
      </c>
      <c r="U11" s="1441" t="s">
        <v>179</v>
      </c>
    </row>
    <row r="12" spans="1:22" ht="15.75">
      <c r="A12" s="1437"/>
      <c r="B12" s="973" t="s">
        <v>345</v>
      </c>
      <c r="C12" s="928">
        <v>16</v>
      </c>
      <c r="D12" s="928">
        <v>5</v>
      </c>
      <c r="E12" s="928">
        <v>45</v>
      </c>
      <c r="F12" s="927">
        <f t="shared" si="0"/>
        <v>66</v>
      </c>
      <c r="G12" s="928">
        <v>65</v>
      </c>
      <c r="H12" s="928">
        <v>1</v>
      </c>
      <c r="I12" s="928">
        <f t="shared" si="1"/>
        <v>66</v>
      </c>
      <c r="J12" s="928">
        <v>382</v>
      </c>
      <c r="K12" s="927">
        <v>249</v>
      </c>
      <c r="L12" s="928">
        <f t="shared" si="2"/>
        <v>631</v>
      </c>
      <c r="M12" s="928">
        <v>9</v>
      </c>
      <c r="N12" s="928">
        <v>60</v>
      </c>
      <c r="O12" s="927">
        <f t="shared" si="3"/>
        <v>69</v>
      </c>
      <c r="P12" s="928">
        <v>14</v>
      </c>
      <c r="Q12" s="928">
        <v>7</v>
      </c>
      <c r="R12" s="928">
        <v>38</v>
      </c>
      <c r="S12" s="928">
        <f t="shared" si="4"/>
        <v>59</v>
      </c>
      <c r="T12" s="404" t="s">
        <v>454</v>
      </c>
      <c r="U12" s="1442"/>
    </row>
    <row r="13" spans="1:22" ht="15.75">
      <c r="A13" s="1437"/>
      <c r="B13" s="973" t="s">
        <v>346</v>
      </c>
      <c r="C13" s="927">
        <v>42</v>
      </c>
      <c r="D13" s="928">
        <v>24</v>
      </c>
      <c r="E13" s="928">
        <v>9</v>
      </c>
      <c r="F13" s="927">
        <f t="shared" si="0"/>
        <v>75</v>
      </c>
      <c r="G13" s="928">
        <v>75</v>
      </c>
      <c r="H13" s="928">
        <v>0</v>
      </c>
      <c r="I13" s="928">
        <f t="shared" si="1"/>
        <v>75</v>
      </c>
      <c r="J13" s="928">
        <v>531</v>
      </c>
      <c r="K13" s="927">
        <v>315</v>
      </c>
      <c r="L13" s="928">
        <f t="shared" si="2"/>
        <v>846</v>
      </c>
      <c r="M13" s="928">
        <v>26</v>
      </c>
      <c r="N13" s="928">
        <v>53</v>
      </c>
      <c r="O13" s="927">
        <f t="shared" si="3"/>
        <v>79</v>
      </c>
      <c r="P13" s="928">
        <v>35</v>
      </c>
      <c r="Q13" s="928">
        <v>11</v>
      </c>
      <c r="R13" s="928">
        <v>39</v>
      </c>
      <c r="S13" s="928">
        <f t="shared" si="4"/>
        <v>85</v>
      </c>
      <c r="T13" s="404" t="s">
        <v>455</v>
      </c>
      <c r="U13" s="1442"/>
    </row>
    <row r="14" spans="1:22" ht="15.75">
      <c r="A14" s="1437"/>
      <c r="B14" s="973" t="s">
        <v>341</v>
      </c>
      <c r="C14" s="928">
        <v>6</v>
      </c>
      <c r="D14" s="928">
        <v>3</v>
      </c>
      <c r="E14" s="928">
        <v>55</v>
      </c>
      <c r="F14" s="927">
        <f t="shared" si="0"/>
        <v>64</v>
      </c>
      <c r="G14" s="928">
        <v>62</v>
      </c>
      <c r="H14" s="928">
        <v>2</v>
      </c>
      <c r="I14" s="928">
        <f t="shared" si="1"/>
        <v>64</v>
      </c>
      <c r="J14" s="928">
        <v>228</v>
      </c>
      <c r="K14" s="927">
        <v>183</v>
      </c>
      <c r="L14" s="928">
        <f t="shared" si="2"/>
        <v>411</v>
      </c>
      <c r="M14" s="928">
        <v>15</v>
      </c>
      <c r="N14" s="928">
        <v>52</v>
      </c>
      <c r="O14" s="927">
        <f t="shared" si="3"/>
        <v>67</v>
      </c>
      <c r="P14" s="928">
        <v>11</v>
      </c>
      <c r="Q14" s="928">
        <v>4</v>
      </c>
      <c r="R14" s="928">
        <v>39</v>
      </c>
      <c r="S14" s="928">
        <f t="shared" si="4"/>
        <v>54</v>
      </c>
      <c r="T14" s="404" t="s">
        <v>456</v>
      </c>
      <c r="U14" s="1442"/>
    </row>
    <row r="15" spans="1:22" ht="15.75">
      <c r="A15" s="1437"/>
      <c r="B15" s="973" t="s">
        <v>342</v>
      </c>
      <c r="C15" s="928">
        <v>14</v>
      </c>
      <c r="D15" s="928">
        <v>4</v>
      </c>
      <c r="E15" s="928">
        <v>82</v>
      </c>
      <c r="F15" s="927">
        <f t="shared" si="0"/>
        <v>100</v>
      </c>
      <c r="G15" s="928">
        <v>94</v>
      </c>
      <c r="H15" s="928">
        <v>6</v>
      </c>
      <c r="I15" s="928">
        <f t="shared" si="1"/>
        <v>100</v>
      </c>
      <c r="J15" s="928">
        <v>713</v>
      </c>
      <c r="K15" s="927">
        <v>560</v>
      </c>
      <c r="L15" s="928">
        <f t="shared" si="2"/>
        <v>1273</v>
      </c>
      <c r="M15" s="928">
        <v>98</v>
      </c>
      <c r="N15" s="928">
        <v>101</v>
      </c>
      <c r="O15" s="927">
        <f t="shared" si="3"/>
        <v>199</v>
      </c>
      <c r="P15" s="928">
        <v>25</v>
      </c>
      <c r="Q15" s="928">
        <v>16</v>
      </c>
      <c r="R15" s="928">
        <v>74</v>
      </c>
      <c r="S15" s="928">
        <f t="shared" si="4"/>
        <v>115</v>
      </c>
      <c r="T15" s="404" t="s">
        <v>457</v>
      </c>
      <c r="U15" s="1442"/>
    </row>
    <row r="16" spans="1:22" ht="15.75">
      <c r="A16" s="1447"/>
      <c r="B16" s="973" t="s">
        <v>343</v>
      </c>
      <c r="C16" s="928">
        <v>13</v>
      </c>
      <c r="D16" s="928">
        <v>14</v>
      </c>
      <c r="E16" s="928">
        <v>31</v>
      </c>
      <c r="F16" s="927">
        <f t="shared" si="0"/>
        <v>58</v>
      </c>
      <c r="G16" s="928">
        <v>52</v>
      </c>
      <c r="H16" s="928">
        <v>6</v>
      </c>
      <c r="I16" s="928">
        <f t="shared" si="1"/>
        <v>58</v>
      </c>
      <c r="J16" s="928">
        <v>372</v>
      </c>
      <c r="K16" s="927">
        <v>269</v>
      </c>
      <c r="L16" s="928">
        <f t="shared" si="2"/>
        <v>641</v>
      </c>
      <c r="M16" s="928">
        <v>22</v>
      </c>
      <c r="N16" s="928">
        <v>56</v>
      </c>
      <c r="O16" s="927">
        <f t="shared" si="3"/>
        <v>78</v>
      </c>
      <c r="P16" s="928">
        <v>12</v>
      </c>
      <c r="Q16" s="928">
        <v>10</v>
      </c>
      <c r="R16" s="928">
        <v>46</v>
      </c>
      <c r="S16" s="928">
        <f t="shared" si="4"/>
        <v>68</v>
      </c>
      <c r="T16" s="404" t="s">
        <v>458</v>
      </c>
      <c r="U16" s="1443"/>
    </row>
    <row r="17" spans="1:21" ht="15.75">
      <c r="A17" s="1315" t="s">
        <v>64</v>
      </c>
      <c r="B17" s="1315"/>
      <c r="C17" s="928">
        <v>0</v>
      </c>
      <c r="D17" s="928">
        <v>0</v>
      </c>
      <c r="E17" s="928">
        <v>0</v>
      </c>
      <c r="F17" s="927">
        <f t="shared" si="0"/>
        <v>0</v>
      </c>
      <c r="G17" s="928">
        <v>0</v>
      </c>
      <c r="H17" s="928">
        <v>0</v>
      </c>
      <c r="I17" s="928">
        <f t="shared" si="1"/>
        <v>0</v>
      </c>
      <c r="J17" s="928">
        <v>0</v>
      </c>
      <c r="K17" s="927">
        <v>0</v>
      </c>
      <c r="L17" s="928">
        <f t="shared" si="2"/>
        <v>0</v>
      </c>
      <c r="M17" s="928">
        <v>0</v>
      </c>
      <c r="N17" s="928">
        <v>0</v>
      </c>
      <c r="O17" s="927">
        <f t="shared" si="3"/>
        <v>0</v>
      </c>
      <c r="P17" s="928">
        <v>0</v>
      </c>
      <c r="Q17" s="928">
        <v>0</v>
      </c>
      <c r="R17" s="928">
        <v>0</v>
      </c>
      <c r="S17" s="928">
        <f t="shared" si="4"/>
        <v>0</v>
      </c>
      <c r="T17" s="1077" t="s">
        <v>367</v>
      </c>
      <c r="U17" s="1077"/>
    </row>
    <row r="18" spans="1:21" ht="15.75">
      <c r="A18" s="1315" t="s">
        <v>65</v>
      </c>
      <c r="B18" s="1315"/>
      <c r="C18" s="928">
        <v>38</v>
      </c>
      <c r="D18" s="928">
        <v>44</v>
      </c>
      <c r="E18" s="928">
        <v>11</v>
      </c>
      <c r="F18" s="927">
        <f t="shared" si="0"/>
        <v>93</v>
      </c>
      <c r="G18" s="928">
        <v>84</v>
      </c>
      <c r="H18" s="928">
        <v>9</v>
      </c>
      <c r="I18" s="928">
        <f t="shared" si="1"/>
        <v>93</v>
      </c>
      <c r="J18" s="928">
        <v>468</v>
      </c>
      <c r="K18" s="927">
        <v>638</v>
      </c>
      <c r="L18" s="928">
        <f t="shared" si="2"/>
        <v>1106</v>
      </c>
      <c r="M18" s="928">
        <v>11</v>
      </c>
      <c r="N18" s="928">
        <v>83</v>
      </c>
      <c r="O18" s="927">
        <f t="shared" si="3"/>
        <v>94</v>
      </c>
      <c r="P18" s="928">
        <v>35</v>
      </c>
      <c r="Q18" s="928">
        <v>40</v>
      </c>
      <c r="R18" s="928">
        <v>20</v>
      </c>
      <c r="S18" s="928">
        <f t="shared" si="4"/>
        <v>95</v>
      </c>
      <c r="T18" s="1077" t="s">
        <v>199</v>
      </c>
      <c r="U18" s="1077"/>
    </row>
    <row r="19" spans="1:21" ht="15.75">
      <c r="A19" s="1315" t="s">
        <v>113</v>
      </c>
      <c r="B19" s="1315"/>
      <c r="C19" s="928">
        <v>54</v>
      </c>
      <c r="D19" s="928">
        <v>49</v>
      </c>
      <c r="E19" s="928">
        <v>15</v>
      </c>
      <c r="F19" s="927">
        <f t="shared" si="0"/>
        <v>118</v>
      </c>
      <c r="G19" s="928">
        <v>99</v>
      </c>
      <c r="H19" s="928">
        <v>19</v>
      </c>
      <c r="I19" s="928">
        <f t="shared" si="1"/>
        <v>118</v>
      </c>
      <c r="J19" s="928">
        <v>761</v>
      </c>
      <c r="K19" s="927">
        <v>852</v>
      </c>
      <c r="L19" s="928">
        <f t="shared" si="2"/>
        <v>1613</v>
      </c>
      <c r="M19" s="928">
        <v>33</v>
      </c>
      <c r="N19" s="928">
        <v>166</v>
      </c>
      <c r="O19" s="927">
        <f t="shared" si="3"/>
        <v>199</v>
      </c>
      <c r="P19" s="928">
        <v>72</v>
      </c>
      <c r="Q19" s="928">
        <v>74</v>
      </c>
      <c r="R19" s="928">
        <v>21</v>
      </c>
      <c r="S19" s="928">
        <f t="shared" si="4"/>
        <v>167</v>
      </c>
      <c r="T19" s="1077" t="s">
        <v>200</v>
      </c>
      <c r="U19" s="1077"/>
    </row>
    <row r="20" spans="1:21" ht="15.75">
      <c r="A20" s="1315" t="s">
        <v>114</v>
      </c>
      <c r="B20" s="1315"/>
      <c r="C20" s="928">
        <v>32</v>
      </c>
      <c r="D20" s="928">
        <v>52</v>
      </c>
      <c r="E20" s="928">
        <v>1</v>
      </c>
      <c r="F20" s="927">
        <f t="shared" si="0"/>
        <v>85</v>
      </c>
      <c r="G20" s="928">
        <v>79</v>
      </c>
      <c r="H20" s="928">
        <v>6</v>
      </c>
      <c r="I20" s="928">
        <f t="shared" si="1"/>
        <v>85</v>
      </c>
      <c r="J20" s="928">
        <v>555</v>
      </c>
      <c r="K20" s="927">
        <v>914</v>
      </c>
      <c r="L20" s="928">
        <f t="shared" si="2"/>
        <v>1469</v>
      </c>
      <c r="M20" s="928">
        <v>19</v>
      </c>
      <c r="N20" s="928">
        <v>107</v>
      </c>
      <c r="O20" s="927">
        <f t="shared" si="3"/>
        <v>126</v>
      </c>
      <c r="P20" s="928">
        <v>54</v>
      </c>
      <c r="Q20" s="928">
        <v>81</v>
      </c>
      <c r="R20" s="928">
        <v>1</v>
      </c>
      <c r="S20" s="928">
        <f t="shared" si="4"/>
        <v>136</v>
      </c>
      <c r="T20" s="1077" t="s">
        <v>450</v>
      </c>
      <c r="U20" s="1077"/>
    </row>
    <row r="21" spans="1:21" ht="15.75">
      <c r="A21" s="1315" t="s">
        <v>137</v>
      </c>
      <c r="B21" s="1315"/>
      <c r="C21" s="928">
        <v>16</v>
      </c>
      <c r="D21" s="928">
        <v>25</v>
      </c>
      <c r="E21" s="928">
        <v>17</v>
      </c>
      <c r="F21" s="927">
        <f t="shared" si="0"/>
        <v>58</v>
      </c>
      <c r="G21" s="928">
        <v>47</v>
      </c>
      <c r="H21" s="928">
        <v>11</v>
      </c>
      <c r="I21" s="928">
        <f t="shared" si="1"/>
        <v>58</v>
      </c>
      <c r="J21" s="928">
        <v>211</v>
      </c>
      <c r="K21" s="927">
        <v>252</v>
      </c>
      <c r="L21" s="928">
        <f t="shared" si="2"/>
        <v>463</v>
      </c>
      <c r="M21" s="928">
        <v>5</v>
      </c>
      <c r="N21" s="928">
        <v>53</v>
      </c>
      <c r="O21" s="927">
        <f t="shared" si="3"/>
        <v>58</v>
      </c>
      <c r="P21" s="928">
        <v>16</v>
      </c>
      <c r="Q21" s="928">
        <v>25</v>
      </c>
      <c r="R21" s="928">
        <v>17</v>
      </c>
      <c r="S21" s="928">
        <f t="shared" si="4"/>
        <v>58</v>
      </c>
      <c r="T21" s="1077" t="s">
        <v>451</v>
      </c>
      <c r="U21" s="1077"/>
    </row>
    <row r="22" spans="1:21" ht="15.75">
      <c r="A22" s="1315" t="s">
        <v>69</v>
      </c>
      <c r="B22" s="1315"/>
      <c r="C22" s="928">
        <v>13</v>
      </c>
      <c r="D22" s="928">
        <v>18</v>
      </c>
      <c r="E22" s="928">
        <v>1</v>
      </c>
      <c r="F22" s="927">
        <f t="shared" si="0"/>
        <v>32</v>
      </c>
      <c r="G22" s="928">
        <v>30</v>
      </c>
      <c r="H22" s="928">
        <v>2</v>
      </c>
      <c r="I22" s="928">
        <f t="shared" si="1"/>
        <v>32</v>
      </c>
      <c r="J22" s="928">
        <v>178</v>
      </c>
      <c r="K22" s="927">
        <v>136</v>
      </c>
      <c r="L22" s="928">
        <f t="shared" si="2"/>
        <v>314</v>
      </c>
      <c r="M22" s="928">
        <v>7</v>
      </c>
      <c r="N22" s="928">
        <v>29</v>
      </c>
      <c r="O22" s="927">
        <f t="shared" si="3"/>
        <v>36</v>
      </c>
      <c r="P22" s="928">
        <v>25</v>
      </c>
      <c r="Q22" s="928">
        <v>18</v>
      </c>
      <c r="R22" s="928">
        <v>7</v>
      </c>
      <c r="S22" s="928">
        <f t="shared" si="4"/>
        <v>50</v>
      </c>
      <c r="T22" s="1077" t="s">
        <v>452</v>
      </c>
      <c r="U22" s="1077"/>
    </row>
    <row r="23" spans="1:21" ht="15.75">
      <c r="A23" s="1315" t="s">
        <v>70</v>
      </c>
      <c r="B23" s="1315"/>
      <c r="C23" s="928">
        <v>28</v>
      </c>
      <c r="D23" s="928">
        <v>23</v>
      </c>
      <c r="E23" s="928">
        <v>2</v>
      </c>
      <c r="F23" s="927">
        <f t="shared" si="0"/>
        <v>53</v>
      </c>
      <c r="G23" s="928">
        <v>52</v>
      </c>
      <c r="H23" s="928">
        <v>1</v>
      </c>
      <c r="I23" s="928">
        <f t="shared" si="1"/>
        <v>53</v>
      </c>
      <c r="J23" s="928">
        <v>296</v>
      </c>
      <c r="K23" s="927">
        <v>283</v>
      </c>
      <c r="L23" s="928">
        <f t="shared" si="2"/>
        <v>579</v>
      </c>
      <c r="M23" s="928">
        <v>24</v>
      </c>
      <c r="N23" s="928">
        <v>62</v>
      </c>
      <c r="O23" s="927">
        <f t="shared" si="3"/>
        <v>86</v>
      </c>
      <c r="P23" s="928">
        <v>36</v>
      </c>
      <c r="Q23" s="928">
        <v>23</v>
      </c>
      <c r="R23" s="928">
        <v>10</v>
      </c>
      <c r="S23" s="928">
        <f t="shared" si="4"/>
        <v>69</v>
      </c>
      <c r="T23" s="1077" t="s">
        <v>204</v>
      </c>
      <c r="U23" s="1077"/>
    </row>
    <row r="24" spans="1:21" ht="15.75">
      <c r="A24" s="1315" t="s">
        <v>71</v>
      </c>
      <c r="B24" s="1315"/>
      <c r="C24" s="928">
        <v>24</v>
      </c>
      <c r="D24" s="928">
        <v>35</v>
      </c>
      <c r="E24" s="928">
        <v>2</v>
      </c>
      <c r="F24" s="927">
        <f t="shared" si="0"/>
        <v>61</v>
      </c>
      <c r="G24" s="928">
        <v>59</v>
      </c>
      <c r="H24" s="928">
        <v>2</v>
      </c>
      <c r="I24" s="928">
        <f t="shared" si="1"/>
        <v>61</v>
      </c>
      <c r="J24" s="928">
        <v>354</v>
      </c>
      <c r="K24" s="927">
        <v>392</v>
      </c>
      <c r="L24" s="928">
        <f t="shared" si="2"/>
        <v>746</v>
      </c>
      <c r="M24" s="928">
        <v>15</v>
      </c>
      <c r="N24" s="928">
        <v>45</v>
      </c>
      <c r="O24" s="927">
        <f t="shared" si="3"/>
        <v>60</v>
      </c>
      <c r="P24" s="928">
        <v>27</v>
      </c>
      <c r="Q24" s="928">
        <v>31</v>
      </c>
      <c r="R24" s="928">
        <v>22</v>
      </c>
      <c r="S24" s="928">
        <f t="shared" si="4"/>
        <v>80</v>
      </c>
      <c r="T24" s="1077" t="s">
        <v>205</v>
      </c>
      <c r="U24" s="1077"/>
    </row>
    <row r="25" spans="1:21" ht="15.75">
      <c r="A25" s="1315" t="s">
        <v>72</v>
      </c>
      <c r="B25" s="1315"/>
      <c r="C25" s="928">
        <v>20</v>
      </c>
      <c r="D25" s="928">
        <v>14</v>
      </c>
      <c r="E25" s="928">
        <v>0</v>
      </c>
      <c r="F25" s="927">
        <f t="shared" si="0"/>
        <v>34</v>
      </c>
      <c r="G25" s="928">
        <v>34</v>
      </c>
      <c r="H25" s="928">
        <v>0</v>
      </c>
      <c r="I25" s="928">
        <f t="shared" si="1"/>
        <v>34</v>
      </c>
      <c r="J25" s="928">
        <v>408</v>
      </c>
      <c r="K25" s="927">
        <v>326</v>
      </c>
      <c r="L25" s="928">
        <f t="shared" si="2"/>
        <v>734</v>
      </c>
      <c r="M25" s="928">
        <v>6</v>
      </c>
      <c r="N25" s="928">
        <v>28</v>
      </c>
      <c r="O25" s="927">
        <f t="shared" si="3"/>
        <v>34</v>
      </c>
      <c r="P25" s="928">
        <v>21</v>
      </c>
      <c r="Q25" s="928">
        <v>14</v>
      </c>
      <c r="R25" s="928">
        <v>0</v>
      </c>
      <c r="S25" s="928">
        <f t="shared" si="4"/>
        <v>35</v>
      </c>
      <c r="T25" s="1077" t="s">
        <v>206</v>
      </c>
      <c r="U25" s="1077"/>
    </row>
    <row r="26" spans="1:21" ht="15.75">
      <c r="A26" s="1316" t="s">
        <v>73</v>
      </c>
      <c r="B26" s="1316"/>
      <c r="C26" s="979">
        <v>42</v>
      </c>
      <c r="D26" s="979">
        <v>11</v>
      </c>
      <c r="E26" s="979">
        <v>20</v>
      </c>
      <c r="F26" s="980">
        <f t="shared" si="0"/>
        <v>73</v>
      </c>
      <c r="G26" s="925">
        <v>70</v>
      </c>
      <c r="H26" s="925">
        <v>3</v>
      </c>
      <c r="I26" s="925">
        <f t="shared" si="1"/>
        <v>73</v>
      </c>
      <c r="J26" s="925">
        <v>501</v>
      </c>
      <c r="K26" s="925">
        <v>247</v>
      </c>
      <c r="L26" s="925">
        <f t="shared" si="2"/>
        <v>748</v>
      </c>
      <c r="M26" s="981">
        <v>23</v>
      </c>
      <c r="N26" s="981">
        <v>66</v>
      </c>
      <c r="O26" s="925">
        <f t="shared" si="3"/>
        <v>89</v>
      </c>
      <c r="P26" s="925">
        <v>43</v>
      </c>
      <c r="Q26" s="979">
        <v>10</v>
      </c>
      <c r="R26" s="979">
        <v>20</v>
      </c>
      <c r="S26" s="979">
        <f t="shared" si="4"/>
        <v>73</v>
      </c>
      <c r="T26" s="1089" t="s">
        <v>382</v>
      </c>
      <c r="U26" s="1089"/>
    </row>
    <row r="27" spans="1:21" ht="15.75">
      <c r="A27" s="1317" t="s">
        <v>32</v>
      </c>
      <c r="B27" s="1317"/>
      <c r="C27" s="982">
        <f>SUM(C8:C26)</f>
        <v>405</v>
      </c>
      <c r="D27" s="982">
        <f>SUM(D8:D26)</f>
        <v>368</v>
      </c>
      <c r="E27" s="982">
        <f>SUM(E8:E26)</f>
        <v>411</v>
      </c>
      <c r="F27" s="982">
        <f t="shared" ref="F27:H27" si="5">SUM(F8:F26)</f>
        <v>1184</v>
      </c>
      <c r="G27" s="982">
        <f t="shared" si="5"/>
        <v>1107</v>
      </c>
      <c r="H27" s="982">
        <f t="shared" si="5"/>
        <v>77</v>
      </c>
      <c r="I27" s="982">
        <f t="shared" si="1"/>
        <v>1184</v>
      </c>
      <c r="J27" s="982">
        <f>SUM(J8:J26)</f>
        <v>6968</v>
      </c>
      <c r="K27" s="982">
        <f t="shared" ref="K27:L27" si="6">SUM(K8:K26)</f>
        <v>6374</v>
      </c>
      <c r="L27" s="982">
        <f t="shared" si="6"/>
        <v>13342</v>
      </c>
      <c r="M27" s="982">
        <f>SUM(M8:M26)</f>
        <v>399</v>
      </c>
      <c r="N27" s="982">
        <f t="shared" ref="N27" si="7">SUM(N8:N26)</f>
        <v>1150</v>
      </c>
      <c r="O27" s="983">
        <f>SUM(O8:O26)</f>
        <v>1549</v>
      </c>
      <c r="P27" s="982">
        <f t="shared" ref="P27:S27" si="8">SUM(P8:P26)</f>
        <v>485</v>
      </c>
      <c r="Q27" s="982">
        <f t="shared" si="8"/>
        <v>412</v>
      </c>
      <c r="R27" s="982">
        <f t="shared" si="8"/>
        <v>456</v>
      </c>
      <c r="S27" s="982">
        <f t="shared" si="8"/>
        <v>1353</v>
      </c>
      <c r="T27" s="1090" t="s">
        <v>181</v>
      </c>
      <c r="U27" s="1090"/>
    </row>
    <row r="36" spans="3:19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</row>
    <row r="37" spans="3:19"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</row>
    <row r="38" spans="3:19"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</row>
    <row r="39" spans="3:19"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</row>
  </sheetData>
  <mergeCells count="16">
    <mergeCell ref="A11:A16"/>
    <mergeCell ref="C5:F5"/>
    <mergeCell ref="A1:V1"/>
    <mergeCell ref="A2:U2"/>
    <mergeCell ref="A4:B7"/>
    <mergeCell ref="C4:F4"/>
    <mergeCell ref="T4:U7"/>
    <mergeCell ref="P4:S4"/>
    <mergeCell ref="M5:O5"/>
    <mergeCell ref="M4:O4"/>
    <mergeCell ref="J4:L4"/>
    <mergeCell ref="J5:L5"/>
    <mergeCell ref="G4:I4"/>
    <mergeCell ref="G5:I5"/>
    <mergeCell ref="P5:S5"/>
    <mergeCell ref="U11:U16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dimension ref="A1:S31"/>
  <sheetViews>
    <sheetView rightToLeft="1" workbookViewId="0">
      <selection activeCell="A3" sqref="A3:T28"/>
    </sheetView>
  </sheetViews>
  <sheetFormatPr defaultRowHeight="12.75"/>
  <sheetData>
    <row r="1" spans="1:19" ht="18">
      <c r="A1" s="1239"/>
      <c r="B1" s="1239"/>
      <c r="C1" s="1239"/>
      <c r="D1" s="1239"/>
      <c r="E1" s="1239"/>
      <c r="F1" s="1239"/>
      <c r="G1" s="1239"/>
      <c r="H1" s="1239"/>
      <c r="I1" s="1239"/>
      <c r="J1" s="1239"/>
      <c r="K1" s="1239"/>
      <c r="L1" s="1239"/>
      <c r="M1" s="1239"/>
      <c r="N1" s="1239"/>
      <c r="O1" s="1239"/>
      <c r="P1" s="1239"/>
      <c r="Q1" s="1239"/>
      <c r="R1" s="1239"/>
      <c r="S1" s="1239"/>
    </row>
    <row r="2" spans="1:19" ht="18">
      <c r="A2" s="1324"/>
      <c r="B2" s="1324"/>
      <c r="C2" s="1324"/>
      <c r="D2" s="1324"/>
      <c r="E2" s="1324"/>
      <c r="F2" s="1324"/>
      <c r="G2" s="1324"/>
      <c r="H2" s="1324"/>
      <c r="I2" s="1324"/>
      <c r="J2" s="1324"/>
      <c r="K2" s="1324"/>
      <c r="L2" s="1324"/>
      <c r="M2" s="1324"/>
      <c r="N2" s="1324"/>
      <c r="O2" s="1324"/>
      <c r="P2" s="1324"/>
      <c r="Q2" s="1324"/>
      <c r="R2" s="1324"/>
      <c r="S2" s="1324"/>
    </row>
    <row r="3" spans="1:19" ht="18">
      <c r="A3" s="1321" t="s">
        <v>1120</v>
      </c>
      <c r="B3" s="1321"/>
      <c r="C3" s="1321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1325"/>
      <c r="O3" s="1325"/>
      <c r="P3" s="700"/>
      <c r="Q3" s="699"/>
      <c r="R3" s="1325" t="s">
        <v>1119</v>
      </c>
      <c r="S3" s="1325"/>
    </row>
    <row r="4" spans="1:19" ht="15.75">
      <c r="A4" s="1326" t="s">
        <v>41</v>
      </c>
      <c r="B4" s="1326"/>
      <c r="C4" s="1329" t="s">
        <v>1007</v>
      </c>
      <c r="D4" s="1329"/>
      <c r="E4" s="1329"/>
      <c r="F4" s="1329"/>
      <c r="G4" s="1329"/>
      <c r="H4" s="1329"/>
      <c r="I4" s="1329"/>
      <c r="J4" s="1329"/>
      <c r="K4" s="1329"/>
      <c r="L4" s="1329"/>
      <c r="M4" s="1329"/>
      <c r="N4" s="1329"/>
      <c r="O4" s="1329"/>
      <c r="P4" s="1329"/>
      <c r="Q4" s="1329"/>
      <c r="R4" s="1329" t="s">
        <v>180</v>
      </c>
      <c r="S4" s="1329"/>
    </row>
    <row r="5" spans="1:19" ht="31.5">
      <c r="A5" s="1327"/>
      <c r="B5" s="1327"/>
      <c r="C5" s="1327" t="s">
        <v>1008</v>
      </c>
      <c r="D5" s="1327"/>
      <c r="E5" s="1327" t="s">
        <v>27</v>
      </c>
      <c r="F5" s="1327"/>
      <c r="G5" s="1327" t="s">
        <v>1009</v>
      </c>
      <c r="H5" s="1327"/>
      <c r="I5" s="1327" t="s">
        <v>1010</v>
      </c>
      <c r="J5" s="1327"/>
      <c r="K5" s="1327" t="s">
        <v>98</v>
      </c>
      <c r="L5" s="1327"/>
      <c r="M5" s="1083" t="s">
        <v>31</v>
      </c>
      <c r="N5" s="1083"/>
      <c r="O5" s="1327" t="s">
        <v>1011</v>
      </c>
      <c r="P5" s="1327"/>
      <c r="Q5" s="1327"/>
      <c r="R5" s="1330"/>
      <c r="S5" s="1330"/>
    </row>
    <row r="6" spans="1:19" ht="47.25">
      <c r="A6" s="1327"/>
      <c r="B6" s="1327"/>
      <c r="C6" s="1083" t="s">
        <v>269</v>
      </c>
      <c r="D6" s="1083"/>
      <c r="E6" s="1083" t="s">
        <v>263</v>
      </c>
      <c r="F6" s="1083"/>
      <c r="G6" s="1083" t="s">
        <v>270</v>
      </c>
      <c r="H6" s="1083"/>
      <c r="I6" s="1083" t="s">
        <v>265</v>
      </c>
      <c r="J6" s="1083"/>
      <c r="K6" s="1083" t="s">
        <v>265</v>
      </c>
      <c r="L6" s="1083"/>
      <c r="M6" s="1083" t="s">
        <v>268</v>
      </c>
      <c r="N6" s="1083"/>
      <c r="O6" s="1327" t="s">
        <v>181</v>
      </c>
      <c r="P6" s="1327"/>
      <c r="Q6" s="1327"/>
      <c r="R6" s="1330"/>
      <c r="S6" s="1330"/>
    </row>
    <row r="7" spans="1:19" ht="15.75">
      <c r="A7" s="1327"/>
      <c r="B7" s="1327"/>
      <c r="C7" s="918" t="s">
        <v>33</v>
      </c>
      <c r="D7" s="918" t="s">
        <v>34</v>
      </c>
      <c r="E7" s="918" t="s">
        <v>33</v>
      </c>
      <c r="F7" s="918" t="s">
        <v>34</v>
      </c>
      <c r="G7" s="918" t="s">
        <v>33</v>
      </c>
      <c r="H7" s="918" t="s">
        <v>34</v>
      </c>
      <c r="I7" s="918" t="s">
        <v>33</v>
      </c>
      <c r="J7" s="918" t="s">
        <v>34</v>
      </c>
      <c r="K7" s="918" t="s">
        <v>33</v>
      </c>
      <c r="L7" s="918" t="s">
        <v>34</v>
      </c>
      <c r="M7" s="637" t="s">
        <v>33</v>
      </c>
      <c r="N7" s="637" t="s">
        <v>34</v>
      </c>
      <c r="O7" s="918" t="s">
        <v>33</v>
      </c>
      <c r="P7" s="918" t="s">
        <v>1012</v>
      </c>
      <c r="Q7" s="918" t="s">
        <v>35</v>
      </c>
      <c r="R7" s="1330"/>
      <c r="S7" s="1330"/>
    </row>
    <row r="8" spans="1:19" ht="15.75">
      <c r="A8" s="1328"/>
      <c r="B8" s="1328"/>
      <c r="C8" s="919" t="s">
        <v>186</v>
      </c>
      <c r="D8" s="919" t="s">
        <v>185</v>
      </c>
      <c r="E8" s="919" t="s">
        <v>186</v>
      </c>
      <c r="F8" s="919" t="s">
        <v>185</v>
      </c>
      <c r="G8" s="919" t="s">
        <v>186</v>
      </c>
      <c r="H8" s="919" t="s">
        <v>185</v>
      </c>
      <c r="I8" s="919" t="s">
        <v>186</v>
      </c>
      <c r="J8" s="919" t="s">
        <v>185</v>
      </c>
      <c r="K8" s="919" t="s">
        <v>186</v>
      </c>
      <c r="L8" s="919" t="s">
        <v>185</v>
      </c>
      <c r="M8" s="638" t="s">
        <v>186</v>
      </c>
      <c r="N8" s="638" t="s">
        <v>185</v>
      </c>
      <c r="O8" s="919" t="s">
        <v>186</v>
      </c>
      <c r="P8" s="919" t="s">
        <v>185</v>
      </c>
      <c r="Q8" s="919" t="s">
        <v>181</v>
      </c>
      <c r="R8" s="1331"/>
      <c r="S8" s="1331"/>
    </row>
    <row r="9" spans="1:19" ht="15.75">
      <c r="A9" s="1322" t="s">
        <v>54</v>
      </c>
      <c r="B9" s="1322"/>
      <c r="C9" s="850">
        <v>0</v>
      </c>
      <c r="D9" s="850">
        <v>0</v>
      </c>
      <c r="E9" s="850">
        <v>0</v>
      </c>
      <c r="F9" s="850">
        <v>0</v>
      </c>
      <c r="G9" s="850">
        <v>0</v>
      </c>
      <c r="H9" s="850">
        <v>0</v>
      </c>
      <c r="I9" s="850">
        <v>0</v>
      </c>
      <c r="J9" s="850">
        <v>0</v>
      </c>
      <c r="K9" s="850">
        <v>0</v>
      </c>
      <c r="L9" s="850">
        <v>0</v>
      </c>
      <c r="M9" s="850">
        <v>0</v>
      </c>
      <c r="N9" s="850">
        <v>0</v>
      </c>
      <c r="O9" s="850">
        <f>SUM(M9,K9,I9,G9,E9,C9)</f>
        <v>0</v>
      </c>
      <c r="P9" s="850">
        <f t="shared" ref="P9:P27" si="0">SUM(N9,L9,J9,H9,F9,D9)</f>
        <v>0</v>
      </c>
      <c r="Q9" s="850">
        <f>SUM(O9:P9)</f>
        <v>0</v>
      </c>
      <c r="R9" s="1078" t="s">
        <v>449</v>
      </c>
      <c r="S9" s="1078"/>
    </row>
    <row r="10" spans="1:19" ht="15.75">
      <c r="A10" s="1323" t="s">
        <v>55</v>
      </c>
      <c r="B10" s="1323"/>
      <c r="C10" s="846">
        <v>58</v>
      </c>
      <c r="D10" s="846">
        <v>36</v>
      </c>
      <c r="E10" s="846">
        <v>109</v>
      </c>
      <c r="F10" s="846">
        <v>70</v>
      </c>
      <c r="G10" s="846">
        <v>46</v>
      </c>
      <c r="H10" s="846">
        <v>34</v>
      </c>
      <c r="I10" s="846">
        <v>64</v>
      </c>
      <c r="J10" s="846">
        <v>39</v>
      </c>
      <c r="K10" s="846">
        <v>0</v>
      </c>
      <c r="L10" s="846">
        <v>0</v>
      </c>
      <c r="M10" s="846">
        <v>0</v>
      </c>
      <c r="N10" s="846">
        <v>0</v>
      </c>
      <c r="O10" s="846">
        <f t="shared" ref="O10:O27" si="1">SUM(M10,K10,I10,G10,E10,C10)</f>
        <v>277</v>
      </c>
      <c r="P10" s="846">
        <f t="shared" si="0"/>
        <v>179</v>
      </c>
      <c r="Q10" s="846">
        <f t="shared" ref="Q10:Q28" si="2">SUM(O10:P10)</f>
        <v>456</v>
      </c>
      <c r="R10" s="1077" t="s">
        <v>191</v>
      </c>
      <c r="S10" s="1077"/>
    </row>
    <row r="11" spans="1:19" ht="15.75">
      <c r="A11" s="1323" t="s">
        <v>56</v>
      </c>
      <c r="B11" s="1323"/>
      <c r="C11" s="846">
        <v>90</v>
      </c>
      <c r="D11" s="846">
        <v>63</v>
      </c>
      <c r="E11" s="846">
        <v>23</v>
      </c>
      <c r="F11" s="846">
        <v>36</v>
      </c>
      <c r="G11" s="846">
        <v>63</v>
      </c>
      <c r="H11" s="846">
        <v>24</v>
      </c>
      <c r="I11" s="846">
        <v>22</v>
      </c>
      <c r="J11" s="846">
        <v>24</v>
      </c>
      <c r="K11" s="846">
        <v>0</v>
      </c>
      <c r="L11" s="846">
        <v>0</v>
      </c>
      <c r="M11" s="846">
        <v>0</v>
      </c>
      <c r="N11" s="846">
        <v>0</v>
      </c>
      <c r="O11" s="846">
        <f t="shared" si="1"/>
        <v>198</v>
      </c>
      <c r="P11" s="846">
        <f t="shared" si="0"/>
        <v>147</v>
      </c>
      <c r="Q11" s="846">
        <f t="shared" si="2"/>
        <v>345</v>
      </c>
      <c r="R11" s="1077" t="s">
        <v>192</v>
      </c>
      <c r="S11" s="1077"/>
    </row>
    <row r="12" spans="1:19" ht="59.25">
      <c r="A12" s="1079" t="s">
        <v>386</v>
      </c>
      <c r="B12" s="641" t="s">
        <v>344</v>
      </c>
      <c r="C12" s="846">
        <v>225</v>
      </c>
      <c r="D12" s="846">
        <v>155</v>
      </c>
      <c r="E12" s="846">
        <v>140</v>
      </c>
      <c r="F12" s="846">
        <v>150</v>
      </c>
      <c r="G12" s="846">
        <v>82</v>
      </c>
      <c r="H12" s="846">
        <v>70</v>
      </c>
      <c r="I12" s="846">
        <v>88</v>
      </c>
      <c r="J12" s="846">
        <v>57</v>
      </c>
      <c r="K12" s="846">
        <v>0</v>
      </c>
      <c r="L12" s="846">
        <v>0</v>
      </c>
      <c r="M12" s="846">
        <v>0</v>
      </c>
      <c r="N12" s="846">
        <v>0</v>
      </c>
      <c r="O12" s="846">
        <f t="shared" si="1"/>
        <v>535</v>
      </c>
      <c r="P12" s="846">
        <f t="shared" si="0"/>
        <v>432</v>
      </c>
      <c r="Q12" s="846">
        <f t="shared" si="2"/>
        <v>967</v>
      </c>
      <c r="R12" s="404" t="s">
        <v>453</v>
      </c>
      <c r="S12" s="1091" t="s">
        <v>179</v>
      </c>
    </row>
    <row r="13" spans="1:19" ht="15.75">
      <c r="A13" s="1135"/>
      <c r="B13" s="641" t="s">
        <v>345</v>
      </c>
      <c r="C13" s="846">
        <v>87</v>
      </c>
      <c r="D13" s="846">
        <v>37</v>
      </c>
      <c r="E13" s="846">
        <v>93</v>
      </c>
      <c r="F13" s="846">
        <v>38</v>
      </c>
      <c r="G13" s="846">
        <v>98</v>
      </c>
      <c r="H13" s="846">
        <v>92</v>
      </c>
      <c r="I13" s="846">
        <v>104</v>
      </c>
      <c r="J13" s="846">
        <v>82</v>
      </c>
      <c r="K13" s="846">
        <v>0</v>
      </c>
      <c r="L13" s="846">
        <v>0</v>
      </c>
      <c r="M13" s="846">
        <v>0</v>
      </c>
      <c r="N13" s="846">
        <v>0</v>
      </c>
      <c r="O13" s="846">
        <f t="shared" si="1"/>
        <v>382</v>
      </c>
      <c r="P13" s="846">
        <f t="shared" si="0"/>
        <v>249</v>
      </c>
      <c r="Q13" s="846">
        <f t="shared" si="2"/>
        <v>631</v>
      </c>
      <c r="R13" s="404" t="s">
        <v>454</v>
      </c>
      <c r="S13" s="1092"/>
    </row>
    <row r="14" spans="1:19" ht="15.75">
      <c r="A14" s="1135"/>
      <c r="B14" s="641" t="s">
        <v>346</v>
      </c>
      <c r="C14" s="846">
        <v>171</v>
      </c>
      <c r="D14" s="846">
        <v>156</v>
      </c>
      <c r="E14" s="846">
        <v>79</v>
      </c>
      <c r="F14" s="846">
        <v>55</v>
      </c>
      <c r="G14" s="846">
        <v>152</v>
      </c>
      <c r="H14" s="846">
        <v>65</v>
      </c>
      <c r="I14" s="846">
        <v>129</v>
      </c>
      <c r="J14" s="846">
        <v>39</v>
      </c>
      <c r="K14" s="846">
        <v>0</v>
      </c>
      <c r="L14" s="846">
        <v>0</v>
      </c>
      <c r="M14" s="846">
        <v>0</v>
      </c>
      <c r="N14" s="846">
        <v>0</v>
      </c>
      <c r="O14" s="846">
        <f t="shared" si="1"/>
        <v>531</v>
      </c>
      <c r="P14" s="846">
        <f t="shared" si="0"/>
        <v>315</v>
      </c>
      <c r="Q14" s="846">
        <f t="shared" si="2"/>
        <v>846</v>
      </c>
      <c r="R14" s="404" t="s">
        <v>455</v>
      </c>
      <c r="S14" s="1092"/>
    </row>
    <row r="15" spans="1:19" ht="15.75">
      <c r="A15" s="1135"/>
      <c r="B15" s="641" t="s">
        <v>341</v>
      </c>
      <c r="C15" s="846">
        <v>70</v>
      </c>
      <c r="D15" s="846">
        <v>45</v>
      </c>
      <c r="E15" s="846">
        <v>29</v>
      </c>
      <c r="F15" s="846">
        <v>61</v>
      </c>
      <c r="G15" s="846">
        <v>94</v>
      </c>
      <c r="H15" s="846">
        <v>58</v>
      </c>
      <c r="I15" s="846">
        <v>35</v>
      </c>
      <c r="J15" s="846">
        <v>19</v>
      </c>
      <c r="K15" s="846">
        <v>0</v>
      </c>
      <c r="L15" s="846">
        <v>0</v>
      </c>
      <c r="M15" s="846">
        <v>0</v>
      </c>
      <c r="N15" s="846">
        <v>0</v>
      </c>
      <c r="O15" s="846">
        <f t="shared" si="1"/>
        <v>228</v>
      </c>
      <c r="P15" s="846">
        <f t="shared" si="0"/>
        <v>183</v>
      </c>
      <c r="Q15" s="846">
        <f t="shared" si="2"/>
        <v>411</v>
      </c>
      <c r="R15" s="404" t="s">
        <v>456</v>
      </c>
      <c r="S15" s="1092"/>
    </row>
    <row r="16" spans="1:19" ht="15.75">
      <c r="A16" s="1135"/>
      <c r="B16" s="641" t="s">
        <v>342</v>
      </c>
      <c r="C16" s="846">
        <v>159</v>
      </c>
      <c r="D16" s="846">
        <v>112</v>
      </c>
      <c r="E16" s="846">
        <v>147</v>
      </c>
      <c r="F16" s="846">
        <v>146</v>
      </c>
      <c r="G16" s="846">
        <v>254</v>
      </c>
      <c r="H16" s="846">
        <v>148</v>
      </c>
      <c r="I16" s="846">
        <v>153</v>
      </c>
      <c r="J16" s="846">
        <v>154</v>
      </c>
      <c r="K16" s="846">
        <v>0</v>
      </c>
      <c r="L16" s="846">
        <v>0</v>
      </c>
      <c r="M16" s="846">
        <v>0</v>
      </c>
      <c r="N16" s="846">
        <v>0</v>
      </c>
      <c r="O16" s="846">
        <f t="shared" si="1"/>
        <v>713</v>
      </c>
      <c r="P16" s="846">
        <f t="shared" si="0"/>
        <v>560</v>
      </c>
      <c r="Q16" s="846">
        <f t="shared" si="2"/>
        <v>1273</v>
      </c>
      <c r="R16" s="404" t="s">
        <v>457</v>
      </c>
      <c r="S16" s="1092"/>
    </row>
    <row r="17" spans="1:19" ht="15.75">
      <c r="A17" s="1136"/>
      <c r="B17" s="215" t="s">
        <v>343</v>
      </c>
      <c r="C17" s="920">
        <v>130</v>
      </c>
      <c r="D17" s="920">
        <v>80</v>
      </c>
      <c r="E17" s="920">
        <v>117</v>
      </c>
      <c r="F17" s="920">
        <v>78</v>
      </c>
      <c r="G17" s="920">
        <v>97</v>
      </c>
      <c r="H17" s="920">
        <v>78</v>
      </c>
      <c r="I17" s="920">
        <v>28</v>
      </c>
      <c r="J17" s="846">
        <v>33</v>
      </c>
      <c r="K17" s="846">
        <v>0</v>
      </c>
      <c r="L17" s="846">
        <v>0</v>
      </c>
      <c r="M17" s="846">
        <v>0</v>
      </c>
      <c r="N17" s="846">
        <v>0</v>
      </c>
      <c r="O17" s="846">
        <f t="shared" si="1"/>
        <v>372</v>
      </c>
      <c r="P17" s="846">
        <f t="shared" si="0"/>
        <v>269</v>
      </c>
      <c r="Q17" s="846">
        <f t="shared" si="2"/>
        <v>641</v>
      </c>
      <c r="R17" s="404" t="s">
        <v>458</v>
      </c>
      <c r="S17" s="1092"/>
    </row>
    <row r="18" spans="1:19" ht="15.75">
      <c r="A18" s="1323" t="s">
        <v>64</v>
      </c>
      <c r="B18" s="1323"/>
      <c r="C18" s="920">
        <v>0</v>
      </c>
      <c r="D18" s="920">
        <v>0</v>
      </c>
      <c r="E18" s="920">
        <v>0</v>
      </c>
      <c r="F18" s="920">
        <v>0</v>
      </c>
      <c r="G18" s="920">
        <v>0</v>
      </c>
      <c r="H18" s="920">
        <v>0</v>
      </c>
      <c r="I18" s="920">
        <v>0</v>
      </c>
      <c r="J18" s="846">
        <v>0</v>
      </c>
      <c r="K18" s="846">
        <v>0</v>
      </c>
      <c r="L18" s="846">
        <v>0</v>
      </c>
      <c r="M18" s="846">
        <v>0</v>
      </c>
      <c r="N18" s="846">
        <v>0</v>
      </c>
      <c r="O18" s="846">
        <f t="shared" si="1"/>
        <v>0</v>
      </c>
      <c r="P18" s="846">
        <f t="shared" si="0"/>
        <v>0</v>
      </c>
      <c r="Q18" s="846">
        <f t="shared" si="2"/>
        <v>0</v>
      </c>
      <c r="R18" s="1077" t="s">
        <v>367</v>
      </c>
      <c r="S18" s="1077"/>
    </row>
    <row r="19" spans="1:19" ht="15.75">
      <c r="A19" s="1323" t="s">
        <v>65</v>
      </c>
      <c r="B19" s="1323"/>
      <c r="C19" s="846">
        <v>194</v>
      </c>
      <c r="D19" s="846">
        <v>110</v>
      </c>
      <c r="E19" s="846">
        <v>82</v>
      </c>
      <c r="F19" s="846">
        <v>229</v>
      </c>
      <c r="G19" s="846">
        <v>114</v>
      </c>
      <c r="H19" s="846">
        <v>155</v>
      </c>
      <c r="I19" s="846">
        <v>78</v>
      </c>
      <c r="J19" s="846">
        <v>144</v>
      </c>
      <c r="K19" s="846">
        <v>0</v>
      </c>
      <c r="L19" s="846">
        <v>0</v>
      </c>
      <c r="M19" s="846">
        <v>0</v>
      </c>
      <c r="N19" s="846">
        <v>0</v>
      </c>
      <c r="O19" s="846">
        <f t="shared" si="1"/>
        <v>468</v>
      </c>
      <c r="P19" s="846">
        <f t="shared" si="0"/>
        <v>638</v>
      </c>
      <c r="Q19" s="846">
        <f t="shared" si="2"/>
        <v>1106</v>
      </c>
      <c r="R19" s="1077" t="s">
        <v>199</v>
      </c>
      <c r="S19" s="1077"/>
    </row>
    <row r="20" spans="1:19" ht="15.75">
      <c r="A20" s="1323" t="s">
        <v>113</v>
      </c>
      <c r="B20" s="1323"/>
      <c r="C20" s="846">
        <v>322</v>
      </c>
      <c r="D20" s="846">
        <v>331</v>
      </c>
      <c r="E20" s="846">
        <v>206</v>
      </c>
      <c r="F20" s="846">
        <v>245</v>
      </c>
      <c r="G20" s="846">
        <v>159</v>
      </c>
      <c r="H20" s="846">
        <v>175</v>
      </c>
      <c r="I20" s="846">
        <v>74</v>
      </c>
      <c r="J20" s="846">
        <v>101</v>
      </c>
      <c r="K20" s="846">
        <v>0</v>
      </c>
      <c r="L20" s="846">
        <v>0</v>
      </c>
      <c r="M20" s="846">
        <v>0</v>
      </c>
      <c r="N20" s="846">
        <v>0</v>
      </c>
      <c r="O20" s="846">
        <f t="shared" si="1"/>
        <v>761</v>
      </c>
      <c r="P20" s="846">
        <f t="shared" si="0"/>
        <v>852</v>
      </c>
      <c r="Q20" s="846">
        <f t="shared" si="2"/>
        <v>1613</v>
      </c>
      <c r="R20" s="1077" t="s">
        <v>200</v>
      </c>
      <c r="S20" s="1077"/>
    </row>
    <row r="21" spans="1:19" ht="15.75">
      <c r="A21" s="1323" t="s">
        <v>114</v>
      </c>
      <c r="B21" s="1323"/>
      <c r="C21" s="846">
        <v>160</v>
      </c>
      <c r="D21" s="846">
        <v>240</v>
      </c>
      <c r="E21" s="846">
        <v>96</v>
      </c>
      <c r="F21" s="846">
        <v>205</v>
      </c>
      <c r="G21" s="846">
        <v>106</v>
      </c>
      <c r="H21" s="846">
        <v>176</v>
      </c>
      <c r="I21" s="846">
        <v>135</v>
      </c>
      <c r="J21" s="846">
        <v>191</v>
      </c>
      <c r="K21" s="846">
        <v>39</v>
      </c>
      <c r="L21" s="846">
        <v>68</v>
      </c>
      <c r="M21" s="846">
        <v>19</v>
      </c>
      <c r="N21" s="846">
        <v>34</v>
      </c>
      <c r="O21" s="846">
        <f t="shared" si="1"/>
        <v>555</v>
      </c>
      <c r="P21" s="846">
        <f t="shared" si="0"/>
        <v>914</v>
      </c>
      <c r="Q21" s="846">
        <f t="shared" si="2"/>
        <v>1469</v>
      </c>
      <c r="R21" s="1077" t="s">
        <v>450</v>
      </c>
      <c r="S21" s="1077"/>
    </row>
    <row r="22" spans="1:19" ht="15.75">
      <c r="A22" s="1323" t="s">
        <v>137</v>
      </c>
      <c r="B22" s="1323"/>
      <c r="C22" s="846">
        <v>56</v>
      </c>
      <c r="D22" s="846">
        <v>39</v>
      </c>
      <c r="E22" s="846">
        <v>53</v>
      </c>
      <c r="F22" s="846">
        <v>37</v>
      </c>
      <c r="G22" s="846">
        <v>48</v>
      </c>
      <c r="H22" s="846">
        <v>70</v>
      </c>
      <c r="I22" s="846">
        <v>54</v>
      </c>
      <c r="J22" s="846">
        <v>106</v>
      </c>
      <c r="K22" s="846">
        <v>0</v>
      </c>
      <c r="L22" s="846">
        <v>0</v>
      </c>
      <c r="M22" s="846">
        <v>0</v>
      </c>
      <c r="N22" s="846">
        <v>0</v>
      </c>
      <c r="O22" s="846">
        <f t="shared" si="1"/>
        <v>211</v>
      </c>
      <c r="P22" s="846">
        <f t="shared" si="0"/>
        <v>252</v>
      </c>
      <c r="Q22" s="846">
        <f t="shared" si="2"/>
        <v>463</v>
      </c>
      <c r="R22" s="1077" t="s">
        <v>451</v>
      </c>
      <c r="S22" s="1077"/>
    </row>
    <row r="23" spans="1:19" ht="15.75">
      <c r="A23" s="1323" t="s">
        <v>69</v>
      </c>
      <c r="B23" s="1323"/>
      <c r="C23" s="846">
        <v>111</v>
      </c>
      <c r="D23" s="846">
        <v>83</v>
      </c>
      <c r="E23" s="846">
        <v>30</v>
      </c>
      <c r="F23" s="846">
        <v>41</v>
      </c>
      <c r="G23" s="846">
        <v>36</v>
      </c>
      <c r="H23" s="846">
        <v>5</v>
      </c>
      <c r="I23" s="846">
        <v>1</v>
      </c>
      <c r="J23" s="846">
        <v>7</v>
      </c>
      <c r="K23" s="846">
        <v>0</v>
      </c>
      <c r="L23" s="846">
        <v>0</v>
      </c>
      <c r="M23" s="846">
        <v>0</v>
      </c>
      <c r="N23" s="846">
        <v>0</v>
      </c>
      <c r="O23" s="846">
        <f t="shared" si="1"/>
        <v>178</v>
      </c>
      <c r="P23" s="846">
        <f t="shared" si="0"/>
        <v>136</v>
      </c>
      <c r="Q23" s="846">
        <f t="shared" si="2"/>
        <v>314</v>
      </c>
      <c r="R23" s="1077" t="s">
        <v>452</v>
      </c>
      <c r="S23" s="1077"/>
    </row>
    <row r="24" spans="1:19" ht="15.75">
      <c r="A24" s="1323" t="s">
        <v>70</v>
      </c>
      <c r="B24" s="1323"/>
      <c r="C24" s="846">
        <v>64</v>
      </c>
      <c r="D24" s="846">
        <v>51</v>
      </c>
      <c r="E24" s="846">
        <v>109</v>
      </c>
      <c r="F24" s="846">
        <v>123</v>
      </c>
      <c r="G24" s="846">
        <v>71</v>
      </c>
      <c r="H24" s="846">
        <v>25</v>
      </c>
      <c r="I24" s="846">
        <v>52</v>
      </c>
      <c r="J24" s="846">
        <v>84</v>
      </c>
      <c r="K24" s="846">
        <v>0</v>
      </c>
      <c r="L24" s="846">
        <v>0</v>
      </c>
      <c r="M24" s="846">
        <v>0</v>
      </c>
      <c r="N24" s="846">
        <v>0</v>
      </c>
      <c r="O24" s="846">
        <f t="shared" si="1"/>
        <v>296</v>
      </c>
      <c r="P24" s="846">
        <f t="shared" si="0"/>
        <v>283</v>
      </c>
      <c r="Q24" s="846">
        <f t="shared" si="2"/>
        <v>579</v>
      </c>
      <c r="R24" s="1077" t="s">
        <v>204</v>
      </c>
      <c r="S24" s="1077"/>
    </row>
    <row r="25" spans="1:19" ht="15.75">
      <c r="A25" s="1323" t="s">
        <v>71</v>
      </c>
      <c r="B25" s="1323"/>
      <c r="C25" s="846">
        <v>56</v>
      </c>
      <c r="D25" s="846">
        <v>115</v>
      </c>
      <c r="E25" s="846">
        <v>63</v>
      </c>
      <c r="F25" s="846">
        <v>100</v>
      </c>
      <c r="G25" s="846">
        <v>165</v>
      </c>
      <c r="H25" s="846">
        <v>110</v>
      </c>
      <c r="I25" s="846">
        <v>70</v>
      </c>
      <c r="J25" s="846">
        <v>67</v>
      </c>
      <c r="K25" s="846">
        <v>0</v>
      </c>
      <c r="L25" s="846">
        <v>0</v>
      </c>
      <c r="M25" s="846">
        <v>0</v>
      </c>
      <c r="N25" s="846">
        <v>0</v>
      </c>
      <c r="O25" s="846">
        <f t="shared" si="1"/>
        <v>354</v>
      </c>
      <c r="P25" s="846">
        <f t="shared" si="0"/>
        <v>392</v>
      </c>
      <c r="Q25" s="846">
        <f t="shared" si="2"/>
        <v>746</v>
      </c>
      <c r="R25" s="1077" t="s">
        <v>205</v>
      </c>
      <c r="S25" s="1077"/>
    </row>
    <row r="26" spans="1:19" ht="15.75">
      <c r="A26" s="1323" t="s">
        <v>72</v>
      </c>
      <c r="B26" s="1323"/>
      <c r="C26" s="846">
        <v>116</v>
      </c>
      <c r="D26" s="846">
        <v>166</v>
      </c>
      <c r="E26" s="846">
        <v>180</v>
      </c>
      <c r="F26" s="846">
        <v>75</v>
      </c>
      <c r="G26" s="846">
        <v>50</v>
      </c>
      <c r="H26" s="846">
        <v>59</v>
      </c>
      <c r="I26" s="846">
        <v>62</v>
      </c>
      <c r="J26" s="846">
        <v>26</v>
      </c>
      <c r="K26" s="846">
        <v>0</v>
      </c>
      <c r="L26" s="846">
        <v>0</v>
      </c>
      <c r="M26" s="846">
        <v>0</v>
      </c>
      <c r="N26" s="846">
        <v>0</v>
      </c>
      <c r="O26" s="846">
        <f t="shared" si="1"/>
        <v>408</v>
      </c>
      <c r="P26" s="846">
        <f t="shared" si="0"/>
        <v>326</v>
      </c>
      <c r="Q26" s="846">
        <f t="shared" si="2"/>
        <v>734</v>
      </c>
      <c r="R26" s="1077" t="s">
        <v>206</v>
      </c>
      <c r="S26" s="1077"/>
    </row>
    <row r="27" spans="1:19" ht="15.75">
      <c r="A27" s="1333" t="s">
        <v>73</v>
      </c>
      <c r="B27" s="1333"/>
      <c r="C27" s="920">
        <v>37</v>
      </c>
      <c r="D27" s="920">
        <v>54</v>
      </c>
      <c r="E27" s="920">
        <v>154</v>
      </c>
      <c r="F27" s="920">
        <v>76</v>
      </c>
      <c r="G27" s="920">
        <v>193</v>
      </c>
      <c r="H27" s="920">
        <v>67</v>
      </c>
      <c r="I27" s="920">
        <v>117</v>
      </c>
      <c r="J27" s="920">
        <v>50</v>
      </c>
      <c r="K27" s="920">
        <v>0</v>
      </c>
      <c r="L27" s="920">
        <v>0</v>
      </c>
      <c r="M27" s="920">
        <v>0</v>
      </c>
      <c r="N27" s="920">
        <v>0</v>
      </c>
      <c r="O27" s="920">
        <f t="shared" si="1"/>
        <v>501</v>
      </c>
      <c r="P27" s="920">
        <f t="shared" si="0"/>
        <v>247</v>
      </c>
      <c r="Q27" s="920">
        <f t="shared" si="2"/>
        <v>748</v>
      </c>
      <c r="R27" s="1089" t="s">
        <v>382</v>
      </c>
      <c r="S27" s="1089"/>
    </row>
    <row r="28" spans="1:19" ht="15.75">
      <c r="A28" s="1332" t="s">
        <v>32</v>
      </c>
      <c r="B28" s="1332"/>
      <c r="C28" s="494">
        <f>SUM(C9:C27)</f>
        <v>2106</v>
      </c>
      <c r="D28" s="494">
        <f t="shared" ref="D28:N28" si="3">SUM(D9:D27)</f>
        <v>1873</v>
      </c>
      <c r="E28" s="494">
        <f t="shared" si="3"/>
        <v>1710</v>
      </c>
      <c r="F28" s="494">
        <f t="shared" si="3"/>
        <v>1765</v>
      </c>
      <c r="G28" s="494">
        <f t="shared" si="3"/>
        <v>1828</v>
      </c>
      <c r="H28" s="494">
        <f t="shared" si="3"/>
        <v>1411</v>
      </c>
      <c r="I28" s="494">
        <f t="shared" si="3"/>
        <v>1266</v>
      </c>
      <c r="J28" s="494">
        <f t="shared" si="3"/>
        <v>1223</v>
      </c>
      <c r="K28" s="494">
        <f t="shared" si="3"/>
        <v>39</v>
      </c>
      <c r="L28" s="494">
        <f t="shared" si="3"/>
        <v>68</v>
      </c>
      <c r="M28" s="494">
        <f t="shared" si="3"/>
        <v>19</v>
      </c>
      <c r="N28" s="494">
        <f t="shared" si="3"/>
        <v>34</v>
      </c>
      <c r="O28" s="494">
        <f>SUM(O9:O27)</f>
        <v>6968</v>
      </c>
      <c r="P28" s="494">
        <f t="shared" ref="P28" si="4">SUM(P9:P27)</f>
        <v>6374</v>
      </c>
      <c r="Q28" s="921">
        <f t="shared" si="2"/>
        <v>13342</v>
      </c>
      <c r="R28" s="1090" t="s">
        <v>181</v>
      </c>
      <c r="S28" s="1090"/>
    </row>
    <row r="29" spans="1:19" ht="18">
      <c r="A29" s="922"/>
      <c r="B29" s="922"/>
      <c r="C29" s="922"/>
      <c r="D29" s="922"/>
      <c r="E29" s="922"/>
      <c r="F29" s="922"/>
      <c r="G29" s="923"/>
      <c r="H29" s="923"/>
      <c r="I29" s="923"/>
      <c r="J29" s="922"/>
      <c r="K29" s="922"/>
      <c r="L29" s="922"/>
      <c r="M29" s="922"/>
      <c r="N29" s="653"/>
      <c r="O29" s="653"/>
      <c r="P29" s="653"/>
      <c r="Q29" s="840"/>
    </row>
    <row r="30" spans="1:19" ht="18">
      <c r="A30" s="922"/>
      <c r="B30" s="922"/>
      <c r="C30" s="922"/>
      <c r="D30" s="922"/>
      <c r="E30" s="922"/>
      <c r="F30" s="922"/>
      <c r="G30" s="923"/>
      <c r="H30" s="923"/>
      <c r="I30" s="923"/>
      <c r="J30" s="922"/>
      <c r="K30" s="922"/>
      <c r="L30" s="922"/>
      <c r="M30" s="922"/>
      <c r="N30" s="653"/>
      <c r="O30" s="653"/>
      <c r="P30" s="653"/>
    </row>
    <row r="31" spans="1:19" ht="18">
      <c r="A31" s="922"/>
      <c r="B31" s="922"/>
      <c r="C31" s="922"/>
      <c r="D31" s="922"/>
      <c r="E31" s="922"/>
      <c r="F31" s="922"/>
      <c r="G31" s="923"/>
      <c r="H31" s="923"/>
      <c r="I31" s="923"/>
      <c r="J31" s="922"/>
      <c r="K31" s="922"/>
      <c r="L31" s="922"/>
      <c r="M31" s="922"/>
      <c r="N31" s="653"/>
      <c r="O31" s="653"/>
      <c r="P31" s="653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:V119"/>
  <sheetViews>
    <sheetView rightToLeft="1" workbookViewId="0">
      <selection sqref="A1:V28"/>
    </sheetView>
  </sheetViews>
  <sheetFormatPr defaultRowHeight="12.75"/>
  <cols>
    <col min="21" max="21" width="15.85546875" customWidth="1"/>
  </cols>
  <sheetData>
    <row r="1" spans="1:22" ht="18">
      <c r="A1" s="1481" t="s">
        <v>1121</v>
      </c>
      <c r="B1" s="1481"/>
      <c r="C1" s="1481"/>
      <c r="D1" s="1481"/>
      <c r="E1" s="1481"/>
      <c r="F1" s="1481"/>
      <c r="G1" s="1481"/>
      <c r="H1" s="1481"/>
      <c r="I1" s="1481"/>
      <c r="J1" s="1481"/>
      <c r="K1" s="1481"/>
      <c r="L1" s="1481"/>
      <c r="M1" s="1481"/>
      <c r="N1" s="1481"/>
      <c r="O1" s="1481"/>
      <c r="P1" s="1481"/>
      <c r="Q1" s="1481"/>
      <c r="R1" s="1481"/>
      <c r="S1" s="1481"/>
      <c r="T1" s="1481"/>
      <c r="U1" s="1481"/>
      <c r="V1" s="1481"/>
    </row>
    <row r="2" spans="1:22" ht="33.75" customHeight="1">
      <c r="A2" s="1519" t="s">
        <v>1023</v>
      </c>
      <c r="B2" s="1519"/>
      <c r="C2" s="1519"/>
      <c r="D2" s="1519"/>
      <c r="E2" s="1519"/>
      <c r="F2" s="1519"/>
      <c r="G2" s="1519"/>
      <c r="H2" s="1519"/>
      <c r="I2" s="1519"/>
      <c r="J2" s="1519"/>
      <c r="K2" s="1519"/>
      <c r="L2" s="1519"/>
      <c r="M2" s="1519"/>
      <c r="N2" s="1519"/>
      <c r="O2" s="1519"/>
      <c r="P2" s="1519"/>
      <c r="Q2" s="1519"/>
      <c r="R2" s="1519"/>
      <c r="S2" s="1519"/>
      <c r="T2" s="1519"/>
      <c r="U2" s="1519"/>
      <c r="V2" s="1519"/>
    </row>
    <row r="3" spans="1:22" ht="18.75" thickBot="1">
      <c r="A3" s="1527" t="s">
        <v>1024</v>
      </c>
      <c r="B3" s="1527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1192" t="s">
        <v>1025</v>
      </c>
      <c r="V3" s="1192"/>
    </row>
    <row r="4" spans="1:22" ht="16.5" thickTop="1">
      <c r="A4" s="1528" t="s">
        <v>41</v>
      </c>
      <c r="B4" s="1528"/>
      <c r="C4" s="1531" t="s">
        <v>1026</v>
      </c>
      <c r="D4" s="1531"/>
      <c r="E4" s="1531"/>
      <c r="F4" s="1531"/>
      <c r="G4" s="1531"/>
      <c r="H4" s="1531"/>
      <c r="I4" s="1531"/>
      <c r="J4" s="1531"/>
      <c r="K4" s="1531"/>
      <c r="L4" s="1531"/>
      <c r="M4" s="1531"/>
      <c r="N4" s="1531"/>
      <c r="O4" s="1531"/>
      <c r="P4" s="1531"/>
      <c r="Q4" s="1531"/>
      <c r="R4" s="1531"/>
      <c r="S4" s="1531"/>
      <c r="T4" s="1531"/>
      <c r="U4" s="1528" t="s">
        <v>180</v>
      </c>
      <c r="V4" s="1528"/>
    </row>
    <row r="5" spans="1:22" ht="15.75">
      <c r="A5" s="1529"/>
      <c r="B5" s="1529"/>
      <c r="C5" s="1526" t="s">
        <v>1027</v>
      </c>
      <c r="D5" s="1526"/>
      <c r="E5" s="1526"/>
      <c r="F5" s="1526" t="s">
        <v>1028</v>
      </c>
      <c r="G5" s="1526"/>
      <c r="H5" s="1526"/>
      <c r="I5" s="1526" t="s">
        <v>1029</v>
      </c>
      <c r="J5" s="1526"/>
      <c r="K5" s="1526"/>
      <c r="L5" s="1526" t="s">
        <v>1030</v>
      </c>
      <c r="M5" s="1526"/>
      <c r="N5" s="1526"/>
      <c r="O5" s="1526" t="s">
        <v>1031</v>
      </c>
      <c r="P5" s="1526"/>
      <c r="Q5" s="1526"/>
      <c r="R5" s="1526" t="s">
        <v>1011</v>
      </c>
      <c r="S5" s="1526"/>
      <c r="T5" s="1526"/>
      <c r="U5" s="1529"/>
      <c r="V5" s="1529"/>
    </row>
    <row r="6" spans="1:22" ht="15.75">
      <c r="A6" s="1529"/>
      <c r="B6" s="1529"/>
      <c r="C6" s="1532" t="s">
        <v>1032</v>
      </c>
      <c r="D6" s="1532"/>
      <c r="E6" s="1532"/>
      <c r="F6" s="1532" t="s">
        <v>1033</v>
      </c>
      <c r="G6" s="1532"/>
      <c r="H6" s="1532"/>
      <c r="I6" s="1431" t="s">
        <v>1034</v>
      </c>
      <c r="J6" s="1431"/>
      <c r="K6" s="1431"/>
      <c r="L6" s="1431" t="s">
        <v>1035</v>
      </c>
      <c r="M6" s="1431"/>
      <c r="N6" s="1431"/>
      <c r="O6" s="1431" t="s">
        <v>1036</v>
      </c>
      <c r="P6" s="1431"/>
      <c r="Q6" s="1431"/>
      <c r="R6" s="1532" t="s">
        <v>181</v>
      </c>
      <c r="S6" s="1532"/>
      <c r="T6" s="1532"/>
      <c r="U6" s="1529"/>
      <c r="V6" s="1529"/>
    </row>
    <row r="7" spans="1:22" ht="15.75">
      <c r="A7" s="1529"/>
      <c r="B7" s="1529"/>
      <c r="C7" s="976" t="s">
        <v>33</v>
      </c>
      <c r="D7" s="976" t="s">
        <v>34</v>
      </c>
      <c r="E7" s="918" t="s">
        <v>35</v>
      </c>
      <c r="F7" s="976" t="s">
        <v>33</v>
      </c>
      <c r="G7" s="976" t="s">
        <v>34</v>
      </c>
      <c r="H7" s="976" t="s">
        <v>35</v>
      </c>
      <c r="I7" s="976" t="s">
        <v>33</v>
      </c>
      <c r="J7" s="976" t="s">
        <v>34</v>
      </c>
      <c r="K7" s="976" t="s">
        <v>35</v>
      </c>
      <c r="L7" s="976" t="s">
        <v>33</v>
      </c>
      <c r="M7" s="976" t="s">
        <v>34</v>
      </c>
      <c r="N7" s="976" t="s">
        <v>35</v>
      </c>
      <c r="O7" s="976" t="s">
        <v>33</v>
      </c>
      <c r="P7" s="976" t="s">
        <v>34</v>
      </c>
      <c r="Q7" s="976" t="s">
        <v>35</v>
      </c>
      <c r="R7" s="976" t="s">
        <v>33</v>
      </c>
      <c r="S7" s="976" t="s">
        <v>34</v>
      </c>
      <c r="T7" s="976" t="s">
        <v>35</v>
      </c>
      <c r="U7" s="1529"/>
      <c r="V7" s="1529"/>
    </row>
    <row r="8" spans="1:22" ht="16.5" thickBot="1">
      <c r="A8" s="1530"/>
      <c r="B8" s="1530"/>
      <c r="C8" s="977" t="s">
        <v>186</v>
      </c>
      <c r="D8" s="977" t="s">
        <v>185</v>
      </c>
      <c r="E8" s="919" t="s">
        <v>181</v>
      </c>
      <c r="F8" s="977" t="s">
        <v>186</v>
      </c>
      <c r="G8" s="977" t="s">
        <v>185</v>
      </c>
      <c r="H8" s="977" t="s">
        <v>181</v>
      </c>
      <c r="I8" s="977" t="s">
        <v>186</v>
      </c>
      <c r="J8" s="977" t="s">
        <v>185</v>
      </c>
      <c r="K8" s="977" t="s">
        <v>181</v>
      </c>
      <c r="L8" s="977" t="s">
        <v>186</v>
      </c>
      <c r="M8" s="977" t="s">
        <v>185</v>
      </c>
      <c r="N8" s="977" t="s">
        <v>181</v>
      </c>
      <c r="O8" s="977" t="s">
        <v>186</v>
      </c>
      <c r="P8" s="977" t="s">
        <v>185</v>
      </c>
      <c r="Q8" s="977" t="s">
        <v>181</v>
      </c>
      <c r="R8" s="977" t="s">
        <v>186</v>
      </c>
      <c r="S8" s="977" t="s">
        <v>185</v>
      </c>
      <c r="T8" s="977" t="s">
        <v>181</v>
      </c>
      <c r="U8" s="1530"/>
      <c r="V8" s="1530"/>
    </row>
    <row r="9" spans="1:22" ht="16.5" thickTop="1">
      <c r="A9" s="1334" t="s">
        <v>54</v>
      </c>
      <c r="B9" s="1334"/>
      <c r="C9" s="850">
        <v>0</v>
      </c>
      <c r="D9" s="850">
        <v>0</v>
      </c>
      <c r="E9" s="850">
        <f>SUM(C9:D9)</f>
        <v>0</v>
      </c>
      <c r="F9" s="850">
        <v>0</v>
      </c>
      <c r="G9" s="850">
        <v>0</v>
      </c>
      <c r="H9" s="850">
        <f>SUM(F9:G9)</f>
        <v>0</v>
      </c>
      <c r="I9" s="850">
        <v>0</v>
      </c>
      <c r="J9" s="850">
        <v>0</v>
      </c>
      <c r="K9" s="850">
        <f>SUM(I9:J9)</f>
        <v>0</v>
      </c>
      <c r="L9" s="850">
        <v>0</v>
      </c>
      <c r="M9" s="850">
        <v>0</v>
      </c>
      <c r="N9" s="850">
        <f>SUM(L9:M9)</f>
        <v>0</v>
      </c>
      <c r="O9" s="850">
        <v>0</v>
      </c>
      <c r="P9" s="850">
        <v>0</v>
      </c>
      <c r="Q9" s="850">
        <f>SUM(O9:P9)</f>
        <v>0</v>
      </c>
      <c r="R9" s="850">
        <f>SUM(O9,L9,I9,F9,C9)</f>
        <v>0</v>
      </c>
      <c r="S9" s="850">
        <f>SUM(P9,M9,J9,G9,D9)</f>
        <v>0</v>
      </c>
      <c r="T9" s="850">
        <f>SUM(R9:S9)</f>
        <v>0</v>
      </c>
      <c r="U9" s="1078" t="s">
        <v>449</v>
      </c>
      <c r="V9" s="1078"/>
    </row>
    <row r="10" spans="1:22" ht="15.75">
      <c r="A10" s="1323" t="s">
        <v>55</v>
      </c>
      <c r="B10" s="1323"/>
      <c r="C10" s="846">
        <v>22</v>
      </c>
      <c r="D10" s="846">
        <v>11</v>
      </c>
      <c r="E10" s="846">
        <f t="shared" ref="E10:E27" si="0">SUM(C10:D10)</f>
        <v>33</v>
      </c>
      <c r="F10" s="846">
        <v>56</v>
      </c>
      <c r="G10" s="846">
        <v>30</v>
      </c>
      <c r="H10" s="846">
        <f t="shared" ref="H10:H27" si="1">SUM(F10:G10)</f>
        <v>86</v>
      </c>
      <c r="I10" s="846">
        <v>44</v>
      </c>
      <c r="J10" s="846">
        <v>16</v>
      </c>
      <c r="K10" s="846">
        <f t="shared" ref="K10:K27" si="2">SUM(I10:J10)</f>
        <v>60</v>
      </c>
      <c r="L10" s="846">
        <v>61</v>
      </c>
      <c r="M10" s="846">
        <v>56</v>
      </c>
      <c r="N10" s="846">
        <f t="shared" ref="N10:N27" si="3">SUM(L10:M10)</f>
        <v>117</v>
      </c>
      <c r="O10" s="846">
        <v>94</v>
      </c>
      <c r="P10" s="846">
        <v>66</v>
      </c>
      <c r="Q10" s="846">
        <f t="shared" ref="Q10:Q28" si="4">SUM(O10:P10)</f>
        <v>160</v>
      </c>
      <c r="R10" s="846">
        <f t="shared" ref="R10:S25" si="5">SUM(O10,L10,I10,F10,C10)</f>
        <v>277</v>
      </c>
      <c r="S10" s="846">
        <f t="shared" si="5"/>
        <v>179</v>
      </c>
      <c r="T10" s="846">
        <f>SUM(R10:S10)</f>
        <v>456</v>
      </c>
      <c r="U10" s="1077" t="s">
        <v>191</v>
      </c>
      <c r="V10" s="1077"/>
    </row>
    <row r="11" spans="1:22" ht="15.75">
      <c r="A11" s="1323" t="s">
        <v>56</v>
      </c>
      <c r="B11" s="1323"/>
      <c r="C11" s="846">
        <v>21</v>
      </c>
      <c r="D11" s="846">
        <v>13</v>
      </c>
      <c r="E11" s="846">
        <f t="shared" si="0"/>
        <v>34</v>
      </c>
      <c r="F11" s="846">
        <v>20</v>
      </c>
      <c r="G11" s="846">
        <v>22</v>
      </c>
      <c r="H11" s="846">
        <f t="shared" si="1"/>
        <v>42</v>
      </c>
      <c r="I11" s="846">
        <v>17</v>
      </c>
      <c r="J11" s="846">
        <v>21</v>
      </c>
      <c r="K11" s="846">
        <f t="shared" si="2"/>
        <v>38</v>
      </c>
      <c r="L11" s="846">
        <v>65</v>
      </c>
      <c r="M11" s="846">
        <v>41</v>
      </c>
      <c r="N11" s="846">
        <f t="shared" si="3"/>
        <v>106</v>
      </c>
      <c r="O11" s="846">
        <v>75</v>
      </c>
      <c r="P11" s="846">
        <v>50</v>
      </c>
      <c r="Q11" s="846">
        <f t="shared" si="4"/>
        <v>125</v>
      </c>
      <c r="R11" s="846">
        <f t="shared" si="5"/>
        <v>198</v>
      </c>
      <c r="S11" s="846">
        <f t="shared" si="5"/>
        <v>147</v>
      </c>
      <c r="T11" s="846">
        <f t="shared" ref="T11:T28" si="6">SUM(R11:S11)</f>
        <v>345</v>
      </c>
      <c r="U11" s="1077" t="s">
        <v>192</v>
      </c>
      <c r="V11" s="1077"/>
    </row>
    <row r="12" spans="1:22" ht="21.75" customHeight="1">
      <c r="A12" s="1436" t="s">
        <v>386</v>
      </c>
      <c r="B12" s="641" t="s">
        <v>344</v>
      </c>
      <c r="C12" s="846">
        <v>147</v>
      </c>
      <c r="D12" s="846">
        <v>119</v>
      </c>
      <c r="E12" s="846">
        <f t="shared" si="0"/>
        <v>266</v>
      </c>
      <c r="F12" s="846">
        <v>20</v>
      </c>
      <c r="G12" s="846">
        <v>13</v>
      </c>
      <c r="H12" s="846">
        <f t="shared" si="1"/>
        <v>33</v>
      </c>
      <c r="I12" s="846">
        <v>42</v>
      </c>
      <c r="J12" s="846">
        <v>18</v>
      </c>
      <c r="K12" s="846">
        <f t="shared" si="2"/>
        <v>60</v>
      </c>
      <c r="L12" s="846">
        <v>141</v>
      </c>
      <c r="M12" s="846">
        <v>123</v>
      </c>
      <c r="N12" s="846">
        <f t="shared" si="3"/>
        <v>264</v>
      </c>
      <c r="O12" s="846">
        <v>185</v>
      </c>
      <c r="P12" s="846">
        <v>159</v>
      </c>
      <c r="Q12" s="846">
        <f t="shared" si="4"/>
        <v>344</v>
      </c>
      <c r="R12" s="846">
        <f t="shared" si="5"/>
        <v>535</v>
      </c>
      <c r="S12" s="846">
        <f t="shared" si="5"/>
        <v>432</v>
      </c>
      <c r="T12" s="846">
        <f t="shared" si="6"/>
        <v>967</v>
      </c>
      <c r="U12" s="404" t="s">
        <v>453</v>
      </c>
      <c r="V12" s="1441" t="s">
        <v>179</v>
      </c>
    </row>
    <row r="13" spans="1:22" ht="15.75">
      <c r="A13" s="1437"/>
      <c r="B13" s="641" t="s">
        <v>345</v>
      </c>
      <c r="C13" s="846">
        <v>40</v>
      </c>
      <c r="D13" s="846">
        <v>12</v>
      </c>
      <c r="E13" s="846">
        <f t="shared" si="0"/>
        <v>52</v>
      </c>
      <c r="F13" s="846">
        <v>18</v>
      </c>
      <c r="G13" s="846">
        <v>18</v>
      </c>
      <c r="H13" s="846">
        <f t="shared" si="1"/>
        <v>36</v>
      </c>
      <c r="I13" s="846">
        <v>120</v>
      </c>
      <c r="J13" s="846">
        <v>70</v>
      </c>
      <c r="K13" s="846">
        <f t="shared" si="2"/>
        <v>190</v>
      </c>
      <c r="L13" s="846">
        <v>130</v>
      </c>
      <c r="M13" s="846">
        <v>110</v>
      </c>
      <c r="N13" s="846">
        <f t="shared" si="3"/>
        <v>240</v>
      </c>
      <c r="O13" s="846">
        <v>74</v>
      </c>
      <c r="P13" s="846">
        <v>39</v>
      </c>
      <c r="Q13" s="846">
        <f t="shared" si="4"/>
        <v>113</v>
      </c>
      <c r="R13" s="846">
        <f t="shared" si="5"/>
        <v>382</v>
      </c>
      <c r="S13" s="846">
        <f t="shared" si="5"/>
        <v>249</v>
      </c>
      <c r="T13" s="846">
        <f t="shared" si="6"/>
        <v>631</v>
      </c>
      <c r="U13" s="404" t="s">
        <v>454</v>
      </c>
      <c r="V13" s="1442"/>
    </row>
    <row r="14" spans="1:22" ht="15.75">
      <c r="A14" s="1437"/>
      <c r="B14" s="641" t="s">
        <v>346</v>
      </c>
      <c r="C14" s="846">
        <v>88</v>
      </c>
      <c r="D14" s="846">
        <v>44</v>
      </c>
      <c r="E14" s="846">
        <f t="shared" si="0"/>
        <v>132</v>
      </c>
      <c r="F14" s="846">
        <v>20</v>
      </c>
      <c r="G14" s="846">
        <v>12</v>
      </c>
      <c r="H14" s="846">
        <f t="shared" si="1"/>
        <v>32</v>
      </c>
      <c r="I14" s="846">
        <v>42</v>
      </c>
      <c r="J14" s="846">
        <v>24</v>
      </c>
      <c r="K14" s="846">
        <f t="shared" si="2"/>
        <v>66</v>
      </c>
      <c r="L14" s="846">
        <v>316</v>
      </c>
      <c r="M14" s="846">
        <v>208</v>
      </c>
      <c r="N14" s="846">
        <f t="shared" si="3"/>
        <v>524</v>
      </c>
      <c r="O14" s="846">
        <v>65</v>
      </c>
      <c r="P14" s="846">
        <v>27</v>
      </c>
      <c r="Q14" s="846">
        <f t="shared" si="4"/>
        <v>92</v>
      </c>
      <c r="R14" s="846">
        <f t="shared" si="5"/>
        <v>531</v>
      </c>
      <c r="S14" s="846">
        <f t="shared" si="5"/>
        <v>315</v>
      </c>
      <c r="T14" s="846">
        <f t="shared" si="6"/>
        <v>846</v>
      </c>
      <c r="U14" s="404" t="s">
        <v>455</v>
      </c>
      <c r="V14" s="1442"/>
    </row>
    <row r="15" spans="1:22" ht="15.75">
      <c r="A15" s="1437"/>
      <c r="B15" s="641" t="s">
        <v>341</v>
      </c>
      <c r="C15" s="846">
        <v>86</v>
      </c>
      <c r="D15" s="846">
        <v>44</v>
      </c>
      <c r="E15" s="846">
        <f t="shared" si="0"/>
        <v>130</v>
      </c>
      <c r="F15" s="846">
        <v>5</v>
      </c>
      <c r="G15" s="846">
        <v>1</v>
      </c>
      <c r="H15" s="846">
        <f t="shared" si="1"/>
        <v>6</v>
      </c>
      <c r="I15" s="846">
        <v>6</v>
      </c>
      <c r="J15" s="846">
        <v>1</v>
      </c>
      <c r="K15" s="846">
        <f t="shared" si="2"/>
        <v>7</v>
      </c>
      <c r="L15" s="846">
        <v>106</v>
      </c>
      <c r="M15" s="846">
        <v>87</v>
      </c>
      <c r="N15" s="846">
        <f t="shared" si="3"/>
        <v>193</v>
      </c>
      <c r="O15" s="846">
        <v>25</v>
      </c>
      <c r="P15" s="846">
        <v>50</v>
      </c>
      <c r="Q15" s="846">
        <f t="shared" si="4"/>
        <v>75</v>
      </c>
      <c r="R15" s="846">
        <f t="shared" si="5"/>
        <v>228</v>
      </c>
      <c r="S15" s="846">
        <f t="shared" si="5"/>
        <v>183</v>
      </c>
      <c r="T15" s="846">
        <f t="shared" si="6"/>
        <v>411</v>
      </c>
      <c r="U15" s="404" t="s">
        <v>456</v>
      </c>
      <c r="V15" s="1442"/>
    </row>
    <row r="16" spans="1:22" ht="15.75">
      <c r="A16" s="1447"/>
      <c r="B16" s="641" t="s">
        <v>342</v>
      </c>
      <c r="C16" s="846">
        <v>8</v>
      </c>
      <c r="D16" s="846">
        <v>1</v>
      </c>
      <c r="E16" s="846">
        <f t="shared" si="0"/>
        <v>9</v>
      </c>
      <c r="F16" s="846">
        <v>3</v>
      </c>
      <c r="G16" s="846">
        <v>0</v>
      </c>
      <c r="H16" s="846">
        <f t="shared" si="1"/>
        <v>3</v>
      </c>
      <c r="I16" s="846">
        <v>12</v>
      </c>
      <c r="J16" s="846">
        <v>5</v>
      </c>
      <c r="K16" s="846">
        <f t="shared" si="2"/>
        <v>17</v>
      </c>
      <c r="L16" s="846">
        <v>449</v>
      </c>
      <c r="M16" s="846">
        <v>473</v>
      </c>
      <c r="N16" s="846">
        <f t="shared" si="3"/>
        <v>922</v>
      </c>
      <c r="O16" s="846">
        <v>241</v>
      </c>
      <c r="P16" s="846">
        <v>81</v>
      </c>
      <c r="Q16" s="846">
        <f t="shared" si="4"/>
        <v>322</v>
      </c>
      <c r="R16" s="846">
        <f t="shared" si="5"/>
        <v>713</v>
      </c>
      <c r="S16" s="846">
        <f t="shared" si="5"/>
        <v>560</v>
      </c>
      <c r="T16" s="846">
        <f t="shared" si="6"/>
        <v>1273</v>
      </c>
      <c r="U16" s="404" t="s">
        <v>457</v>
      </c>
      <c r="V16" s="1442"/>
    </row>
    <row r="17" spans="1:22" ht="15.75">
      <c r="A17" s="1127"/>
      <c r="B17" s="641" t="s">
        <v>343</v>
      </c>
      <c r="C17" s="846">
        <v>37</v>
      </c>
      <c r="D17" s="846">
        <v>27</v>
      </c>
      <c r="E17" s="846">
        <f t="shared" si="0"/>
        <v>64</v>
      </c>
      <c r="F17" s="846">
        <v>31</v>
      </c>
      <c r="G17" s="846">
        <v>20</v>
      </c>
      <c r="H17" s="846">
        <f t="shared" si="1"/>
        <v>51</v>
      </c>
      <c r="I17" s="846">
        <v>36</v>
      </c>
      <c r="J17" s="846">
        <v>27</v>
      </c>
      <c r="K17" s="846">
        <f t="shared" si="2"/>
        <v>63</v>
      </c>
      <c r="L17" s="846">
        <v>184</v>
      </c>
      <c r="M17" s="846">
        <v>146</v>
      </c>
      <c r="N17" s="846">
        <f t="shared" si="3"/>
        <v>330</v>
      </c>
      <c r="O17" s="846">
        <v>84</v>
      </c>
      <c r="P17" s="846">
        <v>49</v>
      </c>
      <c r="Q17" s="846">
        <f t="shared" si="4"/>
        <v>133</v>
      </c>
      <c r="R17" s="846">
        <f t="shared" si="5"/>
        <v>372</v>
      </c>
      <c r="S17" s="846">
        <f t="shared" si="5"/>
        <v>269</v>
      </c>
      <c r="T17" s="846">
        <f t="shared" si="6"/>
        <v>641</v>
      </c>
      <c r="U17" s="404" t="s">
        <v>458</v>
      </c>
      <c r="V17" s="1443"/>
    </row>
    <row r="18" spans="1:22" ht="15.75">
      <c r="A18" s="1323" t="s">
        <v>64</v>
      </c>
      <c r="B18" s="1323"/>
      <c r="C18" s="846">
        <v>0</v>
      </c>
      <c r="D18" s="846">
        <v>0</v>
      </c>
      <c r="E18" s="846">
        <f t="shared" si="0"/>
        <v>0</v>
      </c>
      <c r="F18" s="846">
        <v>0</v>
      </c>
      <c r="G18" s="846">
        <v>0</v>
      </c>
      <c r="H18" s="846">
        <f t="shared" si="1"/>
        <v>0</v>
      </c>
      <c r="I18" s="846">
        <v>0</v>
      </c>
      <c r="J18" s="846">
        <v>0</v>
      </c>
      <c r="K18" s="846">
        <f t="shared" si="2"/>
        <v>0</v>
      </c>
      <c r="L18" s="846">
        <v>0</v>
      </c>
      <c r="M18" s="846">
        <v>0</v>
      </c>
      <c r="N18" s="846">
        <f t="shared" si="3"/>
        <v>0</v>
      </c>
      <c r="O18" s="846">
        <v>0</v>
      </c>
      <c r="P18" s="846">
        <v>0</v>
      </c>
      <c r="Q18" s="846">
        <f t="shared" si="4"/>
        <v>0</v>
      </c>
      <c r="R18" s="846">
        <f t="shared" si="5"/>
        <v>0</v>
      </c>
      <c r="S18" s="846">
        <f t="shared" si="5"/>
        <v>0</v>
      </c>
      <c r="T18" s="846">
        <f t="shared" si="6"/>
        <v>0</v>
      </c>
      <c r="U18" s="1077" t="s">
        <v>367</v>
      </c>
      <c r="V18" s="1077"/>
    </row>
    <row r="19" spans="1:22" ht="15.75">
      <c r="A19" s="1323" t="s">
        <v>65</v>
      </c>
      <c r="B19" s="1323"/>
      <c r="C19" s="846">
        <v>42</v>
      </c>
      <c r="D19" s="846">
        <v>65</v>
      </c>
      <c r="E19" s="846">
        <f t="shared" si="0"/>
        <v>107</v>
      </c>
      <c r="F19" s="846">
        <v>19</v>
      </c>
      <c r="G19" s="846">
        <v>40</v>
      </c>
      <c r="H19" s="846">
        <f t="shared" si="1"/>
        <v>59</v>
      </c>
      <c r="I19" s="846">
        <v>39</v>
      </c>
      <c r="J19" s="846">
        <v>19</v>
      </c>
      <c r="K19" s="846">
        <f t="shared" si="2"/>
        <v>58</v>
      </c>
      <c r="L19" s="846">
        <v>288</v>
      </c>
      <c r="M19" s="846">
        <v>368</v>
      </c>
      <c r="N19" s="846">
        <f t="shared" si="3"/>
        <v>656</v>
      </c>
      <c r="O19" s="846">
        <v>80</v>
      </c>
      <c r="P19" s="846">
        <v>146</v>
      </c>
      <c r="Q19" s="846">
        <f t="shared" si="4"/>
        <v>226</v>
      </c>
      <c r="R19" s="846">
        <f t="shared" si="5"/>
        <v>468</v>
      </c>
      <c r="S19" s="846">
        <f t="shared" si="5"/>
        <v>638</v>
      </c>
      <c r="T19" s="846">
        <f t="shared" si="6"/>
        <v>1106</v>
      </c>
      <c r="U19" s="1077" t="s">
        <v>199</v>
      </c>
      <c r="V19" s="1077"/>
    </row>
    <row r="20" spans="1:22" ht="15.75">
      <c r="A20" s="1323" t="s">
        <v>113</v>
      </c>
      <c r="B20" s="1323"/>
      <c r="C20" s="846">
        <v>22</v>
      </c>
      <c r="D20" s="846">
        <v>23</v>
      </c>
      <c r="E20" s="846">
        <f t="shared" si="0"/>
        <v>45</v>
      </c>
      <c r="F20" s="846">
        <v>17</v>
      </c>
      <c r="G20" s="846">
        <v>13</v>
      </c>
      <c r="H20" s="846">
        <f t="shared" si="1"/>
        <v>30</v>
      </c>
      <c r="I20" s="846">
        <v>20</v>
      </c>
      <c r="J20" s="846">
        <v>22</v>
      </c>
      <c r="K20" s="846">
        <f t="shared" si="2"/>
        <v>42</v>
      </c>
      <c r="L20" s="846">
        <v>678</v>
      </c>
      <c r="M20" s="846">
        <v>778</v>
      </c>
      <c r="N20" s="846">
        <f t="shared" si="3"/>
        <v>1456</v>
      </c>
      <c r="O20" s="846">
        <v>24</v>
      </c>
      <c r="P20" s="846">
        <v>16</v>
      </c>
      <c r="Q20" s="846">
        <f t="shared" si="4"/>
        <v>40</v>
      </c>
      <c r="R20" s="846">
        <f t="shared" si="5"/>
        <v>761</v>
      </c>
      <c r="S20" s="846">
        <f t="shared" si="5"/>
        <v>852</v>
      </c>
      <c r="T20" s="846">
        <f t="shared" si="6"/>
        <v>1613</v>
      </c>
      <c r="U20" s="1077" t="s">
        <v>200</v>
      </c>
      <c r="V20" s="1077"/>
    </row>
    <row r="21" spans="1:22" ht="15.75">
      <c r="A21" s="1323" t="s">
        <v>114</v>
      </c>
      <c r="B21" s="1323"/>
      <c r="C21" s="846">
        <v>77</v>
      </c>
      <c r="D21" s="846">
        <v>89</v>
      </c>
      <c r="E21" s="846">
        <f t="shared" si="0"/>
        <v>166</v>
      </c>
      <c r="F21" s="846">
        <v>55</v>
      </c>
      <c r="G21" s="846">
        <v>83</v>
      </c>
      <c r="H21" s="846">
        <f t="shared" si="1"/>
        <v>138</v>
      </c>
      <c r="I21" s="846">
        <v>95</v>
      </c>
      <c r="J21" s="846">
        <v>78</v>
      </c>
      <c r="K21" s="846">
        <f t="shared" si="2"/>
        <v>173</v>
      </c>
      <c r="L21" s="846">
        <v>244</v>
      </c>
      <c r="M21" s="846">
        <v>481</v>
      </c>
      <c r="N21" s="846">
        <f t="shared" si="3"/>
        <v>725</v>
      </c>
      <c r="O21" s="846">
        <v>84</v>
      </c>
      <c r="P21" s="846">
        <v>183</v>
      </c>
      <c r="Q21" s="846">
        <f t="shared" si="4"/>
        <v>267</v>
      </c>
      <c r="R21" s="846">
        <f t="shared" si="5"/>
        <v>555</v>
      </c>
      <c r="S21" s="846">
        <f t="shared" si="5"/>
        <v>914</v>
      </c>
      <c r="T21" s="846">
        <f t="shared" si="6"/>
        <v>1469</v>
      </c>
      <c r="U21" s="1077" t="s">
        <v>450</v>
      </c>
      <c r="V21" s="1077"/>
    </row>
    <row r="22" spans="1:22" ht="15.75">
      <c r="A22" s="1323" t="s">
        <v>137</v>
      </c>
      <c r="B22" s="1323"/>
      <c r="C22" s="846">
        <v>15</v>
      </c>
      <c r="D22" s="846">
        <v>12</v>
      </c>
      <c r="E22" s="846">
        <f t="shared" si="0"/>
        <v>27</v>
      </c>
      <c r="F22" s="846">
        <v>10</v>
      </c>
      <c r="G22" s="846">
        <v>8</v>
      </c>
      <c r="H22" s="846">
        <f t="shared" si="1"/>
        <v>18</v>
      </c>
      <c r="I22" s="846">
        <v>12</v>
      </c>
      <c r="J22" s="846">
        <v>7</v>
      </c>
      <c r="K22" s="846">
        <f t="shared" si="2"/>
        <v>19</v>
      </c>
      <c r="L22" s="846">
        <v>140</v>
      </c>
      <c r="M22" s="846">
        <v>187</v>
      </c>
      <c r="N22" s="846">
        <f t="shared" si="3"/>
        <v>327</v>
      </c>
      <c r="O22" s="846">
        <v>34</v>
      </c>
      <c r="P22" s="846">
        <v>38</v>
      </c>
      <c r="Q22" s="846">
        <f t="shared" si="4"/>
        <v>72</v>
      </c>
      <c r="R22" s="846">
        <f t="shared" si="5"/>
        <v>211</v>
      </c>
      <c r="S22" s="846">
        <f t="shared" si="5"/>
        <v>252</v>
      </c>
      <c r="T22" s="846">
        <f t="shared" si="6"/>
        <v>463</v>
      </c>
      <c r="U22" s="1077" t="s">
        <v>451</v>
      </c>
      <c r="V22" s="1077"/>
    </row>
    <row r="23" spans="1:22" ht="15.75">
      <c r="A23" s="1323" t="s">
        <v>69</v>
      </c>
      <c r="B23" s="1323"/>
      <c r="C23" s="846">
        <v>7</v>
      </c>
      <c r="D23" s="846">
        <v>3</v>
      </c>
      <c r="E23" s="846">
        <f t="shared" si="0"/>
        <v>10</v>
      </c>
      <c r="F23" s="846">
        <v>3</v>
      </c>
      <c r="G23" s="846">
        <v>11</v>
      </c>
      <c r="H23" s="846">
        <f t="shared" si="1"/>
        <v>14</v>
      </c>
      <c r="I23" s="846">
        <v>15</v>
      </c>
      <c r="J23" s="846">
        <v>14</v>
      </c>
      <c r="K23" s="846">
        <f t="shared" si="2"/>
        <v>29</v>
      </c>
      <c r="L23" s="846">
        <v>141</v>
      </c>
      <c r="M23" s="846">
        <v>103</v>
      </c>
      <c r="N23" s="846">
        <f t="shared" si="3"/>
        <v>244</v>
      </c>
      <c r="O23" s="846">
        <v>12</v>
      </c>
      <c r="P23" s="846">
        <v>5</v>
      </c>
      <c r="Q23" s="846">
        <f t="shared" si="4"/>
        <v>17</v>
      </c>
      <c r="R23" s="846">
        <f t="shared" si="5"/>
        <v>178</v>
      </c>
      <c r="S23" s="846">
        <f t="shared" si="5"/>
        <v>136</v>
      </c>
      <c r="T23" s="846">
        <f t="shared" si="6"/>
        <v>314</v>
      </c>
      <c r="U23" s="1077" t="s">
        <v>452</v>
      </c>
      <c r="V23" s="1077"/>
    </row>
    <row r="24" spans="1:22" ht="15.75">
      <c r="A24" s="1323" t="s">
        <v>70</v>
      </c>
      <c r="B24" s="1323"/>
      <c r="C24" s="846">
        <v>32</v>
      </c>
      <c r="D24" s="846">
        <v>19</v>
      </c>
      <c r="E24" s="846">
        <f t="shared" si="0"/>
        <v>51</v>
      </c>
      <c r="F24" s="846">
        <v>95</v>
      </c>
      <c r="G24" s="846">
        <v>79</v>
      </c>
      <c r="H24" s="846">
        <f t="shared" si="1"/>
        <v>174</v>
      </c>
      <c r="I24" s="846">
        <v>143</v>
      </c>
      <c r="J24" s="846">
        <v>171</v>
      </c>
      <c r="K24" s="846">
        <f t="shared" si="2"/>
        <v>314</v>
      </c>
      <c r="L24" s="846">
        <v>6</v>
      </c>
      <c r="M24" s="846">
        <v>7</v>
      </c>
      <c r="N24" s="846">
        <f t="shared" si="3"/>
        <v>13</v>
      </c>
      <c r="O24" s="846">
        <v>20</v>
      </c>
      <c r="P24" s="846">
        <v>7</v>
      </c>
      <c r="Q24" s="846">
        <f t="shared" si="4"/>
        <v>27</v>
      </c>
      <c r="R24" s="846">
        <f t="shared" si="5"/>
        <v>296</v>
      </c>
      <c r="S24" s="846">
        <f t="shared" si="5"/>
        <v>283</v>
      </c>
      <c r="T24" s="846">
        <f t="shared" si="6"/>
        <v>579</v>
      </c>
      <c r="U24" s="1077" t="s">
        <v>204</v>
      </c>
      <c r="V24" s="1077"/>
    </row>
    <row r="25" spans="1:22" ht="15.75">
      <c r="A25" s="1323" t="s">
        <v>71</v>
      </c>
      <c r="B25" s="1323"/>
      <c r="C25" s="846">
        <v>21</v>
      </c>
      <c r="D25" s="846">
        <v>35</v>
      </c>
      <c r="E25" s="846">
        <f t="shared" si="0"/>
        <v>56</v>
      </c>
      <c r="F25" s="846">
        <v>50</v>
      </c>
      <c r="G25" s="846">
        <v>80</v>
      </c>
      <c r="H25" s="846">
        <f t="shared" si="1"/>
        <v>130</v>
      </c>
      <c r="I25" s="846">
        <v>103</v>
      </c>
      <c r="J25" s="846">
        <v>77</v>
      </c>
      <c r="K25" s="846">
        <f t="shared" si="2"/>
        <v>180</v>
      </c>
      <c r="L25" s="846">
        <v>150</v>
      </c>
      <c r="M25" s="846">
        <v>160</v>
      </c>
      <c r="N25" s="846">
        <f t="shared" si="3"/>
        <v>310</v>
      </c>
      <c r="O25" s="846">
        <v>30</v>
      </c>
      <c r="P25" s="846">
        <v>40</v>
      </c>
      <c r="Q25" s="846">
        <f t="shared" si="4"/>
        <v>70</v>
      </c>
      <c r="R25" s="846">
        <f t="shared" si="5"/>
        <v>354</v>
      </c>
      <c r="S25" s="846">
        <f t="shared" si="5"/>
        <v>392</v>
      </c>
      <c r="T25" s="846">
        <f t="shared" si="6"/>
        <v>746</v>
      </c>
      <c r="U25" s="1077" t="s">
        <v>205</v>
      </c>
      <c r="V25" s="1077"/>
    </row>
    <row r="26" spans="1:22" ht="15.75">
      <c r="A26" s="1323" t="s">
        <v>72</v>
      </c>
      <c r="B26" s="1323"/>
      <c r="C26" s="850">
        <v>76</v>
      </c>
      <c r="D26" s="850">
        <v>44</v>
      </c>
      <c r="E26" s="850">
        <f t="shared" si="0"/>
        <v>120</v>
      </c>
      <c r="F26" s="850">
        <v>103</v>
      </c>
      <c r="G26" s="850">
        <v>98</v>
      </c>
      <c r="H26" s="850">
        <f t="shared" si="1"/>
        <v>201</v>
      </c>
      <c r="I26" s="850">
        <v>40</v>
      </c>
      <c r="J26" s="850">
        <v>50</v>
      </c>
      <c r="K26" s="850">
        <f t="shared" si="2"/>
        <v>90</v>
      </c>
      <c r="L26" s="850">
        <v>100</v>
      </c>
      <c r="M26" s="850">
        <v>81</v>
      </c>
      <c r="N26" s="850">
        <f t="shared" si="3"/>
        <v>181</v>
      </c>
      <c r="O26" s="850">
        <v>89</v>
      </c>
      <c r="P26" s="850">
        <v>53</v>
      </c>
      <c r="Q26" s="850">
        <f t="shared" si="4"/>
        <v>142</v>
      </c>
      <c r="R26" s="850">
        <f t="shared" ref="R26:S28" si="7">SUM(O26,L26,I26,F26,C26)</f>
        <v>408</v>
      </c>
      <c r="S26" s="850">
        <f t="shared" si="7"/>
        <v>326</v>
      </c>
      <c r="T26" s="846">
        <f t="shared" si="6"/>
        <v>734</v>
      </c>
      <c r="U26" s="1077" t="s">
        <v>206</v>
      </c>
      <c r="V26" s="1077"/>
    </row>
    <row r="27" spans="1:22" ht="15.75">
      <c r="A27" s="1334" t="s">
        <v>73</v>
      </c>
      <c r="B27" s="1334"/>
      <c r="C27" s="920">
        <v>115</v>
      </c>
      <c r="D27" s="920">
        <v>48</v>
      </c>
      <c r="E27" s="920">
        <f t="shared" si="0"/>
        <v>163</v>
      </c>
      <c r="F27" s="920">
        <v>29</v>
      </c>
      <c r="G27" s="920">
        <v>14</v>
      </c>
      <c r="H27" s="920">
        <f t="shared" si="1"/>
        <v>43</v>
      </c>
      <c r="I27" s="920">
        <v>36</v>
      </c>
      <c r="J27" s="920">
        <v>19</v>
      </c>
      <c r="K27" s="920">
        <f t="shared" si="2"/>
        <v>55</v>
      </c>
      <c r="L27" s="920">
        <v>257</v>
      </c>
      <c r="M27" s="920">
        <v>123</v>
      </c>
      <c r="N27" s="920">
        <f t="shared" si="3"/>
        <v>380</v>
      </c>
      <c r="O27" s="920">
        <v>64</v>
      </c>
      <c r="P27" s="920">
        <v>43</v>
      </c>
      <c r="Q27" s="850">
        <f t="shared" si="4"/>
        <v>107</v>
      </c>
      <c r="R27" s="850">
        <f t="shared" si="7"/>
        <v>501</v>
      </c>
      <c r="S27" s="850">
        <f t="shared" si="7"/>
        <v>247</v>
      </c>
      <c r="T27" s="846">
        <f t="shared" si="6"/>
        <v>748</v>
      </c>
      <c r="U27" s="1089" t="s">
        <v>382</v>
      </c>
      <c r="V27" s="1089"/>
    </row>
    <row r="28" spans="1:22" ht="15.75">
      <c r="A28" s="1332" t="s">
        <v>32</v>
      </c>
      <c r="B28" s="1332"/>
      <c r="C28" s="921">
        <f>SUM(C9:C27)</f>
        <v>856</v>
      </c>
      <c r="D28" s="921">
        <f t="shared" ref="D28:P28" si="8">SUM(D9:D27)</f>
        <v>609</v>
      </c>
      <c r="E28" s="921">
        <f t="shared" si="8"/>
        <v>1465</v>
      </c>
      <c r="F28" s="921">
        <f t="shared" si="8"/>
        <v>554</v>
      </c>
      <c r="G28" s="921">
        <f t="shared" si="8"/>
        <v>542</v>
      </c>
      <c r="H28" s="921">
        <f t="shared" si="8"/>
        <v>1096</v>
      </c>
      <c r="I28" s="921">
        <f t="shared" si="8"/>
        <v>822</v>
      </c>
      <c r="J28" s="921">
        <f t="shared" si="8"/>
        <v>639</v>
      </c>
      <c r="K28" s="921">
        <f t="shared" si="8"/>
        <v>1461</v>
      </c>
      <c r="L28" s="921">
        <f t="shared" si="8"/>
        <v>3456</v>
      </c>
      <c r="M28" s="921">
        <f t="shared" si="8"/>
        <v>3532</v>
      </c>
      <c r="N28" s="921">
        <f t="shared" si="8"/>
        <v>6988</v>
      </c>
      <c r="O28" s="921">
        <f t="shared" si="8"/>
        <v>1280</v>
      </c>
      <c r="P28" s="921">
        <f t="shared" si="8"/>
        <v>1052</v>
      </c>
      <c r="Q28" s="921">
        <f t="shared" si="4"/>
        <v>2332</v>
      </c>
      <c r="R28" s="921">
        <f t="shared" si="7"/>
        <v>6968</v>
      </c>
      <c r="S28" s="921">
        <f t="shared" si="7"/>
        <v>6374</v>
      </c>
      <c r="T28" s="921">
        <f t="shared" si="6"/>
        <v>13342</v>
      </c>
      <c r="U28" s="1090" t="s">
        <v>181</v>
      </c>
      <c r="V28" s="1090"/>
    </row>
    <row r="116" spans="3:15"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spans="3:15"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spans="3:15"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spans="3:15"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</sheetData>
  <mergeCells count="20">
    <mergeCell ref="A2:V2"/>
    <mergeCell ref="A1:V1"/>
    <mergeCell ref="A3:B3"/>
    <mergeCell ref="A4:B8"/>
    <mergeCell ref="C4:T4"/>
    <mergeCell ref="C5:E5"/>
    <mergeCell ref="C6:E6"/>
    <mergeCell ref="F5:H5"/>
    <mergeCell ref="F6:H6"/>
    <mergeCell ref="R5:T5"/>
    <mergeCell ref="R6:T6"/>
    <mergeCell ref="U4:V8"/>
    <mergeCell ref="V12:V17"/>
    <mergeCell ref="A12:A16"/>
    <mergeCell ref="I5:K5"/>
    <mergeCell ref="L5:N5"/>
    <mergeCell ref="I6:K6"/>
    <mergeCell ref="L6:N6"/>
    <mergeCell ref="O5:Q5"/>
    <mergeCell ref="O6:Q6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1:V120"/>
  <sheetViews>
    <sheetView rightToLeft="1" workbookViewId="0">
      <selection activeCell="F5" sqref="F5:H5"/>
    </sheetView>
  </sheetViews>
  <sheetFormatPr defaultRowHeight="12.75"/>
  <cols>
    <col min="21" max="21" width="16.5703125" customWidth="1"/>
  </cols>
  <sheetData>
    <row r="1" spans="1:22" ht="18">
      <c r="A1" s="1446" t="s">
        <v>1127</v>
      </c>
      <c r="B1" s="1446"/>
      <c r="C1" s="1446"/>
      <c r="D1" s="1446"/>
      <c r="E1" s="1446"/>
      <c r="F1" s="1446"/>
      <c r="G1" s="1446"/>
      <c r="H1" s="1446"/>
      <c r="I1" s="1446"/>
      <c r="J1" s="1446"/>
      <c r="K1" s="1446"/>
      <c r="L1" s="1446"/>
      <c r="M1" s="1446"/>
      <c r="N1" s="1446"/>
      <c r="O1" s="1446"/>
      <c r="P1" s="1446"/>
      <c r="Q1" s="1446"/>
      <c r="R1" s="1446"/>
      <c r="S1" s="1446"/>
      <c r="T1" s="1446"/>
      <c r="U1" s="1446"/>
      <c r="V1" s="1446"/>
    </row>
    <row r="2" spans="1:22" ht="43.5" customHeight="1">
      <c r="A2" s="1426" t="s">
        <v>1140</v>
      </c>
      <c r="B2" s="1426"/>
      <c r="C2" s="1426"/>
      <c r="D2" s="1426"/>
      <c r="E2" s="1426"/>
      <c r="F2" s="1426"/>
      <c r="G2" s="1426"/>
      <c r="H2" s="1426"/>
      <c r="I2" s="1426"/>
      <c r="J2" s="1426"/>
      <c r="K2" s="1426"/>
      <c r="L2" s="1426"/>
      <c r="M2" s="1426"/>
      <c r="N2" s="1426"/>
      <c r="O2" s="1426"/>
      <c r="P2" s="1426"/>
      <c r="Q2" s="1426"/>
      <c r="R2" s="1426"/>
      <c r="S2" s="1426"/>
      <c r="T2" s="1426"/>
      <c r="U2" s="1426"/>
      <c r="V2" s="1426"/>
    </row>
    <row r="3" spans="1:22" ht="18.75" thickBot="1">
      <c r="A3" s="1527" t="s">
        <v>1037</v>
      </c>
      <c r="B3" s="1527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1192" t="s">
        <v>1038</v>
      </c>
      <c r="V3" s="1192"/>
    </row>
    <row r="4" spans="1:22" ht="16.5" thickTop="1">
      <c r="A4" s="1528" t="s">
        <v>41</v>
      </c>
      <c r="B4" s="1528"/>
      <c r="C4" s="1533" t="s">
        <v>1039</v>
      </c>
      <c r="D4" s="1533"/>
      <c r="E4" s="1533"/>
      <c r="F4" s="1533" t="s">
        <v>1040</v>
      </c>
      <c r="G4" s="1533"/>
      <c r="H4" s="1533"/>
      <c r="I4" s="1533" t="s">
        <v>1041</v>
      </c>
      <c r="J4" s="1533"/>
      <c r="K4" s="1533"/>
      <c r="L4" s="1533" t="s">
        <v>1042</v>
      </c>
      <c r="M4" s="1533"/>
      <c r="N4" s="1533"/>
      <c r="O4" s="1533" t="s">
        <v>1123</v>
      </c>
      <c r="P4" s="1533"/>
      <c r="Q4" s="1533"/>
      <c r="R4" s="1533" t="s">
        <v>1015</v>
      </c>
      <c r="S4" s="1533"/>
      <c r="T4" s="1533"/>
      <c r="U4" s="1430" t="s">
        <v>180</v>
      </c>
      <c r="V4" s="1430"/>
    </row>
    <row r="5" spans="1:22" ht="94.5" customHeight="1">
      <c r="A5" s="1529"/>
      <c r="B5" s="1529"/>
      <c r="C5" s="1534" t="s">
        <v>1043</v>
      </c>
      <c r="D5" s="1534"/>
      <c r="E5" s="1534"/>
      <c r="F5" s="1534" t="s">
        <v>1044</v>
      </c>
      <c r="G5" s="1534"/>
      <c r="H5" s="1534"/>
      <c r="I5" s="1534" t="s">
        <v>1045</v>
      </c>
      <c r="J5" s="1534"/>
      <c r="K5" s="1534"/>
      <c r="L5" s="1534" t="s">
        <v>245</v>
      </c>
      <c r="M5" s="1534"/>
      <c r="N5" s="1534"/>
      <c r="O5" s="1534" t="s">
        <v>1122</v>
      </c>
      <c r="P5" s="1534"/>
      <c r="Q5" s="1534"/>
      <c r="R5" s="1534" t="s">
        <v>247</v>
      </c>
      <c r="S5" s="1534"/>
      <c r="T5" s="1534"/>
      <c r="U5" s="1431"/>
      <c r="V5" s="1431"/>
    </row>
    <row r="6" spans="1:22" ht="15.75">
      <c r="A6" s="1529"/>
      <c r="B6" s="1529"/>
      <c r="C6" s="918" t="s">
        <v>33</v>
      </c>
      <c r="D6" s="918" t="s">
        <v>34</v>
      </c>
      <c r="E6" s="918" t="s">
        <v>35</v>
      </c>
      <c r="F6" s="918" t="s">
        <v>33</v>
      </c>
      <c r="G6" s="918" t="s">
        <v>34</v>
      </c>
      <c r="H6" s="918" t="s">
        <v>35</v>
      </c>
      <c r="I6" s="918" t="s">
        <v>1019</v>
      </c>
      <c r="J6" s="918" t="s">
        <v>1020</v>
      </c>
      <c r="K6" s="918" t="s">
        <v>35</v>
      </c>
      <c r="L6" s="918" t="s">
        <v>33</v>
      </c>
      <c r="M6" s="918" t="s">
        <v>34</v>
      </c>
      <c r="N6" s="918" t="s">
        <v>35</v>
      </c>
      <c r="O6" s="976" t="s">
        <v>33</v>
      </c>
      <c r="P6" s="976" t="s">
        <v>34</v>
      </c>
      <c r="Q6" s="976" t="s">
        <v>35</v>
      </c>
      <c r="R6" s="918" t="s">
        <v>103</v>
      </c>
      <c r="S6" s="918" t="s">
        <v>1012</v>
      </c>
      <c r="T6" s="918" t="s">
        <v>35</v>
      </c>
      <c r="U6" s="1431"/>
      <c r="V6" s="1431"/>
    </row>
    <row r="7" spans="1:22" ht="16.5" thickBot="1">
      <c r="A7" s="1530"/>
      <c r="B7" s="1530"/>
      <c r="C7" s="919" t="s">
        <v>627</v>
      </c>
      <c r="D7" s="919" t="s">
        <v>628</v>
      </c>
      <c r="E7" s="919" t="s">
        <v>181</v>
      </c>
      <c r="F7" s="919" t="s">
        <v>627</v>
      </c>
      <c r="G7" s="919" t="s">
        <v>628</v>
      </c>
      <c r="H7" s="919" t="s">
        <v>181</v>
      </c>
      <c r="I7" s="919" t="s">
        <v>1021</v>
      </c>
      <c r="J7" s="919" t="s">
        <v>1022</v>
      </c>
      <c r="K7" s="919" t="s">
        <v>181</v>
      </c>
      <c r="L7" s="919" t="s">
        <v>627</v>
      </c>
      <c r="M7" s="919" t="s">
        <v>628</v>
      </c>
      <c r="N7" s="919" t="s">
        <v>181</v>
      </c>
      <c r="O7" s="977" t="s">
        <v>186</v>
      </c>
      <c r="P7" s="977" t="s">
        <v>185</v>
      </c>
      <c r="Q7" s="977" t="s">
        <v>181</v>
      </c>
      <c r="R7" s="919" t="s">
        <v>627</v>
      </c>
      <c r="S7" s="919" t="s">
        <v>628</v>
      </c>
      <c r="T7" s="919" t="s">
        <v>181</v>
      </c>
      <c r="U7" s="1432"/>
      <c r="V7" s="1432"/>
    </row>
    <row r="8" spans="1:22" ht="16.5" thickTop="1">
      <c r="A8" s="1336" t="s">
        <v>54</v>
      </c>
      <c r="B8" s="1336"/>
      <c r="C8" s="929">
        <v>0</v>
      </c>
      <c r="D8" s="929">
        <v>0</v>
      </c>
      <c r="E8" s="681">
        <f t="shared" ref="E8:E26" si="0">SUM(C8:D8)</f>
        <v>0</v>
      </c>
      <c r="F8" s="681">
        <v>0</v>
      </c>
      <c r="G8" s="681">
        <v>0</v>
      </c>
      <c r="H8" s="681">
        <f t="shared" ref="H8:H26" si="1">SUM(F8:G8)</f>
        <v>0</v>
      </c>
      <c r="I8" s="681">
        <v>0</v>
      </c>
      <c r="J8" s="681">
        <v>0</v>
      </c>
      <c r="K8" s="681">
        <f>SUM(I8:J8)</f>
        <v>0</v>
      </c>
      <c r="L8" s="681">
        <v>0</v>
      </c>
      <c r="M8" s="681">
        <v>0</v>
      </c>
      <c r="N8" s="681">
        <f t="shared" ref="N8:N26" si="2">SUM(L8:M8)</f>
        <v>0</v>
      </c>
      <c r="O8" s="974">
        <v>0</v>
      </c>
      <c r="P8" s="974">
        <v>0</v>
      </c>
      <c r="Q8" s="974">
        <f>SUM(O8:P8)</f>
        <v>0</v>
      </c>
      <c r="R8" s="681">
        <v>0</v>
      </c>
      <c r="S8" s="681">
        <v>0</v>
      </c>
      <c r="T8" s="681">
        <f>SUM(R8:S8)</f>
        <v>0</v>
      </c>
      <c r="U8" s="1078" t="s">
        <v>449</v>
      </c>
      <c r="V8" s="1078"/>
    </row>
    <row r="9" spans="1:22" ht="15.75">
      <c r="A9" s="1335" t="s">
        <v>55</v>
      </c>
      <c r="B9" s="1335"/>
      <c r="C9" s="733">
        <v>7</v>
      </c>
      <c r="D9" s="733">
        <v>0</v>
      </c>
      <c r="E9" s="733">
        <f t="shared" si="0"/>
        <v>7</v>
      </c>
      <c r="F9" s="733">
        <v>0</v>
      </c>
      <c r="G9" s="733">
        <v>0</v>
      </c>
      <c r="H9" s="733">
        <f t="shared" si="1"/>
        <v>0</v>
      </c>
      <c r="I9" s="733">
        <v>7</v>
      </c>
      <c r="J9" s="733">
        <v>0</v>
      </c>
      <c r="K9" s="733">
        <f t="shared" ref="K9:K26" si="3">SUM(I9:J9)</f>
        <v>7</v>
      </c>
      <c r="L9" s="733">
        <v>25</v>
      </c>
      <c r="M9" s="733">
        <v>0</v>
      </c>
      <c r="N9" s="733">
        <f t="shared" si="2"/>
        <v>25</v>
      </c>
      <c r="O9" s="733">
        <v>319</v>
      </c>
      <c r="P9" s="733">
        <v>0</v>
      </c>
      <c r="Q9" s="733">
        <f t="shared" ref="Q9:Q26" si="4">SUM(O9:P9)</f>
        <v>319</v>
      </c>
      <c r="R9" s="733">
        <v>28</v>
      </c>
      <c r="S9" s="733">
        <v>16</v>
      </c>
      <c r="T9" s="733">
        <f t="shared" ref="T9:T27" si="5">SUM(R9:S9)</f>
        <v>44</v>
      </c>
      <c r="U9" s="1077" t="s">
        <v>191</v>
      </c>
      <c r="V9" s="1077"/>
    </row>
    <row r="10" spans="1:22" ht="15.75">
      <c r="A10" s="1335" t="s">
        <v>56</v>
      </c>
      <c r="B10" s="1335"/>
      <c r="C10" s="733">
        <v>0</v>
      </c>
      <c r="D10" s="733">
        <v>0</v>
      </c>
      <c r="E10" s="733">
        <f t="shared" si="0"/>
        <v>0</v>
      </c>
      <c r="F10" s="733">
        <v>0</v>
      </c>
      <c r="G10" s="733">
        <v>0</v>
      </c>
      <c r="H10" s="733">
        <f t="shared" si="1"/>
        <v>0</v>
      </c>
      <c r="I10" s="733">
        <v>0</v>
      </c>
      <c r="J10" s="733">
        <v>0</v>
      </c>
      <c r="K10" s="733">
        <f t="shared" si="3"/>
        <v>0</v>
      </c>
      <c r="L10" s="733">
        <v>0</v>
      </c>
      <c r="M10" s="733">
        <v>0</v>
      </c>
      <c r="N10" s="733">
        <f t="shared" si="2"/>
        <v>0</v>
      </c>
      <c r="O10" s="733">
        <v>0</v>
      </c>
      <c r="P10" s="733">
        <v>0</v>
      </c>
      <c r="Q10" s="733">
        <f t="shared" si="4"/>
        <v>0</v>
      </c>
      <c r="R10" s="733">
        <v>0</v>
      </c>
      <c r="S10" s="733">
        <v>0</v>
      </c>
      <c r="T10" s="733">
        <f t="shared" si="5"/>
        <v>0</v>
      </c>
      <c r="U10" s="1077" t="s">
        <v>192</v>
      </c>
      <c r="V10" s="1077"/>
    </row>
    <row r="11" spans="1:22" ht="23.25" customHeight="1">
      <c r="A11" s="1436" t="s">
        <v>386</v>
      </c>
      <c r="B11" s="641" t="s">
        <v>344</v>
      </c>
      <c r="C11" s="733">
        <v>4</v>
      </c>
      <c r="D11" s="733">
        <v>4</v>
      </c>
      <c r="E11" s="733">
        <f t="shared" si="0"/>
        <v>8</v>
      </c>
      <c r="F11" s="733">
        <v>0</v>
      </c>
      <c r="G11" s="733">
        <v>0</v>
      </c>
      <c r="H11" s="733">
        <f t="shared" si="1"/>
        <v>0</v>
      </c>
      <c r="I11" s="733">
        <v>8</v>
      </c>
      <c r="J11" s="733">
        <v>0</v>
      </c>
      <c r="K11" s="733">
        <f t="shared" si="3"/>
        <v>8</v>
      </c>
      <c r="L11" s="733">
        <v>18</v>
      </c>
      <c r="M11" s="733">
        <v>16</v>
      </c>
      <c r="N11" s="733">
        <f t="shared" si="2"/>
        <v>34</v>
      </c>
      <c r="O11" s="733">
        <v>325</v>
      </c>
      <c r="P11" s="733">
        <v>200</v>
      </c>
      <c r="Q11" s="733">
        <f t="shared" si="4"/>
        <v>525</v>
      </c>
      <c r="R11" s="733">
        <v>23</v>
      </c>
      <c r="S11" s="733">
        <v>48</v>
      </c>
      <c r="T11" s="733">
        <f t="shared" si="5"/>
        <v>71</v>
      </c>
      <c r="U11" s="404" t="s">
        <v>453</v>
      </c>
      <c r="V11" s="1441" t="s">
        <v>179</v>
      </c>
    </row>
    <row r="12" spans="1:22" ht="15.75">
      <c r="A12" s="1437"/>
      <c r="B12" s="641" t="s">
        <v>345</v>
      </c>
      <c r="C12" s="733">
        <v>6</v>
      </c>
      <c r="D12" s="733">
        <v>0</v>
      </c>
      <c r="E12" s="733">
        <f t="shared" si="0"/>
        <v>6</v>
      </c>
      <c r="F12" s="733">
        <v>0</v>
      </c>
      <c r="G12" s="733">
        <v>0</v>
      </c>
      <c r="H12" s="733">
        <f t="shared" si="1"/>
        <v>0</v>
      </c>
      <c r="I12" s="733">
        <v>6</v>
      </c>
      <c r="J12" s="733">
        <v>0</v>
      </c>
      <c r="K12" s="733">
        <f t="shared" si="3"/>
        <v>6</v>
      </c>
      <c r="L12" s="733">
        <v>33</v>
      </c>
      <c r="M12" s="733">
        <v>0</v>
      </c>
      <c r="N12" s="733">
        <f t="shared" si="2"/>
        <v>33</v>
      </c>
      <c r="O12" s="733">
        <v>782</v>
      </c>
      <c r="P12" s="733">
        <v>0</v>
      </c>
      <c r="Q12" s="733">
        <f t="shared" si="4"/>
        <v>782</v>
      </c>
      <c r="R12" s="733">
        <v>46</v>
      </c>
      <c r="S12" s="733">
        <v>9</v>
      </c>
      <c r="T12" s="733">
        <f t="shared" si="5"/>
        <v>55</v>
      </c>
      <c r="U12" s="404" t="s">
        <v>454</v>
      </c>
      <c r="V12" s="1442"/>
    </row>
    <row r="13" spans="1:22" ht="15.75">
      <c r="A13" s="1437"/>
      <c r="B13" s="641" t="s">
        <v>346</v>
      </c>
      <c r="C13" s="733">
        <v>7</v>
      </c>
      <c r="D13" s="733">
        <v>0</v>
      </c>
      <c r="E13" s="733">
        <f t="shared" si="0"/>
        <v>7</v>
      </c>
      <c r="F13" s="733">
        <v>0</v>
      </c>
      <c r="G13" s="733">
        <v>0</v>
      </c>
      <c r="H13" s="733">
        <f t="shared" si="1"/>
        <v>0</v>
      </c>
      <c r="I13" s="733">
        <v>7</v>
      </c>
      <c r="J13" s="733">
        <v>0</v>
      </c>
      <c r="K13" s="733">
        <f t="shared" si="3"/>
        <v>7</v>
      </c>
      <c r="L13" s="733">
        <v>35</v>
      </c>
      <c r="M13" s="733">
        <v>0</v>
      </c>
      <c r="N13" s="733">
        <f t="shared" si="2"/>
        <v>35</v>
      </c>
      <c r="O13" s="733">
        <v>689</v>
      </c>
      <c r="P13" s="733">
        <v>0</v>
      </c>
      <c r="Q13" s="733">
        <f t="shared" si="4"/>
        <v>689</v>
      </c>
      <c r="R13" s="733">
        <v>56</v>
      </c>
      <c r="S13" s="733">
        <v>0</v>
      </c>
      <c r="T13" s="733">
        <f t="shared" si="5"/>
        <v>56</v>
      </c>
      <c r="U13" s="404" t="s">
        <v>455</v>
      </c>
      <c r="V13" s="1442"/>
    </row>
    <row r="14" spans="1:22" ht="15.75">
      <c r="A14" s="1437"/>
      <c r="B14" s="641" t="s">
        <v>341</v>
      </c>
      <c r="C14" s="733">
        <v>6</v>
      </c>
      <c r="D14" s="733">
        <v>1</v>
      </c>
      <c r="E14" s="733">
        <f t="shared" si="0"/>
        <v>7</v>
      </c>
      <c r="F14" s="733">
        <v>0</v>
      </c>
      <c r="G14" s="733">
        <v>0</v>
      </c>
      <c r="H14" s="733">
        <f t="shared" si="1"/>
        <v>0</v>
      </c>
      <c r="I14" s="733">
        <v>7</v>
      </c>
      <c r="J14" s="733">
        <v>0</v>
      </c>
      <c r="K14" s="733">
        <f t="shared" si="3"/>
        <v>7</v>
      </c>
      <c r="L14" s="733">
        <v>26</v>
      </c>
      <c r="M14" s="733">
        <v>4</v>
      </c>
      <c r="N14" s="733">
        <f t="shared" si="2"/>
        <v>30</v>
      </c>
      <c r="O14" s="733">
        <v>521</v>
      </c>
      <c r="P14" s="733">
        <v>49</v>
      </c>
      <c r="Q14" s="733">
        <f t="shared" si="4"/>
        <v>570</v>
      </c>
      <c r="R14" s="733">
        <v>57</v>
      </c>
      <c r="S14" s="733">
        <v>31</v>
      </c>
      <c r="T14" s="733">
        <f t="shared" si="5"/>
        <v>88</v>
      </c>
      <c r="U14" s="404" t="s">
        <v>456</v>
      </c>
      <c r="V14" s="1442"/>
    </row>
    <row r="15" spans="1:22" ht="15.75">
      <c r="A15" s="1437"/>
      <c r="B15" s="641" t="s">
        <v>342</v>
      </c>
      <c r="C15" s="733">
        <v>1</v>
      </c>
      <c r="D15" s="733">
        <v>1</v>
      </c>
      <c r="E15" s="733">
        <f t="shared" si="0"/>
        <v>2</v>
      </c>
      <c r="F15" s="733">
        <v>0</v>
      </c>
      <c r="G15" s="733">
        <v>0</v>
      </c>
      <c r="H15" s="733">
        <f t="shared" si="1"/>
        <v>0</v>
      </c>
      <c r="I15" s="733">
        <v>2</v>
      </c>
      <c r="J15" s="733">
        <v>0</v>
      </c>
      <c r="K15" s="733">
        <f t="shared" si="3"/>
        <v>2</v>
      </c>
      <c r="L15" s="733">
        <v>3</v>
      </c>
      <c r="M15" s="733">
        <v>2</v>
      </c>
      <c r="N15" s="733">
        <f t="shared" si="2"/>
        <v>5</v>
      </c>
      <c r="O15" s="733">
        <v>77</v>
      </c>
      <c r="P15" s="733">
        <v>14</v>
      </c>
      <c r="Q15" s="733">
        <f t="shared" si="4"/>
        <v>91</v>
      </c>
      <c r="R15" s="733">
        <v>2</v>
      </c>
      <c r="S15" s="733">
        <v>9</v>
      </c>
      <c r="T15" s="733">
        <f t="shared" si="5"/>
        <v>11</v>
      </c>
      <c r="U15" s="404" t="s">
        <v>457</v>
      </c>
      <c r="V15" s="1442"/>
    </row>
    <row r="16" spans="1:22" ht="15.75">
      <c r="A16" s="1447"/>
      <c r="B16" s="641" t="s">
        <v>343</v>
      </c>
      <c r="C16" s="733">
        <v>8</v>
      </c>
      <c r="D16" s="733">
        <v>8</v>
      </c>
      <c r="E16" s="733">
        <f t="shared" si="0"/>
        <v>16</v>
      </c>
      <c r="F16" s="733">
        <v>0</v>
      </c>
      <c r="G16" s="733">
        <v>0</v>
      </c>
      <c r="H16" s="733">
        <f t="shared" si="1"/>
        <v>0</v>
      </c>
      <c r="I16" s="733">
        <v>13</v>
      </c>
      <c r="J16" s="733">
        <v>3</v>
      </c>
      <c r="K16" s="733">
        <f t="shared" si="3"/>
        <v>16</v>
      </c>
      <c r="L16" s="733">
        <v>37</v>
      </c>
      <c r="M16" s="733">
        <v>32</v>
      </c>
      <c r="N16" s="733">
        <f t="shared" si="2"/>
        <v>69</v>
      </c>
      <c r="O16" s="733">
        <v>631</v>
      </c>
      <c r="P16" s="733">
        <v>275</v>
      </c>
      <c r="Q16" s="733">
        <f t="shared" si="4"/>
        <v>906</v>
      </c>
      <c r="R16" s="733">
        <v>53</v>
      </c>
      <c r="S16" s="733">
        <v>51</v>
      </c>
      <c r="T16" s="733">
        <f t="shared" si="5"/>
        <v>104</v>
      </c>
      <c r="U16" s="404" t="s">
        <v>458</v>
      </c>
      <c r="V16" s="1443"/>
    </row>
    <row r="17" spans="1:22" ht="15.75">
      <c r="A17" s="1230" t="s">
        <v>64</v>
      </c>
      <c r="B17" s="1104"/>
      <c r="C17" s="360">
        <v>0</v>
      </c>
      <c r="D17" s="360">
        <v>0</v>
      </c>
      <c r="E17" s="681">
        <f t="shared" si="0"/>
        <v>0</v>
      </c>
      <c r="F17" s="360">
        <v>0</v>
      </c>
      <c r="G17" s="360">
        <v>0</v>
      </c>
      <c r="H17" s="681">
        <f t="shared" si="1"/>
        <v>0</v>
      </c>
      <c r="I17" s="360">
        <v>0</v>
      </c>
      <c r="J17" s="360">
        <v>0</v>
      </c>
      <c r="K17" s="681">
        <f t="shared" si="3"/>
        <v>0</v>
      </c>
      <c r="L17" s="360">
        <v>0</v>
      </c>
      <c r="M17" s="733">
        <v>0</v>
      </c>
      <c r="N17" s="733">
        <f t="shared" si="2"/>
        <v>0</v>
      </c>
      <c r="O17" s="733">
        <v>0</v>
      </c>
      <c r="P17" s="733">
        <v>0</v>
      </c>
      <c r="Q17" s="733">
        <f t="shared" si="4"/>
        <v>0</v>
      </c>
      <c r="R17" s="733">
        <v>0</v>
      </c>
      <c r="S17" s="733">
        <v>0</v>
      </c>
      <c r="T17" s="681">
        <f t="shared" si="5"/>
        <v>0</v>
      </c>
      <c r="U17" s="1077" t="s">
        <v>367</v>
      </c>
      <c r="V17" s="1077"/>
    </row>
    <row r="18" spans="1:22" ht="15.75">
      <c r="A18" s="1335" t="s">
        <v>65</v>
      </c>
      <c r="B18" s="1335"/>
      <c r="C18" s="733">
        <v>1</v>
      </c>
      <c r="D18" s="733">
        <v>0</v>
      </c>
      <c r="E18" s="733">
        <f t="shared" si="0"/>
        <v>1</v>
      </c>
      <c r="F18" s="733">
        <v>0</v>
      </c>
      <c r="G18" s="733">
        <v>0</v>
      </c>
      <c r="H18" s="733">
        <f t="shared" si="1"/>
        <v>0</v>
      </c>
      <c r="I18" s="733">
        <v>1</v>
      </c>
      <c r="J18" s="733">
        <v>0</v>
      </c>
      <c r="K18" s="733">
        <f t="shared" si="3"/>
        <v>1</v>
      </c>
      <c r="L18" s="733">
        <v>4</v>
      </c>
      <c r="M18" s="733">
        <v>0</v>
      </c>
      <c r="N18" s="733">
        <f t="shared" si="2"/>
        <v>4</v>
      </c>
      <c r="O18" s="733">
        <v>119</v>
      </c>
      <c r="P18" s="733">
        <v>0</v>
      </c>
      <c r="Q18" s="733">
        <f t="shared" si="4"/>
        <v>119</v>
      </c>
      <c r="R18" s="733">
        <v>5</v>
      </c>
      <c r="S18" s="733">
        <v>0</v>
      </c>
      <c r="T18" s="733">
        <f t="shared" si="5"/>
        <v>5</v>
      </c>
      <c r="U18" s="1077" t="s">
        <v>199</v>
      </c>
      <c r="V18" s="1077"/>
    </row>
    <row r="19" spans="1:22" ht="15.75">
      <c r="A19" s="1335" t="s">
        <v>113</v>
      </c>
      <c r="B19" s="1335"/>
      <c r="C19" s="733">
        <v>5</v>
      </c>
      <c r="D19" s="733">
        <v>0</v>
      </c>
      <c r="E19" s="733">
        <f t="shared" si="0"/>
        <v>5</v>
      </c>
      <c r="F19" s="733">
        <v>0</v>
      </c>
      <c r="G19" s="733">
        <v>0</v>
      </c>
      <c r="H19" s="733">
        <f t="shared" si="1"/>
        <v>0</v>
      </c>
      <c r="I19" s="733">
        <v>5</v>
      </c>
      <c r="J19" s="733">
        <v>0</v>
      </c>
      <c r="K19" s="733">
        <f t="shared" si="3"/>
        <v>5</v>
      </c>
      <c r="L19" s="733">
        <v>34</v>
      </c>
      <c r="M19" s="733">
        <v>0</v>
      </c>
      <c r="N19" s="733">
        <f t="shared" si="2"/>
        <v>34</v>
      </c>
      <c r="O19" s="733">
        <v>905</v>
      </c>
      <c r="P19" s="733">
        <v>0</v>
      </c>
      <c r="Q19" s="733">
        <f t="shared" si="4"/>
        <v>905</v>
      </c>
      <c r="R19" s="733">
        <v>56</v>
      </c>
      <c r="S19" s="733">
        <v>0</v>
      </c>
      <c r="T19" s="733">
        <f t="shared" si="5"/>
        <v>56</v>
      </c>
      <c r="U19" s="1077" t="s">
        <v>200</v>
      </c>
      <c r="V19" s="1077"/>
    </row>
    <row r="20" spans="1:22" ht="15.75">
      <c r="A20" s="1335" t="s">
        <v>114</v>
      </c>
      <c r="B20" s="1335"/>
      <c r="C20" s="733">
        <v>1</v>
      </c>
      <c r="D20" s="733">
        <v>0</v>
      </c>
      <c r="E20" s="733">
        <f t="shared" si="0"/>
        <v>1</v>
      </c>
      <c r="F20" s="733">
        <v>0</v>
      </c>
      <c r="G20" s="733">
        <v>0</v>
      </c>
      <c r="H20" s="733">
        <f t="shared" si="1"/>
        <v>0</v>
      </c>
      <c r="I20" s="733">
        <v>1</v>
      </c>
      <c r="J20" s="733">
        <v>0</v>
      </c>
      <c r="K20" s="733">
        <f t="shared" si="3"/>
        <v>1</v>
      </c>
      <c r="L20" s="733">
        <v>6</v>
      </c>
      <c r="M20" s="733">
        <v>0</v>
      </c>
      <c r="N20" s="733">
        <f t="shared" si="2"/>
        <v>6</v>
      </c>
      <c r="O20" s="733">
        <v>122</v>
      </c>
      <c r="P20" s="733">
        <v>0</v>
      </c>
      <c r="Q20" s="733">
        <f t="shared" si="4"/>
        <v>122</v>
      </c>
      <c r="R20" s="733">
        <v>10</v>
      </c>
      <c r="S20" s="733">
        <v>0</v>
      </c>
      <c r="T20" s="733">
        <f t="shared" si="5"/>
        <v>10</v>
      </c>
      <c r="U20" s="1077" t="s">
        <v>450</v>
      </c>
      <c r="V20" s="1077"/>
    </row>
    <row r="21" spans="1:22" ht="15.75">
      <c r="A21" s="1335" t="s">
        <v>137</v>
      </c>
      <c r="B21" s="1335"/>
      <c r="C21" s="733">
        <v>0</v>
      </c>
      <c r="D21" s="733">
        <v>0</v>
      </c>
      <c r="E21" s="733">
        <f t="shared" si="0"/>
        <v>0</v>
      </c>
      <c r="F21" s="733">
        <v>0</v>
      </c>
      <c r="G21" s="733">
        <v>0</v>
      </c>
      <c r="H21" s="733">
        <f t="shared" si="1"/>
        <v>0</v>
      </c>
      <c r="I21" s="733">
        <v>0</v>
      </c>
      <c r="J21" s="733">
        <v>0</v>
      </c>
      <c r="K21" s="733">
        <f t="shared" si="3"/>
        <v>0</v>
      </c>
      <c r="L21" s="733">
        <v>0</v>
      </c>
      <c r="M21" s="733">
        <v>0</v>
      </c>
      <c r="N21" s="733">
        <f t="shared" si="2"/>
        <v>0</v>
      </c>
      <c r="O21" s="733">
        <v>0</v>
      </c>
      <c r="P21" s="733">
        <v>0</v>
      </c>
      <c r="Q21" s="733">
        <f t="shared" si="4"/>
        <v>0</v>
      </c>
      <c r="R21" s="733">
        <v>0</v>
      </c>
      <c r="S21" s="733">
        <v>0</v>
      </c>
      <c r="T21" s="733">
        <f t="shared" si="5"/>
        <v>0</v>
      </c>
      <c r="U21" s="1077" t="s">
        <v>451</v>
      </c>
      <c r="V21" s="1077"/>
    </row>
    <row r="22" spans="1:22" ht="15.75">
      <c r="A22" s="1335" t="s">
        <v>69</v>
      </c>
      <c r="B22" s="1335"/>
      <c r="C22" s="733">
        <v>0</v>
      </c>
      <c r="D22" s="733">
        <v>0</v>
      </c>
      <c r="E22" s="733">
        <f t="shared" si="0"/>
        <v>0</v>
      </c>
      <c r="F22" s="733">
        <v>0</v>
      </c>
      <c r="G22" s="733">
        <v>0</v>
      </c>
      <c r="H22" s="733">
        <f t="shared" si="1"/>
        <v>0</v>
      </c>
      <c r="I22" s="733">
        <v>0</v>
      </c>
      <c r="J22" s="733">
        <v>0</v>
      </c>
      <c r="K22" s="733">
        <f t="shared" si="3"/>
        <v>0</v>
      </c>
      <c r="L22" s="733">
        <v>0</v>
      </c>
      <c r="M22" s="733">
        <v>0</v>
      </c>
      <c r="N22" s="733">
        <f t="shared" si="2"/>
        <v>0</v>
      </c>
      <c r="O22" s="733">
        <v>0</v>
      </c>
      <c r="P22" s="733">
        <v>0</v>
      </c>
      <c r="Q22" s="733">
        <f t="shared" si="4"/>
        <v>0</v>
      </c>
      <c r="R22" s="733">
        <v>0</v>
      </c>
      <c r="S22" s="733">
        <v>0</v>
      </c>
      <c r="T22" s="733">
        <f t="shared" si="5"/>
        <v>0</v>
      </c>
      <c r="U22" s="1077" t="s">
        <v>452</v>
      </c>
      <c r="V22" s="1077"/>
    </row>
    <row r="23" spans="1:22" ht="15.75">
      <c r="A23" s="1335" t="s">
        <v>70</v>
      </c>
      <c r="B23" s="1335"/>
      <c r="C23" s="733">
        <v>0</v>
      </c>
      <c r="D23" s="733">
        <v>0</v>
      </c>
      <c r="E23" s="733">
        <f t="shared" si="0"/>
        <v>0</v>
      </c>
      <c r="F23" s="733">
        <v>0</v>
      </c>
      <c r="G23" s="733">
        <v>0</v>
      </c>
      <c r="H23" s="733">
        <f t="shared" si="1"/>
        <v>0</v>
      </c>
      <c r="I23" s="733">
        <v>0</v>
      </c>
      <c r="J23" s="733">
        <v>0</v>
      </c>
      <c r="K23" s="733">
        <f t="shared" si="3"/>
        <v>0</v>
      </c>
      <c r="L23" s="733">
        <v>0</v>
      </c>
      <c r="M23" s="733">
        <v>0</v>
      </c>
      <c r="N23" s="733">
        <f t="shared" si="2"/>
        <v>0</v>
      </c>
      <c r="O23" s="733">
        <v>0</v>
      </c>
      <c r="P23" s="733">
        <v>0</v>
      </c>
      <c r="Q23" s="733">
        <f t="shared" si="4"/>
        <v>0</v>
      </c>
      <c r="R23" s="733">
        <v>0</v>
      </c>
      <c r="S23" s="733">
        <v>0</v>
      </c>
      <c r="T23" s="733">
        <f t="shared" si="5"/>
        <v>0</v>
      </c>
      <c r="U23" s="1077" t="s">
        <v>204</v>
      </c>
      <c r="V23" s="1077"/>
    </row>
    <row r="24" spans="1:22" ht="15.75">
      <c r="A24" s="1335" t="s">
        <v>71</v>
      </c>
      <c r="B24" s="1335"/>
      <c r="C24" s="733">
        <v>1</v>
      </c>
      <c r="D24" s="733">
        <v>2</v>
      </c>
      <c r="E24" s="733">
        <f t="shared" si="0"/>
        <v>3</v>
      </c>
      <c r="F24" s="733">
        <v>16</v>
      </c>
      <c r="G24" s="733">
        <v>9</v>
      </c>
      <c r="H24" s="733">
        <f t="shared" si="1"/>
        <v>25</v>
      </c>
      <c r="I24" s="733">
        <v>25</v>
      </c>
      <c r="J24" s="733">
        <v>3</v>
      </c>
      <c r="K24" s="733">
        <f t="shared" si="3"/>
        <v>28</v>
      </c>
      <c r="L24" s="733">
        <v>17</v>
      </c>
      <c r="M24" s="733">
        <v>11</v>
      </c>
      <c r="N24" s="733">
        <f t="shared" si="2"/>
        <v>28</v>
      </c>
      <c r="O24" s="733">
        <v>179</v>
      </c>
      <c r="P24" s="733">
        <v>92</v>
      </c>
      <c r="Q24" s="733">
        <f t="shared" si="4"/>
        <v>271</v>
      </c>
      <c r="R24" s="733">
        <v>52</v>
      </c>
      <c r="S24" s="733">
        <v>30</v>
      </c>
      <c r="T24" s="733">
        <f t="shared" si="5"/>
        <v>82</v>
      </c>
      <c r="U24" s="1077" t="s">
        <v>205</v>
      </c>
      <c r="V24" s="1077"/>
    </row>
    <row r="25" spans="1:22" ht="15.75">
      <c r="A25" s="1335" t="s">
        <v>72</v>
      </c>
      <c r="B25" s="1335"/>
      <c r="C25" s="733">
        <v>0</v>
      </c>
      <c r="D25" s="733">
        <v>0</v>
      </c>
      <c r="E25" s="733">
        <f t="shared" si="0"/>
        <v>0</v>
      </c>
      <c r="F25" s="733">
        <v>0</v>
      </c>
      <c r="G25" s="733">
        <v>0</v>
      </c>
      <c r="H25" s="733">
        <f t="shared" si="1"/>
        <v>0</v>
      </c>
      <c r="I25" s="733">
        <v>0</v>
      </c>
      <c r="J25" s="733">
        <v>0</v>
      </c>
      <c r="K25" s="733">
        <f t="shared" si="3"/>
        <v>0</v>
      </c>
      <c r="L25" s="733">
        <v>0</v>
      </c>
      <c r="M25" s="733">
        <v>0</v>
      </c>
      <c r="N25" s="733">
        <f t="shared" si="2"/>
        <v>0</v>
      </c>
      <c r="O25" s="733">
        <v>0</v>
      </c>
      <c r="P25" s="733">
        <v>0</v>
      </c>
      <c r="Q25" s="733">
        <f t="shared" si="4"/>
        <v>0</v>
      </c>
      <c r="R25" s="733">
        <v>0</v>
      </c>
      <c r="S25" s="733">
        <v>0</v>
      </c>
      <c r="T25" s="733">
        <f t="shared" si="5"/>
        <v>0</v>
      </c>
      <c r="U25" s="1077" t="s">
        <v>206</v>
      </c>
      <c r="V25" s="1077"/>
    </row>
    <row r="26" spans="1:22" ht="15.75">
      <c r="A26" s="1336" t="s">
        <v>73</v>
      </c>
      <c r="B26" s="1336"/>
      <c r="C26" s="681">
        <v>5</v>
      </c>
      <c r="D26" s="681">
        <v>0</v>
      </c>
      <c r="E26" s="681">
        <f t="shared" si="0"/>
        <v>5</v>
      </c>
      <c r="F26" s="681">
        <v>0</v>
      </c>
      <c r="G26" s="681">
        <v>0</v>
      </c>
      <c r="H26" s="681">
        <f t="shared" si="1"/>
        <v>0</v>
      </c>
      <c r="I26" s="681">
        <v>5</v>
      </c>
      <c r="J26" s="681">
        <v>0</v>
      </c>
      <c r="K26" s="681">
        <f t="shared" si="3"/>
        <v>5</v>
      </c>
      <c r="L26" s="681">
        <v>21</v>
      </c>
      <c r="M26" s="681">
        <v>0</v>
      </c>
      <c r="N26" s="681">
        <f t="shared" si="2"/>
        <v>21</v>
      </c>
      <c r="O26" s="974">
        <v>495</v>
      </c>
      <c r="P26" s="974">
        <v>0</v>
      </c>
      <c r="Q26" s="974">
        <f t="shared" si="4"/>
        <v>495</v>
      </c>
      <c r="R26" s="681">
        <v>27</v>
      </c>
      <c r="S26" s="681">
        <v>15</v>
      </c>
      <c r="T26" s="681">
        <f t="shared" si="5"/>
        <v>42</v>
      </c>
      <c r="U26" s="1089" t="s">
        <v>382</v>
      </c>
      <c r="V26" s="1089"/>
    </row>
    <row r="27" spans="1:22" ht="15.75">
      <c r="A27" s="1332" t="s">
        <v>32</v>
      </c>
      <c r="B27" s="1332"/>
      <c r="C27" s="702">
        <f>SUM(C8:C26)</f>
        <v>52</v>
      </c>
      <c r="D27" s="702">
        <f t="shared" ref="D27:S27" si="6">SUM(D8:D26)</f>
        <v>16</v>
      </c>
      <c r="E27" s="702">
        <f t="shared" si="6"/>
        <v>68</v>
      </c>
      <c r="F27" s="702">
        <f t="shared" si="6"/>
        <v>16</v>
      </c>
      <c r="G27" s="702">
        <f t="shared" si="6"/>
        <v>9</v>
      </c>
      <c r="H27" s="702">
        <f t="shared" si="6"/>
        <v>25</v>
      </c>
      <c r="I27" s="702">
        <f t="shared" si="6"/>
        <v>87</v>
      </c>
      <c r="J27" s="702">
        <f t="shared" si="6"/>
        <v>6</v>
      </c>
      <c r="K27" s="702">
        <f t="shared" si="6"/>
        <v>93</v>
      </c>
      <c r="L27" s="702">
        <f t="shared" si="6"/>
        <v>259</v>
      </c>
      <c r="M27" s="702">
        <f t="shared" si="6"/>
        <v>65</v>
      </c>
      <c r="N27" s="702">
        <f t="shared" si="6"/>
        <v>324</v>
      </c>
      <c r="O27" s="978">
        <f>SUM(O8:O26)</f>
        <v>5164</v>
      </c>
      <c r="P27" s="978">
        <f t="shared" ref="P27:Q27" si="7">SUM(P8:P26)</f>
        <v>630</v>
      </c>
      <c r="Q27" s="978">
        <f t="shared" si="7"/>
        <v>5794</v>
      </c>
      <c r="R27" s="702">
        <f>SUM(R8:R26)</f>
        <v>415</v>
      </c>
      <c r="S27" s="702">
        <f t="shared" si="6"/>
        <v>209</v>
      </c>
      <c r="T27" s="702">
        <f t="shared" si="5"/>
        <v>624</v>
      </c>
      <c r="U27" s="1090" t="s">
        <v>181</v>
      </c>
      <c r="V27" s="1090"/>
    </row>
    <row r="117" spans="3:13">
      <c r="C117" s="256"/>
      <c r="D117" s="256"/>
      <c r="E117" s="256"/>
      <c r="F117" s="256"/>
      <c r="G117" s="256"/>
      <c r="H117" s="256"/>
      <c r="I117" s="256"/>
      <c r="J117" s="256"/>
      <c r="K117" s="256"/>
      <c r="L117" s="256"/>
      <c r="M117" s="256"/>
    </row>
    <row r="118" spans="3:13">
      <c r="C118" s="256"/>
      <c r="D118" s="256"/>
      <c r="E118" s="256"/>
      <c r="F118" s="256"/>
      <c r="G118" s="256"/>
      <c r="H118" s="256"/>
      <c r="I118" s="256"/>
      <c r="J118" s="256"/>
      <c r="K118" s="256"/>
      <c r="L118" s="256"/>
      <c r="M118" s="256"/>
    </row>
    <row r="119" spans="3:13">
      <c r="C119" s="256"/>
      <c r="D119" s="256"/>
      <c r="E119" s="256"/>
      <c r="F119" s="256"/>
      <c r="G119" s="256"/>
      <c r="H119" s="256"/>
      <c r="I119" s="256"/>
      <c r="J119" s="256"/>
      <c r="K119" s="256"/>
      <c r="L119" s="256"/>
      <c r="M119" s="256"/>
    </row>
    <row r="120" spans="3:13">
      <c r="C120" s="256"/>
      <c r="D120" s="256"/>
      <c r="E120" s="256"/>
      <c r="F120" s="256"/>
      <c r="G120" s="256"/>
      <c r="H120" s="256"/>
      <c r="I120" s="256"/>
      <c r="J120" s="256"/>
      <c r="K120" s="256"/>
      <c r="L120" s="256"/>
      <c r="M120" s="256"/>
    </row>
  </sheetData>
  <mergeCells count="19">
    <mergeCell ref="A1:V1"/>
    <mergeCell ref="A4:B7"/>
    <mergeCell ref="A11:A16"/>
    <mergeCell ref="C5:E5"/>
    <mergeCell ref="C4:E4"/>
    <mergeCell ref="F5:H5"/>
    <mergeCell ref="F4:H4"/>
    <mergeCell ref="I5:K5"/>
    <mergeCell ref="U4:V7"/>
    <mergeCell ref="V11:V16"/>
    <mergeCell ref="I4:K4"/>
    <mergeCell ref="L4:N4"/>
    <mergeCell ref="L5:N5"/>
    <mergeCell ref="O5:Q5"/>
    <mergeCell ref="O4:Q4"/>
    <mergeCell ref="R5:T5"/>
    <mergeCell ref="R4:T4"/>
    <mergeCell ref="A2:V2"/>
    <mergeCell ref="A3:B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dimension ref="A1:T124"/>
  <sheetViews>
    <sheetView rightToLeft="1" topLeftCell="A113" workbookViewId="0">
      <selection activeCell="G115" sqref="G115"/>
    </sheetView>
  </sheetViews>
  <sheetFormatPr defaultRowHeight="12.75"/>
  <sheetData>
    <row r="1" spans="1:18" ht="18">
      <c r="A1" s="1446" t="s">
        <v>1046</v>
      </c>
      <c r="B1" s="1446"/>
      <c r="C1" s="1446"/>
      <c r="D1" s="1446"/>
      <c r="E1" s="1446"/>
      <c r="F1" s="1446"/>
      <c r="G1" s="1446"/>
      <c r="H1" s="1446"/>
      <c r="I1" s="1446"/>
      <c r="J1" s="1446"/>
      <c r="K1" s="1446"/>
      <c r="L1" s="1446"/>
      <c r="M1" s="1446"/>
      <c r="N1" s="1446"/>
      <c r="O1" s="1095"/>
    </row>
    <row r="2" spans="1:18" ht="18">
      <c r="A2" s="1446" t="s">
        <v>1047</v>
      </c>
      <c r="B2" s="1446"/>
      <c r="C2" s="1446"/>
      <c r="D2" s="1446"/>
      <c r="E2" s="1446"/>
      <c r="F2" s="1446"/>
      <c r="G2" s="1446"/>
      <c r="H2" s="1446"/>
      <c r="I2" s="1446"/>
      <c r="J2" s="1446"/>
      <c r="K2" s="1446"/>
      <c r="L2" s="1446"/>
      <c r="M2" s="1446"/>
      <c r="N2" s="1446"/>
      <c r="O2" s="1446"/>
    </row>
    <row r="3" spans="1:18" ht="18.75" thickBot="1">
      <c r="A3" s="1527" t="s">
        <v>1048</v>
      </c>
      <c r="B3" s="1527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1527" t="s">
        <v>1049</v>
      </c>
      <c r="O3" s="1527"/>
      <c r="P3" s="1192"/>
      <c r="Q3" s="96"/>
      <c r="R3" s="96"/>
    </row>
    <row r="4" spans="1:18" ht="16.5" thickTop="1">
      <c r="A4" s="1329" t="s">
        <v>41</v>
      </c>
      <c r="B4" s="1329"/>
      <c r="C4" s="1329" t="s">
        <v>1050</v>
      </c>
      <c r="D4" s="1329"/>
      <c r="E4" s="1329"/>
      <c r="F4" s="1329"/>
      <c r="G4" s="1329"/>
      <c r="H4" s="1329"/>
      <c r="I4" s="1329"/>
      <c r="J4" s="1329"/>
      <c r="K4" s="1329"/>
      <c r="L4" s="1329"/>
      <c r="M4" s="1329"/>
      <c r="N4" s="694"/>
      <c r="O4" s="1329" t="s">
        <v>180</v>
      </c>
      <c r="P4" s="1329"/>
      <c r="Q4" s="256"/>
    </row>
    <row r="5" spans="1:18" ht="15.75">
      <c r="A5" s="1330"/>
      <c r="B5" s="1330"/>
      <c r="C5" s="1337" t="s">
        <v>1051</v>
      </c>
      <c r="D5" s="1337"/>
      <c r="E5" s="1337"/>
      <c r="F5" s="1337"/>
      <c r="G5" s="1337"/>
      <c r="H5" s="1337"/>
      <c r="I5" s="1337"/>
      <c r="J5" s="1337"/>
      <c r="K5" s="1337"/>
      <c r="L5" s="1337"/>
      <c r="M5" s="1337"/>
      <c r="N5" s="695"/>
      <c r="O5" s="1330"/>
      <c r="P5" s="1330"/>
      <c r="Q5" s="256"/>
    </row>
    <row r="6" spans="1:18" ht="15.75">
      <c r="A6" s="1330"/>
      <c r="B6" s="1330"/>
      <c r="C6" s="1330" t="s">
        <v>1052</v>
      </c>
      <c r="D6" s="1330"/>
      <c r="E6" s="1330" t="s">
        <v>1053</v>
      </c>
      <c r="F6" s="1330"/>
      <c r="G6" s="1330" t="s">
        <v>1054</v>
      </c>
      <c r="H6" s="1330"/>
      <c r="I6" s="1330" t="s">
        <v>1055</v>
      </c>
      <c r="J6" s="1330"/>
      <c r="K6" s="1330" t="s">
        <v>32</v>
      </c>
      <c r="L6" s="1330"/>
      <c r="M6" s="1330"/>
      <c r="N6" s="695"/>
      <c r="O6" s="1330"/>
      <c r="P6" s="1330"/>
      <c r="Q6" s="256"/>
    </row>
    <row r="7" spans="1:18" ht="15.75">
      <c r="A7" s="1330"/>
      <c r="B7" s="1330"/>
      <c r="C7" s="1082" t="s">
        <v>269</v>
      </c>
      <c r="D7" s="1082"/>
      <c r="E7" s="1082" t="s">
        <v>263</v>
      </c>
      <c r="F7" s="1082"/>
      <c r="G7" s="1082" t="s">
        <v>270</v>
      </c>
      <c r="H7" s="1082"/>
      <c r="I7" s="1082" t="s">
        <v>265</v>
      </c>
      <c r="J7" s="1082"/>
      <c r="K7" s="695"/>
      <c r="L7" s="695" t="s">
        <v>181</v>
      </c>
      <c r="M7" s="695"/>
      <c r="N7" s="695"/>
      <c r="O7" s="1330"/>
      <c r="P7" s="1330"/>
      <c r="Q7" s="256"/>
    </row>
    <row r="8" spans="1:18" ht="15.75">
      <c r="A8" s="1330"/>
      <c r="B8" s="1330"/>
      <c r="C8" s="918" t="s">
        <v>33</v>
      </c>
      <c r="D8" s="918" t="s">
        <v>34</v>
      </c>
      <c r="E8" s="918" t="s">
        <v>33</v>
      </c>
      <c r="F8" s="918" t="s">
        <v>34</v>
      </c>
      <c r="G8" s="918" t="s">
        <v>33</v>
      </c>
      <c r="H8" s="918" t="s">
        <v>34</v>
      </c>
      <c r="I8" s="918" t="s">
        <v>33</v>
      </c>
      <c r="J8" s="918" t="s">
        <v>34</v>
      </c>
      <c r="K8" s="918" t="s">
        <v>33</v>
      </c>
      <c r="L8" s="918" t="s">
        <v>34</v>
      </c>
      <c r="M8" s="918" t="s">
        <v>35</v>
      </c>
      <c r="N8" s="918"/>
      <c r="O8" s="1330"/>
      <c r="P8" s="1330"/>
      <c r="Q8" s="256"/>
    </row>
    <row r="9" spans="1:18" ht="16.5" thickBot="1">
      <c r="A9" s="1331"/>
      <c r="B9" s="1331"/>
      <c r="C9" s="919" t="s">
        <v>186</v>
      </c>
      <c r="D9" s="919" t="s">
        <v>185</v>
      </c>
      <c r="E9" s="919" t="s">
        <v>186</v>
      </c>
      <c r="F9" s="919" t="s">
        <v>185</v>
      </c>
      <c r="G9" s="919" t="s">
        <v>186</v>
      </c>
      <c r="H9" s="919" t="s">
        <v>185</v>
      </c>
      <c r="I9" s="919" t="s">
        <v>186</v>
      </c>
      <c r="J9" s="919" t="s">
        <v>185</v>
      </c>
      <c r="K9" s="919" t="s">
        <v>186</v>
      </c>
      <c r="L9" s="919" t="s">
        <v>185</v>
      </c>
      <c r="M9" s="919" t="s">
        <v>181</v>
      </c>
      <c r="N9" s="919"/>
      <c r="O9" s="1331"/>
      <c r="P9" s="1331"/>
    </row>
    <row r="10" spans="1:18" ht="16.5" thickTop="1">
      <c r="A10" s="1336" t="s">
        <v>54</v>
      </c>
      <c r="B10" s="1336"/>
      <c r="C10" s="637">
        <v>0</v>
      </c>
      <c r="D10" s="637">
        <v>0</v>
      </c>
      <c r="E10" s="637">
        <v>0</v>
      </c>
      <c r="F10" s="637">
        <v>0</v>
      </c>
      <c r="G10" s="637">
        <v>0</v>
      </c>
      <c r="H10" s="637">
        <v>0</v>
      </c>
      <c r="I10" s="637">
        <v>0</v>
      </c>
      <c r="J10" s="637">
        <v>0</v>
      </c>
      <c r="K10" s="637">
        <f>SUM(I10,G10,E10,C10)</f>
        <v>0</v>
      </c>
      <c r="L10" s="637">
        <f t="shared" ref="L10:L28" si="0">SUM(J10,H10,F10,D10)</f>
        <v>0</v>
      </c>
      <c r="M10" s="637">
        <f>SUM(K10:L10)</f>
        <v>0</v>
      </c>
      <c r="N10" s="681"/>
      <c r="O10" s="1212" t="s">
        <v>348</v>
      </c>
      <c r="P10" s="1212"/>
    </row>
    <row r="11" spans="1:18" ht="15.75">
      <c r="A11" s="1335" t="s">
        <v>55</v>
      </c>
      <c r="B11" s="1335"/>
      <c r="C11" s="931">
        <v>8</v>
      </c>
      <c r="D11" s="931">
        <v>0</v>
      </c>
      <c r="E11" s="931">
        <v>39</v>
      </c>
      <c r="F11" s="931">
        <v>0</v>
      </c>
      <c r="G11" s="931">
        <v>123</v>
      </c>
      <c r="H11" s="931">
        <v>0</v>
      </c>
      <c r="I11" s="931">
        <v>149</v>
      </c>
      <c r="J11" s="931">
        <v>0</v>
      </c>
      <c r="K11" s="931">
        <f t="shared" ref="K11:K28" si="1">SUM(I11,G11,E11,C11)</f>
        <v>319</v>
      </c>
      <c r="L11" s="931">
        <f t="shared" si="0"/>
        <v>0</v>
      </c>
      <c r="M11" s="931">
        <f t="shared" ref="M11:M29" si="2">SUM(K11:L11)</f>
        <v>319</v>
      </c>
      <c r="N11" s="733"/>
      <c r="O11" s="1077" t="s">
        <v>191</v>
      </c>
      <c r="P11" s="1077"/>
    </row>
    <row r="12" spans="1:18" ht="15.75">
      <c r="A12" s="1335" t="s">
        <v>56</v>
      </c>
      <c r="B12" s="1335"/>
      <c r="C12" s="931">
        <v>0</v>
      </c>
      <c r="D12" s="931">
        <v>0</v>
      </c>
      <c r="E12" s="931">
        <v>0</v>
      </c>
      <c r="F12" s="931">
        <v>0</v>
      </c>
      <c r="G12" s="931">
        <v>0</v>
      </c>
      <c r="H12" s="931">
        <v>0</v>
      </c>
      <c r="I12" s="931">
        <v>0</v>
      </c>
      <c r="J12" s="931">
        <v>0</v>
      </c>
      <c r="K12" s="931">
        <f t="shared" si="1"/>
        <v>0</v>
      </c>
      <c r="L12" s="931">
        <f t="shared" si="0"/>
        <v>0</v>
      </c>
      <c r="M12" s="931">
        <f t="shared" si="2"/>
        <v>0</v>
      </c>
      <c r="N12" s="733"/>
      <c r="O12" s="1077" t="s">
        <v>192</v>
      </c>
      <c r="P12" s="1077"/>
    </row>
    <row r="13" spans="1:18" ht="21" customHeight="1">
      <c r="A13" s="1436" t="s">
        <v>386</v>
      </c>
      <c r="B13" s="641" t="s">
        <v>344</v>
      </c>
      <c r="C13" s="931">
        <v>29</v>
      </c>
      <c r="D13" s="931">
        <v>53</v>
      </c>
      <c r="E13" s="931">
        <v>49</v>
      </c>
      <c r="F13" s="931">
        <v>52</v>
      </c>
      <c r="G13" s="931">
        <v>102</v>
      </c>
      <c r="H13" s="931">
        <v>61</v>
      </c>
      <c r="I13" s="931">
        <v>145</v>
      </c>
      <c r="J13" s="931">
        <v>34</v>
      </c>
      <c r="K13" s="931">
        <f t="shared" si="1"/>
        <v>325</v>
      </c>
      <c r="L13" s="931">
        <f t="shared" si="0"/>
        <v>200</v>
      </c>
      <c r="M13" s="931">
        <f t="shared" si="2"/>
        <v>525</v>
      </c>
      <c r="N13" s="733"/>
      <c r="O13" s="404" t="s">
        <v>453</v>
      </c>
      <c r="P13" s="1441" t="s">
        <v>179</v>
      </c>
    </row>
    <row r="14" spans="1:18" ht="15.75">
      <c r="A14" s="1437"/>
      <c r="B14" s="641" t="s">
        <v>345</v>
      </c>
      <c r="C14" s="931">
        <v>20</v>
      </c>
      <c r="D14" s="931">
        <v>0</v>
      </c>
      <c r="E14" s="931">
        <v>105</v>
      </c>
      <c r="F14" s="931">
        <v>0</v>
      </c>
      <c r="G14" s="931">
        <v>327</v>
      </c>
      <c r="H14" s="931">
        <v>0</v>
      </c>
      <c r="I14" s="931">
        <v>330</v>
      </c>
      <c r="J14" s="931">
        <v>0</v>
      </c>
      <c r="K14" s="931">
        <f t="shared" si="1"/>
        <v>782</v>
      </c>
      <c r="L14" s="931">
        <f t="shared" si="0"/>
        <v>0</v>
      </c>
      <c r="M14" s="931">
        <f t="shared" si="2"/>
        <v>782</v>
      </c>
      <c r="N14" s="733"/>
      <c r="O14" s="404" t="s">
        <v>454</v>
      </c>
      <c r="P14" s="1442"/>
    </row>
    <row r="15" spans="1:18" ht="15.75">
      <c r="A15" s="1437"/>
      <c r="B15" s="641" t="s">
        <v>346</v>
      </c>
      <c r="C15" s="931">
        <v>17</v>
      </c>
      <c r="D15" s="931">
        <v>0</v>
      </c>
      <c r="E15" s="931">
        <v>100</v>
      </c>
      <c r="F15" s="931">
        <v>0</v>
      </c>
      <c r="G15" s="931">
        <v>318</v>
      </c>
      <c r="H15" s="931">
        <v>0</v>
      </c>
      <c r="I15" s="931">
        <v>254</v>
      </c>
      <c r="J15" s="931">
        <v>0</v>
      </c>
      <c r="K15" s="931">
        <f t="shared" si="1"/>
        <v>689</v>
      </c>
      <c r="L15" s="931">
        <f t="shared" si="0"/>
        <v>0</v>
      </c>
      <c r="M15" s="931">
        <f t="shared" si="2"/>
        <v>689</v>
      </c>
      <c r="N15" s="733"/>
      <c r="O15" s="404" t="s">
        <v>455</v>
      </c>
      <c r="P15" s="1442"/>
    </row>
    <row r="16" spans="1:18" ht="15.75">
      <c r="A16" s="1437"/>
      <c r="B16" s="641" t="s">
        <v>341</v>
      </c>
      <c r="C16" s="931">
        <v>55</v>
      </c>
      <c r="D16" s="931">
        <v>5</v>
      </c>
      <c r="E16" s="931">
        <v>87</v>
      </c>
      <c r="F16" s="931">
        <v>10</v>
      </c>
      <c r="G16" s="931">
        <v>170</v>
      </c>
      <c r="H16" s="931">
        <v>24</v>
      </c>
      <c r="I16" s="931">
        <v>209</v>
      </c>
      <c r="J16" s="931">
        <v>10</v>
      </c>
      <c r="K16" s="931">
        <f t="shared" si="1"/>
        <v>521</v>
      </c>
      <c r="L16" s="931">
        <f t="shared" si="0"/>
        <v>49</v>
      </c>
      <c r="M16" s="931">
        <f t="shared" si="2"/>
        <v>570</v>
      </c>
      <c r="N16" s="733"/>
      <c r="O16" s="404" t="s">
        <v>456</v>
      </c>
      <c r="P16" s="1442"/>
    </row>
    <row r="17" spans="1:20" ht="15.75">
      <c r="A17" s="1437"/>
      <c r="B17" s="641" t="s">
        <v>342</v>
      </c>
      <c r="C17" s="931">
        <v>0</v>
      </c>
      <c r="D17" s="931">
        <v>0</v>
      </c>
      <c r="E17" s="931">
        <v>19</v>
      </c>
      <c r="F17" s="931">
        <v>0</v>
      </c>
      <c r="G17" s="931">
        <v>30</v>
      </c>
      <c r="H17" s="931">
        <v>8</v>
      </c>
      <c r="I17" s="931">
        <v>28</v>
      </c>
      <c r="J17" s="931">
        <v>6</v>
      </c>
      <c r="K17" s="931">
        <f t="shared" si="1"/>
        <v>77</v>
      </c>
      <c r="L17" s="931">
        <f t="shared" si="0"/>
        <v>14</v>
      </c>
      <c r="M17" s="931">
        <f t="shared" si="2"/>
        <v>91</v>
      </c>
      <c r="N17" s="733"/>
      <c r="O17" s="404" t="s">
        <v>457</v>
      </c>
      <c r="P17" s="1442"/>
    </row>
    <row r="18" spans="1:20" ht="15.75">
      <c r="A18" s="1447"/>
      <c r="B18" s="641" t="s">
        <v>343</v>
      </c>
      <c r="C18" s="931">
        <v>84</v>
      </c>
      <c r="D18" s="931">
        <v>53</v>
      </c>
      <c r="E18" s="931">
        <v>153</v>
      </c>
      <c r="F18" s="931">
        <v>67</v>
      </c>
      <c r="G18" s="931">
        <v>200</v>
      </c>
      <c r="H18" s="931">
        <v>69</v>
      </c>
      <c r="I18" s="931">
        <v>194</v>
      </c>
      <c r="J18" s="931">
        <v>86</v>
      </c>
      <c r="K18" s="931">
        <f t="shared" si="1"/>
        <v>631</v>
      </c>
      <c r="L18" s="931">
        <f t="shared" si="0"/>
        <v>275</v>
      </c>
      <c r="M18" s="931">
        <f t="shared" si="2"/>
        <v>906</v>
      </c>
      <c r="N18" s="733"/>
      <c r="O18" s="404" t="s">
        <v>458</v>
      </c>
      <c r="P18" s="1443"/>
    </row>
    <row r="19" spans="1:20" ht="15.75">
      <c r="A19" s="1230" t="s">
        <v>64</v>
      </c>
      <c r="B19" s="1104"/>
      <c r="C19" s="601">
        <v>0</v>
      </c>
      <c r="D19" s="601">
        <v>0</v>
      </c>
      <c r="E19" s="601">
        <v>0</v>
      </c>
      <c r="F19" s="601">
        <v>0</v>
      </c>
      <c r="G19" s="637">
        <v>0</v>
      </c>
      <c r="H19" s="601">
        <v>0</v>
      </c>
      <c r="I19" s="601">
        <v>0</v>
      </c>
      <c r="J19" s="601">
        <v>0</v>
      </c>
      <c r="K19" s="637">
        <f t="shared" si="1"/>
        <v>0</v>
      </c>
      <c r="L19" s="637">
        <f t="shared" si="0"/>
        <v>0</v>
      </c>
      <c r="M19" s="637">
        <f t="shared" si="2"/>
        <v>0</v>
      </c>
      <c r="N19" s="681"/>
      <c r="O19" s="1077" t="s">
        <v>367</v>
      </c>
      <c r="P19" s="1077"/>
      <c r="Q19" s="360"/>
      <c r="R19" s="681"/>
      <c r="S19" s="810"/>
    </row>
    <row r="20" spans="1:20" ht="15.75">
      <c r="A20" s="1335" t="s">
        <v>65</v>
      </c>
      <c r="B20" s="1335"/>
      <c r="C20" s="931">
        <v>21</v>
      </c>
      <c r="D20" s="931">
        <v>0</v>
      </c>
      <c r="E20" s="931">
        <v>34</v>
      </c>
      <c r="F20" s="931">
        <v>0</v>
      </c>
      <c r="G20" s="931">
        <v>35</v>
      </c>
      <c r="H20" s="931">
        <v>0</v>
      </c>
      <c r="I20" s="931">
        <v>29</v>
      </c>
      <c r="J20" s="931">
        <v>0</v>
      </c>
      <c r="K20" s="931">
        <f t="shared" si="1"/>
        <v>119</v>
      </c>
      <c r="L20" s="931">
        <f t="shared" si="0"/>
        <v>0</v>
      </c>
      <c r="M20" s="931">
        <f t="shared" si="2"/>
        <v>119</v>
      </c>
      <c r="N20" s="733"/>
      <c r="O20" s="1077" t="s">
        <v>199</v>
      </c>
      <c r="P20" s="1077"/>
      <c r="T20" s="1338"/>
    </row>
    <row r="21" spans="1:20" ht="15.75">
      <c r="A21" s="1335" t="s">
        <v>113</v>
      </c>
      <c r="B21" s="1335"/>
      <c r="C21" s="931">
        <v>43</v>
      </c>
      <c r="D21" s="931">
        <v>0</v>
      </c>
      <c r="E21" s="931">
        <v>105</v>
      </c>
      <c r="F21" s="931">
        <v>0</v>
      </c>
      <c r="G21" s="931">
        <v>280</v>
      </c>
      <c r="H21" s="931">
        <v>0</v>
      </c>
      <c r="I21" s="931">
        <v>477</v>
      </c>
      <c r="J21" s="931">
        <v>0</v>
      </c>
      <c r="K21" s="931">
        <f t="shared" si="1"/>
        <v>905</v>
      </c>
      <c r="L21" s="931">
        <f t="shared" si="0"/>
        <v>0</v>
      </c>
      <c r="M21" s="931">
        <f t="shared" si="2"/>
        <v>905</v>
      </c>
      <c r="N21" s="733"/>
      <c r="O21" s="1077" t="s">
        <v>200</v>
      </c>
      <c r="P21" s="1077"/>
      <c r="T21" s="1338"/>
    </row>
    <row r="22" spans="1:20" ht="15.75">
      <c r="A22" s="1335" t="s">
        <v>114</v>
      </c>
      <c r="B22" s="1335"/>
      <c r="C22" s="931">
        <v>13</v>
      </c>
      <c r="D22" s="931">
        <v>0</v>
      </c>
      <c r="E22" s="931">
        <v>14</v>
      </c>
      <c r="F22" s="931">
        <v>0</v>
      </c>
      <c r="G22" s="931">
        <v>45</v>
      </c>
      <c r="H22" s="931">
        <v>0</v>
      </c>
      <c r="I22" s="931">
        <v>50</v>
      </c>
      <c r="J22" s="931">
        <v>0</v>
      </c>
      <c r="K22" s="931">
        <f t="shared" si="1"/>
        <v>122</v>
      </c>
      <c r="L22" s="931">
        <f t="shared" si="0"/>
        <v>0</v>
      </c>
      <c r="M22" s="931">
        <f t="shared" si="2"/>
        <v>122</v>
      </c>
      <c r="N22" s="733"/>
      <c r="O22" s="1077" t="s">
        <v>201</v>
      </c>
      <c r="P22" s="1077"/>
      <c r="R22" s="716"/>
      <c r="T22" s="1338"/>
    </row>
    <row r="23" spans="1:20" ht="15.75">
      <c r="A23" s="1335" t="s">
        <v>137</v>
      </c>
      <c r="B23" s="1335"/>
      <c r="C23" s="931">
        <v>0</v>
      </c>
      <c r="D23" s="931">
        <v>0</v>
      </c>
      <c r="E23" s="931">
        <v>0</v>
      </c>
      <c r="F23" s="931">
        <v>0</v>
      </c>
      <c r="G23" s="931">
        <v>0</v>
      </c>
      <c r="H23" s="931">
        <v>0</v>
      </c>
      <c r="I23" s="931">
        <v>0</v>
      </c>
      <c r="J23" s="931">
        <v>0</v>
      </c>
      <c r="K23" s="931">
        <f t="shared" si="1"/>
        <v>0</v>
      </c>
      <c r="L23" s="931">
        <f t="shared" si="0"/>
        <v>0</v>
      </c>
      <c r="M23" s="931">
        <f t="shared" si="2"/>
        <v>0</v>
      </c>
      <c r="N23" s="733"/>
      <c r="O23" s="1077" t="s">
        <v>202</v>
      </c>
      <c r="P23" s="1077"/>
      <c r="T23" s="1338"/>
    </row>
    <row r="24" spans="1:20" ht="15.75">
      <c r="A24" s="1335" t="s">
        <v>69</v>
      </c>
      <c r="B24" s="1335"/>
      <c r="C24" s="931">
        <v>0</v>
      </c>
      <c r="D24" s="931">
        <v>0</v>
      </c>
      <c r="E24" s="931">
        <v>0</v>
      </c>
      <c r="F24" s="931">
        <v>0</v>
      </c>
      <c r="G24" s="931">
        <v>0</v>
      </c>
      <c r="H24" s="931">
        <v>0</v>
      </c>
      <c r="I24" s="931">
        <v>0</v>
      </c>
      <c r="J24" s="931">
        <v>0</v>
      </c>
      <c r="K24" s="931">
        <f t="shared" si="1"/>
        <v>0</v>
      </c>
      <c r="L24" s="931">
        <f t="shared" si="0"/>
        <v>0</v>
      </c>
      <c r="M24" s="931">
        <f t="shared" si="2"/>
        <v>0</v>
      </c>
      <c r="N24" s="733"/>
      <c r="O24" s="1077" t="s">
        <v>203</v>
      </c>
      <c r="P24" s="1077"/>
      <c r="T24" s="1339"/>
    </row>
    <row r="25" spans="1:20" ht="15.75">
      <c r="A25" s="1335" t="s">
        <v>70</v>
      </c>
      <c r="B25" s="1335"/>
      <c r="C25" s="931">
        <v>0</v>
      </c>
      <c r="D25" s="931">
        <v>0</v>
      </c>
      <c r="E25" s="931">
        <v>0</v>
      </c>
      <c r="F25" s="931">
        <v>0</v>
      </c>
      <c r="G25" s="931">
        <v>0</v>
      </c>
      <c r="H25" s="931">
        <v>0</v>
      </c>
      <c r="I25" s="931">
        <v>0</v>
      </c>
      <c r="J25" s="931">
        <v>0</v>
      </c>
      <c r="K25" s="931">
        <f t="shared" si="1"/>
        <v>0</v>
      </c>
      <c r="L25" s="931">
        <f t="shared" si="0"/>
        <v>0</v>
      </c>
      <c r="M25" s="931">
        <f t="shared" si="2"/>
        <v>0</v>
      </c>
      <c r="N25" s="733"/>
      <c r="O25" s="1077" t="s">
        <v>204</v>
      </c>
      <c r="P25" s="1077"/>
    </row>
    <row r="26" spans="1:20" ht="15.75">
      <c r="A26" s="1335" t="s">
        <v>71</v>
      </c>
      <c r="B26" s="1335"/>
      <c r="C26" s="931">
        <v>90</v>
      </c>
      <c r="D26" s="931">
        <v>0</v>
      </c>
      <c r="E26" s="931">
        <v>20</v>
      </c>
      <c r="F26" s="931">
        <v>28</v>
      </c>
      <c r="G26" s="931">
        <v>44</v>
      </c>
      <c r="H26" s="931">
        <v>34</v>
      </c>
      <c r="I26" s="931">
        <v>25</v>
      </c>
      <c r="J26" s="931">
        <v>30</v>
      </c>
      <c r="K26" s="931">
        <f t="shared" si="1"/>
        <v>179</v>
      </c>
      <c r="L26" s="931">
        <f t="shared" si="0"/>
        <v>92</v>
      </c>
      <c r="M26" s="931">
        <f t="shared" si="2"/>
        <v>271</v>
      </c>
      <c r="N26" s="733"/>
      <c r="O26" s="1077" t="s">
        <v>205</v>
      </c>
      <c r="P26" s="1077"/>
    </row>
    <row r="27" spans="1:20" ht="15.75">
      <c r="A27" s="1335" t="s">
        <v>72</v>
      </c>
      <c r="B27" s="1335"/>
      <c r="C27" s="931">
        <v>0</v>
      </c>
      <c r="D27" s="931">
        <v>0</v>
      </c>
      <c r="E27" s="931">
        <v>0</v>
      </c>
      <c r="F27" s="931">
        <v>0</v>
      </c>
      <c r="G27" s="931">
        <v>0</v>
      </c>
      <c r="H27" s="931">
        <v>0</v>
      </c>
      <c r="I27" s="931">
        <v>0</v>
      </c>
      <c r="J27" s="931">
        <v>0</v>
      </c>
      <c r="K27" s="931">
        <f t="shared" si="1"/>
        <v>0</v>
      </c>
      <c r="L27" s="931">
        <f t="shared" si="0"/>
        <v>0</v>
      </c>
      <c r="M27" s="931">
        <f t="shared" si="2"/>
        <v>0</v>
      </c>
      <c r="N27" s="733"/>
      <c r="O27" s="1077" t="s">
        <v>206</v>
      </c>
      <c r="P27" s="1077"/>
      <c r="R27" s="44"/>
    </row>
    <row r="28" spans="1:20" ht="16.5" thickBot="1">
      <c r="A28" s="1340" t="s">
        <v>73</v>
      </c>
      <c r="B28" s="1340"/>
      <c r="C28" s="638">
        <v>63</v>
      </c>
      <c r="D28" s="638">
        <v>0</v>
      </c>
      <c r="E28" s="638">
        <v>116</v>
      </c>
      <c r="F28" s="638">
        <v>0</v>
      </c>
      <c r="G28" s="638">
        <v>158</v>
      </c>
      <c r="H28" s="638">
        <v>0</v>
      </c>
      <c r="I28" s="638">
        <v>158</v>
      </c>
      <c r="J28" s="637">
        <v>0</v>
      </c>
      <c r="K28" s="637">
        <f t="shared" si="1"/>
        <v>495</v>
      </c>
      <c r="L28" s="637">
        <f t="shared" si="0"/>
        <v>0</v>
      </c>
      <c r="M28" s="637">
        <f t="shared" si="2"/>
        <v>495</v>
      </c>
      <c r="N28" s="681"/>
      <c r="O28" s="1341" t="s">
        <v>382</v>
      </c>
      <c r="P28" s="1341"/>
    </row>
    <row r="29" spans="1:20" ht="17.25" thickTop="1" thickBot="1">
      <c r="A29" s="1342" t="s">
        <v>32</v>
      </c>
      <c r="B29" s="1342"/>
      <c r="C29" s="684">
        <f t="shared" ref="C29:L29" si="3">SUM(C10:C28)</f>
        <v>443</v>
      </c>
      <c r="D29" s="684">
        <f t="shared" si="3"/>
        <v>111</v>
      </c>
      <c r="E29" s="684">
        <f t="shared" si="3"/>
        <v>841</v>
      </c>
      <c r="F29" s="684">
        <f t="shared" si="3"/>
        <v>157</v>
      </c>
      <c r="G29" s="684">
        <f t="shared" si="3"/>
        <v>1832</v>
      </c>
      <c r="H29" s="684">
        <f t="shared" si="3"/>
        <v>196</v>
      </c>
      <c r="I29" s="684">
        <f t="shared" si="3"/>
        <v>2048</v>
      </c>
      <c r="J29" s="644">
        <f t="shared" si="3"/>
        <v>166</v>
      </c>
      <c r="K29" s="644">
        <f t="shared" si="3"/>
        <v>5164</v>
      </c>
      <c r="L29" s="644">
        <f t="shared" si="3"/>
        <v>630</v>
      </c>
      <c r="M29" s="644">
        <f t="shared" si="2"/>
        <v>5794</v>
      </c>
      <c r="N29" s="1073" t="s">
        <v>181</v>
      </c>
      <c r="O29" s="1073"/>
      <c r="P29" s="1073"/>
    </row>
    <row r="30" spans="1:20" ht="18.75" thickTop="1">
      <c r="A30" s="932"/>
      <c r="B30" s="932"/>
      <c r="C30" s="933"/>
      <c r="D30" s="933"/>
      <c r="E30" s="933"/>
      <c r="F30" s="933"/>
      <c r="G30" s="933"/>
      <c r="H30" s="933"/>
      <c r="I30" s="933"/>
      <c r="J30" s="933"/>
      <c r="K30" s="933"/>
      <c r="L30" s="933"/>
      <c r="M30" s="933"/>
      <c r="N30" s="933"/>
      <c r="O30" s="654"/>
      <c r="P30" s="654"/>
    </row>
    <row r="31" spans="1:20" ht="18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</row>
    <row r="32" spans="1:20" ht="18">
      <c r="A32" s="1095" t="s">
        <v>1056</v>
      </c>
      <c r="B32" s="1095"/>
      <c r="C32" s="1095"/>
      <c r="D32" s="1095"/>
      <c r="E32" s="1095"/>
      <c r="F32" s="1095"/>
      <c r="G32" s="1095"/>
      <c r="H32" s="1095"/>
      <c r="I32" s="1095"/>
      <c r="J32" s="1095"/>
      <c r="K32" s="1095"/>
      <c r="L32" s="1095"/>
      <c r="M32" s="1095"/>
      <c r="N32" s="1095"/>
      <c r="O32" s="1095"/>
      <c r="P32" s="1095"/>
    </row>
    <row r="33" spans="1:16" ht="18">
      <c r="A33" s="1095" t="s">
        <v>1057</v>
      </c>
      <c r="B33" s="1095"/>
      <c r="C33" s="1095"/>
      <c r="D33" s="1095"/>
      <c r="E33" s="1095"/>
      <c r="F33" s="1095"/>
      <c r="G33" s="1095"/>
      <c r="H33" s="1095"/>
      <c r="I33" s="1095"/>
      <c r="J33" s="1095"/>
      <c r="K33" s="1095"/>
      <c r="L33" s="1095"/>
      <c r="M33" s="1095"/>
      <c r="N33" s="1095"/>
      <c r="O33" s="1095"/>
      <c r="P33" s="1095"/>
    </row>
    <row r="34" spans="1:16" ht="36.75" thickBot="1">
      <c r="A34" s="1191" t="s">
        <v>1058</v>
      </c>
      <c r="B34" s="1191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1192" t="s">
        <v>1059</v>
      </c>
      <c r="P34" s="1192"/>
    </row>
    <row r="35" spans="1:16" ht="16.5" thickTop="1">
      <c r="A35" s="1329" t="s">
        <v>41</v>
      </c>
      <c r="B35" s="1329"/>
      <c r="C35" s="1329" t="s">
        <v>1060</v>
      </c>
      <c r="D35" s="1329"/>
      <c r="E35" s="1329"/>
      <c r="F35" s="1329"/>
      <c r="G35" s="1329"/>
      <c r="H35" s="1329"/>
      <c r="I35" s="1329"/>
      <c r="J35" s="1329"/>
      <c r="K35" s="1329"/>
      <c r="L35" s="1329"/>
      <c r="M35" s="1329"/>
      <c r="N35" s="694"/>
      <c r="O35" s="1329" t="s">
        <v>180</v>
      </c>
      <c r="P35" s="1329"/>
    </row>
    <row r="36" spans="1:16" ht="15.75">
      <c r="A36" s="1330"/>
      <c r="B36" s="1330"/>
      <c r="C36" s="1337" t="s">
        <v>1061</v>
      </c>
      <c r="D36" s="1337"/>
      <c r="E36" s="1337"/>
      <c r="F36" s="1337"/>
      <c r="G36" s="1337"/>
      <c r="H36" s="1337"/>
      <c r="I36" s="1337"/>
      <c r="J36" s="1337"/>
      <c r="K36" s="1337"/>
      <c r="L36" s="1337"/>
      <c r="M36" s="1337"/>
      <c r="N36" s="695"/>
      <c r="O36" s="1330"/>
      <c r="P36" s="1330"/>
    </row>
    <row r="37" spans="1:16" ht="15.75">
      <c r="A37" s="1330"/>
      <c r="B37" s="1330"/>
      <c r="C37" s="1330" t="s">
        <v>1052</v>
      </c>
      <c r="D37" s="1330"/>
      <c r="E37" s="1330" t="s">
        <v>1053</v>
      </c>
      <c r="F37" s="1330"/>
      <c r="G37" s="1330" t="s">
        <v>1054</v>
      </c>
      <c r="H37" s="1330"/>
      <c r="I37" s="1330" t="s">
        <v>1055</v>
      </c>
      <c r="J37" s="1330"/>
      <c r="K37" s="1330" t="s">
        <v>32</v>
      </c>
      <c r="L37" s="1330"/>
      <c r="M37" s="1330"/>
      <c r="N37" s="934"/>
      <c r="O37" s="1330"/>
      <c r="P37" s="1330"/>
    </row>
    <row r="38" spans="1:16" ht="15.75">
      <c r="A38" s="1330"/>
      <c r="B38" s="1330"/>
      <c r="C38" s="1082" t="s">
        <v>269</v>
      </c>
      <c r="D38" s="1082"/>
      <c r="E38" s="1082" t="s">
        <v>263</v>
      </c>
      <c r="F38" s="1082"/>
      <c r="G38" s="1082" t="s">
        <v>270</v>
      </c>
      <c r="H38" s="1082"/>
      <c r="I38" s="1082" t="s">
        <v>265</v>
      </c>
      <c r="J38" s="1082"/>
      <c r="K38" s="695"/>
      <c r="L38" s="695" t="s">
        <v>181</v>
      </c>
      <c r="M38" s="695"/>
      <c r="N38" s="934"/>
      <c r="O38" s="1330"/>
      <c r="P38" s="1330"/>
    </row>
    <row r="39" spans="1:16" ht="15.75">
      <c r="A39" s="1330"/>
      <c r="B39" s="1330"/>
      <c r="C39" s="918" t="s">
        <v>33</v>
      </c>
      <c r="D39" s="918" t="s">
        <v>34</v>
      </c>
      <c r="E39" s="918" t="s">
        <v>33</v>
      </c>
      <c r="F39" s="918" t="s">
        <v>34</v>
      </c>
      <c r="G39" s="918" t="s">
        <v>33</v>
      </c>
      <c r="H39" s="918" t="s">
        <v>34</v>
      </c>
      <c r="I39" s="918" t="s">
        <v>33</v>
      </c>
      <c r="J39" s="918" t="s">
        <v>34</v>
      </c>
      <c r="K39" s="918" t="s">
        <v>33</v>
      </c>
      <c r="L39" s="918" t="s">
        <v>34</v>
      </c>
      <c r="M39" s="918" t="s">
        <v>35</v>
      </c>
      <c r="N39" s="935"/>
      <c r="O39" s="1330"/>
      <c r="P39" s="1330"/>
    </row>
    <row r="40" spans="1:16" ht="16.5" thickBot="1">
      <c r="A40" s="1331"/>
      <c r="B40" s="1331"/>
      <c r="C40" s="919" t="s">
        <v>186</v>
      </c>
      <c r="D40" s="919" t="s">
        <v>185</v>
      </c>
      <c r="E40" s="919" t="s">
        <v>186</v>
      </c>
      <c r="F40" s="919" t="s">
        <v>185</v>
      </c>
      <c r="G40" s="919" t="s">
        <v>186</v>
      </c>
      <c r="H40" s="919" t="s">
        <v>185</v>
      </c>
      <c r="I40" s="919" t="s">
        <v>186</v>
      </c>
      <c r="J40" s="919" t="s">
        <v>185</v>
      </c>
      <c r="K40" s="919" t="s">
        <v>186</v>
      </c>
      <c r="L40" s="919" t="s">
        <v>185</v>
      </c>
      <c r="M40" s="919" t="s">
        <v>181</v>
      </c>
      <c r="N40" s="919"/>
      <c r="O40" s="1331"/>
      <c r="P40" s="1331"/>
    </row>
    <row r="41" spans="1:16" ht="16.5" thickTop="1">
      <c r="A41" s="1336" t="s">
        <v>54</v>
      </c>
      <c r="B41" s="1336"/>
      <c r="C41" s="637">
        <v>0</v>
      </c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f>SUM(I41,G41,E41,C41)</f>
        <v>0</v>
      </c>
      <c r="L41" s="637">
        <f>SUM(J41,H41,F41,D41)</f>
        <v>0</v>
      </c>
      <c r="M41" s="637">
        <f>SUM(K41:L41)</f>
        <v>0</v>
      </c>
      <c r="N41" s="352"/>
      <c r="O41" s="1078" t="s">
        <v>449</v>
      </c>
      <c r="P41" s="1078"/>
    </row>
    <row r="42" spans="1:16" ht="15.75">
      <c r="A42" s="1335" t="s">
        <v>55</v>
      </c>
      <c r="B42" s="1335"/>
      <c r="C42" s="931">
        <v>7</v>
      </c>
      <c r="D42" s="931">
        <v>0</v>
      </c>
      <c r="E42" s="931">
        <v>2</v>
      </c>
      <c r="F42" s="931">
        <v>0</v>
      </c>
      <c r="G42" s="931">
        <v>18</v>
      </c>
      <c r="H42" s="931">
        <v>0</v>
      </c>
      <c r="I42" s="931">
        <v>64</v>
      </c>
      <c r="J42" s="931">
        <v>0</v>
      </c>
      <c r="K42" s="931">
        <f t="shared" ref="K42:L49" si="4">SUM(I42,G42,E42,C42)</f>
        <v>91</v>
      </c>
      <c r="L42" s="931">
        <f t="shared" si="4"/>
        <v>0</v>
      </c>
      <c r="M42" s="931">
        <f t="shared" ref="M42:M49" si="5">SUM(K42:L42)</f>
        <v>91</v>
      </c>
      <c r="N42" s="544"/>
      <c r="O42" s="1077" t="s">
        <v>191</v>
      </c>
      <c r="P42" s="1077"/>
    </row>
    <row r="43" spans="1:16" ht="15.75">
      <c r="A43" s="1335" t="s">
        <v>56</v>
      </c>
      <c r="B43" s="1335"/>
      <c r="C43" s="931">
        <v>0</v>
      </c>
      <c r="D43" s="931">
        <v>0</v>
      </c>
      <c r="E43" s="931">
        <v>0</v>
      </c>
      <c r="F43" s="931">
        <v>0</v>
      </c>
      <c r="G43" s="931">
        <v>0</v>
      </c>
      <c r="H43" s="931">
        <v>0</v>
      </c>
      <c r="I43" s="931">
        <v>0</v>
      </c>
      <c r="J43" s="931">
        <v>0</v>
      </c>
      <c r="K43" s="931">
        <f t="shared" si="4"/>
        <v>0</v>
      </c>
      <c r="L43" s="931">
        <f t="shared" si="4"/>
        <v>0</v>
      </c>
      <c r="M43" s="931">
        <f t="shared" si="5"/>
        <v>0</v>
      </c>
      <c r="N43" s="544"/>
      <c r="O43" s="1077" t="s">
        <v>192</v>
      </c>
      <c r="P43" s="1077"/>
    </row>
    <row r="44" spans="1:16" ht="59.25">
      <c r="A44" s="1136" t="s">
        <v>461</v>
      </c>
      <c r="B44" s="641" t="s">
        <v>344</v>
      </c>
      <c r="C44" s="931">
        <v>13</v>
      </c>
      <c r="D44" s="931">
        <v>3</v>
      </c>
      <c r="E44" s="931">
        <v>25</v>
      </c>
      <c r="F44" s="931">
        <v>2</v>
      </c>
      <c r="G44" s="931">
        <v>81</v>
      </c>
      <c r="H44" s="931">
        <v>4</v>
      </c>
      <c r="I44" s="931">
        <v>51</v>
      </c>
      <c r="J44" s="931">
        <v>4</v>
      </c>
      <c r="K44" s="931">
        <f t="shared" si="4"/>
        <v>170</v>
      </c>
      <c r="L44" s="931">
        <f t="shared" si="4"/>
        <v>13</v>
      </c>
      <c r="M44" s="931">
        <f t="shared" si="5"/>
        <v>183</v>
      </c>
      <c r="N44" s="544"/>
      <c r="O44" s="404" t="s">
        <v>453</v>
      </c>
      <c r="P44" s="1343" t="s">
        <v>179</v>
      </c>
    </row>
    <row r="45" spans="1:16" ht="15.75">
      <c r="A45" s="1127"/>
      <c r="B45" s="641" t="s">
        <v>345</v>
      </c>
      <c r="C45" s="931">
        <v>3</v>
      </c>
      <c r="D45" s="931">
        <v>0</v>
      </c>
      <c r="E45" s="931">
        <v>22</v>
      </c>
      <c r="F45" s="931">
        <v>0</v>
      </c>
      <c r="G45" s="931">
        <v>85</v>
      </c>
      <c r="H45" s="931">
        <v>0</v>
      </c>
      <c r="I45" s="931">
        <v>75</v>
      </c>
      <c r="J45" s="931">
        <v>0</v>
      </c>
      <c r="K45" s="931">
        <f t="shared" si="4"/>
        <v>185</v>
      </c>
      <c r="L45" s="931">
        <f t="shared" si="4"/>
        <v>0</v>
      </c>
      <c r="M45" s="931">
        <f t="shared" si="5"/>
        <v>185</v>
      </c>
      <c r="N45" s="544"/>
      <c r="O45" s="404" t="s">
        <v>454</v>
      </c>
      <c r="P45" s="1343"/>
    </row>
    <row r="46" spans="1:16" ht="15.75">
      <c r="A46" s="1127"/>
      <c r="B46" s="641" t="s">
        <v>346</v>
      </c>
      <c r="C46" s="931">
        <v>0</v>
      </c>
      <c r="D46" s="931">
        <v>0</v>
      </c>
      <c r="E46" s="931">
        <v>36</v>
      </c>
      <c r="F46" s="931">
        <v>0</v>
      </c>
      <c r="G46" s="931">
        <v>168</v>
      </c>
      <c r="H46" s="931">
        <v>0</v>
      </c>
      <c r="I46" s="931">
        <v>146</v>
      </c>
      <c r="J46" s="931">
        <v>0</v>
      </c>
      <c r="K46" s="931">
        <f t="shared" si="4"/>
        <v>350</v>
      </c>
      <c r="L46" s="931">
        <f t="shared" si="4"/>
        <v>0</v>
      </c>
      <c r="M46" s="931">
        <f t="shared" si="5"/>
        <v>350</v>
      </c>
      <c r="N46" s="544"/>
      <c r="O46" s="404" t="s">
        <v>455</v>
      </c>
      <c r="P46" s="1343"/>
    </row>
    <row r="47" spans="1:16" ht="15.75">
      <c r="A47" s="1127"/>
      <c r="B47" s="641" t="s">
        <v>341</v>
      </c>
      <c r="C47" s="931">
        <v>3</v>
      </c>
      <c r="D47" s="931">
        <v>2</v>
      </c>
      <c r="E47" s="931">
        <v>2</v>
      </c>
      <c r="F47" s="931">
        <v>2</v>
      </c>
      <c r="G47" s="931">
        <v>31</v>
      </c>
      <c r="H47" s="931">
        <v>1</v>
      </c>
      <c r="I47" s="931">
        <v>65</v>
      </c>
      <c r="J47" s="931">
        <v>2</v>
      </c>
      <c r="K47" s="931">
        <f t="shared" si="4"/>
        <v>101</v>
      </c>
      <c r="L47" s="931">
        <f t="shared" si="4"/>
        <v>7</v>
      </c>
      <c r="M47" s="931">
        <f t="shared" si="5"/>
        <v>108</v>
      </c>
      <c r="N47" s="544"/>
      <c r="O47" s="404" t="s">
        <v>456</v>
      </c>
      <c r="P47" s="1343"/>
    </row>
    <row r="48" spans="1:16" ht="15.75">
      <c r="A48" s="1127"/>
      <c r="B48" s="641" t="s">
        <v>342</v>
      </c>
      <c r="C48" s="931">
        <v>2</v>
      </c>
      <c r="D48" s="931">
        <v>0</v>
      </c>
      <c r="E48" s="931">
        <v>2</v>
      </c>
      <c r="F48" s="931">
        <v>0</v>
      </c>
      <c r="G48" s="931">
        <v>6</v>
      </c>
      <c r="H48" s="931">
        <v>0</v>
      </c>
      <c r="I48" s="931">
        <v>10</v>
      </c>
      <c r="J48" s="931">
        <v>1</v>
      </c>
      <c r="K48" s="931">
        <f t="shared" si="4"/>
        <v>20</v>
      </c>
      <c r="L48" s="931">
        <f t="shared" si="4"/>
        <v>1</v>
      </c>
      <c r="M48" s="931">
        <f t="shared" si="5"/>
        <v>21</v>
      </c>
      <c r="N48" s="544"/>
      <c r="O48" s="404" t="s">
        <v>457</v>
      </c>
      <c r="P48" s="1343"/>
    </row>
    <row r="49" spans="1:16" ht="15.75">
      <c r="A49" s="1127"/>
      <c r="B49" s="641" t="s">
        <v>343</v>
      </c>
      <c r="C49" s="931">
        <v>23</v>
      </c>
      <c r="D49" s="931">
        <v>20</v>
      </c>
      <c r="E49" s="931">
        <v>59</v>
      </c>
      <c r="F49" s="931">
        <v>15</v>
      </c>
      <c r="G49" s="931">
        <v>100</v>
      </c>
      <c r="H49" s="931">
        <v>27</v>
      </c>
      <c r="I49" s="931">
        <v>111</v>
      </c>
      <c r="J49" s="931">
        <v>39</v>
      </c>
      <c r="K49" s="931">
        <f t="shared" si="4"/>
        <v>293</v>
      </c>
      <c r="L49" s="931">
        <f t="shared" si="4"/>
        <v>101</v>
      </c>
      <c r="M49" s="931">
        <f t="shared" si="5"/>
        <v>394</v>
      </c>
      <c r="N49" s="544"/>
      <c r="O49" s="404" t="s">
        <v>458</v>
      </c>
      <c r="P49" s="1343"/>
    </row>
    <row r="50" spans="1:16" ht="15.75">
      <c r="A50" s="1088" t="s">
        <v>64</v>
      </c>
      <c r="B50" s="1088"/>
      <c r="C50" s="602">
        <v>0</v>
      </c>
      <c r="D50" s="602">
        <v>0</v>
      </c>
      <c r="E50" s="602">
        <v>0</v>
      </c>
      <c r="F50" s="602">
        <v>0</v>
      </c>
      <c r="G50" s="931">
        <v>0</v>
      </c>
      <c r="H50" s="602">
        <v>0</v>
      </c>
      <c r="I50" s="602">
        <v>0</v>
      </c>
      <c r="J50" s="602">
        <v>0</v>
      </c>
      <c r="K50" s="931">
        <v>0</v>
      </c>
      <c r="L50" s="931">
        <v>0</v>
      </c>
      <c r="M50" s="931">
        <v>0</v>
      </c>
      <c r="N50" s="662"/>
      <c r="O50" s="1077" t="s">
        <v>367</v>
      </c>
      <c r="P50" s="1077"/>
    </row>
    <row r="51" spans="1:16" ht="15.75">
      <c r="A51" s="1335" t="s">
        <v>65</v>
      </c>
      <c r="B51" s="1335"/>
      <c r="C51" s="931">
        <v>0</v>
      </c>
      <c r="D51" s="931">
        <v>0</v>
      </c>
      <c r="E51" s="931">
        <v>3</v>
      </c>
      <c r="F51" s="931">
        <v>0</v>
      </c>
      <c r="G51" s="931">
        <v>4</v>
      </c>
      <c r="H51" s="931">
        <v>0</v>
      </c>
      <c r="I51" s="931">
        <v>0</v>
      </c>
      <c r="J51" s="931">
        <v>0</v>
      </c>
      <c r="K51" s="931">
        <f>SUM(I51,G51,E51,C51)</f>
        <v>7</v>
      </c>
      <c r="L51" s="931">
        <f>SUM(J51,H51,F51,D51)</f>
        <v>0</v>
      </c>
      <c r="M51" s="931">
        <f>SUM(K51:L51)</f>
        <v>7</v>
      </c>
      <c r="N51" s="733"/>
      <c r="O51" s="1077" t="s">
        <v>199</v>
      </c>
      <c r="P51" s="1077"/>
    </row>
    <row r="52" spans="1:16" ht="15.75">
      <c r="A52" s="1335" t="s">
        <v>113</v>
      </c>
      <c r="B52" s="1335"/>
      <c r="C52" s="931">
        <v>15</v>
      </c>
      <c r="D52" s="931">
        <v>0</v>
      </c>
      <c r="E52" s="931">
        <v>35</v>
      </c>
      <c r="F52" s="931">
        <v>0</v>
      </c>
      <c r="G52" s="931">
        <v>149</v>
      </c>
      <c r="H52" s="931">
        <v>0</v>
      </c>
      <c r="I52" s="931">
        <v>222</v>
      </c>
      <c r="J52" s="931">
        <v>0</v>
      </c>
      <c r="K52" s="931">
        <f t="shared" ref="K52:L59" si="6">SUM(I52,G52,E52,C52)</f>
        <v>421</v>
      </c>
      <c r="L52" s="931">
        <f t="shared" si="6"/>
        <v>0</v>
      </c>
      <c r="M52" s="931">
        <f t="shared" ref="M52:M60" si="7">SUM(K52:L52)</f>
        <v>421</v>
      </c>
      <c r="N52" s="733"/>
      <c r="O52" s="1077" t="s">
        <v>200</v>
      </c>
      <c r="P52" s="1077"/>
    </row>
    <row r="53" spans="1:16" ht="15.75">
      <c r="A53" s="1335" t="s">
        <v>114</v>
      </c>
      <c r="B53" s="1335"/>
      <c r="C53" s="931">
        <v>10</v>
      </c>
      <c r="D53" s="931">
        <v>0</v>
      </c>
      <c r="E53" s="931">
        <v>6</v>
      </c>
      <c r="F53" s="931">
        <v>0</v>
      </c>
      <c r="G53" s="931">
        <v>38</v>
      </c>
      <c r="H53" s="931">
        <v>0</v>
      </c>
      <c r="I53" s="931">
        <v>37</v>
      </c>
      <c r="J53" s="931">
        <v>0</v>
      </c>
      <c r="K53" s="931">
        <f t="shared" si="6"/>
        <v>91</v>
      </c>
      <c r="L53" s="931">
        <f t="shared" si="6"/>
        <v>0</v>
      </c>
      <c r="M53" s="931">
        <f t="shared" si="7"/>
        <v>91</v>
      </c>
      <c r="N53" s="733"/>
      <c r="O53" s="1077" t="s">
        <v>450</v>
      </c>
      <c r="P53" s="1077"/>
    </row>
    <row r="54" spans="1:16" ht="15.75">
      <c r="A54" s="1335" t="s">
        <v>137</v>
      </c>
      <c r="B54" s="1335"/>
      <c r="C54" s="931">
        <v>0</v>
      </c>
      <c r="D54" s="931">
        <v>0</v>
      </c>
      <c r="E54" s="931">
        <v>0</v>
      </c>
      <c r="F54" s="931">
        <v>0</v>
      </c>
      <c r="G54" s="931">
        <v>0</v>
      </c>
      <c r="H54" s="931">
        <v>0</v>
      </c>
      <c r="I54" s="931">
        <v>0</v>
      </c>
      <c r="J54" s="931">
        <v>0</v>
      </c>
      <c r="K54" s="931">
        <f t="shared" si="6"/>
        <v>0</v>
      </c>
      <c r="L54" s="931">
        <f t="shared" si="6"/>
        <v>0</v>
      </c>
      <c r="M54" s="931">
        <f t="shared" si="7"/>
        <v>0</v>
      </c>
      <c r="N54" s="733"/>
      <c r="O54" s="1077" t="s">
        <v>451</v>
      </c>
      <c r="P54" s="1077"/>
    </row>
    <row r="55" spans="1:16" ht="15.75">
      <c r="A55" s="1335" t="s">
        <v>69</v>
      </c>
      <c r="B55" s="1335"/>
      <c r="C55" s="931">
        <v>0</v>
      </c>
      <c r="D55" s="931">
        <v>0</v>
      </c>
      <c r="E55" s="931">
        <v>0</v>
      </c>
      <c r="F55" s="931">
        <v>0</v>
      </c>
      <c r="G55" s="931">
        <v>0</v>
      </c>
      <c r="H55" s="931">
        <v>0</v>
      </c>
      <c r="I55" s="931">
        <v>0</v>
      </c>
      <c r="J55" s="931">
        <v>0</v>
      </c>
      <c r="K55" s="931">
        <f t="shared" si="6"/>
        <v>0</v>
      </c>
      <c r="L55" s="931">
        <f t="shared" si="6"/>
        <v>0</v>
      </c>
      <c r="M55" s="931">
        <f t="shared" si="7"/>
        <v>0</v>
      </c>
      <c r="N55" s="733"/>
      <c r="O55" s="1077" t="s">
        <v>452</v>
      </c>
      <c r="P55" s="1077"/>
    </row>
    <row r="56" spans="1:16" ht="15.75">
      <c r="A56" s="1335" t="s">
        <v>70</v>
      </c>
      <c r="B56" s="1335"/>
      <c r="C56" s="931">
        <v>0</v>
      </c>
      <c r="D56" s="931">
        <v>0</v>
      </c>
      <c r="E56" s="931">
        <v>0</v>
      </c>
      <c r="F56" s="931">
        <v>0</v>
      </c>
      <c r="G56" s="931">
        <v>0</v>
      </c>
      <c r="H56" s="931">
        <v>0</v>
      </c>
      <c r="I56" s="931">
        <v>0</v>
      </c>
      <c r="J56" s="931">
        <v>0</v>
      </c>
      <c r="K56" s="931">
        <f t="shared" si="6"/>
        <v>0</v>
      </c>
      <c r="L56" s="931">
        <f t="shared" si="6"/>
        <v>0</v>
      </c>
      <c r="M56" s="931">
        <f t="shared" si="7"/>
        <v>0</v>
      </c>
      <c r="N56" s="733"/>
      <c r="O56" s="1077" t="s">
        <v>204</v>
      </c>
      <c r="P56" s="1077"/>
    </row>
    <row r="57" spans="1:16" ht="15.75">
      <c r="A57" s="1335" t="s">
        <v>71</v>
      </c>
      <c r="B57" s="1335"/>
      <c r="C57" s="931">
        <v>0</v>
      </c>
      <c r="D57" s="931">
        <v>0</v>
      </c>
      <c r="E57" s="931">
        <v>0</v>
      </c>
      <c r="F57" s="931">
        <v>0</v>
      </c>
      <c r="G57" s="931">
        <v>0</v>
      </c>
      <c r="H57" s="931">
        <v>0</v>
      </c>
      <c r="I57" s="931">
        <v>0</v>
      </c>
      <c r="J57" s="931">
        <v>0</v>
      </c>
      <c r="K57" s="931">
        <f t="shared" si="6"/>
        <v>0</v>
      </c>
      <c r="L57" s="931">
        <f t="shared" si="6"/>
        <v>0</v>
      </c>
      <c r="M57" s="931">
        <f t="shared" si="7"/>
        <v>0</v>
      </c>
      <c r="N57" s="733"/>
      <c r="O57" s="1077" t="s">
        <v>205</v>
      </c>
      <c r="P57" s="1077"/>
    </row>
    <row r="58" spans="1:16" ht="15.75">
      <c r="A58" s="1335" t="s">
        <v>72</v>
      </c>
      <c r="B58" s="1335"/>
      <c r="C58" s="931">
        <v>0</v>
      </c>
      <c r="D58" s="931">
        <v>0</v>
      </c>
      <c r="E58" s="931">
        <v>0</v>
      </c>
      <c r="F58" s="931">
        <v>0</v>
      </c>
      <c r="G58" s="931">
        <v>0</v>
      </c>
      <c r="H58" s="931">
        <v>0</v>
      </c>
      <c r="I58" s="931">
        <v>0</v>
      </c>
      <c r="J58" s="931">
        <v>0</v>
      </c>
      <c r="K58" s="931">
        <f t="shared" si="6"/>
        <v>0</v>
      </c>
      <c r="L58" s="931">
        <f t="shared" si="6"/>
        <v>0</v>
      </c>
      <c r="M58" s="931">
        <f t="shared" si="7"/>
        <v>0</v>
      </c>
      <c r="N58" s="733"/>
      <c r="O58" s="1077" t="s">
        <v>206</v>
      </c>
      <c r="P58" s="1077"/>
    </row>
    <row r="59" spans="1:16" ht="16.5" thickBot="1">
      <c r="A59" s="1340" t="s">
        <v>73</v>
      </c>
      <c r="B59" s="1340"/>
      <c r="C59" s="638">
        <v>7</v>
      </c>
      <c r="D59" s="638">
        <v>0</v>
      </c>
      <c r="E59" s="638">
        <v>13</v>
      </c>
      <c r="F59" s="638">
        <v>0</v>
      </c>
      <c r="G59" s="638">
        <v>18</v>
      </c>
      <c r="H59" s="638">
        <v>0</v>
      </c>
      <c r="I59" s="638">
        <v>15</v>
      </c>
      <c r="J59" s="638">
        <v>0</v>
      </c>
      <c r="K59" s="637">
        <f t="shared" si="6"/>
        <v>53</v>
      </c>
      <c r="L59" s="637">
        <f t="shared" si="6"/>
        <v>0</v>
      </c>
      <c r="M59" s="637">
        <f t="shared" si="7"/>
        <v>53</v>
      </c>
      <c r="N59" s="681"/>
      <c r="O59" s="1089" t="s">
        <v>382</v>
      </c>
      <c r="P59" s="1089"/>
    </row>
    <row r="60" spans="1:16" ht="17.25" thickTop="1" thickBot="1">
      <c r="A60" s="1342" t="s">
        <v>32</v>
      </c>
      <c r="B60" s="1342"/>
      <c r="C60" s="684">
        <f t="shared" ref="C60:L60" si="8">SUM(C41:C59)</f>
        <v>83</v>
      </c>
      <c r="D60" s="684">
        <f t="shared" si="8"/>
        <v>25</v>
      </c>
      <c r="E60" s="684">
        <f t="shared" si="8"/>
        <v>205</v>
      </c>
      <c r="F60" s="684">
        <f t="shared" si="8"/>
        <v>19</v>
      </c>
      <c r="G60" s="684">
        <f t="shared" si="8"/>
        <v>698</v>
      </c>
      <c r="H60" s="684">
        <f t="shared" si="8"/>
        <v>32</v>
      </c>
      <c r="I60" s="684">
        <f t="shared" si="8"/>
        <v>796</v>
      </c>
      <c r="J60" s="684">
        <f t="shared" si="8"/>
        <v>46</v>
      </c>
      <c r="K60" s="644">
        <f t="shared" si="8"/>
        <v>1782</v>
      </c>
      <c r="L60" s="644">
        <f t="shared" si="8"/>
        <v>122</v>
      </c>
      <c r="M60" s="644">
        <f t="shared" si="7"/>
        <v>1904</v>
      </c>
      <c r="N60" s="1073" t="s">
        <v>181</v>
      </c>
      <c r="O60" s="1073"/>
      <c r="P60" s="1073"/>
    </row>
    <row r="61" spans="1:16" ht="18.75" thickTop="1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</row>
    <row r="62" spans="1:16" ht="18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</row>
    <row r="63" spans="1:16" ht="18">
      <c r="A63" s="1446" t="s">
        <v>1062</v>
      </c>
      <c r="B63" s="1446"/>
      <c r="C63" s="1446"/>
      <c r="D63" s="1446"/>
      <c r="E63" s="1446"/>
      <c r="F63" s="1446"/>
      <c r="G63" s="1446"/>
      <c r="H63" s="1446"/>
      <c r="I63" s="1446"/>
      <c r="J63" s="1446"/>
      <c r="K63" s="1446"/>
      <c r="L63" s="1446"/>
      <c r="M63" s="1446"/>
      <c r="N63" s="1446"/>
      <c r="O63" s="1446"/>
      <c r="P63" s="1446"/>
    </row>
    <row r="64" spans="1:16" ht="18">
      <c r="A64" s="1446" t="s">
        <v>1063</v>
      </c>
      <c r="B64" s="1446"/>
      <c r="C64" s="1446"/>
      <c r="D64" s="1446"/>
      <c r="E64" s="1446"/>
      <c r="F64" s="1446"/>
      <c r="G64" s="1446"/>
      <c r="H64" s="1446"/>
      <c r="I64" s="1446"/>
      <c r="J64" s="1446"/>
      <c r="K64" s="1446"/>
      <c r="L64" s="1446"/>
      <c r="M64" s="1446"/>
      <c r="N64" s="1446"/>
      <c r="O64" s="1446"/>
      <c r="P64" s="1095"/>
    </row>
    <row r="65" spans="1:16" ht="18.75" thickBot="1">
      <c r="A65" s="1527" t="s">
        <v>1064</v>
      </c>
      <c r="B65" s="1527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1527" t="s">
        <v>1065</v>
      </c>
      <c r="O65" s="1527"/>
      <c r="P65" s="1192"/>
    </row>
    <row r="66" spans="1:16" ht="16.5" thickTop="1">
      <c r="A66" s="1528" t="s">
        <v>41</v>
      </c>
      <c r="B66" s="1528"/>
      <c r="C66" s="1528" t="s">
        <v>1066</v>
      </c>
      <c r="D66" s="1528"/>
      <c r="E66" s="1528"/>
      <c r="F66" s="1528"/>
      <c r="G66" s="1528"/>
      <c r="H66" s="1528"/>
      <c r="I66" s="1528"/>
      <c r="J66" s="1528"/>
      <c r="K66" s="1528"/>
      <c r="L66" s="1528"/>
      <c r="M66" s="1528"/>
      <c r="N66" s="1528" t="s">
        <v>180</v>
      </c>
      <c r="O66" s="1528"/>
      <c r="P66" s="1528"/>
    </row>
    <row r="67" spans="1:16" ht="15.75">
      <c r="A67" s="1529"/>
      <c r="B67" s="1529"/>
      <c r="C67" s="1535" t="s">
        <v>1067</v>
      </c>
      <c r="D67" s="1535"/>
      <c r="E67" s="1535"/>
      <c r="F67" s="1535"/>
      <c r="G67" s="1535"/>
      <c r="H67" s="1535"/>
      <c r="I67" s="1535"/>
      <c r="J67" s="1535"/>
      <c r="K67" s="1535"/>
      <c r="L67" s="1535"/>
      <c r="M67" s="1535"/>
      <c r="N67" s="1529"/>
      <c r="O67" s="1529"/>
      <c r="P67" s="1529"/>
    </row>
    <row r="68" spans="1:16" ht="15.75">
      <c r="A68" s="1529"/>
      <c r="B68" s="1529"/>
      <c r="C68" s="1536" t="s">
        <v>1052</v>
      </c>
      <c r="D68" s="1536"/>
      <c r="E68" s="1536" t="s">
        <v>1053</v>
      </c>
      <c r="F68" s="1536"/>
      <c r="G68" s="1536" t="s">
        <v>1054</v>
      </c>
      <c r="H68" s="1536"/>
      <c r="I68" s="1536" t="s">
        <v>1055</v>
      </c>
      <c r="J68" s="1536"/>
      <c r="K68" s="1536" t="s">
        <v>32</v>
      </c>
      <c r="L68" s="1536"/>
      <c r="M68" s="1536"/>
      <c r="N68" s="1529"/>
      <c r="O68" s="1529"/>
      <c r="P68" s="1529"/>
    </row>
    <row r="69" spans="1:16" ht="15.75">
      <c r="A69" s="1529"/>
      <c r="B69" s="1529"/>
      <c r="C69" s="1082" t="s">
        <v>269</v>
      </c>
      <c r="D69" s="1082"/>
      <c r="E69" s="1431" t="s">
        <v>263</v>
      </c>
      <c r="F69" s="1431"/>
      <c r="G69" s="1431" t="s">
        <v>270</v>
      </c>
      <c r="H69" s="1431"/>
      <c r="I69" s="1431" t="s">
        <v>265</v>
      </c>
      <c r="J69" s="1431"/>
      <c r="K69" s="1529" t="s">
        <v>181</v>
      </c>
      <c r="L69" s="1529"/>
      <c r="M69" s="1529"/>
      <c r="N69" s="1529"/>
      <c r="O69" s="1529"/>
      <c r="P69" s="1529"/>
    </row>
    <row r="70" spans="1:16" ht="15.75">
      <c r="A70" s="1529"/>
      <c r="B70" s="1529"/>
      <c r="C70" s="918" t="s">
        <v>33</v>
      </c>
      <c r="D70" s="918" t="s">
        <v>34</v>
      </c>
      <c r="E70" s="918" t="s">
        <v>33</v>
      </c>
      <c r="F70" s="918" t="s">
        <v>34</v>
      </c>
      <c r="G70" s="918" t="s">
        <v>33</v>
      </c>
      <c r="H70" s="918" t="s">
        <v>34</v>
      </c>
      <c r="I70" s="918" t="s">
        <v>33</v>
      </c>
      <c r="J70" s="918" t="s">
        <v>34</v>
      </c>
      <c r="K70" s="918" t="s">
        <v>33</v>
      </c>
      <c r="L70" s="918" t="s">
        <v>34</v>
      </c>
      <c r="M70" s="918" t="s">
        <v>35</v>
      </c>
      <c r="N70" s="1529"/>
      <c r="O70" s="1529"/>
      <c r="P70" s="1529"/>
    </row>
    <row r="71" spans="1:16" ht="16.5" thickBot="1">
      <c r="A71" s="1530"/>
      <c r="B71" s="1530"/>
      <c r="C71" s="919" t="s">
        <v>186</v>
      </c>
      <c r="D71" s="919" t="s">
        <v>185</v>
      </c>
      <c r="E71" s="919" t="s">
        <v>186</v>
      </c>
      <c r="F71" s="919" t="s">
        <v>185</v>
      </c>
      <c r="G71" s="919" t="s">
        <v>186</v>
      </c>
      <c r="H71" s="919" t="s">
        <v>185</v>
      </c>
      <c r="I71" s="919" t="s">
        <v>186</v>
      </c>
      <c r="J71" s="919" t="s">
        <v>185</v>
      </c>
      <c r="K71" s="919" t="s">
        <v>186</v>
      </c>
      <c r="L71" s="919" t="s">
        <v>185</v>
      </c>
      <c r="M71" s="919" t="s">
        <v>181</v>
      </c>
      <c r="N71" s="1530"/>
      <c r="O71" s="1530"/>
      <c r="P71" s="1530"/>
    </row>
    <row r="72" spans="1:16" ht="16.5" thickTop="1">
      <c r="A72" s="1336" t="s">
        <v>54</v>
      </c>
      <c r="B72" s="1336"/>
      <c r="C72" s="637">
        <v>0</v>
      </c>
      <c r="D72" s="637">
        <v>0</v>
      </c>
      <c r="E72" s="637">
        <v>0</v>
      </c>
      <c r="F72" s="637">
        <v>0</v>
      </c>
      <c r="G72" s="637">
        <v>0</v>
      </c>
      <c r="H72" s="637">
        <v>0</v>
      </c>
      <c r="I72" s="637">
        <v>0</v>
      </c>
      <c r="J72" s="637">
        <v>0</v>
      </c>
      <c r="K72" s="637">
        <f>SUM(I72,G72,E72,C72)</f>
        <v>0</v>
      </c>
      <c r="L72" s="637">
        <f t="shared" ref="L72:L90" si="9">SUM(J72,H72,F72,D72)</f>
        <v>0</v>
      </c>
      <c r="M72" s="637">
        <f>SUM(K72:L72)</f>
        <v>0</v>
      </c>
      <c r="N72" s="352"/>
      <c r="O72" s="1212" t="s">
        <v>348</v>
      </c>
      <c r="P72" s="1212"/>
    </row>
    <row r="73" spans="1:16" ht="15.75">
      <c r="A73" s="1335" t="s">
        <v>55</v>
      </c>
      <c r="B73" s="1335"/>
      <c r="C73" s="931">
        <v>9</v>
      </c>
      <c r="D73" s="931">
        <v>0</v>
      </c>
      <c r="E73" s="931">
        <v>13</v>
      </c>
      <c r="F73" s="931">
        <v>2</v>
      </c>
      <c r="G73" s="931">
        <v>9</v>
      </c>
      <c r="H73" s="931">
        <v>5</v>
      </c>
      <c r="I73" s="931">
        <v>14</v>
      </c>
      <c r="J73" s="931">
        <v>2</v>
      </c>
      <c r="K73" s="931">
        <f t="shared" ref="K73:K80" si="10">SUM(I73,G73,E73,C73)</f>
        <v>45</v>
      </c>
      <c r="L73" s="931">
        <f t="shared" si="9"/>
        <v>9</v>
      </c>
      <c r="M73" s="931">
        <f t="shared" ref="M73:M91" si="11">SUM(K73:L73)</f>
        <v>54</v>
      </c>
      <c r="N73" s="544"/>
      <c r="O73" s="1077" t="s">
        <v>191</v>
      </c>
      <c r="P73" s="1077"/>
    </row>
    <row r="74" spans="1:16" ht="15.75">
      <c r="A74" s="1335" t="s">
        <v>56</v>
      </c>
      <c r="B74" s="1335"/>
      <c r="C74" s="931">
        <v>0</v>
      </c>
      <c r="D74" s="931">
        <v>0</v>
      </c>
      <c r="E74" s="931">
        <v>0</v>
      </c>
      <c r="F74" s="931">
        <v>0</v>
      </c>
      <c r="G74" s="931">
        <v>0</v>
      </c>
      <c r="H74" s="931">
        <v>0</v>
      </c>
      <c r="I74" s="931">
        <v>0</v>
      </c>
      <c r="J74" s="931">
        <v>0</v>
      </c>
      <c r="K74" s="931">
        <f t="shared" si="10"/>
        <v>0</v>
      </c>
      <c r="L74" s="931">
        <f t="shared" si="9"/>
        <v>0</v>
      </c>
      <c r="M74" s="931">
        <f t="shared" si="11"/>
        <v>0</v>
      </c>
      <c r="N74" s="544"/>
      <c r="O74" s="1077" t="s">
        <v>192</v>
      </c>
      <c r="P74" s="1077"/>
    </row>
    <row r="75" spans="1:16" ht="23.25" customHeight="1">
      <c r="A75" s="1436" t="s">
        <v>461</v>
      </c>
      <c r="B75" s="641" t="s">
        <v>344</v>
      </c>
      <c r="C75" s="931">
        <v>3</v>
      </c>
      <c r="D75" s="931">
        <v>3</v>
      </c>
      <c r="E75" s="931">
        <v>3</v>
      </c>
      <c r="F75" s="931">
        <v>4</v>
      </c>
      <c r="G75" s="931">
        <v>17</v>
      </c>
      <c r="H75" s="931">
        <v>4</v>
      </c>
      <c r="I75" s="931">
        <v>32</v>
      </c>
      <c r="J75" s="931">
        <v>4</v>
      </c>
      <c r="K75" s="931">
        <f t="shared" si="10"/>
        <v>55</v>
      </c>
      <c r="L75" s="931">
        <f t="shared" si="9"/>
        <v>15</v>
      </c>
      <c r="M75" s="931">
        <f t="shared" si="11"/>
        <v>70</v>
      </c>
      <c r="N75" s="544"/>
      <c r="O75" s="404" t="s">
        <v>453</v>
      </c>
      <c r="P75" s="1441" t="s">
        <v>179</v>
      </c>
    </row>
    <row r="76" spans="1:16" ht="15.75">
      <c r="A76" s="1437"/>
      <c r="B76" s="641" t="s">
        <v>345</v>
      </c>
      <c r="C76" s="931">
        <v>4</v>
      </c>
      <c r="D76" s="931">
        <v>0</v>
      </c>
      <c r="E76" s="931">
        <v>5</v>
      </c>
      <c r="F76" s="931">
        <v>0</v>
      </c>
      <c r="G76" s="931">
        <v>30</v>
      </c>
      <c r="H76" s="931">
        <v>0</v>
      </c>
      <c r="I76" s="931">
        <v>33</v>
      </c>
      <c r="J76" s="931">
        <v>0</v>
      </c>
      <c r="K76" s="931">
        <f t="shared" si="10"/>
        <v>72</v>
      </c>
      <c r="L76" s="931">
        <f t="shared" si="9"/>
        <v>0</v>
      </c>
      <c r="M76" s="931">
        <f t="shared" si="11"/>
        <v>72</v>
      </c>
      <c r="N76" s="544"/>
      <c r="O76" s="404" t="s">
        <v>454</v>
      </c>
      <c r="P76" s="1442"/>
    </row>
    <row r="77" spans="1:16" ht="15.75">
      <c r="A77" s="1437"/>
      <c r="B77" s="641" t="s">
        <v>346</v>
      </c>
      <c r="C77" s="931">
        <v>4</v>
      </c>
      <c r="D77" s="931">
        <v>0</v>
      </c>
      <c r="E77" s="931">
        <v>57</v>
      </c>
      <c r="F77" s="931">
        <v>0</v>
      </c>
      <c r="G77" s="931">
        <v>103</v>
      </c>
      <c r="H77" s="931">
        <v>0</v>
      </c>
      <c r="I77" s="931">
        <v>94</v>
      </c>
      <c r="J77" s="931">
        <v>0</v>
      </c>
      <c r="K77" s="931">
        <f t="shared" si="10"/>
        <v>258</v>
      </c>
      <c r="L77" s="931">
        <f t="shared" si="9"/>
        <v>0</v>
      </c>
      <c r="M77" s="931">
        <f t="shared" si="11"/>
        <v>258</v>
      </c>
      <c r="N77" s="544"/>
      <c r="O77" s="404" t="s">
        <v>455</v>
      </c>
      <c r="P77" s="1442"/>
    </row>
    <row r="78" spans="1:16" ht="15.75">
      <c r="A78" s="1437"/>
      <c r="B78" s="641" t="s">
        <v>341</v>
      </c>
      <c r="C78" s="931">
        <v>0</v>
      </c>
      <c r="D78" s="931">
        <v>2</v>
      </c>
      <c r="E78" s="931">
        <v>3</v>
      </c>
      <c r="F78" s="931">
        <v>2</v>
      </c>
      <c r="G78" s="931">
        <v>15</v>
      </c>
      <c r="H78" s="931">
        <v>3</v>
      </c>
      <c r="I78" s="931">
        <v>37</v>
      </c>
      <c r="J78" s="931">
        <v>2</v>
      </c>
      <c r="K78" s="931">
        <f t="shared" si="10"/>
        <v>55</v>
      </c>
      <c r="L78" s="931">
        <f t="shared" si="9"/>
        <v>9</v>
      </c>
      <c r="M78" s="931">
        <f t="shared" si="11"/>
        <v>64</v>
      </c>
      <c r="N78" s="544"/>
      <c r="O78" s="404" t="s">
        <v>456</v>
      </c>
      <c r="P78" s="1442"/>
    </row>
    <row r="79" spans="1:16" ht="15.75">
      <c r="A79" s="1437"/>
      <c r="B79" s="641" t="s">
        <v>342</v>
      </c>
      <c r="C79" s="931">
        <v>1</v>
      </c>
      <c r="D79" s="931">
        <v>0</v>
      </c>
      <c r="E79" s="931">
        <v>0</v>
      </c>
      <c r="F79" s="931">
        <v>0</v>
      </c>
      <c r="G79" s="931">
        <v>1</v>
      </c>
      <c r="H79" s="931">
        <v>1</v>
      </c>
      <c r="I79" s="931">
        <v>0</v>
      </c>
      <c r="J79" s="931">
        <v>1</v>
      </c>
      <c r="K79" s="931">
        <f t="shared" si="10"/>
        <v>2</v>
      </c>
      <c r="L79" s="931">
        <f t="shared" si="9"/>
        <v>2</v>
      </c>
      <c r="M79" s="931">
        <f t="shared" si="11"/>
        <v>4</v>
      </c>
      <c r="N79" s="544"/>
      <c r="O79" s="404" t="s">
        <v>457</v>
      </c>
      <c r="P79" s="1442"/>
    </row>
    <row r="80" spans="1:16" ht="15.75">
      <c r="A80" s="1447"/>
      <c r="B80" s="641" t="s">
        <v>343</v>
      </c>
      <c r="C80" s="931">
        <v>10</v>
      </c>
      <c r="D80" s="931">
        <v>15</v>
      </c>
      <c r="E80" s="931">
        <v>28</v>
      </c>
      <c r="F80" s="931">
        <v>19</v>
      </c>
      <c r="G80" s="931">
        <v>26</v>
      </c>
      <c r="H80" s="931">
        <v>12</v>
      </c>
      <c r="I80" s="931">
        <v>26</v>
      </c>
      <c r="J80" s="931">
        <v>17</v>
      </c>
      <c r="K80" s="931">
        <f t="shared" si="10"/>
        <v>90</v>
      </c>
      <c r="L80" s="931">
        <f t="shared" si="9"/>
        <v>63</v>
      </c>
      <c r="M80" s="931">
        <f t="shared" si="11"/>
        <v>153</v>
      </c>
      <c r="N80" s="544"/>
      <c r="O80" s="404" t="s">
        <v>458</v>
      </c>
      <c r="P80" s="1443"/>
    </row>
    <row r="81" spans="1:16" ht="15.75">
      <c r="A81" s="1088" t="s">
        <v>64</v>
      </c>
      <c r="B81" s="1088"/>
      <c r="C81" s="602">
        <v>0</v>
      </c>
      <c r="D81" s="602">
        <v>0</v>
      </c>
      <c r="E81" s="602">
        <v>0</v>
      </c>
      <c r="F81" s="602">
        <v>0</v>
      </c>
      <c r="G81" s="931">
        <v>0</v>
      </c>
      <c r="H81" s="602">
        <v>0</v>
      </c>
      <c r="I81" s="602">
        <v>0</v>
      </c>
      <c r="J81" s="602">
        <v>0</v>
      </c>
      <c r="K81" s="931">
        <f>SUM(I81,G81,E81,C81)</f>
        <v>0</v>
      </c>
      <c r="L81" s="931">
        <f t="shared" si="9"/>
        <v>0</v>
      </c>
      <c r="M81" s="931">
        <f t="shared" si="11"/>
        <v>0</v>
      </c>
      <c r="N81" s="662"/>
      <c r="O81" s="1077" t="s">
        <v>367</v>
      </c>
      <c r="P81" s="1077"/>
    </row>
    <row r="82" spans="1:16" ht="15.75">
      <c r="A82" s="1335" t="s">
        <v>65</v>
      </c>
      <c r="B82" s="1335"/>
      <c r="C82" s="931">
        <v>0</v>
      </c>
      <c r="D82" s="931">
        <v>0</v>
      </c>
      <c r="E82" s="931">
        <v>4</v>
      </c>
      <c r="F82" s="931">
        <v>0</v>
      </c>
      <c r="G82" s="931">
        <v>3</v>
      </c>
      <c r="H82" s="931">
        <v>0</v>
      </c>
      <c r="I82" s="931">
        <v>2</v>
      </c>
      <c r="J82" s="931">
        <v>0</v>
      </c>
      <c r="K82" s="931">
        <f>SUM(I82,G82,E82,C82)</f>
        <v>9</v>
      </c>
      <c r="L82" s="931">
        <f t="shared" si="9"/>
        <v>0</v>
      </c>
      <c r="M82" s="931">
        <f t="shared" si="11"/>
        <v>9</v>
      </c>
      <c r="N82" s="733"/>
      <c r="O82" s="1077" t="s">
        <v>199</v>
      </c>
      <c r="P82" s="1077"/>
    </row>
    <row r="83" spans="1:16" ht="15.75">
      <c r="A83" s="1335" t="s">
        <v>113</v>
      </c>
      <c r="B83" s="1335"/>
      <c r="C83" s="931">
        <v>3</v>
      </c>
      <c r="D83" s="931">
        <v>0</v>
      </c>
      <c r="E83" s="931">
        <v>6</v>
      </c>
      <c r="F83" s="931">
        <v>0</v>
      </c>
      <c r="G83" s="931">
        <v>31</v>
      </c>
      <c r="H83" s="931">
        <v>0</v>
      </c>
      <c r="I83" s="931">
        <v>71</v>
      </c>
      <c r="J83" s="931">
        <v>0</v>
      </c>
      <c r="K83" s="931">
        <f t="shared" ref="K83:K90" si="12">SUM(I83,G83,E83,C83)</f>
        <v>111</v>
      </c>
      <c r="L83" s="931">
        <f t="shared" si="9"/>
        <v>0</v>
      </c>
      <c r="M83" s="931">
        <f t="shared" si="11"/>
        <v>111</v>
      </c>
      <c r="N83" s="733"/>
      <c r="O83" s="1077" t="s">
        <v>200</v>
      </c>
      <c r="P83" s="1077"/>
    </row>
    <row r="84" spans="1:16" ht="15.75">
      <c r="A84" s="1335" t="s">
        <v>114</v>
      </c>
      <c r="B84" s="1335"/>
      <c r="C84" s="931">
        <v>8</v>
      </c>
      <c r="D84" s="931">
        <v>0</v>
      </c>
      <c r="E84" s="931">
        <v>5</v>
      </c>
      <c r="F84" s="931">
        <v>0</v>
      </c>
      <c r="G84" s="931">
        <v>6</v>
      </c>
      <c r="H84" s="931">
        <v>0</v>
      </c>
      <c r="I84" s="931">
        <v>7</v>
      </c>
      <c r="J84" s="931">
        <v>0</v>
      </c>
      <c r="K84" s="931">
        <f t="shared" si="12"/>
        <v>26</v>
      </c>
      <c r="L84" s="931">
        <f t="shared" si="9"/>
        <v>0</v>
      </c>
      <c r="M84" s="931">
        <f t="shared" si="11"/>
        <v>26</v>
      </c>
      <c r="N84" s="733"/>
      <c r="O84" s="1077" t="s">
        <v>201</v>
      </c>
      <c r="P84" s="1077"/>
    </row>
    <row r="85" spans="1:16" ht="15.75">
      <c r="A85" s="1335" t="s">
        <v>137</v>
      </c>
      <c r="B85" s="1335"/>
      <c r="C85" s="931">
        <v>0</v>
      </c>
      <c r="D85" s="931">
        <v>0</v>
      </c>
      <c r="E85" s="931">
        <v>0</v>
      </c>
      <c r="F85" s="931">
        <v>0</v>
      </c>
      <c r="G85" s="931">
        <v>0</v>
      </c>
      <c r="H85" s="931">
        <v>0</v>
      </c>
      <c r="I85" s="931">
        <v>0</v>
      </c>
      <c r="J85" s="931">
        <v>0</v>
      </c>
      <c r="K85" s="931">
        <f t="shared" si="12"/>
        <v>0</v>
      </c>
      <c r="L85" s="931">
        <f t="shared" si="9"/>
        <v>0</v>
      </c>
      <c r="M85" s="931">
        <f t="shared" si="11"/>
        <v>0</v>
      </c>
      <c r="N85" s="733"/>
      <c r="O85" s="1077" t="s">
        <v>202</v>
      </c>
      <c r="P85" s="1077"/>
    </row>
    <row r="86" spans="1:16" ht="15.75">
      <c r="A86" s="1335" t="s">
        <v>69</v>
      </c>
      <c r="B86" s="1335"/>
      <c r="C86" s="931">
        <v>0</v>
      </c>
      <c r="D86" s="931">
        <v>0</v>
      </c>
      <c r="E86" s="931">
        <v>0</v>
      </c>
      <c r="F86" s="931">
        <v>0</v>
      </c>
      <c r="G86" s="931">
        <v>0</v>
      </c>
      <c r="H86" s="931">
        <v>0</v>
      </c>
      <c r="I86" s="931">
        <v>0</v>
      </c>
      <c r="J86" s="931">
        <v>0</v>
      </c>
      <c r="K86" s="931">
        <f t="shared" si="12"/>
        <v>0</v>
      </c>
      <c r="L86" s="931">
        <f t="shared" si="9"/>
        <v>0</v>
      </c>
      <c r="M86" s="931">
        <f t="shared" si="11"/>
        <v>0</v>
      </c>
      <c r="N86" s="733"/>
      <c r="O86" s="1077" t="s">
        <v>203</v>
      </c>
      <c r="P86" s="1077"/>
    </row>
    <row r="87" spans="1:16" ht="15.75">
      <c r="A87" s="1335" t="s">
        <v>70</v>
      </c>
      <c r="B87" s="1335"/>
      <c r="C87" s="931">
        <v>0</v>
      </c>
      <c r="D87" s="931">
        <v>0</v>
      </c>
      <c r="E87" s="931">
        <v>0</v>
      </c>
      <c r="F87" s="931">
        <v>0</v>
      </c>
      <c r="G87" s="931">
        <v>0</v>
      </c>
      <c r="H87" s="931">
        <v>0</v>
      </c>
      <c r="I87" s="931">
        <v>0</v>
      </c>
      <c r="J87" s="931">
        <v>0</v>
      </c>
      <c r="K87" s="931">
        <f t="shared" si="12"/>
        <v>0</v>
      </c>
      <c r="L87" s="931">
        <f t="shared" si="9"/>
        <v>0</v>
      </c>
      <c r="M87" s="931">
        <f t="shared" si="11"/>
        <v>0</v>
      </c>
      <c r="N87" s="733"/>
      <c r="O87" s="1077" t="s">
        <v>204</v>
      </c>
      <c r="P87" s="1077"/>
    </row>
    <row r="88" spans="1:16" ht="15.75">
      <c r="A88" s="1335" t="s">
        <v>71</v>
      </c>
      <c r="B88" s="1335"/>
      <c r="C88" s="931">
        <v>0</v>
      </c>
      <c r="D88" s="931">
        <v>0</v>
      </c>
      <c r="E88" s="931">
        <v>0</v>
      </c>
      <c r="F88" s="931">
        <v>7</v>
      </c>
      <c r="G88" s="931">
        <v>0</v>
      </c>
      <c r="H88" s="931">
        <v>0</v>
      </c>
      <c r="I88" s="931">
        <v>0</v>
      </c>
      <c r="J88" s="931">
        <v>0</v>
      </c>
      <c r="K88" s="931">
        <f t="shared" si="12"/>
        <v>0</v>
      </c>
      <c r="L88" s="931">
        <f t="shared" si="9"/>
        <v>7</v>
      </c>
      <c r="M88" s="931">
        <f t="shared" si="11"/>
        <v>7</v>
      </c>
      <c r="N88" s="733"/>
      <c r="O88" s="1077" t="s">
        <v>205</v>
      </c>
      <c r="P88" s="1077"/>
    </row>
    <row r="89" spans="1:16" ht="15.75">
      <c r="A89" s="1335" t="s">
        <v>72</v>
      </c>
      <c r="B89" s="1335"/>
      <c r="C89" s="931">
        <v>0</v>
      </c>
      <c r="D89" s="931">
        <v>0</v>
      </c>
      <c r="E89" s="931">
        <v>0</v>
      </c>
      <c r="F89" s="931">
        <v>0</v>
      </c>
      <c r="G89" s="931">
        <v>0</v>
      </c>
      <c r="H89" s="931">
        <v>0</v>
      </c>
      <c r="I89" s="931">
        <v>0</v>
      </c>
      <c r="J89" s="931">
        <v>0</v>
      </c>
      <c r="K89" s="931">
        <f t="shared" si="12"/>
        <v>0</v>
      </c>
      <c r="L89" s="931">
        <f t="shared" si="9"/>
        <v>0</v>
      </c>
      <c r="M89" s="931">
        <f t="shared" si="11"/>
        <v>0</v>
      </c>
      <c r="N89" s="733"/>
      <c r="O89" s="1077" t="s">
        <v>206</v>
      </c>
      <c r="P89" s="1077"/>
    </row>
    <row r="90" spans="1:16" ht="16.5" thickBot="1">
      <c r="A90" s="1340" t="s">
        <v>73</v>
      </c>
      <c r="B90" s="1340"/>
      <c r="C90" s="638">
        <v>9</v>
      </c>
      <c r="D90" s="637">
        <v>0</v>
      </c>
      <c r="E90" s="637">
        <v>7</v>
      </c>
      <c r="F90" s="637">
        <v>0</v>
      </c>
      <c r="G90" s="637">
        <v>7</v>
      </c>
      <c r="H90" s="637">
        <v>0</v>
      </c>
      <c r="I90" s="637">
        <v>4</v>
      </c>
      <c r="J90" s="637">
        <v>0</v>
      </c>
      <c r="K90" s="637">
        <f t="shared" si="12"/>
        <v>27</v>
      </c>
      <c r="L90" s="637">
        <f t="shared" si="9"/>
        <v>0</v>
      </c>
      <c r="M90" s="637">
        <f t="shared" si="11"/>
        <v>27</v>
      </c>
      <c r="N90" s="681"/>
      <c r="O90" s="1341" t="s">
        <v>382</v>
      </c>
      <c r="P90" s="1341"/>
    </row>
    <row r="91" spans="1:16" ht="17.25" thickTop="1" thickBot="1">
      <c r="A91" s="1342" t="s">
        <v>32</v>
      </c>
      <c r="B91" s="1342"/>
      <c r="C91" s="684">
        <f>SUM(C72:C90)</f>
        <v>51</v>
      </c>
      <c r="D91" s="644">
        <f t="shared" ref="D91:L91" si="13">SUM(D72:D90)</f>
        <v>20</v>
      </c>
      <c r="E91" s="644">
        <f t="shared" si="13"/>
        <v>131</v>
      </c>
      <c r="F91" s="644">
        <f t="shared" si="13"/>
        <v>34</v>
      </c>
      <c r="G91" s="644">
        <f t="shared" si="13"/>
        <v>248</v>
      </c>
      <c r="H91" s="644">
        <f t="shared" si="13"/>
        <v>25</v>
      </c>
      <c r="I91" s="644">
        <f t="shared" si="13"/>
        <v>320</v>
      </c>
      <c r="J91" s="644">
        <f t="shared" si="13"/>
        <v>26</v>
      </c>
      <c r="K91" s="644">
        <f t="shared" si="13"/>
        <v>750</v>
      </c>
      <c r="L91" s="644">
        <f t="shared" si="13"/>
        <v>105</v>
      </c>
      <c r="M91" s="644">
        <f t="shared" si="11"/>
        <v>855</v>
      </c>
      <c r="N91" s="1425" t="s">
        <v>181</v>
      </c>
      <c r="O91" s="1425"/>
      <c r="P91" s="1425"/>
    </row>
    <row r="92" spans="1:16" ht="18.75" thickTop="1">
      <c r="A92" s="932"/>
      <c r="B92" s="932"/>
      <c r="C92" s="933"/>
      <c r="D92" s="933"/>
      <c r="E92" s="933"/>
      <c r="F92" s="933"/>
      <c r="G92" s="933"/>
      <c r="H92" s="933"/>
      <c r="I92" s="933"/>
      <c r="J92" s="933"/>
      <c r="K92" s="933"/>
      <c r="L92" s="933"/>
      <c r="M92" s="933"/>
      <c r="N92" s="933"/>
      <c r="O92" s="933"/>
      <c r="P92" s="657"/>
    </row>
    <row r="93" spans="1:16" ht="18">
      <c r="A93" s="932"/>
      <c r="B93" s="932"/>
      <c r="C93" s="933"/>
      <c r="D93" s="933"/>
      <c r="E93" s="933"/>
      <c r="F93" s="933"/>
      <c r="G93" s="933"/>
      <c r="H93" s="933"/>
      <c r="I93" s="933"/>
      <c r="J93" s="933"/>
      <c r="K93" s="933"/>
      <c r="L93" s="933"/>
      <c r="M93" s="933"/>
      <c r="N93" s="933"/>
      <c r="O93" s="933"/>
      <c r="P93" s="657"/>
    </row>
    <row r="94" spans="1:16" ht="18">
      <c r="A94" s="932"/>
      <c r="B94" s="932"/>
      <c r="C94" s="933"/>
      <c r="D94" s="933"/>
      <c r="E94" s="933"/>
      <c r="F94" s="933"/>
      <c r="G94" s="933"/>
      <c r="H94" s="933"/>
      <c r="I94" s="933"/>
      <c r="J94" s="933"/>
      <c r="K94" s="933"/>
      <c r="L94" s="933"/>
      <c r="M94" s="933"/>
      <c r="N94" s="933"/>
      <c r="O94" s="933"/>
      <c r="P94" s="657"/>
    </row>
    <row r="95" spans="1:16" ht="18">
      <c r="A95" s="115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</row>
    <row r="96" spans="1:16" ht="18">
      <c r="A96" s="1095" t="s">
        <v>1068</v>
      </c>
      <c r="B96" s="1095"/>
      <c r="C96" s="1095"/>
      <c r="D96" s="1095"/>
      <c r="E96" s="1095"/>
      <c r="F96" s="1095"/>
      <c r="G96" s="1095"/>
      <c r="H96" s="1095"/>
      <c r="I96" s="1095"/>
      <c r="J96" s="1095"/>
      <c r="K96" s="1095"/>
      <c r="L96" s="1095"/>
      <c r="M96" s="1095"/>
      <c r="N96" s="1095"/>
      <c r="O96" s="1095"/>
      <c r="P96" s="1095"/>
    </row>
    <row r="97" spans="1:19" ht="18">
      <c r="A97" s="1095" t="s">
        <v>1069</v>
      </c>
      <c r="B97" s="1095"/>
      <c r="C97" s="1095"/>
      <c r="D97" s="1095"/>
      <c r="E97" s="1095"/>
      <c r="F97" s="1095"/>
      <c r="G97" s="1095"/>
      <c r="H97" s="1095"/>
      <c r="I97" s="1095"/>
      <c r="J97" s="1095"/>
      <c r="K97" s="1095"/>
      <c r="L97" s="1095"/>
      <c r="M97" s="1095"/>
      <c r="N97" s="1095"/>
      <c r="O97" s="1095"/>
      <c r="P97" s="1095"/>
    </row>
    <row r="98" spans="1:19" ht="36.75" thickBot="1">
      <c r="A98" s="1191" t="s">
        <v>1070</v>
      </c>
      <c r="B98" s="1191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1192" t="s">
        <v>1071</v>
      </c>
      <c r="P98" s="1192"/>
    </row>
    <row r="99" spans="1:19" ht="16.5" thickTop="1">
      <c r="A99" s="1329" t="s">
        <v>41</v>
      </c>
      <c r="B99" s="1329"/>
      <c r="C99" s="1329" t="s">
        <v>1072</v>
      </c>
      <c r="D99" s="1329"/>
      <c r="E99" s="1329"/>
      <c r="F99" s="1329"/>
      <c r="G99" s="1329"/>
      <c r="H99" s="1329"/>
      <c r="I99" s="1329"/>
      <c r="J99" s="1329"/>
      <c r="K99" s="1329"/>
      <c r="L99" s="1329"/>
      <c r="M99" s="1329"/>
      <c r="N99" s="694"/>
      <c r="O99" s="1329" t="s">
        <v>180</v>
      </c>
      <c r="P99" s="1329"/>
    </row>
    <row r="100" spans="1:19" ht="15.75">
      <c r="A100" s="1330"/>
      <c r="B100" s="1330"/>
      <c r="C100" s="1337" t="s">
        <v>1073</v>
      </c>
      <c r="D100" s="1337"/>
      <c r="E100" s="1337"/>
      <c r="F100" s="1337"/>
      <c r="G100" s="1337"/>
      <c r="H100" s="1337"/>
      <c r="I100" s="1337"/>
      <c r="J100" s="1337"/>
      <c r="K100" s="1337"/>
      <c r="L100" s="1337"/>
      <c r="M100" s="1337"/>
      <c r="N100" s="695"/>
      <c r="O100" s="1330"/>
      <c r="P100" s="1330"/>
    </row>
    <row r="101" spans="1:19" ht="15.75">
      <c r="A101" s="1330"/>
      <c r="B101" s="1330"/>
      <c r="C101" s="1330" t="s">
        <v>1052</v>
      </c>
      <c r="D101" s="1330"/>
      <c r="E101" s="1330" t="s">
        <v>1053</v>
      </c>
      <c r="F101" s="1330"/>
      <c r="G101" s="1330" t="s">
        <v>1054</v>
      </c>
      <c r="H101" s="1330"/>
      <c r="I101" s="1330" t="s">
        <v>1055</v>
      </c>
      <c r="J101" s="1330"/>
      <c r="K101" s="1330" t="s">
        <v>32</v>
      </c>
      <c r="L101" s="1330"/>
      <c r="M101" s="1330"/>
      <c r="N101" s="934"/>
      <c r="O101" s="1330"/>
      <c r="P101" s="1330"/>
    </row>
    <row r="102" spans="1:19" ht="15.75">
      <c r="A102" s="1330"/>
      <c r="B102" s="1330"/>
      <c r="C102" s="1082" t="s">
        <v>269</v>
      </c>
      <c r="D102" s="1082"/>
      <c r="E102" s="1082" t="s">
        <v>263</v>
      </c>
      <c r="F102" s="1082"/>
      <c r="G102" s="1082" t="s">
        <v>270</v>
      </c>
      <c r="H102" s="1082"/>
      <c r="I102" s="1082" t="s">
        <v>265</v>
      </c>
      <c r="J102" s="1082"/>
      <c r="K102" s="695"/>
      <c r="L102" s="695" t="s">
        <v>181</v>
      </c>
      <c r="M102" s="695"/>
      <c r="N102" s="934"/>
      <c r="O102" s="1330"/>
      <c r="P102" s="1330"/>
    </row>
    <row r="103" spans="1:19" ht="15.75">
      <c r="A103" s="1330"/>
      <c r="B103" s="1330"/>
      <c r="C103" s="918" t="s">
        <v>33</v>
      </c>
      <c r="D103" s="918" t="s">
        <v>34</v>
      </c>
      <c r="E103" s="918" t="s">
        <v>33</v>
      </c>
      <c r="F103" s="918" t="s">
        <v>34</v>
      </c>
      <c r="G103" s="918" t="s">
        <v>33</v>
      </c>
      <c r="H103" s="918" t="s">
        <v>34</v>
      </c>
      <c r="I103" s="918" t="s">
        <v>33</v>
      </c>
      <c r="J103" s="918" t="s">
        <v>34</v>
      </c>
      <c r="K103" s="918" t="s">
        <v>33</v>
      </c>
      <c r="L103" s="918" t="s">
        <v>34</v>
      </c>
      <c r="M103" s="918" t="s">
        <v>35</v>
      </c>
      <c r="N103" s="935"/>
      <c r="O103" s="1330"/>
      <c r="P103" s="1330"/>
    </row>
    <row r="104" spans="1:19" ht="16.5" thickBot="1">
      <c r="A104" s="1331"/>
      <c r="B104" s="1331"/>
      <c r="C104" s="919" t="s">
        <v>186</v>
      </c>
      <c r="D104" s="919" t="s">
        <v>185</v>
      </c>
      <c r="E104" s="919" t="s">
        <v>186</v>
      </c>
      <c r="F104" s="919" t="s">
        <v>185</v>
      </c>
      <c r="G104" s="919" t="s">
        <v>186</v>
      </c>
      <c r="H104" s="919" t="s">
        <v>185</v>
      </c>
      <c r="I104" s="919" t="s">
        <v>186</v>
      </c>
      <c r="J104" s="919" t="s">
        <v>185</v>
      </c>
      <c r="K104" s="919" t="s">
        <v>186</v>
      </c>
      <c r="L104" s="919" t="s">
        <v>185</v>
      </c>
      <c r="M104" s="919" t="s">
        <v>181</v>
      </c>
      <c r="N104" s="919"/>
      <c r="O104" s="1331"/>
      <c r="P104" s="1331"/>
    </row>
    <row r="105" spans="1:19" ht="16.5" thickTop="1">
      <c r="A105" s="1336" t="s">
        <v>54</v>
      </c>
      <c r="B105" s="1336"/>
      <c r="C105" s="637">
        <v>0</v>
      </c>
      <c r="D105" s="637">
        <v>0</v>
      </c>
      <c r="E105" s="637">
        <v>0</v>
      </c>
      <c r="F105" s="637">
        <v>0</v>
      </c>
      <c r="G105" s="637">
        <v>0</v>
      </c>
      <c r="H105" s="637">
        <v>0</v>
      </c>
      <c r="I105" s="637">
        <v>0</v>
      </c>
      <c r="J105" s="637">
        <v>0</v>
      </c>
      <c r="K105" s="637">
        <f>SUM(I105,G105,E105,C105)</f>
        <v>0</v>
      </c>
      <c r="L105" s="637">
        <f t="shared" ref="L105:L124" si="14">SUM(J105,H105,F105,D105)</f>
        <v>0</v>
      </c>
      <c r="M105" s="637">
        <f>SUM(K105:L105)</f>
        <v>0</v>
      </c>
      <c r="N105" s="352"/>
      <c r="O105" s="1078" t="s">
        <v>449</v>
      </c>
      <c r="P105" s="1078"/>
      <c r="S105" s="643"/>
    </row>
    <row r="106" spans="1:19" ht="15.75">
      <c r="A106" s="1344" t="s">
        <v>55</v>
      </c>
      <c r="B106" s="1345"/>
      <c r="C106" s="931">
        <v>7</v>
      </c>
      <c r="D106" s="931">
        <v>0</v>
      </c>
      <c r="E106" s="931">
        <v>41</v>
      </c>
      <c r="F106" s="931">
        <v>0</v>
      </c>
      <c r="G106" s="931">
        <v>80</v>
      </c>
      <c r="H106" s="931">
        <v>0</v>
      </c>
      <c r="I106" s="931">
        <v>58</v>
      </c>
      <c r="J106" s="931">
        <v>0</v>
      </c>
      <c r="K106" s="931">
        <f t="shared" ref="K106:K113" si="15">SUM(I106,G106,E106,C106)</f>
        <v>186</v>
      </c>
      <c r="L106" s="931">
        <f t="shared" si="14"/>
        <v>0</v>
      </c>
      <c r="M106" s="931">
        <f t="shared" ref="M106:M124" si="16">SUM(K106:L106)</f>
        <v>186</v>
      </c>
      <c r="N106" s="544"/>
      <c r="O106" s="1077" t="s">
        <v>191</v>
      </c>
      <c r="P106" s="1077"/>
      <c r="S106" s="642"/>
    </row>
    <row r="107" spans="1:19" ht="15.75">
      <c r="A107" s="1344" t="s">
        <v>56</v>
      </c>
      <c r="B107" s="1345"/>
      <c r="C107" s="931">
        <v>0</v>
      </c>
      <c r="D107" s="931">
        <v>0</v>
      </c>
      <c r="E107" s="931">
        <v>0</v>
      </c>
      <c r="F107" s="931">
        <v>0</v>
      </c>
      <c r="G107" s="931">
        <v>0</v>
      </c>
      <c r="H107" s="931">
        <v>0</v>
      </c>
      <c r="I107" s="931">
        <v>0</v>
      </c>
      <c r="J107" s="931">
        <v>0</v>
      </c>
      <c r="K107" s="931">
        <f t="shared" si="15"/>
        <v>0</v>
      </c>
      <c r="L107" s="931">
        <f t="shared" si="14"/>
        <v>0</v>
      </c>
      <c r="M107" s="931">
        <f t="shared" si="16"/>
        <v>0</v>
      </c>
      <c r="N107" s="544"/>
      <c r="O107" s="1077" t="s">
        <v>192</v>
      </c>
      <c r="P107" s="1077"/>
      <c r="S107" s="642"/>
    </row>
    <row r="108" spans="1:19" ht="59.25">
      <c r="A108" s="1136" t="s">
        <v>461</v>
      </c>
      <c r="B108" s="641" t="s">
        <v>344</v>
      </c>
      <c r="C108" s="931">
        <v>14</v>
      </c>
      <c r="D108" s="931">
        <v>36</v>
      </c>
      <c r="E108" s="931">
        <v>26</v>
      </c>
      <c r="F108" s="931">
        <v>37</v>
      </c>
      <c r="G108" s="931">
        <v>64</v>
      </c>
      <c r="H108" s="931">
        <v>24</v>
      </c>
      <c r="I108" s="931">
        <v>31</v>
      </c>
      <c r="J108" s="931">
        <v>35</v>
      </c>
      <c r="K108" s="931">
        <f t="shared" si="15"/>
        <v>135</v>
      </c>
      <c r="L108" s="931">
        <f t="shared" si="14"/>
        <v>132</v>
      </c>
      <c r="M108" s="931">
        <f t="shared" si="16"/>
        <v>267</v>
      </c>
      <c r="N108" s="544"/>
      <c r="O108" s="404" t="s">
        <v>453</v>
      </c>
      <c r="P108" s="1091" t="s">
        <v>179</v>
      </c>
      <c r="S108" s="1091"/>
    </row>
    <row r="109" spans="1:19" ht="15.75">
      <c r="A109" s="1127"/>
      <c r="B109" s="641" t="s">
        <v>345</v>
      </c>
      <c r="C109" s="931">
        <v>10</v>
      </c>
      <c r="D109" s="931">
        <v>0</v>
      </c>
      <c r="E109" s="931">
        <v>57</v>
      </c>
      <c r="F109" s="931">
        <v>0</v>
      </c>
      <c r="G109" s="931">
        <v>200</v>
      </c>
      <c r="H109" s="931">
        <v>0</v>
      </c>
      <c r="I109" s="931">
        <v>203</v>
      </c>
      <c r="J109" s="931">
        <v>0</v>
      </c>
      <c r="K109" s="931">
        <f t="shared" si="15"/>
        <v>470</v>
      </c>
      <c r="L109" s="931">
        <f t="shared" si="14"/>
        <v>0</v>
      </c>
      <c r="M109" s="931">
        <f t="shared" si="16"/>
        <v>470</v>
      </c>
      <c r="N109" s="544"/>
      <c r="O109" s="404" t="s">
        <v>454</v>
      </c>
      <c r="P109" s="1092"/>
      <c r="S109" s="1092"/>
    </row>
    <row r="110" spans="1:19" ht="15.75">
      <c r="A110" s="1127"/>
      <c r="B110" s="641" t="s">
        <v>346</v>
      </c>
      <c r="C110" s="931">
        <v>16</v>
      </c>
      <c r="D110" s="931">
        <v>0</v>
      </c>
      <c r="E110" s="931">
        <v>68</v>
      </c>
      <c r="F110" s="931">
        <v>0</v>
      </c>
      <c r="G110" s="931">
        <v>120</v>
      </c>
      <c r="H110" s="931">
        <v>0</v>
      </c>
      <c r="I110" s="931">
        <v>136</v>
      </c>
      <c r="J110" s="931">
        <v>0</v>
      </c>
      <c r="K110" s="931">
        <f t="shared" si="15"/>
        <v>340</v>
      </c>
      <c r="L110" s="931">
        <f t="shared" si="14"/>
        <v>0</v>
      </c>
      <c r="M110" s="931">
        <f t="shared" si="16"/>
        <v>340</v>
      </c>
      <c r="N110" s="544"/>
      <c r="O110" s="404" t="s">
        <v>455</v>
      </c>
      <c r="P110" s="1092"/>
      <c r="S110" s="1092"/>
    </row>
    <row r="111" spans="1:19" ht="15.75">
      <c r="A111" s="1127"/>
      <c r="B111" s="641" t="s">
        <v>341</v>
      </c>
      <c r="C111" s="931">
        <v>38</v>
      </c>
      <c r="D111" s="931">
        <v>8</v>
      </c>
      <c r="E111" s="931">
        <v>81</v>
      </c>
      <c r="F111" s="931">
        <v>16</v>
      </c>
      <c r="G111" s="931">
        <v>124</v>
      </c>
      <c r="H111" s="931">
        <v>12</v>
      </c>
      <c r="I111" s="931">
        <v>94</v>
      </c>
      <c r="J111" s="931">
        <v>7</v>
      </c>
      <c r="K111" s="931">
        <f t="shared" si="15"/>
        <v>337</v>
      </c>
      <c r="L111" s="931">
        <f t="shared" si="14"/>
        <v>43</v>
      </c>
      <c r="M111" s="931">
        <f t="shared" si="16"/>
        <v>380</v>
      </c>
      <c r="N111" s="544"/>
      <c r="O111" s="404" t="s">
        <v>456</v>
      </c>
      <c r="P111" s="1092"/>
      <c r="S111" s="1092"/>
    </row>
    <row r="112" spans="1:19" ht="15.75">
      <c r="A112" s="1127"/>
      <c r="B112" s="641" t="s">
        <v>342</v>
      </c>
      <c r="C112" s="931">
        <v>5</v>
      </c>
      <c r="D112" s="931">
        <v>4</v>
      </c>
      <c r="E112" s="931">
        <v>2</v>
      </c>
      <c r="F112" s="931">
        <v>2</v>
      </c>
      <c r="G112" s="931">
        <v>3</v>
      </c>
      <c r="H112" s="931">
        <v>4</v>
      </c>
      <c r="I112" s="931">
        <v>20</v>
      </c>
      <c r="J112" s="931">
        <v>5</v>
      </c>
      <c r="K112" s="931">
        <f t="shared" si="15"/>
        <v>30</v>
      </c>
      <c r="L112" s="931">
        <f t="shared" si="14"/>
        <v>15</v>
      </c>
      <c r="M112" s="931">
        <f t="shared" si="16"/>
        <v>45</v>
      </c>
      <c r="N112" s="544"/>
      <c r="O112" s="404" t="s">
        <v>457</v>
      </c>
      <c r="P112" s="1092"/>
      <c r="S112" s="1092"/>
    </row>
    <row r="113" spans="1:19" ht="15.75">
      <c r="A113" s="1127"/>
      <c r="B113" s="641" t="s">
        <v>343</v>
      </c>
      <c r="C113" s="931">
        <v>46</v>
      </c>
      <c r="D113" s="931">
        <v>37</v>
      </c>
      <c r="E113" s="931">
        <v>47</v>
      </c>
      <c r="F113" s="931">
        <v>33</v>
      </c>
      <c r="G113" s="931">
        <v>54</v>
      </c>
      <c r="H113" s="931">
        <v>60</v>
      </c>
      <c r="I113" s="931">
        <v>44</v>
      </c>
      <c r="J113" s="931">
        <v>22</v>
      </c>
      <c r="K113" s="931">
        <f t="shared" si="15"/>
        <v>191</v>
      </c>
      <c r="L113" s="931">
        <f t="shared" si="14"/>
        <v>152</v>
      </c>
      <c r="M113" s="931">
        <f t="shared" si="16"/>
        <v>343</v>
      </c>
      <c r="N113" s="544"/>
      <c r="O113" s="404" t="s">
        <v>458</v>
      </c>
      <c r="P113" s="1092"/>
      <c r="S113" s="1092"/>
    </row>
    <row r="114" spans="1:19" ht="15.75">
      <c r="A114" s="1075" t="s">
        <v>64</v>
      </c>
      <c r="B114" s="1076"/>
      <c r="C114" s="602">
        <v>0</v>
      </c>
      <c r="D114" s="602">
        <v>0</v>
      </c>
      <c r="E114" s="602">
        <v>0</v>
      </c>
      <c r="F114" s="602">
        <v>0</v>
      </c>
      <c r="G114" s="931">
        <v>0</v>
      </c>
      <c r="H114" s="602">
        <v>0</v>
      </c>
      <c r="I114" s="602">
        <v>0</v>
      </c>
      <c r="J114" s="602">
        <v>0</v>
      </c>
      <c r="K114" s="931">
        <f>SUM(I114,G114,E114,C114)</f>
        <v>0</v>
      </c>
      <c r="L114" s="931">
        <f t="shared" si="14"/>
        <v>0</v>
      </c>
      <c r="M114" s="931">
        <f t="shared" si="16"/>
        <v>0</v>
      </c>
      <c r="N114" s="662"/>
      <c r="O114" s="1077" t="s">
        <v>367</v>
      </c>
      <c r="P114" s="1077"/>
      <c r="S114" s="642"/>
    </row>
    <row r="115" spans="1:19" ht="15.75">
      <c r="A115" s="1344" t="s">
        <v>65</v>
      </c>
      <c r="B115" s="1345"/>
      <c r="C115" s="931">
        <v>0</v>
      </c>
      <c r="D115" s="931">
        <v>0</v>
      </c>
      <c r="E115" s="931">
        <v>10</v>
      </c>
      <c r="F115" s="931">
        <v>0</v>
      </c>
      <c r="G115" s="931">
        <v>10</v>
      </c>
      <c r="H115" s="931">
        <v>0</v>
      </c>
      <c r="I115" s="931">
        <v>0</v>
      </c>
      <c r="J115" s="931">
        <v>0</v>
      </c>
      <c r="K115" s="931">
        <f>SUM(I115,G115,E115,C115)</f>
        <v>20</v>
      </c>
      <c r="L115" s="931">
        <f t="shared" si="14"/>
        <v>0</v>
      </c>
      <c r="M115" s="931">
        <f t="shared" si="16"/>
        <v>20</v>
      </c>
      <c r="N115" s="544"/>
      <c r="O115" s="1077" t="s">
        <v>199</v>
      </c>
      <c r="P115" s="1077"/>
      <c r="S115" s="642"/>
    </row>
    <row r="116" spans="1:19" ht="15.75">
      <c r="A116" s="1344" t="s">
        <v>113</v>
      </c>
      <c r="B116" s="1345"/>
      <c r="C116" s="931">
        <v>14</v>
      </c>
      <c r="D116" s="931">
        <v>0</v>
      </c>
      <c r="E116" s="931">
        <v>82</v>
      </c>
      <c r="F116" s="931">
        <v>0</v>
      </c>
      <c r="G116" s="931">
        <v>112</v>
      </c>
      <c r="H116" s="931">
        <v>0</v>
      </c>
      <c r="I116" s="931">
        <v>85</v>
      </c>
      <c r="J116" s="931">
        <v>0</v>
      </c>
      <c r="K116" s="931">
        <f t="shared" ref="K116:K123" si="17">SUM(I116,G116,E116,C116)</f>
        <v>293</v>
      </c>
      <c r="L116" s="931">
        <f t="shared" si="14"/>
        <v>0</v>
      </c>
      <c r="M116" s="931">
        <f t="shared" si="16"/>
        <v>293</v>
      </c>
      <c r="N116" s="544"/>
      <c r="O116" s="1077" t="s">
        <v>200</v>
      </c>
      <c r="P116" s="1077"/>
      <c r="S116" s="642"/>
    </row>
    <row r="117" spans="1:19" ht="15.75">
      <c r="A117" s="1344" t="s">
        <v>114</v>
      </c>
      <c r="B117" s="1345"/>
      <c r="C117" s="931">
        <v>5</v>
      </c>
      <c r="D117" s="931">
        <v>0</v>
      </c>
      <c r="E117" s="931">
        <v>14</v>
      </c>
      <c r="F117" s="931">
        <v>0</v>
      </c>
      <c r="G117" s="931">
        <v>17</v>
      </c>
      <c r="H117" s="931">
        <v>0</v>
      </c>
      <c r="I117" s="931">
        <v>25</v>
      </c>
      <c r="J117" s="931">
        <v>0</v>
      </c>
      <c r="K117" s="931">
        <f t="shared" si="17"/>
        <v>61</v>
      </c>
      <c r="L117" s="931">
        <f t="shared" si="14"/>
        <v>0</v>
      </c>
      <c r="M117" s="931">
        <f t="shared" si="16"/>
        <v>61</v>
      </c>
      <c r="N117" s="544"/>
      <c r="O117" s="1077" t="s">
        <v>450</v>
      </c>
      <c r="P117" s="1077"/>
      <c r="S117" s="642"/>
    </row>
    <row r="118" spans="1:19" ht="15.75">
      <c r="A118" s="1344" t="s">
        <v>137</v>
      </c>
      <c r="B118" s="1345"/>
      <c r="C118" s="931">
        <v>0</v>
      </c>
      <c r="D118" s="931">
        <v>0</v>
      </c>
      <c r="E118" s="931">
        <v>0</v>
      </c>
      <c r="F118" s="931">
        <v>0</v>
      </c>
      <c r="G118" s="931">
        <v>0</v>
      </c>
      <c r="H118" s="931">
        <v>0</v>
      </c>
      <c r="I118" s="931">
        <v>0</v>
      </c>
      <c r="J118" s="931">
        <v>0</v>
      </c>
      <c r="K118" s="931">
        <f t="shared" si="17"/>
        <v>0</v>
      </c>
      <c r="L118" s="931">
        <f t="shared" si="14"/>
        <v>0</v>
      </c>
      <c r="M118" s="931">
        <f t="shared" si="16"/>
        <v>0</v>
      </c>
      <c r="N118" s="544"/>
      <c r="O118" s="1077" t="s">
        <v>451</v>
      </c>
      <c r="P118" s="1077"/>
      <c r="S118" s="642"/>
    </row>
    <row r="119" spans="1:19" ht="15.75">
      <c r="A119" s="1344" t="s">
        <v>69</v>
      </c>
      <c r="B119" s="1345"/>
      <c r="C119" s="931">
        <v>0</v>
      </c>
      <c r="D119" s="931">
        <v>0</v>
      </c>
      <c r="E119" s="931">
        <v>0</v>
      </c>
      <c r="F119" s="931">
        <v>0</v>
      </c>
      <c r="G119" s="931">
        <v>0</v>
      </c>
      <c r="H119" s="931">
        <v>0</v>
      </c>
      <c r="I119" s="931">
        <v>0</v>
      </c>
      <c r="J119" s="931">
        <v>0</v>
      </c>
      <c r="K119" s="931">
        <f t="shared" si="17"/>
        <v>0</v>
      </c>
      <c r="L119" s="931">
        <f t="shared" si="14"/>
        <v>0</v>
      </c>
      <c r="M119" s="931">
        <f t="shared" si="16"/>
        <v>0</v>
      </c>
      <c r="N119" s="544"/>
      <c r="O119" s="1077" t="s">
        <v>452</v>
      </c>
      <c r="P119" s="1077"/>
      <c r="S119" s="642"/>
    </row>
    <row r="120" spans="1:19" ht="15.75">
      <c r="A120" s="1344" t="s">
        <v>70</v>
      </c>
      <c r="B120" s="1345"/>
      <c r="C120" s="931">
        <v>0</v>
      </c>
      <c r="D120" s="931">
        <v>0</v>
      </c>
      <c r="E120" s="931">
        <v>0</v>
      </c>
      <c r="F120" s="931">
        <v>0</v>
      </c>
      <c r="G120" s="931">
        <v>0</v>
      </c>
      <c r="H120" s="931">
        <v>0</v>
      </c>
      <c r="I120" s="931">
        <v>0</v>
      </c>
      <c r="J120" s="931">
        <v>0</v>
      </c>
      <c r="K120" s="931">
        <f t="shared" si="17"/>
        <v>0</v>
      </c>
      <c r="L120" s="931">
        <f t="shared" si="14"/>
        <v>0</v>
      </c>
      <c r="M120" s="931">
        <f t="shared" si="16"/>
        <v>0</v>
      </c>
      <c r="N120" s="544"/>
      <c r="O120" s="1077" t="s">
        <v>204</v>
      </c>
      <c r="P120" s="1077"/>
      <c r="S120" s="642"/>
    </row>
    <row r="121" spans="1:19" ht="15.75">
      <c r="A121" s="1344" t="s">
        <v>71</v>
      </c>
      <c r="B121" s="1345"/>
      <c r="C121" s="931">
        <v>19</v>
      </c>
      <c r="D121" s="931">
        <v>28</v>
      </c>
      <c r="E121" s="931">
        <v>27</v>
      </c>
      <c r="F121" s="931">
        <v>37</v>
      </c>
      <c r="G121" s="931">
        <v>44</v>
      </c>
      <c r="H121" s="931">
        <v>21</v>
      </c>
      <c r="I121" s="931">
        <v>32</v>
      </c>
      <c r="J121" s="931">
        <v>15</v>
      </c>
      <c r="K121" s="931">
        <f t="shared" si="17"/>
        <v>122</v>
      </c>
      <c r="L121" s="931">
        <f t="shared" si="14"/>
        <v>101</v>
      </c>
      <c r="M121" s="931">
        <f t="shared" si="16"/>
        <v>223</v>
      </c>
      <c r="N121" s="544"/>
      <c r="O121" s="1077" t="s">
        <v>205</v>
      </c>
      <c r="P121" s="1077"/>
      <c r="S121" s="642"/>
    </row>
    <row r="122" spans="1:19" ht="15.75">
      <c r="A122" s="1344" t="s">
        <v>72</v>
      </c>
      <c r="B122" s="1345"/>
      <c r="C122" s="931">
        <v>0</v>
      </c>
      <c r="D122" s="931">
        <v>0</v>
      </c>
      <c r="E122" s="931">
        <v>0</v>
      </c>
      <c r="F122" s="931">
        <v>0</v>
      </c>
      <c r="G122" s="931">
        <v>0</v>
      </c>
      <c r="H122" s="931">
        <v>0</v>
      </c>
      <c r="I122" s="931">
        <v>0</v>
      </c>
      <c r="J122" s="931">
        <v>0</v>
      </c>
      <c r="K122" s="931">
        <f t="shared" si="17"/>
        <v>0</v>
      </c>
      <c r="L122" s="931">
        <f t="shared" si="14"/>
        <v>0</v>
      </c>
      <c r="M122" s="931">
        <f t="shared" si="16"/>
        <v>0</v>
      </c>
      <c r="N122" s="544"/>
      <c r="O122" s="1077" t="s">
        <v>206</v>
      </c>
      <c r="P122" s="1077"/>
      <c r="S122" s="642"/>
    </row>
    <row r="123" spans="1:19" ht="16.5" thickBot="1">
      <c r="A123" s="1336" t="s">
        <v>73</v>
      </c>
      <c r="B123" s="1336"/>
      <c r="C123" s="637">
        <v>37</v>
      </c>
      <c r="D123" s="637">
        <v>0</v>
      </c>
      <c r="E123" s="637">
        <v>59</v>
      </c>
      <c r="F123" s="637">
        <v>0</v>
      </c>
      <c r="G123" s="637">
        <v>93</v>
      </c>
      <c r="H123" s="637">
        <v>0</v>
      </c>
      <c r="I123" s="637">
        <v>86</v>
      </c>
      <c r="J123" s="637">
        <v>0</v>
      </c>
      <c r="K123" s="637">
        <f t="shared" si="17"/>
        <v>275</v>
      </c>
      <c r="L123" s="637">
        <f t="shared" si="14"/>
        <v>0</v>
      </c>
      <c r="M123" s="637">
        <f t="shared" si="16"/>
        <v>275</v>
      </c>
      <c r="N123" s="352"/>
      <c r="O123" s="1089" t="s">
        <v>382</v>
      </c>
      <c r="P123" s="1089"/>
      <c r="S123" s="649"/>
    </row>
    <row r="124" spans="1:19" ht="17.25" thickTop="1" thickBot="1">
      <c r="A124" s="1332" t="s">
        <v>32</v>
      </c>
      <c r="B124" s="1332"/>
      <c r="C124" s="644">
        <f>SUM(C105:C123)</f>
        <v>211</v>
      </c>
      <c r="D124" s="644">
        <f t="shared" ref="D124:J124" si="18">SUM(D105:D123)</f>
        <v>113</v>
      </c>
      <c r="E124" s="644">
        <f t="shared" si="18"/>
        <v>514</v>
      </c>
      <c r="F124" s="644">
        <f t="shared" si="18"/>
        <v>125</v>
      </c>
      <c r="G124" s="644">
        <f t="shared" si="18"/>
        <v>921</v>
      </c>
      <c r="H124" s="644">
        <f t="shared" si="18"/>
        <v>121</v>
      </c>
      <c r="I124" s="644">
        <f t="shared" si="18"/>
        <v>814</v>
      </c>
      <c r="J124" s="644">
        <f t="shared" si="18"/>
        <v>84</v>
      </c>
      <c r="K124" s="644">
        <f>SUM(I124,G124,E124,C124)</f>
        <v>2460</v>
      </c>
      <c r="L124" s="644">
        <f t="shared" si="14"/>
        <v>443</v>
      </c>
      <c r="M124" s="644">
        <f t="shared" si="16"/>
        <v>2903</v>
      </c>
      <c r="N124" s="79"/>
      <c r="O124" s="79" t="s">
        <v>181</v>
      </c>
      <c r="P124" s="650"/>
    </row>
  </sheetData>
  <mergeCells count="26">
    <mergeCell ref="P13:P18"/>
    <mergeCell ref="A3:B3"/>
    <mergeCell ref="N3:O3"/>
    <mergeCell ref="A2:O2"/>
    <mergeCell ref="A1:N1"/>
    <mergeCell ref="A13:A18"/>
    <mergeCell ref="A75:A80"/>
    <mergeCell ref="N91:P91"/>
    <mergeCell ref="P75:P80"/>
    <mergeCell ref="N66:P71"/>
    <mergeCell ref="A66:B71"/>
    <mergeCell ref="C68:D68"/>
    <mergeCell ref="E68:F68"/>
    <mergeCell ref="G68:H68"/>
    <mergeCell ref="I68:J68"/>
    <mergeCell ref="K68:M68"/>
    <mergeCell ref="I69:J69"/>
    <mergeCell ref="K69:M69"/>
    <mergeCell ref="A64:O64"/>
    <mergeCell ref="A63:P63"/>
    <mergeCell ref="A65:B65"/>
    <mergeCell ref="N65:O65"/>
    <mergeCell ref="G69:H69"/>
    <mergeCell ref="E69:F69"/>
    <mergeCell ref="C66:M66"/>
    <mergeCell ref="C67:M67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dimension ref="A1:Z158"/>
  <sheetViews>
    <sheetView rightToLeft="1" topLeftCell="A134" workbookViewId="0">
      <selection sqref="A1:T158"/>
    </sheetView>
  </sheetViews>
  <sheetFormatPr defaultRowHeight="12.75"/>
  <sheetData>
    <row r="1" spans="1:23" ht="18">
      <c r="A1" s="1471" t="s">
        <v>1046</v>
      </c>
      <c r="B1" s="1471"/>
      <c r="C1" s="1471"/>
      <c r="D1" s="1471"/>
      <c r="E1" s="1471"/>
      <c r="F1" s="1471"/>
      <c r="G1" s="1471"/>
      <c r="H1" s="1471"/>
      <c r="I1" s="1471"/>
      <c r="J1" s="1471"/>
      <c r="K1" s="1471"/>
      <c r="L1" s="1471"/>
      <c r="M1" s="1471"/>
      <c r="N1" s="1471"/>
      <c r="O1" s="1471"/>
      <c r="P1" s="1471"/>
      <c r="Q1" s="1471"/>
      <c r="R1" s="1471"/>
      <c r="S1" s="1471"/>
      <c r="T1" s="1471"/>
    </row>
    <row r="2" spans="1:23" ht="18">
      <c r="A2" s="1471" t="s">
        <v>1074</v>
      </c>
      <c r="B2" s="1471"/>
      <c r="C2" s="1471"/>
      <c r="D2" s="1471"/>
      <c r="E2" s="1471"/>
      <c r="F2" s="1471"/>
      <c r="G2" s="1471"/>
      <c r="H2" s="1471"/>
      <c r="I2" s="1471"/>
      <c r="J2" s="1471"/>
      <c r="K2" s="1471"/>
      <c r="L2" s="1471"/>
      <c r="M2" s="1471"/>
      <c r="N2" s="1471"/>
      <c r="O2" s="1471"/>
      <c r="P2" s="1471"/>
      <c r="Q2" s="1471"/>
      <c r="R2" s="1471"/>
      <c r="S2" s="1471"/>
      <c r="T2" s="1471"/>
    </row>
    <row r="3" spans="1:23" ht="18.75" thickBot="1">
      <c r="A3" s="1537" t="s">
        <v>1075</v>
      </c>
      <c r="B3" s="1537"/>
      <c r="C3" s="936"/>
      <c r="D3" s="936"/>
      <c r="E3" s="936"/>
      <c r="F3" s="936"/>
      <c r="G3" s="936"/>
      <c r="H3" s="936"/>
      <c r="I3" s="936"/>
      <c r="J3" s="936"/>
      <c r="K3" s="936"/>
      <c r="L3" s="936"/>
      <c r="M3" s="936"/>
      <c r="N3" s="936"/>
      <c r="O3" s="936"/>
      <c r="P3" s="936"/>
      <c r="Q3" s="1537" t="s">
        <v>1076</v>
      </c>
      <c r="R3" s="1537"/>
      <c r="S3" s="1346"/>
      <c r="T3" s="96"/>
      <c r="U3" s="96"/>
      <c r="V3" s="96"/>
      <c r="W3" s="96"/>
    </row>
    <row r="4" spans="1:23" ht="16.5" thickTop="1">
      <c r="A4" s="1347" t="s">
        <v>41</v>
      </c>
      <c r="B4" s="1347"/>
      <c r="C4" s="1347" t="s">
        <v>1077</v>
      </c>
      <c r="D4" s="1347"/>
      <c r="E4" s="1347"/>
      <c r="F4" s="1347"/>
      <c r="G4" s="1347"/>
      <c r="H4" s="1347"/>
      <c r="I4" s="1347"/>
      <c r="J4" s="1347"/>
      <c r="K4" s="1347"/>
      <c r="L4" s="1347"/>
      <c r="M4" s="1347"/>
      <c r="N4" s="1347"/>
      <c r="O4" s="1347"/>
      <c r="P4" s="1347"/>
      <c r="Q4" s="1347"/>
      <c r="R4" s="1347" t="s">
        <v>180</v>
      </c>
      <c r="S4" s="1347"/>
      <c r="T4" s="256"/>
    </row>
    <row r="5" spans="1:23" ht="15.75">
      <c r="A5" s="1348"/>
      <c r="B5" s="1348"/>
      <c r="C5" s="937"/>
      <c r="D5" s="937"/>
      <c r="E5" s="937"/>
      <c r="F5" s="1348" t="s">
        <v>1078</v>
      </c>
      <c r="G5" s="1348"/>
      <c r="H5" s="1348"/>
      <c r="I5" s="1348"/>
      <c r="J5" s="1348"/>
      <c r="K5" s="1348"/>
      <c r="L5" s="1348"/>
      <c r="M5" s="1348"/>
      <c r="N5" s="1348"/>
      <c r="O5" s="1348"/>
      <c r="P5" s="1348"/>
      <c r="Q5" s="937"/>
      <c r="R5" s="1348"/>
      <c r="S5" s="1348"/>
      <c r="T5" s="256"/>
    </row>
    <row r="6" spans="1:23" ht="31.5">
      <c r="A6" s="1348"/>
      <c r="B6" s="1348"/>
      <c r="C6" s="1348" t="s">
        <v>75</v>
      </c>
      <c r="D6" s="1348"/>
      <c r="E6" s="1348" t="s">
        <v>79</v>
      </c>
      <c r="F6" s="1348"/>
      <c r="G6" s="1348" t="s">
        <v>80</v>
      </c>
      <c r="H6" s="1348"/>
      <c r="I6" s="1276" t="s">
        <v>49</v>
      </c>
      <c r="J6" s="1276"/>
      <c r="K6" s="1276" t="s">
        <v>50</v>
      </c>
      <c r="L6" s="1276"/>
      <c r="M6" s="1276" t="s">
        <v>51</v>
      </c>
      <c r="N6" s="1276"/>
      <c r="O6" s="1276" t="s">
        <v>32</v>
      </c>
      <c r="P6" s="1276"/>
      <c r="Q6" s="1276"/>
      <c r="R6" s="1348"/>
      <c r="S6" s="1348"/>
      <c r="T6" s="256"/>
    </row>
    <row r="7" spans="1:23" ht="31.5">
      <c r="A7" s="1348"/>
      <c r="B7" s="1348"/>
      <c r="C7" s="1273" t="s">
        <v>241</v>
      </c>
      <c r="D7" s="1273"/>
      <c r="E7" s="1273" t="s">
        <v>228</v>
      </c>
      <c r="F7" s="1273"/>
      <c r="G7" s="1273" t="s">
        <v>229</v>
      </c>
      <c r="H7" s="1273"/>
      <c r="I7" s="1276" t="s">
        <v>230</v>
      </c>
      <c r="J7" s="1276"/>
      <c r="K7" s="1276" t="s">
        <v>231</v>
      </c>
      <c r="L7" s="1276"/>
      <c r="M7" s="1276" t="s">
        <v>239</v>
      </c>
      <c r="N7" s="1276"/>
      <c r="O7" s="1276" t="s">
        <v>181</v>
      </c>
      <c r="P7" s="1276"/>
      <c r="Q7" s="1276"/>
      <c r="R7" s="1348"/>
      <c r="S7" s="1348"/>
      <c r="T7" s="256"/>
    </row>
    <row r="8" spans="1:23" ht="15.75">
      <c r="A8" s="1348"/>
      <c r="B8" s="1348"/>
      <c r="C8" s="938" t="s">
        <v>131</v>
      </c>
      <c r="D8" s="938" t="s">
        <v>34</v>
      </c>
      <c r="E8" s="938" t="s">
        <v>131</v>
      </c>
      <c r="F8" s="938" t="s">
        <v>34</v>
      </c>
      <c r="G8" s="938" t="s">
        <v>131</v>
      </c>
      <c r="H8" s="938" t="s">
        <v>34</v>
      </c>
      <c r="I8" s="566" t="s">
        <v>33</v>
      </c>
      <c r="J8" s="566" t="s">
        <v>34</v>
      </c>
      <c r="K8" s="566" t="s">
        <v>33</v>
      </c>
      <c r="L8" s="566" t="s">
        <v>34</v>
      </c>
      <c r="M8" s="566" t="s">
        <v>33</v>
      </c>
      <c r="N8" s="566" t="s">
        <v>34</v>
      </c>
      <c r="O8" s="566" t="s">
        <v>33</v>
      </c>
      <c r="P8" s="566" t="s">
        <v>34</v>
      </c>
      <c r="Q8" s="566" t="s">
        <v>35</v>
      </c>
      <c r="R8" s="1348"/>
      <c r="S8" s="1348"/>
      <c r="T8" s="256"/>
    </row>
    <row r="9" spans="1:23" ht="15.75">
      <c r="A9" s="1349"/>
      <c r="B9" s="1349"/>
      <c r="C9" s="939" t="s">
        <v>186</v>
      </c>
      <c r="D9" s="939" t="s">
        <v>185</v>
      </c>
      <c r="E9" s="939" t="s">
        <v>186</v>
      </c>
      <c r="F9" s="939" t="s">
        <v>185</v>
      </c>
      <c r="G9" s="939" t="s">
        <v>186</v>
      </c>
      <c r="H9" s="939" t="s">
        <v>185</v>
      </c>
      <c r="I9" s="882" t="s">
        <v>186</v>
      </c>
      <c r="J9" s="882" t="s">
        <v>185</v>
      </c>
      <c r="K9" s="882" t="s">
        <v>186</v>
      </c>
      <c r="L9" s="882" t="s">
        <v>185</v>
      </c>
      <c r="M9" s="882" t="s">
        <v>186</v>
      </c>
      <c r="N9" s="882" t="s">
        <v>185</v>
      </c>
      <c r="O9" s="882" t="s">
        <v>186</v>
      </c>
      <c r="P9" s="882" t="s">
        <v>185</v>
      </c>
      <c r="Q9" s="882" t="s">
        <v>181</v>
      </c>
      <c r="R9" s="1349"/>
      <c r="S9" s="1349"/>
    </row>
    <row r="10" spans="1:23" ht="15.75">
      <c r="A10" s="1336" t="s">
        <v>54</v>
      </c>
      <c r="B10" s="1336"/>
      <c r="C10" s="637">
        <f t="shared" ref="C10:N10" si="0">C39+C73+C107+C139</f>
        <v>0</v>
      </c>
      <c r="D10" s="637">
        <f t="shared" si="0"/>
        <v>0</v>
      </c>
      <c r="E10" s="637">
        <f t="shared" si="0"/>
        <v>0</v>
      </c>
      <c r="F10" s="637">
        <f t="shared" si="0"/>
        <v>0</v>
      </c>
      <c r="G10" s="637">
        <f t="shared" si="0"/>
        <v>0</v>
      </c>
      <c r="H10" s="637">
        <f t="shared" si="0"/>
        <v>0</v>
      </c>
      <c r="I10" s="637">
        <f t="shared" si="0"/>
        <v>0</v>
      </c>
      <c r="J10" s="637">
        <f t="shared" si="0"/>
        <v>0</v>
      </c>
      <c r="K10" s="637">
        <f t="shared" si="0"/>
        <v>0</v>
      </c>
      <c r="L10" s="637">
        <f t="shared" si="0"/>
        <v>0</v>
      </c>
      <c r="M10" s="637">
        <f t="shared" si="0"/>
        <v>0</v>
      </c>
      <c r="N10" s="637">
        <f t="shared" si="0"/>
        <v>0</v>
      </c>
      <c r="O10" s="637">
        <f>SUM(M10,K10,I10,G10,E10,C10)</f>
        <v>0</v>
      </c>
      <c r="P10" s="637">
        <f>SUM(N10,L10,J10,H10,F10,D10)</f>
        <v>0</v>
      </c>
      <c r="Q10" s="637">
        <f>SUM(O10:P10)</f>
        <v>0</v>
      </c>
      <c r="R10" s="1126" t="s">
        <v>449</v>
      </c>
      <c r="S10" s="1126"/>
    </row>
    <row r="11" spans="1:23" ht="15.75">
      <c r="A11" s="1335" t="s">
        <v>55</v>
      </c>
      <c r="B11" s="1335"/>
      <c r="C11" s="931">
        <f t="shared" ref="C11:N11" si="1">C40+C74+C108+C140</f>
        <v>7</v>
      </c>
      <c r="D11" s="931">
        <f t="shared" si="1"/>
        <v>0</v>
      </c>
      <c r="E11" s="931">
        <f t="shared" si="1"/>
        <v>11</v>
      </c>
      <c r="F11" s="931">
        <f t="shared" si="1"/>
        <v>0</v>
      </c>
      <c r="G11" s="931">
        <f t="shared" si="1"/>
        <v>30</v>
      </c>
      <c r="H11" s="931">
        <f t="shared" si="1"/>
        <v>0</v>
      </c>
      <c r="I11" s="931">
        <f t="shared" si="1"/>
        <v>40</v>
      </c>
      <c r="J11" s="931">
        <f t="shared" si="1"/>
        <v>0</v>
      </c>
      <c r="K11" s="931">
        <f t="shared" si="1"/>
        <v>86</v>
      </c>
      <c r="L11" s="931">
        <f t="shared" si="1"/>
        <v>0</v>
      </c>
      <c r="M11" s="931">
        <f t="shared" si="1"/>
        <v>145</v>
      </c>
      <c r="N11" s="931">
        <f t="shared" si="1"/>
        <v>0</v>
      </c>
      <c r="O11" s="931">
        <f t="shared" ref="O11:P29" si="2">SUM(M11,K11,I11,G11,E11,C11)</f>
        <v>319</v>
      </c>
      <c r="P11" s="931">
        <f t="shared" si="2"/>
        <v>0</v>
      </c>
      <c r="Q11" s="931">
        <f t="shared" ref="Q11:Q29" si="3">SUM(O11:P11)</f>
        <v>319</v>
      </c>
      <c r="R11" s="1077" t="s">
        <v>191</v>
      </c>
      <c r="S11" s="1077"/>
    </row>
    <row r="12" spans="1:23" ht="15.75">
      <c r="A12" s="1335" t="s">
        <v>56</v>
      </c>
      <c r="B12" s="1335"/>
      <c r="C12" s="931">
        <f t="shared" ref="C12:N12" si="4">C41+C75+C109+C141</f>
        <v>0</v>
      </c>
      <c r="D12" s="931">
        <f t="shared" si="4"/>
        <v>0</v>
      </c>
      <c r="E12" s="931">
        <f t="shared" si="4"/>
        <v>0</v>
      </c>
      <c r="F12" s="931">
        <f t="shared" si="4"/>
        <v>0</v>
      </c>
      <c r="G12" s="931">
        <f t="shared" si="4"/>
        <v>0</v>
      </c>
      <c r="H12" s="931">
        <f t="shared" si="4"/>
        <v>0</v>
      </c>
      <c r="I12" s="931">
        <f t="shared" si="4"/>
        <v>0</v>
      </c>
      <c r="J12" s="931">
        <f t="shared" si="4"/>
        <v>0</v>
      </c>
      <c r="K12" s="931">
        <f t="shared" si="4"/>
        <v>0</v>
      </c>
      <c r="L12" s="931">
        <f t="shared" si="4"/>
        <v>0</v>
      </c>
      <c r="M12" s="931">
        <f t="shared" si="4"/>
        <v>0</v>
      </c>
      <c r="N12" s="931">
        <f t="shared" si="4"/>
        <v>0</v>
      </c>
      <c r="O12" s="931">
        <f t="shared" si="2"/>
        <v>0</v>
      </c>
      <c r="P12" s="931">
        <f t="shared" si="2"/>
        <v>0</v>
      </c>
      <c r="Q12" s="931">
        <f t="shared" si="3"/>
        <v>0</v>
      </c>
      <c r="R12" s="1077" t="s">
        <v>192</v>
      </c>
      <c r="S12" s="1077"/>
    </row>
    <row r="13" spans="1:23" ht="59.25">
      <c r="A13" s="1136" t="s">
        <v>386</v>
      </c>
      <c r="B13" s="641" t="s">
        <v>344</v>
      </c>
      <c r="C13" s="931">
        <f t="shared" ref="C13:N13" si="5">C42+C76+C110+C142</f>
        <v>17</v>
      </c>
      <c r="D13" s="931">
        <f t="shared" si="5"/>
        <v>16</v>
      </c>
      <c r="E13" s="931">
        <f t="shared" si="5"/>
        <v>22</v>
      </c>
      <c r="F13" s="931">
        <f t="shared" si="5"/>
        <v>17</v>
      </c>
      <c r="G13" s="931">
        <f t="shared" si="5"/>
        <v>64</v>
      </c>
      <c r="H13" s="931">
        <f t="shared" si="5"/>
        <v>17</v>
      </c>
      <c r="I13" s="931">
        <f t="shared" si="5"/>
        <v>59</v>
      </c>
      <c r="J13" s="931">
        <f t="shared" si="5"/>
        <v>51</v>
      </c>
      <c r="K13" s="931">
        <f t="shared" si="5"/>
        <v>75</v>
      </c>
      <c r="L13" s="931">
        <f t="shared" si="5"/>
        <v>53</v>
      </c>
      <c r="M13" s="931">
        <f t="shared" si="5"/>
        <v>88</v>
      </c>
      <c r="N13" s="931">
        <f t="shared" si="5"/>
        <v>46</v>
      </c>
      <c r="O13" s="931">
        <f t="shared" si="2"/>
        <v>325</v>
      </c>
      <c r="P13" s="931">
        <f t="shared" si="2"/>
        <v>200</v>
      </c>
      <c r="Q13" s="931">
        <f t="shared" si="3"/>
        <v>525</v>
      </c>
      <c r="R13" s="404" t="s">
        <v>453</v>
      </c>
      <c r="S13" s="1092" t="s">
        <v>179</v>
      </c>
    </row>
    <row r="14" spans="1:23" ht="15.75">
      <c r="A14" s="1127"/>
      <c r="B14" s="641" t="s">
        <v>345</v>
      </c>
      <c r="C14" s="931">
        <f t="shared" ref="C14:N14" si="6">C43+C77+C111+C143</f>
        <v>7</v>
      </c>
      <c r="D14" s="931">
        <f t="shared" si="6"/>
        <v>0</v>
      </c>
      <c r="E14" s="931">
        <f t="shared" si="6"/>
        <v>51</v>
      </c>
      <c r="F14" s="931">
        <f t="shared" si="6"/>
        <v>0</v>
      </c>
      <c r="G14" s="931">
        <f t="shared" si="6"/>
        <v>106</v>
      </c>
      <c r="H14" s="931">
        <f t="shared" si="6"/>
        <v>0</v>
      </c>
      <c r="I14" s="931">
        <f t="shared" si="6"/>
        <v>189</v>
      </c>
      <c r="J14" s="931">
        <f t="shared" si="6"/>
        <v>0</v>
      </c>
      <c r="K14" s="931">
        <f t="shared" si="6"/>
        <v>197</v>
      </c>
      <c r="L14" s="931">
        <f t="shared" si="6"/>
        <v>0</v>
      </c>
      <c r="M14" s="931">
        <f t="shared" si="6"/>
        <v>232</v>
      </c>
      <c r="N14" s="931">
        <f t="shared" si="6"/>
        <v>0</v>
      </c>
      <c r="O14" s="931">
        <f t="shared" si="2"/>
        <v>782</v>
      </c>
      <c r="P14" s="931">
        <f t="shared" si="2"/>
        <v>0</v>
      </c>
      <c r="Q14" s="931">
        <f t="shared" si="3"/>
        <v>782</v>
      </c>
      <c r="R14" s="404" t="s">
        <v>454</v>
      </c>
      <c r="S14" s="1092"/>
    </row>
    <row r="15" spans="1:23" ht="15.75">
      <c r="A15" s="1127"/>
      <c r="B15" s="641" t="s">
        <v>346</v>
      </c>
      <c r="C15" s="931">
        <f t="shared" ref="C15:N15" si="7">C44+C78+C112+C144</f>
        <v>11</v>
      </c>
      <c r="D15" s="931">
        <f t="shared" si="7"/>
        <v>0</v>
      </c>
      <c r="E15" s="931">
        <f t="shared" si="7"/>
        <v>15</v>
      </c>
      <c r="F15" s="931">
        <f t="shared" si="7"/>
        <v>0</v>
      </c>
      <c r="G15" s="931">
        <f t="shared" si="7"/>
        <v>52</v>
      </c>
      <c r="H15" s="931">
        <f t="shared" si="7"/>
        <v>0</v>
      </c>
      <c r="I15" s="931">
        <f t="shared" si="7"/>
        <v>91</v>
      </c>
      <c r="J15" s="931">
        <f t="shared" si="7"/>
        <v>0</v>
      </c>
      <c r="K15" s="931">
        <f t="shared" si="7"/>
        <v>205</v>
      </c>
      <c r="L15" s="931">
        <f t="shared" si="7"/>
        <v>0</v>
      </c>
      <c r="M15" s="931">
        <f t="shared" si="7"/>
        <v>315</v>
      </c>
      <c r="N15" s="931">
        <f t="shared" si="7"/>
        <v>0</v>
      </c>
      <c r="O15" s="931">
        <f t="shared" si="2"/>
        <v>689</v>
      </c>
      <c r="P15" s="931">
        <f t="shared" si="2"/>
        <v>0</v>
      </c>
      <c r="Q15" s="931">
        <f t="shared" si="3"/>
        <v>689</v>
      </c>
      <c r="R15" s="404" t="s">
        <v>455</v>
      </c>
      <c r="S15" s="1092"/>
    </row>
    <row r="16" spans="1:23" ht="15.75">
      <c r="A16" s="1127"/>
      <c r="B16" s="641" t="s">
        <v>341</v>
      </c>
      <c r="C16" s="931">
        <f t="shared" ref="C16:N16" si="8">C45+C79+C113+C145</f>
        <v>53</v>
      </c>
      <c r="D16" s="931">
        <f t="shared" si="8"/>
        <v>7</v>
      </c>
      <c r="E16" s="931">
        <f t="shared" si="8"/>
        <v>48</v>
      </c>
      <c r="F16" s="931">
        <f t="shared" si="8"/>
        <v>11</v>
      </c>
      <c r="G16" s="931">
        <f t="shared" si="8"/>
        <v>79</v>
      </c>
      <c r="H16" s="931">
        <f t="shared" si="8"/>
        <v>13</v>
      </c>
      <c r="I16" s="931">
        <f t="shared" si="8"/>
        <v>119</v>
      </c>
      <c r="J16" s="931">
        <f t="shared" si="8"/>
        <v>8</v>
      </c>
      <c r="K16" s="931">
        <f t="shared" si="8"/>
        <v>98</v>
      </c>
      <c r="L16" s="931">
        <f t="shared" si="8"/>
        <v>3</v>
      </c>
      <c r="M16" s="931">
        <f t="shared" si="8"/>
        <v>124</v>
      </c>
      <c r="N16" s="931">
        <f t="shared" si="8"/>
        <v>7</v>
      </c>
      <c r="O16" s="931">
        <f t="shared" si="2"/>
        <v>521</v>
      </c>
      <c r="P16" s="931">
        <f t="shared" si="2"/>
        <v>49</v>
      </c>
      <c r="Q16" s="931">
        <f t="shared" si="3"/>
        <v>570</v>
      </c>
      <c r="R16" s="404" t="s">
        <v>456</v>
      </c>
      <c r="S16" s="1092"/>
    </row>
    <row r="17" spans="1:26" ht="15.75">
      <c r="A17" s="1127"/>
      <c r="B17" s="641" t="s">
        <v>342</v>
      </c>
      <c r="C17" s="931">
        <f t="shared" ref="C17:N17" si="9">C46+C80+C114+C146</f>
        <v>0</v>
      </c>
      <c r="D17" s="931">
        <f t="shared" si="9"/>
        <v>0</v>
      </c>
      <c r="E17" s="931">
        <f t="shared" si="9"/>
        <v>11</v>
      </c>
      <c r="F17" s="931">
        <f t="shared" si="9"/>
        <v>0</v>
      </c>
      <c r="G17" s="931">
        <f t="shared" si="9"/>
        <v>23</v>
      </c>
      <c r="H17" s="931">
        <f t="shared" si="9"/>
        <v>0</v>
      </c>
      <c r="I17" s="931">
        <f t="shared" si="9"/>
        <v>20</v>
      </c>
      <c r="J17" s="931">
        <f t="shared" si="9"/>
        <v>0</v>
      </c>
      <c r="K17" s="931">
        <f t="shared" si="9"/>
        <v>15</v>
      </c>
      <c r="L17" s="931">
        <f t="shared" si="9"/>
        <v>4</v>
      </c>
      <c r="M17" s="931">
        <f t="shared" si="9"/>
        <v>8</v>
      </c>
      <c r="N17" s="931">
        <f t="shared" si="9"/>
        <v>10</v>
      </c>
      <c r="O17" s="931">
        <f t="shared" si="2"/>
        <v>77</v>
      </c>
      <c r="P17" s="931">
        <f t="shared" si="2"/>
        <v>14</v>
      </c>
      <c r="Q17" s="931">
        <f t="shared" si="3"/>
        <v>91</v>
      </c>
      <c r="R17" s="404" t="s">
        <v>457</v>
      </c>
      <c r="S17" s="1092"/>
    </row>
    <row r="18" spans="1:26" ht="15.75">
      <c r="A18" s="1127"/>
      <c r="B18" s="641" t="s">
        <v>343</v>
      </c>
      <c r="C18" s="931">
        <f t="shared" ref="C18:N18" si="10">C47+C81+C115+C147</f>
        <v>45</v>
      </c>
      <c r="D18" s="931">
        <f t="shared" si="10"/>
        <v>28</v>
      </c>
      <c r="E18" s="931">
        <f t="shared" si="10"/>
        <v>61</v>
      </c>
      <c r="F18" s="931">
        <f t="shared" si="10"/>
        <v>37</v>
      </c>
      <c r="G18" s="931">
        <f t="shared" si="10"/>
        <v>124</v>
      </c>
      <c r="H18" s="931">
        <f t="shared" si="10"/>
        <v>68</v>
      </c>
      <c r="I18" s="931">
        <f t="shared" si="10"/>
        <v>106</v>
      </c>
      <c r="J18" s="931">
        <f t="shared" si="10"/>
        <v>51</v>
      </c>
      <c r="K18" s="931">
        <f t="shared" si="10"/>
        <v>151</v>
      </c>
      <c r="L18" s="931">
        <f t="shared" si="10"/>
        <v>42</v>
      </c>
      <c r="M18" s="931">
        <f t="shared" si="10"/>
        <v>144</v>
      </c>
      <c r="N18" s="931">
        <f t="shared" si="10"/>
        <v>49</v>
      </c>
      <c r="O18" s="931">
        <f t="shared" si="2"/>
        <v>631</v>
      </c>
      <c r="P18" s="931">
        <f t="shared" si="2"/>
        <v>275</v>
      </c>
      <c r="Q18" s="931">
        <f t="shared" si="3"/>
        <v>906</v>
      </c>
      <c r="R18" s="404" t="s">
        <v>458</v>
      </c>
      <c r="S18" s="1092"/>
    </row>
    <row r="19" spans="1:26" ht="15.75">
      <c r="A19" s="1088" t="s">
        <v>64</v>
      </c>
      <c r="B19" s="1088"/>
      <c r="C19" s="931">
        <f t="shared" ref="C19:N19" si="11">C48+C82+C116+C148</f>
        <v>0</v>
      </c>
      <c r="D19" s="931">
        <f t="shared" si="11"/>
        <v>0</v>
      </c>
      <c r="E19" s="931">
        <f t="shared" si="11"/>
        <v>0</v>
      </c>
      <c r="F19" s="931">
        <f t="shared" si="11"/>
        <v>0</v>
      </c>
      <c r="G19" s="931">
        <f t="shared" si="11"/>
        <v>0</v>
      </c>
      <c r="H19" s="931">
        <f t="shared" si="11"/>
        <v>0</v>
      </c>
      <c r="I19" s="931">
        <f t="shared" si="11"/>
        <v>0</v>
      </c>
      <c r="J19" s="931">
        <f t="shared" si="11"/>
        <v>0</v>
      </c>
      <c r="K19" s="931">
        <f t="shared" si="11"/>
        <v>0</v>
      </c>
      <c r="L19" s="931">
        <f t="shared" si="11"/>
        <v>0</v>
      </c>
      <c r="M19" s="931">
        <f t="shared" si="11"/>
        <v>0</v>
      </c>
      <c r="N19" s="931">
        <f t="shared" si="11"/>
        <v>0</v>
      </c>
      <c r="O19" s="931">
        <f t="shared" si="2"/>
        <v>0</v>
      </c>
      <c r="P19" s="931">
        <f t="shared" si="2"/>
        <v>0</v>
      </c>
      <c r="Q19" s="931">
        <f t="shared" si="3"/>
        <v>0</v>
      </c>
      <c r="R19" s="1077" t="s">
        <v>367</v>
      </c>
      <c r="S19" s="1077"/>
      <c r="T19" s="360"/>
      <c r="U19" s="681"/>
      <c r="V19" s="930"/>
      <c r="W19" s="930"/>
      <c r="X19" s="681"/>
      <c r="Y19" s="810"/>
    </row>
    <row r="20" spans="1:26" ht="15.75">
      <c r="A20" s="1335" t="s">
        <v>65</v>
      </c>
      <c r="B20" s="1335"/>
      <c r="C20" s="931">
        <f t="shared" ref="C20:N20" si="12">C49+C83+C117+C149</f>
        <v>11</v>
      </c>
      <c r="D20" s="931">
        <f t="shared" si="12"/>
        <v>0</v>
      </c>
      <c r="E20" s="931">
        <f t="shared" si="12"/>
        <v>13</v>
      </c>
      <c r="F20" s="931">
        <f t="shared" si="12"/>
        <v>0</v>
      </c>
      <c r="G20" s="931">
        <f t="shared" si="12"/>
        <v>26</v>
      </c>
      <c r="H20" s="931">
        <f t="shared" si="12"/>
        <v>0</v>
      </c>
      <c r="I20" s="931">
        <f t="shared" si="12"/>
        <v>25</v>
      </c>
      <c r="J20" s="931">
        <f t="shared" si="12"/>
        <v>0</v>
      </c>
      <c r="K20" s="931">
        <f t="shared" si="12"/>
        <v>24</v>
      </c>
      <c r="L20" s="931">
        <f t="shared" si="12"/>
        <v>0</v>
      </c>
      <c r="M20" s="931">
        <f t="shared" si="12"/>
        <v>20</v>
      </c>
      <c r="N20" s="931">
        <f t="shared" si="12"/>
        <v>0</v>
      </c>
      <c r="O20" s="931">
        <f t="shared" si="2"/>
        <v>119</v>
      </c>
      <c r="P20" s="931">
        <f t="shared" si="2"/>
        <v>0</v>
      </c>
      <c r="Q20" s="931">
        <f t="shared" si="3"/>
        <v>119</v>
      </c>
      <c r="R20" s="1077" t="s">
        <v>199</v>
      </c>
      <c r="S20" s="1077"/>
      <c r="Z20" s="1338"/>
    </row>
    <row r="21" spans="1:26" ht="15.75">
      <c r="A21" s="1335" t="s">
        <v>113</v>
      </c>
      <c r="B21" s="1335"/>
      <c r="C21" s="931">
        <f t="shared" ref="C21:N21" si="13">C50+C84+C118+C150</f>
        <v>29</v>
      </c>
      <c r="D21" s="931">
        <f t="shared" si="13"/>
        <v>0</v>
      </c>
      <c r="E21" s="931">
        <f t="shared" si="13"/>
        <v>36</v>
      </c>
      <c r="F21" s="931">
        <f t="shared" si="13"/>
        <v>0</v>
      </c>
      <c r="G21" s="931">
        <f t="shared" si="13"/>
        <v>19</v>
      </c>
      <c r="H21" s="931">
        <f t="shared" si="13"/>
        <v>0</v>
      </c>
      <c r="I21" s="931">
        <f t="shared" si="13"/>
        <v>48</v>
      </c>
      <c r="J21" s="931">
        <f t="shared" si="13"/>
        <v>0</v>
      </c>
      <c r="K21" s="931">
        <f t="shared" si="13"/>
        <v>153</v>
      </c>
      <c r="L21" s="931">
        <f t="shared" si="13"/>
        <v>0</v>
      </c>
      <c r="M21" s="931">
        <f t="shared" si="13"/>
        <v>620</v>
      </c>
      <c r="N21" s="931">
        <f t="shared" si="13"/>
        <v>0</v>
      </c>
      <c r="O21" s="931">
        <f t="shared" si="2"/>
        <v>905</v>
      </c>
      <c r="P21" s="931">
        <f t="shared" si="2"/>
        <v>0</v>
      </c>
      <c r="Q21" s="931">
        <f t="shared" si="3"/>
        <v>905</v>
      </c>
      <c r="R21" s="1077" t="s">
        <v>200</v>
      </c>
      <c r="S21" s="1077"/>
      <c r="Z21" s="1338"/>
    </row>
    <row r="22" spans="1:26" ht="15.75">
      <c r="A22" s="1335" t="s">
        <v>114</v>
      </c>
      <c r="B22" s="1335"/>
      <c r="C22" s="931">
        <f t="shared" ref="C22:N22" si="14">C51+C85+C119+C151</f>
        <v>11</v>
      </c>
      <c r="D22" s="931">
        <f t="shared" si="14"/>
        <v>0</v>
      </c>
      <c r="E22" s="931">
        <f t="shared" si="14"/>
        <v>12</v>
      </c>
      <c r="F22" s="931">
        <f t="shared" si="14"/>
        <v>0</v>
      </c>
      <c r="G22" s="931">
        <f t="shared" si="14"/>
        <v>44</v>
      </c>
      <c r="H22" s="931">
        <f t="shared" si="14"/>
        <v>0</v>
      </c>
      <c r="I22" s="931">
        <f t="shared" si="14"/>
        <v>50</v>
      </c>
      <c r="J22" s="931">
        <f t="shared" si="14"/>
        <v>0</v>
      </c>
      <c r="K22" s="931">
        <f t="shared" si="14"/>
        <v>0</v>
      </c>
      <c r="L22" s="931">
        <f t="shared" si="14"/>
        <v>0</v>
      </c>
      <c r="M22" s="931">
        <f t="shared" si="14"/>
        <v>5</v>
      </c>
      <c r="N22" s="931">
        <f t="shared" si="14"/>
        <v>0</v>
      </c>
      <c r="O22" s="931">
        <f t="shared" si="2"/>
        <v>122</v>
      </c>
      <c r="P22" s="931">
        <f t="shared" si="2"/>
        <v>0</v>
      </c>
      <c r="Q22" s="931">
        <f t="shared" si="3"/>
        <v>122</v>
      </c>
      <c r="R22" s="1077" t="s">
        <v>450</v>
      </c>
      <c r="S22" s="1077"/>
      <c r="U22" s="716"/>
      <c r="V22" s="716"/>
      <c r="Z22" s="1338"/>
    </row>
    <row r="23" spans="1:26" ht="15.75">
      <c r="A23" s="1335" t="s">
        <v>137</v>
      </c>
      <c r="B23" s="1335"/>
      <c r="C23" s="931">
        <f t="shared" ref="C23:N23" si="15">C52+C86+C120+C152</f>
        <v>0</v>
      </c>
      <c r="D23" s="931">
        <f t="shared" si="15"/>
        <v>0</v>
      </c>
      <c r="E23" s="931">
        <f t="shared" si="15"/>
        <v>0</v>
      </c>
      <c r="F23" s="931">
        <f t="shared" si="15"/>
        <v>0</v>
      </c>
      <c r="G23" s="931">
        <f t="shared" si="15"/>
        <v>0</v>
      </c>
      <c r="H23" s="931">
        <f t="shared" si="15"/>
        <v>0</v>
      </c>
      <c r="I23" s="931">
        <f t="shared" si="15"/>
        <v>0</v>
      </c>
      <c r="J23" s="931">
        <f t="shared" si="15"/>
        <v>0</v>
      </c>
      <c r="K23" s="931">
        <f t="shared" si="15"/>
        <v>0</v>
      </c>
      <c r="L23" s="931">
        <f t="shared" si="15"/>
        <v>0</v>
      </c>
      <c r="M23" s="931">
        <f t="shared" si="15"/>
        <v>0</v>
      </c>
      <c r="N23" s="931">
        <f t="shared" si="15"/>
        <v>0</v>
      </c>
      <c r="O23" s="931">
        <f t="shared" si="2"/>
        <v>0</v>
      </c>
      <c r="P23" s="931">
        <f t="shared" si="2"/>
        <v>0</v>
      </c>
      <c r="Q23" s="931">
        <f t="shared" si="3"/>
        <v>0</v>
      </c>
      <c r="R23" s="1077" t="s">
        <v>451</v>
      </c>
      <c r="S23" s="1077"/>
      <c r="Z23" s="1338"/>
    </row>
    <row r="24" spans="1:26" ht="15.75">
      <c r="A24" s="1335" t="s">
        <v>69</v>
      </c>
      <c r="B24" s="1335"/>
      <c r="C24" s="931">
        <f t="shared" ref="C24:N24" si="16">C53+C87+C121+C153</f>
        <v>0</v>
      </c>
      <c r="D24" s="931">
        <f t="shared" si="16"/>
        <v>0</v>
      </c>
      <c r="E24" s="931">
        <f t="shared" si="16"/>
        <v>0</v>
      </c>
      <c r="F24" s="931">
        <f t="shared" si="16"/>
        <v>0</v>
      </c>
      <c r="G24" s="931">
        <f t="shared" si="16"/>
        <v>0</v>
      </c>
      <c r="H24" s="931">
        <f t="shared" si="16"/>
        <v>0</v>
      </c>
      <c r="I24" s="931">
        <f t="shared" si="16"/>
        <v>0</v>
      </c>
      <c r="J24" s="931">
        <f t="shared" si="16"/>
        <v>0</v>
      </c>
      <c r="K24" s="931">
        <f t="shared" si="16"/>
        <v>0</v>
      </c>
      <c r="L24" s="931">
        <f t="shared" si="16"/>
        <v>0</v>
      </c>
      <c r="M24" s="931">
        <f t="shared" si="16"/>
        <v>0</v>
      </c>
      <c r="N24" s="931">
        <f t="shared" si="16"/>
        <v>0</v>
      </c>
      <c r="O24" s="931">
        <f t="shared" si="2"/>
        <v>0</v>
      </c>
      <c r="P24" s="931">
        <f t="shared" si="2"/>
        <v>0</v>
      </c>
      <c r="Q24" s="931">
        <f t="shared" si="3"/>
        <v>0</v>
      </c>
      <c r="R24" s="1077" t="s">
        <v>452</v>
      </c>
      <c r="S24" s="1077"/>
      <c r="Z24" s="1339"/>
    </row>
    <row r="25" spans="1:26" ht="15.75">
      <c r="A25" s="1335" t="s">
        <v>70</v>
      </c>
      <c r="B25" s="1335"/>
      <c r="C25" s="931">
        <f t="shared" ref="C25:L25" si="17">C54+C88+C122+C154</f>
        <v>0</v>
      </c>
      <c r="D25" s="931">
        <f t="shared" si="17"/>
        <v>0</v>
      </c>
      <c r="E25" s="931">
        <f t="shared" si="17"/>
        <v>0</v>
      </c>
      <c r="F25" s="931">
        <f t="shared" si="17"/>
        <v>0</v>
      </c>
      <c r="G25" s="931">
        <f t="shared" si="17"/>
        <v>0</v>
      </c>
      <c r="H25" s="931">
        <f t="shared" si="17"/>
        <v>0</v>
      </c>
      <c r="I25" s="931">
        <f t="shared" si="17"/>
        <v>0</v>
      </c>
      <c r="J25" s="931">
        <f t="shared" si="17"/>
        <v>0</v>
      </c>
      <c r="K25" s="931">
        <f t="shared" si="17"/>
        <v>0</v>
      </c>
      <c r="L25" s="931">
        <f t="shared" si="17"/>
        <v>0</v>
      </c>
      <c r="M25" s="931">
        <v>0</v>
      </c>
      <c r="N25" s="931">
        <v>0</v>
      </c>
      <c r="O25" s="931">
        <v>0</v>
      </c>
      <c r="P25" s="931">
        <v>0</v>
      </c>
      <c r="Q25" s="931">
        <v>0</v>
      </c>
      <c r="R25" s="1077" t="s">
        <v>204</v>
      </c>
      <c r="S25" s="1077"/>
    </row>
    <row r="26" spans="1:26" ht="15.75">
      <c r="A26" s="1335" t="s">
        <v>71</v>
      </c>
      <c r="B26" s="1335"/>
      <c r="C26" s="931">
        <f t="shared" ref="C26:L26" si="18">C55+C89+C123+C155</f>
        <v>61</v>
      </c>
      <c r="D26" s="931">
        <f t="shared" si="18"/>
        <v>19</v>
      </c>
      <c r="E26" s="931">
        <f t="shared" si="18"/>
        <v>47</v>
      </c>
      <c r="F26" s="931">
        <f t="shared" si="18"/>
        <v>9</v>
      </c>
      <c r="G26" s="931">
        <f t="shared" si="18"/>
        <v>20</v>
      </c>
      <c r="H26" s="931">
        <f t="shared" si="18"/>
        <v>0</v>
      </c>
      <c r="I26" s="931">
        <f t="shared" si="18"/>
        <v>20</v>
      </c>
      <c r="J26" s="931">
        <f t="shared" si="18"/>
        <v>34</v>
      </c>
      <c r="K26" s="931">
        <f t="shared" si="18"/>
        <v>0</v>
      </c>
      <c r="L26" s="931">
        <f t="shared" si="18"/>
        <v>0</v>
      </c>
      <c r="M26" s="931">
        <v>31</v>
      </c>
      <c r="N26" s="931">
        <v>30</v>
      </c>
      <c r="O26" s="931">
        <f t="shared" si="2"/>
        <v>179</v>
      </c>
      <c r="P26" s="931">
        <f t="shared" si="2"/>
        <v>92</v>
      </c>
      <c r="Q26" s="931">
        <f t="shared" si="3"/>
        <v>271</v>
      </c>
      <c r="R26" s="1077" t="s">
        <v>205</v>
      </c>
      <c r="S26" s="1077"/>
    </row>
    <row r="27" spans="1:26" ht="15.75">
      <c r="A27" s="1335" t="s">
        <v>72</v>
      </c>
      <c r="B27" s="1335"/>
      <c r="C27" s="931">
        <f t="shared" ref="C27:L27" si="19">C56+C90+C124+C156</f>
        <v>0</v>
      </c>
      <c r="D27" s="931">
        <f t="shared" si="19"/>
        <v>0</v>
      </c>
      <c r="E27" s="931">
        <f t="shared" si="19"/>
        <v>0</v>
      </c>
      <c r="F27" s="931">
        <f t="shared" si="19"/>
        <v>0</v>
      </c>
      <c r="G27" s="931">
        <f t="shared" si="19"/>
        <v>0</v>
      </c>
      <c r="H27" s="931">
        <f t="shared" si="19"/>
        <v>0</v>
      </c>
      <c r="I27" s="931">
        <f t="shared" si="19"/>
        <v>0</v>
      </c>
      <c r="J27" s="931">
        <f t="shared" si="19"/>
        <v>0</v>
      </c>
      <c r="K27" s="931">
        <f t="shared" si="19"/>
        <v>0</v>
      </c>
      <c r="L27" s="931">
        <f t="shared" si="19"/>
        <v>0</v>
      </c>
      <c r="M27" s="931">
        <f>M56+M90+M124+M156</f>
        <v>0</v>
      </c>
      <c r="N27" s="931">
        <f>N56+N90+N124+N156</f>
        <v>0</v>
      </c>
      <c r="O27" s="931">
        <f t="shared" si="2"/>
        <v>0</v>
      </c>
      <c r="P27" s="931">
        <f t="shared" si="2"/>
        <v>0</v>
      </c>
      <c r="Q27" s="931">
        <f t="shared" si="3"/>
        <v>0</v>
      </c>
      <c r="R27" s="1077" t="s">
        <v>206</v>
      </c>
      <c r="S27" s="1077"/>
      <c r="U27" s="44"/>
    </row>
    <row r="28" spans="1:26" ht="15.75">
      <c r="A28" s="1336" t="s">
        <v>73</v>
      </c>
      <c r="B28" s="1336"/>
      <c r="C28" s="637">
        <f t="shared" ref="C28:L28" si="20">C57+C91+C125+C157</f>
        <v>32</v>
      </c>
      <c r="D28" s="637">
        <f t="shared" si="20"/>
        <v>0</v>
      </c>
      <c r="E28" s="637">
        <f t="shared" si="20"/>
        <v>46</v>
      </c>
      <c r="F28" s="637">
        <f t="shared" si="20"/>
        <v>0</v>
      </c>
      <c r="G28" s="637">
        <f t="shared" si="20"/>
        <v>71</v>
      </c>
      <c r="H28" s="637">
        <f t="shared" si="20"/>
        <v>0</v>
      </c>
      <c r="I28" s="637">
        <f t="shared" si="20"/>
        <v>123</v>
      </c>
      <c r="J28" s="637">
        <f t="shared" si="20"/>
        <v>0</v>
      </c>
      <c r="K28" s="637">
        <f t="shared" si="20"/>
        <v>126</v>
      </c>
      <c r="L28" s="637">
        <f t="shared" si="20"/>
        <v>0</v>
      </c>
      <c r="M28" s="637">
        <f>M57+M91+M125+M157</f>
        <v>97</v>
      </c>
      <c r="N28" s="637">
        <f>N57+N91+N125+N157</f>
        <v>0</v>
      </c>
      <c r="O28" s="637">
        <f t="shared" si="2"/>
        <v>495</v>
      </c>
      <c r="P28" s="637">
        <f t="shared" si="2"/>
        <v>0</v>
      </c>
      <c r="Q28" s="637">
        <f t="shared" si="3"/>
        <v>495</v>
      </c>
      <c r="R28" s="1128" t="s">
        <v>382</v>
      </c>
      <c r="S28" s="1128"/>
    </row>
    <row r="29" spans="1:26" ht="15.75">
      <c r="A29" s="1332" t="s">
        <v>32</v>
      </c>
      <c r="B29" s="1332"/>
      <c r="C29" s="644">
        <f t="shared" ref="C29:N29" si="21">SUM(C10:C28)</f>
        <v>284</v>
      </c>
      <c r="D29" s="644">
        <f t="shared" si="21"/>
        <v>70</v>
      </c>
      <c r="E29" s="644">
        <f t="shared" si="21"/>
        <v>373</v>
      </c>
      <c r="F29" s="644">
        <f t="shared" si="21"/>
        <v>74</v>
      </c>
      <c r="G29" s="644">
        <f t="shared" si="21"/>
        <v>658</v>
      </c>
      <c r="H29" s="644">
        <f t="shared" si="21"/>
        <v>98</v>
      </c>
      <c r="I29" s="644">
        <f t="shared" si="21"/>
        <v>890</v>
      </c>
      <c r="J29" s="644">
        <f t="shared" si="21"/>
        <v>144</v>
      </c>
      <c r="K29" s="644">
        <f t="shared" si="21"/>
        <v>1130</v>
      </c>
      <c r="L29" s="644">
        <f t="shared" si="21"/>
        <v>102</v>
      </c>
      <c r="M29" s="644">
        <f t="shared" si="21"/>
        <v>1829</v>
      </c>
      <c r="N29" s="644">
        <f t="shared" si="21"/>
        <v>142</v>
      </c>
      <c r="O29" s="644">
        <f t="shared" si="2"/>
        <v>5164</v>
      </c>
      <c r="P29" s="644">
        <f t="shared" si="2"/>
        <v>630</v>
      </c>
      <c r="Q29" s="644">
        <f t="shared" si="3"/>
        <v>5794</v>
      </c>
      <c r="R29" s="79" t="s">
        <v>181</v>
      </c>
      <c r="S29" s="644"/>
    </row>
    <row r="30" spans="1:26" ht="18">
      <c r="A30" s="940"/>
      <c r="B30" s="940"/>
      <c r="C30" s="940"/>
      <c r="D30" s="940"/>
      <c r="E30" s="940"/>
      <c r="F30" s="940"/>
      <c r="G30" s="940"/>
      <c r="H30" s="940"/>
      <c r="I30" s="940"/>
      <c r="J30" s="940"/>
      <c r="K30" s="940"/>
      <c r="L30" s="940"/>
      <c r="M30" s="940"/>
      <c r="N30" s="940"/>
      <c r="O30" s="940"/>
      <c r="P30" s="940"/>
      <c r="Q30" s="940"/>
      <c r="R30" s="940"/>
      <c r="S30" s="940"/>
    </row>
    <row r="31" spans="1:26" ht="18">
      <c r="A31" s="738"/>
      <c r="B31" s="738"/>
      <c r="C31" s="738"/>
      <c r="D31" s="738"/>
      <c r="E31" s="738"/>
      <c r="F31" s="738"/>
      <c r="G31" s="738"/>
      <c r="H31" s="738"/>
      <c r="I31" s="738"/>
      <c r="J31" s="738"/>
      <c r="K31" s="738"/>
      <c r="L31" s="738"/>
      <c r="M31" s="738"/>
      <c r="N31" s="738"/>
      <c r="O31" s="738"/>
      <c r="P31" s="738"/>
      <c r="Q31" s="738"/>
      <c r="R31" s="738"/>
      <c r="S31" s="738"/>
    </row>
    <row r="32" spans="1:26" ht="54">
      <c r="A32" s="1191" t="s">
        <v>1079</v>
      </c>
      <c r="B32" s="1191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1192" t="s">
        <v>1080</v>
      </c>
      <c r="R32" s="1192"/>
      <c r="S32" s="1192"/>
    </row>
    <row r="33" spans="1:19" ht="15.75">
      <c r="A33" s="1329" t="s">
        <v>41</v>
      </c>
      <c r="B33" s="1329"/>
      <c r="C33" s="1329" t="s">
        <v>1081</v>
      </c>
      <c r="D33" s="1329"/>
      <c r="E33" s="1329"/>
      <c r="F33" s="1329"/>
      <c r="G33" s="1329"/>
      <c r="H33" s="1329"/>
      <c r="I33" s="1329"/>
      <c r="J33" s="1329"/>
      <c r="K33" s="1329"/>
      <c r="L33" s="1329"/>
      <c r="M33" s="1329"/>
      <c r="N33" s="1329"/>
      <c r="O33" s="1329"/>
      <c r="P33" s="1329"/>
      <c r="Q33" s="1329"/>
      <c r="R33" s="1329" t="s">
        <v>180</v>
      </c>
      <c r="S33" s="1329"/>
    </row>
    <row r="34" spans="1:19" ht="15.75">
      <c r="A34" s="1330"/>
      <c r="B34" s="1330"/>
      <c r="C34" s="1348" t="s">
        <v>1082</v>
      </c>
      <c r="D34" s="1348"/>
      <c r="E34" s="1348"/>
      <c r="F34" s="1348"/>
      <c r="G34" s="1348"/>
      <c r="H34" s="1348"/>
      <c r="I34" s="1348"/>
      <c r="J34" s="1348"/>
      <c r="K34" s="1348"/>
      <c r="L34" s="1348"/>
      <c r="M34" s="1348"/>
      <c r="N34" s="1348"/>
      <c r="O34" s="1348"/>
      <c r="P34" s="1348"/>
      <c r="Q34" s="1348"/>
      <c r="R34" s="1330"/>
      <c r="S34" s="1330"/>
    </row>
    <row r="35" spans="1:19" ht="15.75">
      <c r="A35" s="1330"/>
      <c r="B35" s="1330"/>
      <c r="C35" s="1330" t="s">
        <v>75</v>
      </c>
      <c r="D35" s="1330"/>
      <c r="E35" s="1330" t="s">
        <v>79</v>
      </c>
      <c r="F35" s="1330"/>
      <c r="G35" s="1330" t="s">
        <v>80</v>
      </c>
      <c r="H35" s="1330"/>
      <c r="I35" s="1330" t="s">
        <v>49</v>
      </c>
      <c r="J35" s="1330"/>
      <c r="K35" s="1330" t="s">
        <v>50</v>
      </c>
      <c r="L35" s="1330"/>
      <c r="M35" s="1330" t="s">
        <v>51</v>
      </c>
      <c r="N35" s="1330"/>
      <c r="O35" s="1330" t="s">
        <v>858</v>
      </c>
      <c r="P35" s="1330"/>
      <c r="Q35" s="1330"/>
      <c r="R35" s="1330"/>
      <c r="S35" s="1330"/>
    </row>
    <row r="36" spans="1:19" ht="15.75">
      <c r="A36" s="1330"/>
      <c r="B36" s="1330"/>
      <c r="C36" s="1082" t="s">
        <v>241</v>
      </c>
      <c r="D36" s="1082"/>
      <c r="E36" s="1082" t="s">
        <v>228</v>
      </c>
      <c r="F36" s="1082"/>
      <c r="G36" s="1082" t="s">
        <v>229</v>
      </c>
      <c r="H36" s="1082"/>
      <c r="I36" s="1082" t="s">
        <v>230</v>
      </c>
      <c r="J36" s="1082"/>
      <c r="K36" s="1330" t="s">
        <v>231</v>
      </c>
      <c r="L36" s="1330"/>
      <c r="M36" s="1330" t="s">
        <v>239</v>
      </c>
      <c r="N36" s="1330"/>
      <c r="O36" s="1330" t="s">
        <v>181</v>
      </c>
      <c r="P36" s="1330"/>
      <c r="Q36" s="1330"/>
      <c r="R36" s="1330"/>
      <c r="S36" s="1330"/>
    </row>
    <row r="37" spans="1:19" ht="15.75">
      <c r="A37" s="1330"/>
      <c r="B37" s="1330"/>
      <c r="C37" s="918" t="s">
        <v>131</v>
      </c>
      <c r="D37" s="918" t="s">
        <v>34</v>
      </c>
      <c r="E37" s="918" t="s">
        <v>131</v>
      </c>
      <c r="F37" s="918" t="s">
        <v>34</v>
      </c>
      <c r="G37" s="918" t="s">
        <v>131</v>
      </c>
      <c r="H37" s="918" t="s">
        <v>34</v>
      </c>
      <c r="I37" s="918" t="s">
        <v>33</v>
      </c>
      <c r="J37" s="918" t="s">
        <v>34</v>
      </c>
      <c r="K37" s="918" t="s">
        <v>33</v>
      </c>
      <c r="L37" s="918" t="s">
        <v>34</v>
      </c>
      <c r="M37" s="918" t="s">
        <v>33</v>
      </c>
      <c r="N37" s="918" t="s">
        <v>34</v>
      </c>
      <c r="O37" s="918" t="s">
        <v>33</v>
      </c>
      <c r="P37" s="918" t="s">
        <v>34</v>
      </c>
      <c r="Q37" s="918" t="s">
        <v>35</v>
      </c>
      <c r="R37" s="1330"/>
      <c r="S37" s="1330"/>
    </row>
    <row r="38" spans="1:19" ht="15.75">
      <c r="A38" s="1331"/>
      <c r="B38" s="1331"/>
      <c r="C38" s="919" t="s">
        <v>186</v>
      </c>
      <c r="D38" s="919" t="s">
        <v>185</v>
      </c>
      <c r="E38" s="919" t="s">
        <v>186</v>
      </c>
      <c r="F38" s="919" t="s">
        <v>185</v>
      </c>
      <c r="G38" s="919" t="s">
        <v>186</v>
      </c>
      <c r="H38" s="919" t="s">
        <v>185</v>
      </c>
      <c r="I38" s="919" t="s">
        <v>186</v>
      </c>
      <c r="J38" s="919" t="s">
        <v>185</v>
      </c>
      <c r="K38" s="919" t="s">
        <v>186</v>
      </c>
      <c r="L38" s="919" t="s">
        <v>185</v>
      </c>
      <c r="M38" s="919" t="s">
        <v>186</v>
      </c>
      <c r="N38" s="919" t="s">
        <v>185</v>
      </c>
      <c r="O38" s="919" t="s">
        <v>186</v>
      </c>
      <c r="P38" s="919" t="s">
        <v>185</v>
      </c>
      <c r="Q38" s="919" t="s">
        <v>181</v>
      </c>
      <c r="R38" s="1331"/>
      <c r="S38" s="1331"/>
    </row>
    <row r="39" spans="1:19" ht="15.75">
      <c r="A39" s="1336" t="s">
        <v>54</v>
      </c>
      <c r="B39" s="1336"/>
      <c r="C39" s="941">
        <v>0</v>
      </c>
      <c r="D39" s="941">
        <v>0</v>
      </c>
      <c r="E39" s="941">
        <v>0</v>
      </c>
      <c r="F39" s="941">
        <v>0</v>
      </c>
      <c r="G39" s="941">
        <v>0</v>
      </c>
      <c r="H39" s="941">
        <v>0</v>
      </c>
      <c r="I39" s="941">
        <v>0</v>
      </c>
      <c r="J39" s="941">
        <v>0</v>
      </c>
      <c r="K39" s="941">
        <v>0</v>
      </c>
      <c r="L39" s="941">
        <v>0</v>
      </c>
      <c r="M39" s="941">
        <v>0</v>
      </c>
      <c r="N39" s="941">
        <v>0</v>
      </c>
      <c r="O39" s="941">
        <f>SUM(M39,K39,I39,G39,E39,C39)</f>
        <v>0</v>
      </c>
      <c r="P39" s="941">
        <f t="shared" ref="P39:P57" si="22">SUM(N39,L39,J39,H39,F39,D39)</f>
        <v>0</v>
      </c>
      <c r="Q39" s="941">
        <f>SUM(O39:P39)</f>
        <v>0</v>
      </c>
      <c r="R39" s="1078" t="s">
        <v>449</v>
      </c>
      <c r="S39" s="1078"/>
    </row>
    <row r="40" spans="1:19" ht="15.75">
      <c r="A40" s="1335" t="s">
        <v>55</v>
      </c>
      <c r="B40" s="1335"/>
      <c r="C40" s="931">
        <v>7</v>
      </c>
      <c r="D40" s="931">
        <v>0</v>
      </c>
      <c r="E40" s="931">
        <v>1</v>
      </c>
      <c r="F40" s="931">
        <v>0</v>
      </c>
      <c r="G40" s="931">
        <v>0</v>
      </c>
      <c r="H40" s="931">
        <v>0</v>
      </c>
      <c r="I40" s="931">
        <v>0</v>
      </c>
      <c r="J40" s="931">
        <v>0</v>
      </c>
      <c r="K40" s="931">
        <v>0</v>
      </c>
      <c r="L40" s="931">
        <v>0</v>
      </c>
      <c r="M40" s="931">
        <v>0</v>
      </c>
      <c r="N40" s="931">
        <v>0</v>
      </c>
      <c r="O40" s="931">
        <f t="shared" ref="O40:O57" si="23">SUM(M40,K40,I40,G40,E40,C40)</f>
        <v>8</v>
      </c>
      <c r="P40" s="931">
        <f t="shared" si="22"/>
        <v>0</v>
      </c>
      <c r="Q40" s="931">
        <f t="shared" ref="Q40:Q58" si="24">SUM(O40:P40)</f>
        <v>8</v>
      </c>
      <c r="R40" s="1077" t="s">
        <v>191</v>
      </c>
      <c r="S40" s="1077"/>
    </row>
    <row r="41" spans="1:19" ht="15.75">
      <c r="A41" s="1335" t="s">
        <v>56</v>
      </c>
      <c r="B41" s="1335"/>
      <c r="C41" s="931">
        <v>0</v>
      </c>
      <c r="D41" s="931">
        <v>0</v>
      </c>
      <c r="E41" s="931">
        <v>0</v>
      </c>
      <c r="F41" s="931">
        <v>0</v>
      </c>
      <c r="G41" s="931">
        <v>0</v>
      </c>
      <c r="H41" s="931">
        <v>0</v>
      </c>
      <c r="I41" s="931">
        <v>0</v>
      </c>
      <c r="J41" s="931">
        <v>0</v>
      </c>
      <c r="K41" s="931">
        <v>0</v>
      </c>
      <c r="L41" s="931">
        <v>0</v>
      </c>
      <c r="M41" s="931">
        <v>0</v>
      </c>
      <c r="N41" s="931">
        <v>0</v>
      </c>
      <c r="O41" s="931">
        <f t="shared" si="23"/>
        <v>0</v>
      </c>
      <c r="P41" s="931">
        <f t="shared" si="22"/>
        <v>0</v>
      </c>
      <c r="Q41" s="931">
        <f t="shared" si="24"/>
        <v>0</v>
      </c>
      <c r="R41" s="1077" t="s">
        <v>192</v>
      </c>
      <c r="S41" s="1077"/>
    </row>
    <row r="42" spans="1:19" ht="59.25">
      <c r="A42" s="1136" t="s">
        <v>386</v>
      </c>
      <c r="B42" s="641" t="s">
        <v>344</v>
      </c>
      <c r="C42" s="931">
        <v>14</v>
      </c>
      <c r="D42" s="931">
        <v>12</v>
      </c>
      <c r="E42" s="931">
        <v>5</v>
      </c>
      <c r="F42" s="931">
        <v>4</v>
      </c>
      <c r="G42" s="931">
        <v>5</v>
      </c>
      <c r="H42" s="931">
        <v>6</v>
      </c>
      <c r="I42" s="931">
        <v>2</v>
      </c>
      <c r="J42" s="931">
        <v>20</v>
      </c>
      <c r="K42" s="931">
        <v>3</v>
      </c>
      <c r="L42" s="931">
        <v>6</v>
      </c>
      <c r="M42" s="931">
        <v>0</v>
      </c>
      <c r="N42" s="931">
        <v>5</v>
      </c>
      <c r="O42" s="931">
        <f t="shared" si="23"/>
        <v>29</v>
      </c>
      <c r="P42" s="931">
        <f t="shared" si="22"/>
        <v>53</v>
      </c>
      <c r="Q42" s="931">
        <f t="shared" si="24"/>
        <v>82</v>
      </c>
      <c r="R42" s="204" t="s">
        <v>453</v>
      </c>
      <c r="S42" s="1091" t="s">
        <v>179</v>
      </c>
    </row>
    <row r="43" spans="1:19" ht="15.75">
      <c r="A43" s="1127"/>
      <c r="B43" s="641" t="s">
        <v>345</v>
      </c>
      <c r="C43" s="931">
        <v>3</v>
      </c>
      <c r="D43" s="931">
        <v>0</v>
      </c>
      <c r="E43" s="931">
        <v>6</v>
      </c>
      <c r="F43" s="931">
        <v>0</v>
      </c>
      <c r="G43" s="931">
        <v>2</v>
      </c>
      <c r="H43" s="931">
        <v>0</v>
      </c>
      <c r="I43" s="931">
        <v>9</v>
      </c>
      <c r="J43" s="931">
        <v>0</v>
      </c>
      <c r="K43" s="931">
        <v>0</v>
      </c>
      <c r="L43" s="931">
        <v>0</v>
      </c>
      <c r="M43" s="931">
        <v>0</v>
      </c>
      <c r="N43" s="931">
        <v>0</v>
      </c>
      <c r="O43" s="931">
        <f t="shared" si="23"/>
        <v>20</v>
      </c>
      <c r="P43" s="931">
        <f t="shared" si="22"/>
        <v>0</v>
      </c>
      <c r="Q43" s="931">
        <f t="shared" si="24"/>
        <v>20</v>
      </c>
      <c r="R43" s="204" t="s">
        <v>454</v>
      </c>
      <c r="S43" s="1092"/>
    </row>
    <row r="44" spans="1:19" ht="15.75">
      <c r="A44" s="1127"/>
      <c r="B44" s="641" t="s">
        <v>346</v>
      </c>
      <c r="C44" s="931">
        <v>7</v>
      </c>
      <c r="D44" s="931">
        <v>0</v>
      </c>
      <c r="E44" s="931">
        <v>4</v>
      </c>
      <c r="F44" s="931">
        <v>0</v>
      </c>
      <c r="G44" s="931">
        <v>5</v>
      </c>
      <c r="H44" s="931">
        <v>0</v>
      </c>
      <c r="I44" s="931">
        <v>0</v>
      </c>
      <c r="J44" s="931">
        <v>0</v>
      </c>
      <c r="K44" s="931">
        <v>1</v>
      </c>
      <c r="L44" s="931">
        <v>0</v>
      </c>
      <c r="M44" s="931">
        <v>0</v>
      </c>
      <c r="N44" s="931">
        <v>0</v>
      </c>
      <c r="O44" s="931">
        <f t="shared" si="23"/>
        <v>17</v>
      </c>
      <c r="P44" s="931">
        <f t="shared" si="22"/>
        <v>0</v>
      </c>
      <c r="Q44" s="931">
        <f t="shared" si="24"/>
        <v>17</v>
      </c>
      <c r="R44" s="204" t="s">
        <v>455</v>
      </c>
      <c r="S44" s="1092"/>
    </row>
    <row r="45" spans="1:19" ht="15.75">
      <c r="A45" s="1127"/>
      <c r="B45" s="641" t="s">
        <v>341</v>
      </c>
      <c r="C45" s="931">
        <v>31</v>
      </c>
      <c r="D45" s="931">
        <v>2</v>
      </c>
      <c r="E45" s="931">
        <v>12</v>
      </c>
      <c r="F45" s="931">
        <v>1</v>
      </c>
      <c r="G45" s="931">
        <v>4</v>
      </c>
      <c r="H45" s="931">
        <v>2</v>
      </c>
      <c r="I45" s="931">
        <v>3</v>
      </c>
      <c r="J45" s="931">
        <v>0</v>
      </c>
      <c r="K45" s="931">
        <v>2</v>
      </c>
      <c r="L45" s="931">
        <v>0</v>
      </c>
      <c r="M45" s="931">
        <v>3</v>
      </c>
      <c r="N45" s="931">
        <v>0</v>
      </c>
      <c r="O45" s="931">
        <f t="shared" si="23"/>
        <v>55</v>
      </c>
      <c r="P45" s="931">
        <f t="shared" si="22"/>
        <v>5</v>
      </c>
      <c r="Q45" s="931">
        <f t="shared" si="24"/>
        <v>60</v>
      </c>
      <c r="R45" s="204" t="s">
        <v>456</v>
      </c>
      <c r="S45" s="1092"/>
    </row>
    <row r="46" spans="1:19" ht="15.75">
      <c r="A46" s="1127"/>
      <c r="B46" s="641" t="s">
        <v>342</v>
      </c>
      <c r="C46" s="931">
        <v>0</v>
      </c>
      <c r="D46" s="931">
        <v>0</v>
      </c>
      <c r="E46" s="931">
        <v>0</v>
      </c>
      <c r="F46" s="931">
        <v>0</v>
      </c>
      <c r="G46" s="931">
        <v>0</v>
      </c>
      <c r="H46" s="931">
        <v>0</v>
      </c>
      <c r="I46" s="931">
        <v>0</v>
      </c>
      <c r="J46" s="931">
        <v>0</v>
      </c>
      <c r="K46" s="931">
        <v>0</v>
      </c>
      <c r="L46" s="931">
        <v>0</v>
      </c>
      <c r="M46" s="931">
        <v>0</v>
      </c>
      <c r="N46" s="931">
        <v>0</v>
      </c>
      <c r="O46" s="931">
        <f t="shared" si="23"/>
        <v>0</v>
      </c>
      <c r="P46" s="931">
        <f t="shared" si="22"/>
        <v>0</v>
      </c>
      <c r="Q46" s="931">
        <f t="shared" si="24"/>
        <v>0</v>
      </c>
      <c r="R46" s="204" t="s">
        <v>457</v>
      </c>
      <c r="S46" s="1092"/>
    </row>
    <row r="47" spans="1:19" ht="15.75">
      <c r="A47" s="1127"/>
      <c r="B47" s="641" t="s">
        <v>343</v>
      </c>
      <c r="C47" s="931">
        <v>45</v>
      </c>
      <c r="D47" s="931">
        <v>28</v>
      </c>
      <c r="E47" s="931">
        <v>25</v>
      </c>
      <c r="F47" s="931">
        <v>10</v>
      </c>
      <c r="G47" s="931">
        <v>9</v>
      </c>
      <c r="H47" s="931">
        <v>10</v>
      </c>
      <c r="I47" s="931">
        <v>2</v>
      </c>
      <c r="J47" s="931">
        <v>5</v>
      </c>
      <c r="K47" s="931">
        <v>3</v>
      </c>
      <c r="L47" s="931">
        <v>0</v>
      </c>
      <c r="M47" s="931">
        <v>0</v>
      </c>
      <c r="N47" s="931">
        <v>0</v>
      </c>
      <c r="O47" s="931">
        <f t="shared" si="23"/>
        <v>84</v>
      </c>
      <c r="P47" s="931">
        <f t="shared" si="22"/>
        <v>53</v>
      </c>
      <c r="Q47" s="931">
        <f t="shared" si="24"/>
        <v>137</v>
      </c>
      <c r="R47" s="204" t="s">
        <v>458</v>
      </c>
      <c r="S47" s="1092"/>
    </row>
    <row r="48" spans="1:19" ht="15.75">
      <c r="A48" s="1088" t="s">
        <v>64</v>
      </c>
      <c r="B48" s="1088"/>
      <c r="C48" s="602">
        <v>0</v>
      </c>
      <c r="D48" s="602">
        <v>0</v>
      </c>
      <c r="E48" s="602">
        <v>0</v>
      </c>
      <c r="F48" s="602">
        <v>0</v>
      </c>
      <c r="G48" s="931">
        <v>0</v>
      </c>
      <c r="H48" s="602">
        <v>0</v>
      </c>
      <c r="I48" s="602">
        <v>0</v>
      </c>
      <c r="J48" s="602">
        <v>0</v>
      </c>
      <c r="K48" s="931">
        <v>0</v>
      </c>
      <c r="L48" s="931">
        <v>0</v>
      </c>
      <c r="M48" s="931">
        <v>0</v>
      </c>
      <c r="N48" s="931">
        <v>0</v>
      </c>
      <c r="O48" s="931">
        <f t="shared" si="23"/>
        <v>0</v>
      </c>
      <c r="P48" s="931">
        <f t="shared" si="22"/>
        <v>0</v>
      </c>
      <c r="Q48" s="931">
        <f t="shared" si="24"/>
        <v>0</v>
      </c>
      <c r="R48" s="1077" t="s">
        <v>367</v>
      </c>
      <c r="S48" s="1077"/>
    </row>
    <row r="49" spans="1:19" ht="15.75">
      <c r="A49" s="1335" t="s">
        <v>65</v>
      </c>
      <c r="B49" s="1335"/>
      <c r="C49" s="931">
        <v>6</v>
      </c>
      <c r="D49" s="931">
        <v>0</v>
      </c>
      <c r="E49" s="931">
        <v>5</v>
      </c>
      <c r="F49" s="931">
        <v>0</v>
      </c>
      <c r="G49" s="931">
        <v>3</v>
      </c>
      <c r="H49" s="931">
        <v>0</v>
      </c>
      <c r="I49" s="931">
        <v>4</v>
      </c>
      <c r="J49" s="931">
        <v>0</v>
      </c>
      <c r="K49" s="931">
        <v>1</v>
      </c>
      <c r="L49" s="931">
        <v>0</v>
      </c>
      <c r="M49" s="931">
        <v>2</v>
      </c>
      <c r="N49" s="931">
        <v>0</v>
      </c>
      <c r="O49" s="931">
        <f t="shared" si="23"/>
        <v>21</v>
      </c>
      <c r="P49" s="931">
        <f t="shared" si="22"/>
        <v>0</v>
      </c>
      <c r="Q49" s="931">
        <f t="shared" si="24"/>
        <v>21</v>
      </c>
      <c r="R49" s="1077" t="s">
        <v>199</v>
      </c>
      <c r="S49" s="1077"/>
    </row>
    <row r="50" spans="1:19" ht="15.75">
      <c r="A50" s="1335" t="s">
        <v>113</v>
      </c>
      <c r="B50" s="1335"/>
      <c r="C50" s="931">
        <v>26</v>
      </c>
      <c r="D50" s="931">
        <v>0</v>
      </c>
      <c r="E50" s="931">
        <v>12</v>
      </c>
      <c r="F50" s="931">
        <v>0</v>
      </c>
      <c r="G50" s="931">
        <v>3</v>
      </c>
      <c r="H50" s="931">
        <v>0</v>
      </c>
      <c r="I50" s="931">
        <v>0</v>
      </c>
      <c r="J50" s="931">
        <v>0</v>
      </c>
      <c r="K50" s="931">
        <v>1</v>
      </c>
      <c r="L50" s="931">
        <v>0</v>
      </c>
      <c r="M50" s="931">
        <v>1</v>
      </c>
      <c r="N50" s="931">
        <v>0</v>
      </c>
      <c r="O50" s="931">
        <f t="shared" si="23"/>
        <v>43</v>
      </c>
      <c r="P50" s="931">
        <f t="shared" si="22"/>
        <v>0</v>
      </c>
      <c r="Q50" s="931">
        <f t="shared" si="24"/>
        <v>43</v>
      </c>
      <c r="R50" s="1077" t="s">
        <v>200</v>
      </c>
      <c r="S50" s="1077"/>
    </row>
    <row r="51" spans="1:19" ht="15.75">
      <c r="A51" s="1335" t="s">
        <v>114</v>
      </c>
      <c r="B51" s="1335"/>
      <c r="C51" s="931">
        <v>11</v>
      </c>
      <c r="D51" s="931">
        <v>0</v>
      </c>
      <c r="E51" s="931">
        <v>2</v>
      </c>
      <c r="F51" s="931">
        <v>0</v>
      </c>
      <c r="G51" s="931">
        <v>0</v>
      </c>
      <c r="H51" s="931">
        <v>0</v>
      </c>
      <c r="I51" s="931">
        <v>0</v>
      </c>
      <c r="J51" s="931">
        <v>0</v>
      </c>
      <c r="K51" s="931">
        <v>0</v>
      </c>
      <c r="L51" s="931">
        <v>0</v>
      </c>
      <c r="M51" s="931">
        <v>0</v>
      </c>
      <c r="N51" s="931">
        <v>0</v>
      </c>
      <c r="O51" s="931">
        <f t="shared" si="23"/>
        <v>13</v>
      </c>
      <c r="P51" s="931">
        <f t="shared" si="22"/>
        <v>0</v>
      </c>
      <c r="Q51" s="931">
        <f t="shared" si="24"/>
        <v>13</v>
      </c>
      <c r="R51" s="1077" t="s">
        <v>450</v>
      </c>
      <c r="S51" s="1077"/>
    </row>
    <row r="52" spans="1:19" ht="15.75">
      <c r="A52" s="1335" t="s">
        <v>137</v>
      </c>
      <c r="B52" s="1335"/>
      <c r="C52" s="931">
        <v>0</v>
      </c>
      <c r="D52" s="931">
        <v>0</v>
      </c>
      <c r="E52" s="931">
        <v>0</v>
      </c>
      <c r="F52" s="931">
        <v>0</v>
      </c>
      <c r="G52" s="931">
        <v>0</v>
      </c>
      <c r="H52" s="931">
        <v>0</v>
      </c>
      <c r="I52" s="931">
        <v>0</v>
      </c>
      <c r="J52" s="931">
        <v>0</v>
      </c>
      <c r="K52" s="931">
        <v>0</v>
      </c>
      <c r="L52" s="931">
        <v>0</v>
      </c>
      <c r="M52" s="931">
        <v>0</v>
      </c>
      <c r="N52" s="931">
        <v>0</v>
      </c>
      <c r="O52" s="931">
        <f t="shared" si="23"/>
        <v>0</v>
      </c>
      <c r="P52" s="931">
        <f t="shared" si="22"/>
        <v>0</v>
      </c>
      <c r="Q52" s="931">
        <f t="shared" si="24"/>
        <v>0</v>
      </c>
      <c r="R52" s="1077" t="s">
        <v>451</v>
      </c>
      <c r="S52" s="1077"/>
    </row>
    <row r="53" spans="1:19" ht="15.75">
      <c r="A53" s="1335" t="s">
        <v>69</v>
      </c>
      <c r="B53" s="1335"/>
      <c r="C53" s="931">
        <v>0</v>
      </c>
      <c r="D53" s="931">
        <v>0</v>
      </c>
      <c r="E53" s="931">
        <v>0</v>
      </c>
      <c r="F53" s="931">
        <v>0</v>
      </c>
      <c r="G53" s="931">
        <v>0</v>
      </c>
      <c r="H53" s="931">
        <v>0</v>
      </c>
      <c r="I53" s="931">
        <v>0</v>
      </c>
      <c r="J53" s="931">
        <v>0</v>
      </c>
      <c r="K53" s="931">
        <v>0</v>
      </c>
      <c r="L53" s="931">
        <v>0</v>
      </c>
      <c r="M53" s="931">
        <v>0</v>
      </c>
      <c r="N53" s="931">
        <v>0</v>
      </c>
      <c r="O53" s="931">
        <f t="shared" si="23"/>
        <v>0</v>
      </c>
      <c r="P53" s="931">
        <f t="shared" si="22"/>
        <v>0</v>
      </c>
      <c r="Q53" s="931">
        <f t="shared" si="24"/>
        <v>0</v>
      </c>
      <c r="R53" s="1077" t="s">
        <v>452</v>
      </c>
      <c r="S53" s="1077"/>
    </row>
    <row r="54" spans="1:19" ht="15.75">
      <c r="A54" s="1335" t="s">
        <v>70</v>
      </c>
      <c r="B54" s="1335"/>
      <c r="C54" s="931">
        <v>0</v>
      </c>
      <c r="D54" s="931">
        <v>0</v>
      </c>
      <c r="E54" s="931">
        <v>0</v>
      </c>
      <c r="F54" s="931">
        <v>0</v>
      </c>
      <c r="G54" s="931">
        <v>0</v>
      </c>
      <c r="H54" s="931">
        <v>0</v>
      </c>
      <c r="I54" s="931">
        <v>0</v>
      </c>
      <c r="J54" s="931">
        <v>0</v>
      </c>
      <c r="K54" s="931">
        <v>0</v>
      </c>
      <c r="L54" s="931">
        <v>0</v>
      </c>
      <c r="M54" s="931">
        <v>0</v>
      </c>
      <c r="N54" s="931">
        <v>0</v>
      </c>
      <c r="O54" s="931">
        <f t="shared" si="23"/>
        <v>0</v>
      </c>
      <c r="P54" s="931">
        <f t="shared" si="22"/>
        <v>0</v>
      </c>
      <c r="Q54" s="931">
        <f t="shared" si="24"/>
        <v>0</v>
      </c>
      <c r="R54" s="1077" t="s">
        <v>204</v>
      </c>
      <c r="S54" s="1077"/>
    </row>
    <row r="55" spans="1:19" ht="15.75">
      <c r="A55" s="1335" t="s">
        <v>71</v>
      </c>
      <c r="B55" s="1335"/>
      <c r="C55" s="931">
        <v>40</v>
      </c>
      <c r="D55" s="931">
        <v>0</v>
      </c>
      <c r="E55" s="931">
        <v>33</v>
      </c>
      <c r="F55" s="931">
        <v>0</v>
      </c>
      <c r="G55" s="931">
        <v>17</v>
      </c>
      <c r="H55" s="931">
        <v>0</v>
      </c>
      <c r="I55" s="931">
        <v>0</v>
      </c>
      <c r="J55" s="931">
        <v>0</v>
      </c>
      <c r="K55" s="931">
        <v>0</v>
      </c>
      <c r="L55" s="931">
        <v>0</v>
      </c>
      <c r="M55" s="931">
        <v>0</v>
      </c>
      <c r="N55" s="931">
        <v>0</v>
      </c>
      <c r="O55" s="931">
        <f t="shared" si="23"/>
        <v>90</v>
      </c>
      <c r="P55" s="931">
        <f t="shared" si="22"/>
        <v>0</v>
      </c>
      <c r="Q55" s="931">
        <f t="shared" si="24"/>
        <v>90</v>
      </c>
      <c r="R55" s="1077" t="s">
        <v>205</v>
      </c>
      <c r="S55" s="1077"/>
    </row>
    <row r="56" spans="1:19" ht="15.75">
      <c r="A56" s="1335" t="s">
        <v>72</v>
      </c>
      <c r="B56" s="1335"/>
      <c r="C56" s="931">
        <v>0</v>
      </c>
      <c r="D56" s="931">
        <v>0</v>
      </c>
      <c r="E56" s="931">
        <v>0</v>
      </c>
      <c r="F56" s="931">
        <v>0</v>
      </c>
      <c r="G56" s="931">
        <v>0</v>
      </c>
      <c r="H56" s="931">
        <v>0</v>
      </c>
      <c r="I56" s="931">
        <v>0</v>
      </c>
      <c r="J56" s="931">
        <v>0</v>
      </c>
      <c r="K56" s="931">
        <v>0</v>
      </c>
      <c r="L56" s="931">
        <v>0</v>
      </c>
      <c r="M56" s="931">
        <v>0</v>
      </c>
      <c r="N56" s="931">
        <v>0</v>
      </c>
      <c r="O56" s="931">
        <f t="shared" si="23"/>
        <v>0</v>
      </c>
      <c r="P56" s="931">
        <f t="shared" si="22"/>
        <v>0</v>
      </c>
      <c r="Q56" s="931">
        <f t="shared" si="24"/>
        <v>0</v>
      </c>
      <c r="R56" s="1077" t="s">
        <v>206</v>
      </c>
      <c r="S56" s="1077"/>
    </row>
    <row r="57" spans="1:19" ht="15.75">
      <c r="A57" s="1340" t="s">
        <v>73</v>
      </c>
      <c r="B57" s="1340"/>
      <c r="C57" s="942">
        <v>32</v>
      </c>
      <c r="D57" s="942">
        <v>0</v>
      </c>
      <c r="E57" s="942">
        <v>11</v>
      </c>
      <c r="F57" s="942">
        <v>0</v>
      </c>
      <c r="G57" s="942">
        <v>11</v>
      </c>
      <c r="H57" s="942">
        <v>0</v>
      </c>
      <c r="I57" s="942">
        <v>6</v>
      </c>
      <c r="J57" s="942">
        <v>0</v>
      </c>
      <c r="K57" s="942">
        <v>3</v>
      </c>
      <c r="L57" s="942">
        <v>0</v>
      </c>
      <c r="M57" s="942">
        <v>0</v>
      </c>
      <c r="N57" s="942">
        <v>0</v>
      </c>
      <c r="O57" s="942">
        <f t="shared" si="23"/>
        <v>63</v>
      </c>
      <c r="P57" s="942">
        <f t="shared" si="22"/>
        <v>0</v>
      </c>
      <c r="Q57" s="942">
        <f t="shared" si="24"/>
        <v>63</v>
      </c>
      <c r="R57" s="1089" t="s">
        <v>382</v>
      </c>
      <c r="S57" s="1089"/>
    </row>
    <row r="58" spans="1:19" ht="15.75">
      <c r="A58" s="1342" t="s">
        <v>32</v>
      </c>
      <c r="B58" s="1342"/>
      <c r="C58" s="644">
        <f>SUM(C39:C57)</f>
        <v>222</v>
      </c>
      <c r="D58" s="644">
        <f t="shared" ref="D58:P58" si="25">SUM(D39:D57)</f>
        <v>42</v>
      </c>
      <c r="E58" s="644">
        <f t="shared" si="25"/>
        <v>116</v>
      </c>
      <c r="F58" s="644">
        <f t="shared" si="25"/>
        <v>15</v>
      </c>
      <c r="G58" s="644">
        <f t="shared" si="25"/>
        <v>59</v>
      </c>
      <c r="H58" s="644">
        <f t="shared" si="25"/>
        <v>18</v>
      </c>
      <c r="I58" s="644">
        <f t="shared" si="25"/>
        <v>26</v>
      </c>
      <c r="J58" s="644">
        <f t="shared" si="25"/>
        <v>25</v>
      </c>
      <c r="K58" s="644">
        <f t="shared" si="25"/>
        <v>14</v>
      </c>
      <c r="L58" s="644">
        <f t="shared" si="25"/>
        <v>6</v>
      </c>
      <c r="M58" s="644">
        <f t="shared" si="25"/>
        <v>6</v>
      </c>
      <c r="N58" s="644">
        <f t="shared" si="25"/>
        <v>5</v>
      </c>
      <c r="O58" s="644">
        <f t="shared" si="25"/>
        <v>443</v>
      </c>
      <c r="P58" s="644">
        <f t="shared" si="25"/>
        <v>111</v>
      </c>
      <c r="Q58" s="644">
        <f t="shared" si="24"/>
        <v>554</v>
      </c>
      <c r="R58" s="79" t="s">
        <v>181</v>
      </c>
      <c r="S58" s="644"/>
    </row>
    <row r="59" spans="1:19" ht="15">
      <c r="A59" s="407"/>
      <c r="B59" s="407"/>
      <c r="C59" s="407"/>
      <c r="D59" s="407"/>
      <c r="E59" s="407"/>
      <c r="F59" s="407"/>
      <c r="G59" s="407"/>
      <c r="H59" s="407"/>
      <c r="I59" s="407"/>
      <c r="J59" s="407"/>
      <c r="K59" s="407"/>
      <c r="L59" s="407"/>
      <c r="M59" s="407"/>
      <c r="N59" s="407"/>
      <c r="O59" s="407"/>
      <c r="P59" s="407"/>
      <c r="Q59" s="407"/>
      <c r="R59" s="407"/>
      <c r="S59" s="407"/>
    </row>
    <row r="60" spans="1:19" ht="15">
      <c r="A60" s="407"/>
      <c r="B60" s="407"/>
      <c r="C60" s="407"/>
      <c r="D60" s="407"/>
      <c r="E60" s="407"/>
      <c r="F60" s="407"/>
      <c r="G60" s="407"/>
      <c r="H60" s="407"/>
      <c r="I60" s="407"/>
      <c r="J60" s="407"/>
      <c r="K60" s="407"/>
      <c r="L60" s="407"/>
      <c r="M60" s="407"/>
      <c r="N60" s="407"/>
      <c r="O60" s="407"/>
      <c r="P60" s="407"/>
      <c r="Q60" s="407"/>
      <c r="R60" s="407"/>
      <c r="S60" s="407"/>
    </row>
    <row r="61" spans="1:19" ht="15.75">
      <c r="A61" s="1350"/>
      <c r="B61" s="1350"/>
      <c r="C61" s="1350"/>
      <c r="D61" s="1350"/>
      <c r="E61" s="1350"/>
      <c r="F61" s="1350"/>
      <c r="G61" s="1350"/>
      <c r="H61" s="1350"/>
      <c r="I61" s="1350"/>
      <c r="J61" s="1350"/>
      <c r="K61" s="1350"/>
      <c r="L61" s="1350"/>
      <c r="M61" s="1350"/>
      <c r="N61" s="1350"/>
      <c r="O61" s="1350"/>
      <c r="P61" s="1350"/>
      <c r="Q61" s="1350"/>
      <c r="R61" s="1350"/>
      <c r="S61" s="1350"/>
    </row>
    <row r="62" spans="1:19" ht="15.75">
      <c r="A62" s="1350"/>
      <c r="B62" s="1350"/>
      <c r="C62" s="1350"/>
      <c r="D62" s="1350"/>
      <c r="E62" s="1350"/>
      <c r="F62" s="1350"/>
      <c r="G62" s="1350"/>
      <c r="H62" s="1350"/>
      <c r="I62" s="1350"/>
      <c r="J62" s="1350"/>
      <c r="K62" s="1350"/>
      <c r="L62" s="1350"/>
      <c r="M62" s="1350"/>
      <c r="N62" s="1350"/>
      <c r="O62" s="1350"/>
      <c r="P62" s="1350"/>
      <c r="Q62" s="1350"/>
      <c r="R62" s="1350"/>
      <c r="S62" s="1350"/>
    </row>
    <row r="63" spans="1:19" ht="15.75">
      <c r="A63" s="601"/>
      <c r="B63" s="601"/>
      <c r="C63" s="601"/>
      <c r="D63" s="601"/>
      <c r="E63" s="601"/>
      <c r="F63" s="601"/>
      <c r="G63" s="601"/>
      <c r="H63" s="601"/>
      <c r="I63" s="601"/>
      <c r="J63" s="601"/>
      <c r="K63" s="601"/>
      <c r="L63" s="601"/>
      <c r="M63" s="601"/>
      <c r="N63" s="601"/>
      <c r="O63" s="601"/>
      <c r="P63" s="601"/>
      <c r="Q63" s="601"/>
      <c r="R63" s="601"/>
      <c r="S63" s="601"/>
    </row>
    <row r="64" spans="1:19" ht="15.75">
      <c r="A64" s="601"/>
      <c r="B64" s="601"/>
      <c r="C64" s="601"/>
      <c r="D64" s="601"/>
      <c r="E64" s="601"/>
      <c r="F64" s="601"/>
      <c r="G64" s="601"/>
      <c r="H64" s="601"/>
      <c r="I64" s="601"/>
      <c r="J64" s="601"/>
      <c r="K64" s="601"/>
      <c r="L64" s="601"/>
      <c r="M64" s="601"/>
      <c r="N64" s="601"/>
      <c r="O64" s="601"/>
      <c r="P64" s="601"/>
      <c r="Q64" s="601"/>
      <c r="R64" s="601"/>
      <c r="S64" s="601"/>
    </row>
    <row r="65" spans="1:19" ht="15.75">
      <c r="A65" s="601"/>
      <c r="B65" s="601"/>
      <c r="C65" s="601"/>
      <c r="D65" s="601"/>
      <c r="E65" s="601"/>
      <c r="F65" s="601"/>
      <c r="G65" s="601"/>
      <c r="H65" s="601"/>
      <c r="I65" s="601"/>
      <c r="J65" s="601"/>
      <c r="K65" s="601"/>
      <c r="L65" s="601"/>
      <c r="M65" s="601"/>
      <c r="N65" s="601"/>
      <c r="O65" s="601"/>
      <c r="P65" s="601"/>
      <c r="Q65" s="601"/>
      <c r="R65" s="601"/>
      <c r="S65" s="601"/>
    </row>
    <row r="66" spans="1:19" ht="47.25">
      <c r="A66" s="1351" t="s">
        <v>1083</v>
      </c>
      <c r="B66" s="1351"/>
      <c r="C66" s="943"/>
      <c r="D66" s="943"/>
      <c r="E66" s="943"/>
      <c r="F66" s="943"/>
      <c r="G66" s="943"/>
      <c r="H66" s="943"/>
      <c r="I66" s="943"/>
      <c r="J66" s="943"/>
      <c r="K66" s="943"/>
      <c r="L66" s="943"/>
      <c r="M66" s="943"/>
      <c r="N66" s="943"/>
      <c r="O66" s="943"/>
      <c r="P66" s="943"/>
      <c r="Q66" s="1352" t="s">
        <v>1080</v>
      </c>
      <c r="R66" s="1352"/>
      <c r="S66" s="1352"/>
    </row>
    <row r="67" spans="1:19" ht="15.75">
      <c r="A67" s="1329" t="s">
        <v>41</v>
      </c>
      <c r="B67" s="1329"/>
      <c r="C67" s="1329" t="s">
        <v>1084</v>
      </c>
      <c r="D67" s="1329"/>
      <c r="E67" s="1329"/>
      <c r="F67" s="1329"/>
      <c r="G67" s="1329"/>
      <c r="H67" s="1329"/>
      <c r="I67" s="1329"/>
      <c r="J67" s="1329"/>
      <c r="K67" s="1329"/>
      <c r="L67" s="1329"/>
      <c r="M67" s="1329"/>
      <c r="N67" s="1329"/>
      <c r="O67" s="1329"/>
      <c r="P67" s="1329"/>
      <c r="Q67" s="1329"/>
      <c r="R67" s="1329" t="s">
        <v>180</v>
      </c>
      <c r="S67" s="1329"/>
    </row>
    <row r="68" spans="1:19" ht="15.75">
      <c r="A68" s="1330"/>
      <c r="B68" s="1330"/>
      <c r="C68" s="1353" t="s">
        <v>1085</v>
      </c>
      <c r="D68" s="1353"/>
      <c r="E68" s="1353"/>
      <c r="F68" s="1353"/>
      <c r="G68" s="1353"/>
      <c r="H68" s="1353"/>
      <c r="I68" s="1353"/>
      <c r="J68" s="1353"/>
      <c r="K68" s="1353"/>
      <c r="L68" s="1353"/>
      <c r="M68" s="1353"/>
      <c r="N68" s="1353"/>
      <c r="O68" s="1353"/>
      <c r="P68" s="1353"/>
      <c r="Q68" s="1353"/>
      <c r="R68" s="1330"/>
      <c r="S68" s="1330"/>
    </row>
    <row r="69" spans="1:19" ht="15.75">
      <c r="A69" s="1330"/>
      <c r="B69" s="1330"/>
      <c r="C69" s="1354" t="s">
        <v>75</v>
      </c>
      <c r="D69" s="1354"/>
      <c r="E69" s="1354" t="s">
        <v>79</v>
      </c>
      <c r="F69" s="1354"/>
      <c r="G69" s="1354" t="s">
        <v>80</v>
      </c>
      <c r="H69" s="1354"/>
      <c r="I69" s="1354" t="s">
        <v>49</v>
      </c>
      <c r="J69" s="1354"/>
      <c r="K69" s="1354" t="s">
        <v>50</v>
      </c>
      <c r="L69" s="1354"/>
      <c r="M69" s="1354" t="s">
        <v>51</v>
      </c>
      <c r="N69" s="1354"/>
      <c r="O69" s="1354" t="s">
        <v>32</v>
      </c>
      <c r="P69" s="1354"/>
      <c r="Q69" s="1354"/>
      <c r="R69" s="1330"/>
      <c r="S69" s="1330"/>
    </row>
    <row r="70" spans="1:19" ht="15.75">
      <c r="A70" s="1330"/>
      <c r="B70" s="1330"/>
      <c r="C70" s="1082" t="s">
        <v>241</v>
      </c>
      <c r="D70" s="1082"/>
      <c r="E70" s="1082" t="s">
        <v>228</v>
      </c>
      <c r="F70" s="1082"/>
      <c r="G70" s="1082" t="s">
        <v>229</v>
      </c>
      <c r="H70" s="1082"/>
      <c r="I70" s="1082" t="s">
        <v>230</v>
      </c>
      <c r="J70" s="1082"/>
      <c r="K70" s="1330" t="s">
        <v>231</v>
      </c>
      <c r="L70" s="1330"/>
      <c r="M70" s="1330" t="s">
        <v>239</v>
      </c>
      <c r="N70" s="1330"/>
      <c r="O70" s="1330" t="s">
        <v>181</v>
      </c>
      <c r="P70" s="1330"/>
      <c r="Q70" s="1330"/>
      <c r="R70" s="1330"/>
      <c r="S70" s="1330"/>
    </row>
    <row r="71" spans="1:19" ht="15.75">
      <c r="A71" s="1330"/>
      <c r="B71" s="1330"/>
      <c r="C71" s="918" t="s">
        <v>131</v>
      </c>
      <c r="D71" s="918" t="s">
        <v>34</v>
      </c>
      <c r="E71" s="918" t="s">
        <v>131</v>
      </c>
      <c r="F71" s="918" t="s">
        <v>34</v>
      </c>
      <c r="G71" s="918" t="s">
        <v>131</v>
      </c>
      <c r="H71" s="918" t="s">
        <v>34</v>
      </c>
      <c r="I71" s="918" t="s">
        <v>33</v>
      </c>
      <c r="J71" s="918" t="s">
        <v>34</v>
      </c>
      <c r="K71" s="918" t="s">
        <v>33</v>
      </c>
      <c r="L71" s="918" t="s">
        <v>34</v>
      </c>
      <c r="M71" s="918" t="s">
        <v>33</v>
      </c>
      <c r="N71" s="918" t="s">
        <v>34</v>
      </c>
      <c r="O71" s="918" t="s">
        <v>33</v>
      </c>
      <c r="P71" s="918" t="s">
        <v>34</v>
      </c>
      <c r="Q71" s="918" t="s">
        <v>35</v>
      </c>
      <c r="R71" s="1330"/>
      <c r="S71" s="1330"/>
    </row>
    <row r="72" spans="1:19" ht="15.75">
      <c r="A72" s="1331"/>
      <c r="B72" s="1331"/>
      <c r="C72" s="919" t="s">
        <v>186</v>
      </c>
      <c r="D72" s="919" t="s">
        <v>185</v>
      </c>
      <c r="E72" s="919" t="s">
        <v>186</v>
      </c>
      <c r="F72" s="919" t="s">
        <v>185</v>
      </c>
      <c r="G72" s="919" t="s">
        <v>186</v>
      </c>
      <c r="H72" s="919" t="s">
        <v>185</v>
      </c>
      <c r="I72" s="919" t="s">
        <v>186</v>
      </c>
      <c r="J72" s="919" t="s">
        <v>185</v>
      </c>
      <c r="K72" s="919" t="s">
        <v>186</v>
      </c>
      <c r="L72" s="919" t="s">
        <v>185</v>
      </c>
      <c r="M72" s="919" t="s">
        <v>186</v>
      </c>
      <c r="N72" s="919" t="s">
        <v>185</v>
      </c>
      <c r="O72" s="919" t="s">
        <v>186</v>
      </c>
      <c r="P72" s="919" t="s">
        <v>185</v>
      </c>
      <c r="Q72" s="919" t="s">
        <v>181</v>
      </c>
      <c r="R72" s="1331"/>
      <c r="S72" s="1331"/>
    </row>
    <row r="73" spans="1:19" ht="15.75">
      <c r="A73" s="1336" t="s">
        <v>54</v>
      </c>
      <c r="B73" s="1336"/>
      <c r="C73" s="637">
        <v>0</v>
      </c>
      <c r="D73" s="637">
        <v>0</v>
      </c>
      <c r="E73" s="637">
        <v>0</v>
      </c>
      <c r="F73" s="637">
        <v>0</v>
      </c>
      <c r="G73" s="637">
        <v>0</v>
      </c>
      <c r="H73" s="637">
        <v>0</v>
      </c>
      <c r="I73" s="637">
        <v>0</v>
      </c>
      <c r="J73" s="637">
        <v>0</v>
      </c>
      <c r="K73" s="637">
        <v>0</v>
      </c>
      <c r="L73" s="637">
        <v>0</v>
      </c>
      <c r="M73" s="637">
        <v>0</v>
      </c>
      <c r="N73" s="637">
        <v>0</v>
      </c>
      <c r="O73" s="637">
        <f>SUM(M73,K73,I73,G73,E73,C73)</f>
        <v>0</v>
      </c>
      <c r="P73" s="637">
        <f>SUM(N73,L73,J73,H73,F73,D73)</f>
        <v>0</v>
      </c>
      <c r="Q73" s="637">
        <f>SUM(O73:P73)</f>
        <v>0</v>
      </c>
      <c r="R73" s="1078" t="s">
        <v>449</v>
      </c>
      <c r="S73" s="1078"/>
    </row>
    <row r="74" spans="1:19" ht="15.75">
      <c r="A74" s="1335" t="s">
        <v>55</v>
      </c>
      <c r="B74" s="1335"/>
      <c r="C74" s="931">
        <v>0</v>
      </c>
      <c r="D74" s="931">
        <v>0</v>
      </c>
      <c r="E74" s="931">
        <v>10</v>
      </c>
      <c r="F74" s="931">
        <v>0</v>
      </c>
      <c r="G74" s="931">
        <v>15</v>
      </c>
      <c r="H74" s="931">
        <v>0</v>
      </c>
      <c r="I74" s="931">
        <v>8</v>
      </c>
      <c r="J74" s="931">
        <v>0</v>
      </c>
      <c r="K74" s="931">
        <v>6</v>
      </c>
      <c r="L74" s="931">
        <v>0</v>
      </c>
      <c r="M74" s="931">
        <v>0</v>
      </c>
      <c r="N74" s="931">
        <v>0</v>
      </c>
      <c r="O74" s="931">
        <f t="shared" ref="O74:P91" si="26">SUM(M74,K74,I74,G74,E74,C74)</f>
        <v>39</v>
      </c>
      <c r="P74" s="931">
        <f t="shared" si="26"/>
        <v>0</v>
      </c>
      <c r="Q74" s="931">
        <f t="shared" ref="Q74:Q91" si="27">SUM(O74:P74)</f>
        <v>39</v>
      </c>
      <c r="R74" s="1077" t="s">
        <v>191</v>
      </c>
      <c r="S74" s="1077"/>
    </row>
    <row r="75" spans="1:19" ht="15.75">
      <c r="A75" s="1335" t="s">
        <v>56</v>
      </c>
      <c r="B75" s="1335"/>
      <c r="C75" s="931">
        <v>0</v>
      </c>
      <c r="D75" s="931">
        <v>0</v>
      </c>
      <c r="E75" s="931">
        <v>0</v>
      </c>
      <c r="F75" s="931">
        <v>0</v>
      </c>
      <c r="G75" s="931">
        <v>0</v>
      </c>
      <c r="H75" s="931">
        <v>0</v>
      </c>
      <c r="I75" s="931">
        <v>0</v>
      </c>
      <c r="J75" s="931">
        <v>0</v>
      </c>
      <c r="K75" s="931">
        <v>0</v>
      </c>
      <c r="L75" s="931">
        <v>0</v>
      </c>
      <c r="M75" s="931">
        <v>0</v>
      </c>
      <c r="N75" s="931">
        <v>0</v>
      </c>
      <c r="O75" s="931">
        <f t="shared" si="26"/>
        <v>0</v>
      </c>
      <c r="P75" s="931">
        <f t="shared" si="26"/>
        <v>0</v>
      </c>
      <c r="Q75" s="931">
        <f t="shared" si="27"/>
        <v>0</v>
      </c>
      <c r="R75" s="1077" t="s">
        <v>192</v>
      </c>
      <c r="S75" s="1077"/>
    </row>
    <row r="76" spans="1:19" ht="59.25">
      <c r="A76" s="1136" t="s">
        <v>386</v>
      </c>
      <c r="B76" s="641" t="s">
        <v>344</v>
      </c>
      <c r="C76" s="931">
        <v>3</v>
      </c>
      <c r="D76" s="931">
        <v>3</v>
      </c>
      <c r="E76" s="931">
        <v>15</v>
      </c>
      <c r="F76" s="931">
        <v>6</v>
      </c>
      <c r="G76" s="931">
        <v>23</v>
      </c>
      <c r="H76" s="931">
        <v>2</v>
      </c>
      <c r="I76" s="931">
        <v>2</v>
      </c>
      <c r="J76" s="931">
        <v>15</v>
      </c>
      <c r="K76" s="931">
        <v>4</v>
      </c>
      <c r="L76" s="931">
        <v>10</v>
      </c>
      <c r="M76" s="931">
        <v>2</v>
      </c>
      <c r="N76" s="931">
        <v>16</v>
      </c>
      <c r="O76" s="931">
        <f t="shared" si="26"/>
        <v>49</v>
      </c>
      <c r="P76" s="931">
        <f t="shared" si="26"/>
        <v>52</v>
      </c>
      <c r="Q76" s="931">
        <f t="shared" si="27"/>
        <v>101</v>
      </c>
      <c r="R76" s="204" t="s">
        <v>453</v>
      </c>
      <c r="S76" s="1091" t="s">
        <v>179</v>
      </c>
    </row>
    <row r="77" spans="1:19" ht="15.75">
      <c r="A77" s="1127"/>
      <c r="B77" s="641" t="s">
        <v>345</v>
      </c>
      <c r="C77" s="931">
        <v>4</v>
      </c>
      <c r="D77" s="931">
        <v>0</v>
      </c>
      <c r="E77" s="931">
        <v>23</v>
      </c>
      <c r="F77" s="931">
        <v>0</v>
      </c>
      <c r="G77" s="931">
        <v>30</v>
      </c>
      <c r="H77" s="931">
        <v>0</v>
      </c>
      <c r="I77" s="931">
        <v>33</v>
      </c>
      <c r="J77" s="931">
        <v>0</v>
      </c>
      <c r="K77" s="931">
        <v>10</v>
      </c>
      <c r="L77" s="931">
        <v>0</v>
      </c>
      <c r="M77" s="931">
        <v>5</v>
      </c>
      <c r="N77" s="931">
        <v>0</v>
      </c>
      <c r="O77" s="931">
        <f t="shared" si="26"/>
        <v>105</v>
      </c>
      <c r="P77" s="931">
        <f t="shared" si="26"/>
        <v>0</v>
      </c>
      <c r="Q77" s="931">
        <f t="shared" si="27"/>
        <v>105</v>
      </c>
      <c r="R77" s="204" t="s">
        <v>454</v>
      </c>
      <c r="S77" s="1092"/>
    </row>
    <row r="78" spans="1:19" ht="15.75">
      <c r="A78" s="1127"/>
      <c r="B78" s="641" t="s">
        <v>346</v>
      </c>
      <c r="C78" s="931">
        <v>4</v>
      </c>
      <c r="D78" s="931">
        <v>0</v>
      </c>
      <c r="E78" s="931">
        <v>8</v>
      </c>
      <c r="F78" s="931">
        <v>0</v>
      </c>
      <c r="G78" s="931">
        <v>26</v>
      </c>
      <c r="H78" s="931">
        <v>0</v>
      </c>
      <c r="I78" s="931">
        <v>32</v>
      </c>
      <c r="J78" s="931">
        <v>0</v>
      </c>
      <c r="K78" s="931">
        <v>17</v>
      </c>
      <c r="L78" s="931">
        <v>0</v>
      </c>
      <c r="M78" s="931">
        <v>13</v>
      </c>
      <c r="N78" s="931">
        <v>0</v>
      </c>
      <c r="O78" s="931">
        <f t="shared" si="26"/>
        <v>100</v>
      </c>
      <c r="P78" s="931">
        <f t="shared" si="26"/>
        <v>0</v>
      </c>
      <c r="Q78" s="931">
        <f t="shared" si="27"/>
        <v>100</v>
      </c>
      <c r="R78" s="204" t="s">
        <v>455</v>
      </c>
      <c r="S78" s="1092"/>
    </row>
    <row r="79" spans="1:19" ht="15.75">
      <c r="A79" s="1127"/>
      <c r="B79" s="641" t="s">
        <v>341</v>
      </c>
      <c r="C79" s="931">
        <v>22</v>
      </c>
      <c r="D79" s="931">
        <v>5</v>
      </c>
      <c r="E79" s="931">
        <v>25</v>
      </c>
      <c r="F79" s="931">
        <v>2</v>
      </c>
      <c r="G79" s="931">
        <v>18</v>
      </c>
      <c r="H79" s="931">
        <v>0</v>
      </c>
      <c r="I79" s="931">
        <v>15</v>
      </c>
      <c r="J79" s="931">
        <v>0</v>
      </c>
      <c r="K79" s="931">
        <v>3</v>
      </c>
      <c r="L79" s="931">
        <v>0</v>
      </c>
      <c r="M79" s="931">
        <v>4</v>
      </c>
      <c r="N79" s="931">
        <v>3</v>
      </c>
      <c r="O79" s="931">
        <f t="shared" si="26"/>
        <v>87</v>
      </c>
      <c r="P79" s="931">
        <f t="shared" si="26"/>
        <v>10</v>
      </c>
      <c r="Q79" s="931">
        <f t="shared" si="27"/>
        <v>97</v>
      </c>
      <c r="R79" s="204" t="s">
        <v>456</v>
      </c>
      <c r="S79" s="1092"/>
    </row>
    <row r="80" spans="1:19" ht="15.75">
      <c r="A80" s="1127"/>
      <c r="B80" s="641" t="s">
        <v>342</v>
      </c>
      <c r="C80" s="931">
        <v>0</v>
      </c>
      <c r="D80" s="931">
        <v>0</v>
      </c>
      <c r="E80" s="931">
        <v>9</v>
      </c>
      <c r="F80" s="931">
        <v>0</v>
      </c>
      <c r="G80" s="931">
        <v>8</v>
      </c>
      <c r="H80" s="931">
        <v>0</v>
      </c>
      <c r="I80" s="931">
        <v>2</v>
      </c>
      <c r="J80" s="931">
        <v>0</v>
      </c>
      <c r="K80" s="931">
        <v>0</v>
      </c>
      <c r="L80" s="931">
        <v>0</v>
      </c>
      <c r="M80" s="931">
        <v>0</v>
      </c>
      <c r="N80" s="931">
        <v>0</v>
      </c>
      <c r="O80" s="931">
        <f t="shared" si="26"/>
        <v>19</v>
      </c>
      <c r="P80" s="931">
        <f t="shared" si="26"/>
        <v>0</v>
      </c>
      <c r="Q80" s="931">
        <f t="shared" si="27"/>
        <v>19</v>
      </c>
      <c r="R80" s="204" t="s">
        <v>457</v>
      </c>
      <c r="S80" s="1092"/>
    </row>
    <row r="81" spans="1:19" ht="15.75">
      <c r="A81" s="1127"/>
      <c r="B81" s="641" t="s">
        <v>343</v>
      </c>
      <c r="C81" s="931">
        <v>0</v>
      </c>
      <c r="D81" s="931">
        <v>0</v>
      </c>
      <c r="E81" s="931">
        <v>36</v>
      </c>
      <c r="F81" s="931">
        <v>27</v>
      </c>
      <c r="G81" s="931">
        <v>58</v>
      </c>
      <c r="H81" s="931">
        <v>19</v>
      </c>
      <c r="I81" s="931">
        <v>30</v>
      </c>
      <c r="J81" s="931">
        <v>10</v>
      </c>
      <c r="K81" s="931">
        <v>21</v>
      </c>
      <c r="L81" s="931">
        <v>7</v>
      </c>
      <c r="M81" s="931">
        <v>8</v>
      </c>
      <c r="N81" s="931">
        <v>4</v>
      </c>
      <c r="O81" s="931">
        <f t="shared" si="26"/>
        <v>153</v>
      </c>
      <c r="P81" s="931">
        <f t="shared" si="26"/>
        <v>67</v>
      </c>
      <c r="Q81" s="931">
        <f t="shared" si="27"/>
        <v>220</v>
      </c>
      <c r="R81" s="204" t="s">
        <v>458</v>
      </c>
      <c r="S81" s="1092"/>
    </row>
    <row r="82" spans="1:19" ht="15.75">
      <c r="A82" s="1088" t="s">
        <v>64</v>
      </c>
      <c r="B82" s="1088"/>
      <c r="C82" s="602">
        <v>0</v>
      </c>
      <c r="D82" s="602">
        <v>0</v>
      </c>
      <c r="E82" s="602">
        <v>0</v>
      </c>
      <c r="F82" s="602">
        <v>0</v>
      </c>
      <c r="G82" s="931">
        <v>0</v>
      </c>
      <c r="H82" s="602">
        <v>0</v>
      </c>
      <c r="I82" s="602">
        <v>0</v>
      </c>
      <c r="J82" s="602">
        <v>0</v>
      </c>
      <c r="K82" s="931">
        <v>0</v>
      </c>
      <c r="L82" s="931">
        <v>0</v>
      </c>
      <c r="M82" s="931">
        <v>0</v>
      </c>
      <c r="N82" s="931">
        <v>0</v>
      </c>
      <c r="O82" s="931">
        <f t="shared" si="26"/>
        <v>0</v>
      </c>
      <c r="P82" s="931">
        <f t="shared" si="26"/>
        <v>0</v>
      </c>
      <c r="Q82" s="931">
        <f t="shared" si="27"/>
        <v>0</v>
      </c>
      <c r="R82" s="1077" t="s">
        <v>367</v>
      </c>
      <c r="S82" s="1077"/>
    </row>
    <row r="83" spans="1:19" ht="15.75">
      <c r="A83" s="1335" t="s">
        <v>65</v>
      </c>
      <c r="B83" s="1335"/>
      <c r="C83" s="931">
        <v>3</v>
      </c>
      <c r="D83" s="931">
        <v>0</v>
      </c>
      <c r="E83" s="931">
        <v>4</v>
      </c>
      <c r="F83" s="931">
        <v>0</v>
      </c>
      <c r="G83" s="931">
        <v>12</v>
      </c>
      <c r="H83" s="931">
        <v>0</v>
      </c>
      <c r="I83" s="931">
        <v>6</v>
      </c>
      <c r="J83" s="931">
        <v>0</v>
      </c>
      <c r="K83" s="931">
        <v>5</v>
      </c>
      <c r="L83" s="931">
        <v>0</v>
      </c>
      <c r="M83" s="931">
        <v>4</v>
      </c>
      <c r="N83" s="931">
        <v>0</v>
      </c>
      <c r="O83" s="931">
        <f t="shared" si="26"/>
        <v>34</v>
      </c>
      <c r="P83" s="931">
        <f t="shared" si="26"/>
        <v>0</v>
      </c>
      <c r="Q83" s="931">
        <f t="shared" si="27"/>
        <v>34</v>
      </c>
      <c r="R83" s="1077" t="s">
        <v>199</v>
      </c>
      <c r="S83" s="1077"/>
    </row>
    <row r="84" spans="1:19" ht="15.75">
      <c r="A84" s="1335" t="s">
        <v>113</v>
      </c>
      <c r="B84" s="1335"/>
      <c r="C84" s="931">
        <v>3</v>
      </c>
      <c r="D84" s="931">
        <v>0</v>
      </c>
      <c r="E84" s="931">
        <v>23</v>
      </c>
      <c r="F84" s="931">
        <v>0</v>
      </c>
      <c r="G84" s="931">
        <v>13</v>
      </c>
      <c r="H84" s="931">
        <v>0</v>
      </c>
      <c r="I84" s="931">
        <v>24</v>
      </c>
      <c r="J84" s="931">
        <v>0</v>
      </c>
      <c r="K84" s="931">
        <v>20</v>
      </c>
      <c r="L84" s="931">
        <v>0</v>
      </c>
      <c r="M84" s="931">
        <v>22</v>
      </c>
      <c r="N84" s="931">
        <v>0</v>
      </c>
      <c r="O84" s="931">
        <f t="shared" si="26"/>
        <v>105</v>
      </c>
      <c r="P84" s="931">
        <f t="shared" si="26"/>
        <v>0</v>
      </c>
      <c r="Q84" s="931">
        <f t="shared" si="27"/>
        <v>105</v>
      </c>
      <c r="R84" s="1077" t="s">
        <v>200</v>
      </c>
      <c r="S84" s="1077"/>
    </row>
    <row r="85" spans="1:19" ht="15.75">
      <c r="A85" s="1335" t="s">
        <v>114</v>
      </c>
      <c r="B85" s="1335"/>
      <c r="C85" s="931">
        <v>0</v>
      </c>
      <c r="D85" s="931">
        <v>0</v>
      </c>
      <c r="E85" s="931">
        <v>10</v>
      </c>
      <c r="F85" s="931">
        <v>0</v>
      </c>
      <c r="G85" s="931">
        <v>4</v>
      </c>
      <c r="H85" s="931">
        <v>0</v>
      </c>
      <c r="I85" s="931">
        <v>0</v>
      </c>
      <c r="J85" s="931">
        <v>0</v>
      </c>
      <c r="K85" s="931">
        <v>0</v>
      </c>
      <c r="L85" s="931">
        <v>0</v>
      </c>
      <c r="M85" s="931">
        <v>0</v>
      </c>
      <c r="N85" s="931">
        <v>0</v>
      </c>
      <c r="O85" s="931">
        <f t="shared" si="26"/>
        <v>14</v>
      </c>
      <c r="P85" s="931">
        <f t="shared" si="26"/>
        <v>0</v>
      </c>
      <c r="Q85" s="931">
        <f t="shared" si="27"/>
        <v>14</v>
      </c>
      <c r="R85" s="1077" t="s">
        <v>450</v>
      </c>
      <c r="S85" s="1077"/>
    </row>
    <row r="86" spans="1:19" ht="15.75">
      <c r="A86" s="1335" t="s">
        <v>137</v>
      </c>
      <c r="B86" s="1335"/>
      <c r="C86" s="931">
        <v>0</v>
      </c>
      <c r="D86" s="931">
        <v>0</v>
      </c>
      <c r="E86" s="931">
        <v>0</v>
      </c>
      <c r="F86" s="931">
        <v>0</v>
      </c>
      <c r="G86" s="931">
        <v>0</v>
      </c>
      <c r="H86" s="931">
        <v>0</v>
      </c>
      <c r="I86" s="931">
        <v>0</v>
      </c>
      <c r="J86" s="931">
        <v>0</v>
      </c>
      <c r="K86" s="931">
        <v>0</v>
      </c>
      <c r="L86" s="931">
        <v>0</v>
      </c>
      <c r="M86" s="931">
        <v>0</v>
      </c>
      <c r="N86" s="931">
        <v>0</v>
      </c>
      <c r="O86" s="931">
        <f t="shared" si="26"/>
        <v>0</v>
      </c>
      <c r="P86" s="931">
        <f t="shared" si="26"/>
        <v>0</v>
      </c>
      <c r="Q86" s="931">
        <f t="shared" si="27"/>
        <v>0</v>
      </c>
      <c r="R86" s="1077" t="s">
        <v>451</v>
      </c>
      <c r="S86" s="1077"/>
    </row>
    <row r="87" spans="1:19" ht="15.75">
      <c r="A87" s="1335" t="s">
        <v>69</v>
      </c>
      <c r="B87" s="1335"/>
      <c r="C87" s="931">
        <v>0</v>
      </c>
      <c r="D87" s="931">
        <v>0</v>
      </c>
      <c r="E87" s="931">
        <v>0</v>
      </c>
      <c r="F87" s="931">
        <v>0</v>
      </c>
      <c r="G87" s="931">
        <v>0</v>
      </c>
      <c r="H87" s="931">
        <v>0</v>
      </c>
      <c r="I87" s="931">
        <v>0</v>
      </c>
      <c r="J87" s="931">
        <v>0</v>
      </c>
      <c r="K87" s="931">
        <v>0</v>
      </c>
      <c r="L87" s="931">
        <v>0</v>
      </c>
      <c r="M87" s="931">
        <v>0</v>
      </c>
      <c r="N87" s="931">
        <v>0</v>
      </c>
      <c r="O87" s="931">
        <f t="shared" si="26"/>
        <v>0</v>
      </c>
      <c r="P87" s="931">
        <f t="shared" si="26"/>
        <v>0</v>
      </c>
      <c r="Q87" s="931">
        <f t="shared" si="27"/>
        <v>0</v>
      </c>
      <c r="R87" s="1077" t="s">
        <v>452</v>
      </c>
      <c r="S87" s="1077"/>
    </row>
    <row r="88" spans="1:19" ht="15.75">
      <c r="A88" s="1335" t="s">
        <v>70</v>
      </c>
      <c r="B88" s="1335"/>
      <c r="C88" s="931">
        <v>0</v>
      </c>
      <c r="D88" s="931">
        <v>0</v>
      </c>
      <c r="E88" s="931">
        <v>0</v>
      </c>
      <c r="F88" s="931">
        <v>0</v>
      </c>
      <c r="G88" s="931">
        <v>0</v>
      </c>
      <c r="H88" s="931">
        <v>0</v>
      </c>
      <c r="I88" s="931">
        <v>0</v>
      </c>
      <c r="J88" s="931">
        <v>0</v>
      </c>
      <c r="K88" s="931">
        <v>0</v>
      </c>
      <c r="L88" s="931">
        <v>0</v>
      </c>
      <c r="M88" s="931">
        <v>0</v>
      </c>
      <c r="N88" s="931">
        <v>0</v>
      </c>
      <c r="O88" s="931">
        <f t="shared" si="26"/>
        <v>0</v>
      </c>
      <c r="P88" s="931">
        <f t="shared" si="26"/>
        <v>0</v>
      </c>
      <c r="Q88" s="931">
        <f t="shared" si="27"/>
        <v>0</v>
      </c>
      <c r="R88" s="1077" t="s">
        <v>204</v>
      </c>
      <c r="S88" s="1077"/>
    </row>
    <row r="89" spans="1:19" ht="15.75">
      <c r="A89" s="1335" t="s">
        <v>71</v>
      </c>
      <c r="B89" s="1335"/>
      <c r="C89" s="931">
        <v>6</v>
      </c>
      <c r="D89" s="931">
        <v>19</v>
      </c>
      <c r="E89" s="931">
        <v>14</v>
      </c>
      <c r="F89" s="931">
        <v>9</v>
      </c>
      <c r="G89" s="931">
        <v>0</v>
      </c>
      <c r="H89" s="931">
        <v>0</v>
      </c>
      <c r="I89" s="931">
        <v>0</v>
      </c>
      <c r="J89" s="931">
        <v>0</v>
      </c>
      <c r="K89" s="931">
        <v>0</v>
      </c>
      <c r="L89" s="931">
        <v>0</v>
      </c>
      <c r="M89" s="931">
        <v>0</v>
      </c>
      <c r="N89" s="931">
        <v>0</v>
      </c>
      <c r="O89" s="931">
        <f t="shared" si="26"/>
        <v>20</v>
      </c>
      <c r="P89" s="931">
        <f t="shared" si="26"/>
        <v>28</v>
      </c>
      <c r="Q89" s="931">
        <f t="shared" si="27"/>
        <v>48</v>
      </c>
      <c r="R89" s="1077" t="s">
        <v>205</v>
      </c>
      <c r="S89" s="1077"/>
    </row>
    <row r="90" spans="1:19" ht="15.75">
      <c r="A90" s="1335" t="s">
        <v>72</v>
      </c>
      <c r="B90" s="1335"/>
      <c r="C90" s="931">
        <v>0</v>
      </c>
      <c r="D90" s="931">
        <v>0</v>
      </c>
      <c r="E90" s="931">
        <v>0</v>
      </c>
      <c r="F90" s="931">
        <v>0</v>
      </c>
      <c r="G90" s="931">
        <v>0</v>
      </c>
      <c r="H90" s="931">
        <v>0</v>
      </c>
      <c r="I90" s="931">
        <v>0</v>
      </c>
      <c r="J90" s="931">
        <v>0</v>
      </c>
      <c r="K90" s="931">
        <v>0</v>
      </c>
      <c r="L90" s="931">
        <v>0</v>
      </c>
      <c r="M90" s="931">
        <v>0</v>
      </c>
      <c r="N90" s="931">
        <v>0</v>
      </c>
      <c r="O90" s="931">
        <f t="shared" si="26"/>
        <v>0</v>
      </c>
      <c r="P90" s="931">
        <f t="shared" si="26"/>
        <v>0</v>
      </c>
      <c r="Q90" s="931">
        <f t="shared" si="27"/>
        <v>0</v>
      </c>
      <c r="R90" s="1077" t="s">
        <v>206</v>
      </c>
      <c r="S90" s="1077"/>
    </row>
    <row r="91" spans="1:19" ht="15.75">
      <c r="A91" s="1340" t="s">
        <v>73</v>
      </c>
      <c r="B91" s="1340"/>
      <c r="C91" s="637">
        <v>0</v>
      </c>
      <c r="D91" s="637">
        <v>0</v>
      </c>
      <c r="E91" s="637">
        <v>23</v>
      </c>
      <c r="F91" s="637">
        <v>0</v>
      </c>
      <c r="G91" s="637">
        <v>39</v>
      </c>
      <c r="H91" s="637">
        <v>0</v>
      </c>
      <c r="I91" s="637">
        <v>31</v>
      </c>
      <c r="J91" s="637">
        <v>0</v>
      </c>
      <c r="K91" s="637">
        <v>19</v>
      </c>
      <c r="L91" s="637">
        <v>0</v>
      </c>
      <c r="M91" s="637">
        <v>4</v>
      </c>
      <c r="N91" s="637">
        <v>0</v>
      </c>
      <c r="O91" s="637">
        <f t="shared" si="26"/>
        <v>116</v>
      </c>
      <c r="P91" s="637">
        <f t="shared" si="26"/>
        <v>0</v>
      </c>
      <c r="Q91" s="637">
        <f t="shared" si="27"/>
        <v>116</v>
      </c>
      <c r="R91" s="1089" t="s">
        <v>382</v>
      </c>
      <c r="S91" s="1089"/>
    </row>
    <row r="92" spans="1:19" ht="15.75">
      <c r="A92" s="1342" t="s">
        <v>32</v>
      </c>
      <c r="B92" s="1342"/>
      <c r="C92" s="644">
        <f>SUM(C73:C91)</f>
        <v>45</v>
      </c>
      <c r="D92" s="644">
        <f t="shared" ref="D92:Q92" si="28">SUM(D73:D91)</f>
        <v>27</v>
      </c>
      <c r="E92" s="644">
        <f t="shared" si="28"/>
        <v>200</v>
      </c>
      <c r="F92" s="644">
        <f t="shared" si="28"/>
        <v>44</v>
      </c>
      <c r="G92" s="644">
        <f t="shared" si="28"/>
        <v>246</v>
      </c>
      <c r="H92" s="644">
        <f t="shared" si="28"/>
        <v>21</v>
      </c>
      <c r="I92" s="644">
        <f t="shared" si="28"/>
        <v>183</v>
      </c>
      <c r="J92" s="644">
        <f t="shared" si="28"/>
        <v>25</v>
      </c>
      <c r="K92" s="644">
        <f t="shared" si="28"/>
        <v>105</v>
      </c>
      <c r="L92" s="644">
        <f t="shared" si="28"/>
        <v>17</v>
      </c>
      <c r="M92" s="644">
        <f t="shared" si="28"/>
        <v>62</v>
      </c>
      <c r="N92" s="644">
        <f t="shared" si="28"/>
        <v>23</v>
      </c>
      <c r="O92" s="644">
        <f t="shared" si="28"/>
        <v>841</v>
      </c>
      <c r="P92" s="644">
        <f t="shared" si="28"/>
        <v>157</v>
      </c>
      <c r="Q92" s="644">
        <f t="shared" si="28"/>
        <v>998</v>
      </c>
      <c r="R92" s="79" t="s">
        <v>181</v>
      </c>
      <c r="S92" s="644"/>
    </row>
    <row r="93" spans="1:19" ht="15.75">
      <c r="A93" s="695"/>
      <c r="B93" s="695"/>
      <c r="C93" s="352"/>
      <c r="D93" s="352"/>
      <c r="E93" s="352"/>
      <c r="F93" s="352"/>
      <c r="G93" s="352"/>
      <c r="H93" s="352"/>
      <c r="I93" s="352"/>
      <c r="J93" s="352"/>
      <c r="K93" s="352"/>
      <c r="L93" s="352"/>
      <c r="M93" s="352"/>
      <c r="N93" s="352"/>
      <c r="O93" s="352"/>
      <c r="P93" s="352"/>
      <c r="Q93" s="352"/>
      <c r="R93" s="352"/>
      <c r="S93" s="653"/>
    </row>
    <row r="94" spans="1:19" ht="15.75">
      <c r="A94" s="695"/>
      <c r="B94" s="695"/>
      <c r="C94" s="352"/>
      <c r="D94" s="352"/>
      <c r="E94" s="352"/>
      <c r="F94" s="352"/>
      <c r="G94" s="352"/>
      <c r="H94" s="352"/>
      <c r="I94" s="352"/>
      <c r="J94" s="352"/>
      <c r="K94" s="352"/>
      <c r="L94" s="352"/>
      <c r="M94" s="352"/>
      <c r="N94" s="352"/>
      <c r="O94" s="352"/>
      <c r="P94" s="352"/>
      <c r="Q94" s="352"/>
      <c r="R94" s="352"/>
      <c r="S94" s="653"/>
    </row>
    <row r="95" spans="1:19" ht="15.75">
      <c r="A95" s="695"/>
      <c r="B95" s="695"/>
      <c r="C95" s="352"/>
      <c r="D95" s="352"/>
      <c r="E95" s="352"/>
      <c r="F95" s="352"/>
      <c r="G95" s="352"/>
      <c r="H95" s="352"/>
      <c r="I95" s="352"/>
      <c r="J95" s="352"/>
      <c r="K95" s="352"/>
      <c r="L95" s="352"/>
      <c r="M95" s="352"/>
      <c r="N95" s="352"/>
      <c r="O95" s="352"/>
      <c r="P95" s="352"/>
      <c r="Q95" s="352"/>
      <c r="R95" s="352"/>
      <c r="S95" s="653"/>
    </row>
    <row r="96" spans="1:19" ht="15">
      <c r="A96" s="407"/>
      <c r="B96" s="407"/>
      <c r="C96" s="407"/>
      <c r="D96" s="407"/>
      <c r="E96" s="407"/>
      <c r="F96" s="407"/>
      <c r="G96" s="407"/>
      <c r="H96" s="407"/>
      <c r="I96" s="407"/>
      <c r="J96" s="407"/>
      <c r="K96" s="407"/>
      <c r="L96" s="407"/>
      <c r="M96" s="407"/>
      <c r="N96" s="407"/>
      <c r="O96" s="407"/>
      <c r="P96" s="407"/>
      <c r="Q96" s="407"/>
      <c r="R96" s="407"/>
      <c r="S96" s="407"/>
    </row>
    <row r="97" spans="1:19" ht="15.75">
      <c r="A97" s="1350"/>
      <c r="B97" s="1350"/>
      <c r="C97" s="1350"/>
      <c r="D97" s="1350"/>
      <c r="E97" s="1350"/>
      <c r="F97" s="1350"/>
      <c r="G97" s="1350"/>
      <c r="H97" s="1350"/>
      <c r="I97" s="1350"/>
      <c r="J97" s="1350"/>
      <c r="K97" s="1350"/>
      <c r="L97" s="1350"/>
      <c r="M97" s="1350"/>
      <c r="N97" s="1350"/>
      <c r="O97" s="1350"/>
      <c r="P97" s="1350"/>
      <c r="Q97" s="1350"/>
      <c r="R97" s="1350"/>
      <c r="S97" s="1350"/>
    </row>
    <row r="98" spans="1:19" ht="15.75">
      <c r="A98" s="1350"/>
      <c r="B98" s="1350"/>
      <c r="C98" s="1350"/>
      <c r="D98" s="1350"/>
      <c r="E98" s="1350"/>
      <c r="F98" s="1350"/>
      <c r="G98" s="1350"/>
      <c r="H98" s="1350"/>
      <c r="I98" s="1350"/>
      <c r="J98" s="1350"/>
      <c r="K98" s="1350"/>
      <c r="L98" s="1350"/>
      <c r="M98" s="1350"/>
      <c r="N98" s="1350"/>
      <c r="O98" s="1350"/>
      <c r="P98" s="1350"/>
      <c r="Q98" s="1350"/>
      <c r="R98" s="1350"/>
      <c r="S98" s="1350"/>
    </row>
    <row r="99" spans="1:19" ht="15.75">
      <c r="A99" s="601"/>
      <c r="B99" s="601"/>
      <c r="C99" s="601"/>
      <c r="D99" s="601"/>
      <c r="E99" s="601"/>
      <c r="F99" s="601"/>
      <c r="G99" s="601"/>
      <c r="H99" s="601"/>
      <c r="I99" s="601"/>
      <c r="J99" s="601"/>
      <c r="K99" s="601"/>
      <c r="L99" s="601"/>
      <c r="M99" s="601"/>
      <c r="N99" s="601"/>
      <c r="O99" s="601"/>
      <c r="P99" s="601"/>
      <c r="Q99" s="601"/>
      <c r="R99" s="601"/>
      <c r="S99" s="601"/>
    </row>
    <row r="100" spans="1:19" ht="47.25">
      <c r="A100" s="1351" t="s">
        <v>1086</v>
      </c>
      <c r="B100" s="1351"/>
      <c r="C100" s="943"/>
      <c r="D100" s="943"/>
      <c r="E100" s="943"/>
      <c r="F100" s="943"/>
      <c r="G100" s="943"/>
      <c r="H100" s="943"/>
      <c r="I100" s="943"/>
      <c r="J100" s="943"/>
      <c r="K100" s="943"/>
      <c r="L100" s="943"/>
      <c r="M100" s="943"/>
      <c r="N100" s="943"/>
      <c r="O100" s="943"/>
      <c r="P100" s="943"/>
      <c r="Q100" s="1352" t="s">
        <v>1080</v>
      </c>
      <c r="R100" s="1352"/>
      <c r="S100" s="1352"/>
    </row>
    <row r="101" spans="1:19" ht="15.75">
      <c r="A101" s="1329" t="s">
        <v>41</v>
      </c>
      <c r="B101" s="1329"/>
      <c r="C101" s="1329" t="s">
        <v>1087</v>
      </c>
      <c r="D101" s="1329"/>
      <c r="E101" s="1329"/>
      <c r="F101" s="1329"/>
      <c r="G101" s="1329"/>
      <c r="H101" s="1329"/>
      <c r="I101" s="1329"/>
      <c r="J101" s="1329"/>
      <c r="K101" s="1329"/>
      <c r="L101" s="1329"/>
      <c r="M101" s="1329"/>
      <c r="N101" s="1329"/>
      <c r="O101" s="1329"/>
      <c r="P101" s="1329"/>
      <c r="Q101" s="1329"/>
      <c r="R101" s="1329" t="s">
        <v>180</v>
      </c>
      <c r="S101" s="1329"/>
    </row>
    <row r="102" spans="1:19" ht="15.75">
      <c r="A102" s="1330"/>
      <c r="B102" s="1330"/>
      <c r="C102" s="1353" t="s">
        <v>1088</v>
      </c>
      <c r="D102" s="1353"/>
      <c r="E102" s="1353"/>
      <c r="F102" s="1353"/>
      <c r="G102" s="1353"/>
      <c r="H102" s="1353"/>
      <c r="I102" s="1353"/>
      <c r="J102" s="1353"/>
      <c r="K102" s="1353"/>
      <c r="L102" s="1353"/>
      <c r="M102" s="1353"/>
      <c r="N102" s="1353"/>
      <c r="O102" s="1353"/>
      <c r="P102" s="1353"/>
      <c r="Q102" s="1353"/>
      <c r="R102" s="1330"/>
      <c r="S102" s="1330"/>
    </row>
    <row r="103" spans="1:19" ht="15.75">
      <c r="A103" s="1330"/>
      <c r="B103" s="1330"/>
      <c r="C103" s="1354" t="s">
        <v>75</v>
      </c>
      <c r="D103" s="1354"/>
      <c r="E103" s="1354" t="s">
        <v>79</v>
      </c>
      <c r="F103" s="1354"/>
      <c r="G103" s="1354" t="s">
        <v>80</v>
      </c>
      <c r="H103" s="1354"/>
      <c r="I103" s="1354" t="s">
        <v>49</v>
      </c>
      <c r="J103" s="1354"/>
      <c r="K103" s="1354" t="s">
        <v>50</v>
      </c>
      <c r="L103" s="1354"/>
      <c r="M103" s="1354" t="s">
        <v>51</v>
      </c>
      <c r="N103" s="1354"/>
      <c r="O103" s="1354" t="s">
        <v>32</v>
      </c>
      <c r="P103" s="1354"/>
      <c r="Q103" s="1354"/>
      <c r="R103" s="1330"/>
      <c r="S103" s="1330"/>
    </row>
    <row r="104" spans="1:19" ht="15.75">
      <c r="A104" s="1330"/>
      <c r="B104" s="1330"/>
      <c r="C104" s="1082" t="s">
        <v>241</v>
      </c>
      <c r="D104" s="1082"/>
      <c r="E104" s="1082" t="s">
        <v>228</v>
      </c>
      <c r="F104" s="1082"/>
      <c r="G104" s="1082" t="s">
        <v>229</v>
      </c>
      <c r="H104" s="1082"/>
      <c r="I104" s="1082" t="s">
        <v>230</v>
      </c>
      <c r="J104" s="1082"/>
      <c r="K104" s="1330" t="s">
        <v>231</v>
      </c>
      <c r="L104" s="1330"/>
      <c r="M104" s="1330" t="s">
        <v>239</v>
      </c>
      <c r="N104" s="1330"/>
      <c r="O104" s="1330" t="s">
        <v>181</v>
      </c>
      <c r="P104" s="1330"/>
      <c r="Q104" s="1330"/>
      <c r="R104" s="1330"/>
      <c r="S104" s="1330"/>
    </row>
    <row r="105" spans="1:19" ht="15.75">
      <c r="A105" s="1330"/>
      <c r="B105" s="1330"/>
      <c r="C105" s="918" t="s">
        <v>131</v>
      </c>
      <c r="D105" s="918" t="s">
        <v>34</v>
      </c>
      <c r="E105" s="918" t="s">
        <v>131</v>
      </c>
      <c r="F105" s="918" t="s">
        <v>34</v>
      </c>
      <c r="G105" s="918" t="s">
        <v>131</v>
      </c>
      <c r="H105" s="918" t="s">
        <v>34</v>
      </c>
      <c r="I105" s="918" t="s">
        <v>33</v>
      </c>
      <c r="J105" s="918" t="s">
        <v>34</v>
      </c>
      <c r="K105" s="918" t="s">
        <v>33</v>
      </c>
      <c r="L105" s="918" t="s">
        <v>34</v>
      </c>
      <c r="M105" s="918" t="s">
        <v>33</v>
      </c>
      <c r="N105" s="918" t="s">
        <v>34</v>
      </c>
      <c r="O105" s="918" t="s">
        <v>33</v>
      </c>
      <c r="P105" s="918" t="s">
        <v>34</v>
      </c>
      <c r="Q105" s="918" t="s">
        <v>35</v>
      </c>
      <c r="R105" s="1330"/>
      <c r="S105" s="1330"/>
    </row>
    <row r="106" spans="1:19" ht="15.75">
      <c r="A106" s="1331"/>
      <c r="B106" s="1331"/>
      <c r="C106" s="919" t="s">
        <v>186</v>
      </c>
      <c r="D106" s="919" t="s">
        <v>185</v>
      </c>
      <c r="E106" s="919" t="s">
        <v>186</v>
      </c>
      <c r="F106" s="919" t="s">
        <v>185</v>
      </c>
      <c r="G106" s="919" t="s">
        <v>186</v>
      </c>
      <c r="H106" s="919" t="s">
        <v>185</v>
      </c>
      <c r="I106" s="919" t="s">
        <v>186</v>
      </c>
      <c r="J106" s="919" t="s">
        <v>185</v>
      </c>
      <c r="K106" s="919" t="s">
        <v>186</v>
      </c>
      <c r="L106" s="919" t="s">
        <v>185</v>
      </c>
      <c r="M106" s="919" t="s">
        <v>186</v>
      </c>
      <c r="N106" s="919" t="s">
        <v>185</v>
      </c>
      <c r="O106" s="919" t="s">
        <v>186</v>
      </c>
      <c r="P106" s="919" t="s">
        <v>185</v>
      </c>
      <c r="Q106" s="919" t="s">
        <v>181</v>
      </c>
      <c r="R106" s="1331"/>
      <c r="S106" s="1331"/>
    </row>
    <row r="107" spans="1:19" ht="15.75">
      <c r="A107" s="1336" t="s">
        <v>54</v>
      </c>
      <c r="B107" s="1336"/>
      <c r="C107" s="637">
        <v>0</v>
      </c>
      <c r="D107" s="637">
        <v>0</v>
      </c>
      <c r="E107" s="637">
        <v>0</v>
      </c>
      <c r="F107" s="637">
        <v>0</v>
      </c>
      <c r="G107" s="637">
        <v>0</v>
      </c>
      <c r="H107" s="637">
        <v>0</v>
      </c>
      <c r="I107" s="637">
        <v>0</v>
      </c>
      <c r="J107" s="637">
        <v>0</v>
      </c>
      <c r="K107" s="637">
        <v>0</v>
      </c>
      <c r="L107" s="637">
        <v>0</v>
      </c>
      <c r="M107" s="637">
        <v>0</v>
      </c>
      <c r="N107" s="637">
        <v>0</v>
      </c>
      <c r="O107" s="637">
        <f>SUM(M107,K107,I107,G107,E107,C107)</f>
        <v>0</v>
      </c>
      <c r="P107" s="637">
        <f>SUM(N107,L107,J107,H107,F107,D107)</f>
        <v>0</v>
      </c>
      <c r="Q107" s="637">
        <f>SUM(O107:P107)</f>
        <v>0</v>
      </c>
      <c r="R107" s="1078" t="s">
        <v>449</v>
      </c>
      <c r="S107" s="1078"/>
    </row>
    <row r="108" spans="1:19" ht="15.75">
      <c r="A108" s="1344" t="s">
        <v>55</v>
      </c>
      <c r="B108" s="1345"/>
      <c r="C108" s="931">
        <v>0</v>
      </c>
      <c r="D108" s="931">
        <v>0</v>
      </c>
      <c r="E108" s="931">
        <v>0</v>
      </c>
      <c r="F108" s="931">
        <v>0</v>
      </c>
      <c r="G108" s="931">
        <v>15</v>
      </c>
      <c r="H108" s="931">
        <v>0</v>
      </c>
      <c r="I108" s="931">
        <v>24</v>
      </c>
      <c r="J108" s="931">
        <v>0</v>
      </c>
      <c r="K108" s="931">
        <v>61</v>
      </c>
      <c r="L108" s="931">
        <v>0</v>
      </c>
      <c r="M108" s="931">
        <v>23</v>
      </c>
      <c r="N108" s="931">
        <v>0</v>
      </c>
      <c r="O108" s="931">
        <f t="shared" ref="O108:P125" si="29">SUM(M108,K108,I108,G108,E108,C108)</f>
        <v>123</v>
      </c>
      <c r="P108" s="931">
        <f t="shared" si="29"/>
        <v>0</v>
      </c>
      <c r="Q108" s="931">
        <f t="shared" ref="Q108:Q125" si="30">SUM(O108:P108)</f>
        <v>123</v>
      </c>
      <c r="R108" s="1077" t="s">
        <v>191</v>
      </c>
      <c r="S108" s="1077"/>
    </row>
    <row r="109" spans="1:19" ht="15.75">
      <c r="A109" s="1344" t="s">
        <v>56</v>
      </c>
      <c r="B109" s="1345"/>
      <c r="C109" s="931">
        <v>0</v>
      </c>
      <c r="D109" s="931">
        <v>0</v>
      </c>
      <c r="E109" s="931">
        <v>0</v>
      </c>
      <c r="F109" s="931">
        <v>0</v>
      </c>
      <c r="G109" s="931">
        <v>0</v>
      </c>
      <c r="H109" s="931">
        <v>0</v>
      </c>
      <c r="I109" s="931">
        <v>0</v>
      </c>
      <c r="J109" s="931">
        <v>0</v>
      </c>
      <c r="K109" s="931">
        <v>0</v>
      </c>
      <c r="L109" s="931">
        <v>0</v>
      </c>
      <c r="M109" s="931">
        <v>0</v>
      </c>
      <c r="N109" s="931">
        <v>0</v>
      </c>
      <c r="O109" s="931">
        <f t="shared" si="29"/>
        <v>0</v>
      </c>
      <c r="P109" s="931">
        <f t="shared" si="29"/>
        <v>0</v>
      </c>
      <c r="Q109" s="931">
        <f t="shared" si="30"/>
        <v>0</v>
      </c>
      <c r="R109" s="1077" t="s">
        <v>192</v>
      </c>
      <c r="S109" s="1077"/>
    </row>
    <row r="110" spans="1:19" ht="59.25">
      <c r="A110" s="1136" t="s">
        <v>386</v>
      </c>
      <c r="B110" s="641" t="s">
        <v>344</v>
      </c>
      <c r="C110" s="931">
        <v>0</v>
      </c>
      <c r="D110" s="931">
        <v>1</v>
      </c>
      <c r="E110" s="931">
        <v>2</v>
      </c>
      <c r="F110" s="931">
        <v>6</v>
      </c>
      <c r="G110" s="931">
        <v>20</v>
      </c>
      <c r="H110" s="931">
        <v>6</v>
      </c>
      <c r="I110" s="931">
        <v>31</v>
      </c>
      <c r="J110" s="931">
        <v>10</v>
      </c>
      <c r="K110" s="931">
        <v>22</v>
      </c>
      <c r="L110" s="931">
        <v>25</v>
      </c>
      <c r="M110" s="931">
        <v>27</v>
      </c>
      <c r="N110" s="931">
        <v>13</v>
      </c>
      <c r="O110" s="931">
        <f t="shared" si="29"/>
        <v>102</v>
      </c>
      <c r="P110" s="931">
        <f t="shared" si="29"/>
        <v>61</v>
      </c>
      <c r="Q110" s="931">
        <f t="shared" si="30"/>
        <v>163</v>
      </c>
      <c r="R110" s="204" t="s">
        <v>453</v>
      </c>
      <c r="S110" s="1091" t="s">
        <v>179</v>
      </c>
    </row>
    <row r="111" spans="1:19" ht="15.75">
      <c r="A111" s="1127"/>
      <c r="B111" s="641" t="s">
        <v>345</v>
      </c>
      <c r="C111" s="931">
        <v>0</v>
      </c>
      <c r="D111" s="931">
        <v>0</v>
      </c>
      <c r="E111" s="931">
        <v>19</v>
      </c>
      <c r="F111" s="931">
        <v>0</v>
      </c>
      <c r="G111" s="931">
        <v>40</v>
      </c>
      <c r="H111" s="931">
        <v>0</v>
      </c>
      <c r="I111" s="931">
        <v>77</v>
      </c>
      <c r="J111" s="931">
        <v>0</v>
      </c>
      <c r="K111" s="931">
        <v>86</v>
      </c>
      <c r="L111" s="931">
        <v>0</v>
      </c>
      <c r="M111" s="931">
        <v>105</v>
      </c>
      <c r="N111" s="931">
        <v>0</v>
      </c>
      <c r="O111" s="931">
        <f t="shared" si="29"/>
        <v>327</v>
      </c>
      <c r="P111" s="931">
        <f t="shared" si="29"/>
        <v>0</v>
      </c>
      <c r="Q111" s="931">
        <f t="shared" si="30"/>
        <v>327</v>
      </c>
      <c r="R111" s="204" t="s">
        <v>454</v>
      </c>
      <c r="S111" s="1092"/>
    </row>
    <row r="112" spans="1:19" ht="15.75">
      <c r="A112" s="1127"/>
      <c r="B112" s="641" t="s">
        <v>346</v>
      </c>
      <c r="C112" s="931">
        <v>0</v>
      </c>
      <c r="D112" s="931">
        <v>0</v>
      </c>
      <c r="E112" s="931">
        <v>2</v>
      </c>
      <c r="F112" s="931">
        <v>0</v>
      </c>
      <c r="G112" s="931">
        <v>18</v>
      </c>
      <c r="H112" s="931">
        <v>0</v>
      </c>
      <c r="I112" s="931">
        <v>46</v>
      </c>
      <c r="J112" s="931">
        <v>0</v>
      </c>
      <c r="K112" s="931">
        <v>121</v>
      </c>
      <c r="L112" s="931">
        <v>0</v>
      </c>
      <c r="M112" s="931">
        <v>131</v>
      </c>
      <c r="N112" s="931">
        <v>0</v>
      </c>
      <c r="O112" s="931">
        <f t="shared" si="29"/>
        <v>318</v>
      </c>
      <c r="P112" s="931">
        <f t="shared" si="29"/>
        <v>0</v>
      </c>
      <c r="Q112" s="931">
        <f t="shared" si="30"/>
        <v>318</v>
      </c>
      <c r="R112" s="204" t="s">
        <v>455</v>
      </c>
      <c r="S112" s="1092"/>
    </row>
    <row r="113" spans="1:19" ht="15.75">
      <c r="A113" s="1127"/>
      <c r="B113" s="641" t="s">
        <v>341</v>
      </c>
      <c r="C113" s="931">
        <v>0</v>
      </c>
      <c r="D113" s="931">
        <v>0</v>
      </c>
      <c r="E113" s="931">
        <v>11</v>
      </c>
      <c r="F113" s="931">
        <v>6</v>
      </c>
      <c r="G113" s="931">
        <v>42</v>
      </c>
      <c r="H113" s="931">
        <v>8</v>
      </c>
      <c r="I113" s="931">
        <v>65</v>
      </c>
      <c r="J113" s="931">
        <v>5</v>
      </c>
      <c r="K113" s="931">
        <v>42</v>
      </c>
      <c r="L113" s="931">
        <v>3</v>
      </c>
      <c r="M113" s="931">
        <v>10</v>
      </c>
      <c r="N113" s="931">
        <v>2</v>
      </c>
      <c r="O113" s="931">
        <f t="shared" si="29"/>
        <v>170</v>
      </c>
      <c r="P113" s="931">
        <f t="shared" si="29"/>
        <v>24</v>
      </c>
      <c r="Q113" s="931">
        <f t="shared" si="30"/>
        <v>194</v>
      </c>
      <c r="R113" s="204" t="s">
        <v>456</v>
      </c>
      <c r="S113" s="1092"/>
    </row>
    <row r="114" spans="1:19" ht="15.75">
      <c r="A114" s="1127"/>
      <c r="B114" s="641" t="s">
        <v>342</v>
      </c>
      <c r="C114" s="931">
        <v>0</v>
      </c>
      <c r="D114" s="931">
        <v>0</v>
      </c>
      <c r="E114" s="931">
        <v>2</v>
      </c>
      <c r="F114" s="931">
        <v>0</v>
      </c>
      <c r="G114" s="931">
        <v>15</v>
      </c>
      <c r="H114" s="931">
        <v>0</v>
      </c>
      <c r="I114" s="931">
        <v>10</v>
      </c>
      <c r="J114" s="931">
        <v>0</v>
      </c>
      <c r="K114" s="931">
        <v>3</v>
      </c>
      <c r="L114" s="931">
        <v>3</v>
      </c>
      <c r="M114" s="931">
        <v>0</v>
      </c>
      <c r="N114" s="931">
        <v>5</v>
      </c>
      <c r="O114" s="931">
        <f t="shared" si="29"/>
        <v>30</v>
      </c>
      <c r="P114" s="931">
        <f t="shared" si="29"/>
        <v>8</v>
      </c>
      <c r="Q114" s="931">
        <f t="shared" si="30"/>
        <v>38</v>
      </c>
      <c r="R114" s="204" t="s">
        <v>457</v>
      </c>
      <c r="S114" s="1092"/>
    </row>
    <row r="115" spans="1:19" ht="15.75">
      <c r="A115" s="1127"/>
      <c r="B115" s="641" t="s">
        <v>343</v>
      </c>
      <c r="C115" s="931">
        <v>0</v>
      </c>
      <c r="D115" s="931">
        <v>0</v>
      </c>
      <c r="E115" s="931">
        <v>0</v>
      </c>
      <c r="F115" s="931">
        <v>0</v>
      </c>
      <c r="G115" s="931">
        <v>54</v>
      </c>
      <c r="H115" s="931">
        <v>27</v>
      </c>
      <c r="I115" s="931">
        <v>54</v>
      </c>
      <c r="J115" s="931">
        <v>19</v>
      </c>
      <c r="K115" s="931">
        <v>64</v>
      </c>
      <c r="L115" s="931">
        <v>13</v>
      </c>
      <c r="M115" s="931">
        <v>28</v>
      </c>
      <c r="N115" s="931">
        <v>10</v>
      </c>
      <c r="O115" s="931">
        <f t="shared" si="29"/>
        <v>200</v>
      </c>
      <c r="P115" s="931">
        <f t="shared" si="29"/>
        <v>69</v>
      </c>
      <c r="Q115" s="931">
        <f t="shared" si="30"/>
        <v>269</v>
      </c>
      <c r="R115" s="204" t="s">
        <v>458</v>
      </c>
      <c r="S115" s="1092"/>
    </row>
    <row r="116" spans="1:19" ht="15.75">
      <c r="A116" s="1075" t="s">
        <v>64</v>
      </c>
      <c r="B116" s="1076"/>
      <c r="C116" s="602">
        <v>0</v>
      </c>
      <c r="D116" s="602">
        <v>0</v>
      </c>
      <c r="E116" s="602">
        <v>0</v>
      </c>
      <c r="F116" s="602">
        <v>0</v>
      </c>
      <c r="G116" s="931">
        <v>0</v>
      </c>
      <c r="H116" s="602">
        <v>0</v>
      </c>
      <c r="I116" s="602">
        <v>0</v>
      </c>
      <c r="J116" s="602">
        <v>0</v>
      </c>
      <c r="K116" s="931">
        <v>0</v>
      </c>
      <c r="L116" s="931">
        <v>0</v>
      </c>
      <c r="M116" s="931">
        <v>0</v>
      </c>
      <c r="N116" s="931">
        <v>0</v>
      </c>
      <c r="O116" s="931">
        <f t="shared" si="29"/>
        <v>0</v>
      </c>
      <c r="P116" s="931">
        <f t="shared" si="29"/>
        <v>0</v>
      </c>
      <c r="Q116" s="931">
        <f t="shared" si="30"/>
        <v>0</v>
      </c>
      <c r="R116" s="1077" t="s">
        <v>367</v>
      </c>
      <c r="S116" s="1077"/>
    </row>
    <row r="117" spans="1:19" ht="15.75">
      <c r="A117" s="1344" t="s">
        <v>65</v>
      </c>
      <c r="B117" s="1345"/>
      <c r="C117" s="931">
        <v>1</v>
      </c>
      <c r="D117" s="931">
        <v>0</v>
      </c>
      <c r="E117" s="931">
        <v>2</v>
      </c>
      <c r="F117" s="931">
        <v>0</v>
      </c>
      <c r="G117" s="931">
        <v>7</v>
      </c>
      <c r="H117" s="931">
        <v>0</v>
      </c>
      <c r="I117" s="931">
        <v>10</v>
      </c>
      <c r="J117" s="931">
        <v>0</v>
      </c>
      <c r="K117" s="931">
        <v>9</v>
      </c>
      <c r="L117" s="931">
        <v>0</v>
      </c>
      <c r="M117" s="931">
        <v>6</v>
      </c>
      <c r="N117" s="931">
        <v>0</v>
      </c>
      <c r="O117" s="931">
        <f t="shared" si="29"/>
        <v>35</v>
      </c>
      <c r="P117" s="931">
        <f t="shared" si="29"/>
        <v>0</v>
      </c>
      <c r="Q117" s="931">
        <f t="shared" si="30"/>
        <v>35</v>
      </c>
      <c r="R117" s="1077" t="s">
        <v>199</v>
      </c>
      <c r="S117" s="1077"/>
    </row>
    <row r="118" spans="1:19" ht="15.75">
      <c r="A118" s="1344" t="s">
        <v>113</v>
      </c>
      <c r="B118" s="1345"/>
      <c r="C118" s="931">
        <v>0</v>
      </c>
      <c r="D118" s="931">
        <v>0</v>
      </c>
      <c r="E118" s="931">
        <v>1</v>
      </c>
      <c r="F118" s="931">
        <v>0</v>
      </c>
      <c r="G118" s="931">
        <v>1</v>
      </c>
      <c r="H118" s="931">
        <v>0</v>
      </c>
      <c r="I118" s="931">
        <v>9</v>
      </c>
      <c r="J118" s="931">
        <v>0</v>
      </c>
      <c r="K118" s="931">
        <v>63</v>
      </c>
      <c r="L118" s="931">
        <v>0</v>
      </c>
      <c r="M118" s="931">
        <v>206</v>
      </c>
      <c r="N118" s="931">
        <v>0</v>
      </c>
      <c r="O118" s="931">
        <f t="shared" si="29"/>
        <v>280</v>
      </c>
      <c r="P118" s="931">
        <f t="shared" si="29"/>
        <v>0</v>
      </c>
      <c r="Q118" s="931">
        <f t="shared" si="30"/>
        <v>280</v>
      </c>
      <c r="R118" s="1077" t="s">
        <v>200</v>
      </c>
      <c r="S118" s="1077"/>
    </row>
    <row r="119" spans="1:19" ht="15.75">
      <c r="A119" s="1344" t="s">
        <v>114</v>
      </c>
      <c r="B119" s="1345"/>
      <c r="C119" s="931">
        <v>0</v>
      </c>
      <c r="D119" s="931">
        <v>0</v>
      </c>
      <c r="E119" s="931">
        <v>0</v>
      </c>
      <c r="F119" s="931">
        <v>0</v>
      </c>
      <c r="G119" s="931">
        <v>40</v>
      </c>
      <c r="H119" s="931">
        <v>0</v>
      </c>
      <c r="I119" s="931">
        <v>5</v>
      </c>
      <c r="J119" s="931">
        <v>0</v>
      </c>
      <c r="K119" s="931">
        <v>0</v>
      </c>
      <c r="L119" s="931">
        <v>0</v>
      </c>
      <c r="M119" s="931">
        <v>0</v>
      </c>
      <c r="N119" s="931">
        <v>0</v>
      </c>
      <c r="O119" s="931">
        <f t="shared" si="29"/>
        <v>45</v>
      </c>
      <c r="P119" s="931">
        <f t="shared" si="29"/>
        <v>0</v>
      </c>
      <c r="Q119" s="931">
        <f t="shared" si="30"/>
        <v>45</v>
      </c>
      <c r="R119" s="1077" t="s">
        <v>450</v>
      </c>
      <c r="S119" s="1077"/>
    </row>
    <row r="120" spans="1:19" ht="15.75">
      <c r="A120" s="1344" t="s">
        <v>137</v>
      </c>
      <c r="B120" s="1345"/>
      <c r="C120" s="931">
        <v>0</v>
      </c>
      <c r="D120" s="931">
        <v>0</v>
      </c>
      <c r="E120" s="931">
        <v>0</v>
      </c>
      <c r="F120" s="931">
        <v>0</v>
      </c>
      <c r="G120" s="931">
        <v>0</v>
      </c>
      <c r="H120" s="931">
        <v>0</v>
      </c>
      <c r="I120" s="931">
        <v>0</v>
      </c>
      <c r="J120" s="931">
        <v>0</v>
      </c>
      <c r="K120" s="931">
        <v>0</v>
      </c>
      <c r="L120" s="931">
        <v>0</v>
      </c>
      <c r="M120" s="931">
        <v>0</v>
      </c>
      <c r="N120" s="931">
        <v>0</v>
      </c>
      <c r="O120" s="931">
        <f t="shared" si="29"/>
        <v>0</v>
      </c>
      <c r="P120" s="931">
        <f t="shared" si="29"/>
        <v>0</v>
      </c>
      <c r="Q120" s="931">
        <f t="shared" si="30"/>
        <v>0</v>
      </c>
      <c r="R120" s="1077" t="s">
        <v>451</v>
      </c>
      <c r="S120" s="1077"/>
    </row>
    <row r="121" spans="1:19" ht="15.75">
      <c r="A121" s="1344" t="s">
        <v>69</v>
      </c>
      <c r="B121" s="1345"/>
      <c r="C121" s="931">
        <v>0</v>
      </c>
      <c r="D121" s="931">
        <v>0</v>
      </c>
      <c r="E121" s="931">
        <v>0</v>
      </c>
      <c r="F121" s="931">
        <v>0</v>
      </c>
      <c r="G121" s="931">
        <v>0</v>
      </c>
      <c r="H121" s="931">
        <v>0</v>
      </c>
      <c r="I121" s="931">
        <v>0</v>
      </c>
      <c r="J121" s="931">
        <v>0</v>
      </c>
      <c r="K121" s="931">
        <v>0</v>
      </c>
      <c r="L121" s="931">
        <v>0</v>
      </c>
      <c r="M121" s="931">
        <v>0</v>
      </c>
      <c r="N121" s="931">
        <v>0</v>
      </c>
      <c r="O121" s="931">
        <f t="shared" si="29"/>
        <v>0</v>
      </c>
      <c r="P121" s="931">
        <f t="shared" si="29"/>
        <v>0</v>
      </c>
      <c r="Q121" s="931">
        <f t="shared" si="30"/>
        <v>0</v>
      </c>
      <c r="R121" s="1077" t="s">
        <v>452</v>
      </c>
      <c r="S121" s="1077"/>
    </row>
    <row r="122" spans="1:19" ht="15.75">
      <c r="A122" s="1344" t="s">
        <v>70</v>
      </c>
      <c r="B122" s="1345"/>
      <c r="C122" s="931">
        <v>0</v>
      </c>
      <c r="D122" s="931">
        <v>0</v>
      </c>
      <c r="E122" s="931">
        <v>0</v>
      </c>
      <c r="F122" s="931">
        <v>0</v>
      </c>
      <c r="G122" s="931">
        <v>0</v>
      </c>
      <c r="H122" s="931">
        <v>0</v>
      </c>
      <c r="I122" s="931">
        <v>0</v>
      </c>
      <c r="J122" s="931">
        <v>0</v>
      </c>
      <c r="K122" s="931">
        <v>0</v>
      </c>
      <c r="L122" s="931">
        <v>0</v>
      </c>
      <c r="M122" s="931">
        <v>0</v>
      </c>
      <c r="N122" s="931">
        <v>0</v>
      </c>
      <c r="O122" s="931">
        <f t="shared" si="29"/>
        <v>0</v>
      </c>
      <c r="P122" s="931">
        <f t="shared" si="29"/>
        <v>0</v>
      </c>
      <c r="Q122" s="931">
        <f t="shared" si="30"/>
        <v>0</v>
      </c>
      <c r="R122" s="1077" t="s">
        <v>204</v>
      </c>
      <c r="S122" s="1077"/>
    </row>
    <row r="123" spans="1:19" ht="15.75">
      <c r="A123" s="1344" t="s">
        <v>71</v>
      </c>
      <c r="B123" s="1345"/>
      <c r="C123" s="931">
        <v>15</v>
      </c>
      <c r="D123" s="931">
        <v>0</v>
      </c>
      <c r="E123" s="931">
        <v>0</v>
      </c>
      <c r="F123" s="931">
        <v>0</v>
      </c>
      <c r="G123" s="931">
        <v>3</v>
      </c>
      <c r="H123" s="931">
        <v>0</v>
      </c>
      <c r="I123" s="931">
        <v>20</v>
      </c>
      <c r="J123" s="931">
        <v>34</v>
      </c>
      <c r="K123" s="931">
        <v>0</v>
      </c>
      <c r="L123" s="931">
        <v>0</v>
      </c>
      <c r="M123" s="931">
        <v>6</v>
      </c>
      <c r="N123" s="931">
        <v>0</v>
      </c>
      <c r="O123" s="931">
        <f t="shared" si="29"/>
        <v>44</v>
      </c>
      <c r="P123" s="931">
        <f t="shared" si="29"/>
        <v>34</v>
      </c>
      <c r="Q123" s="931">
        <f t="shared" si="30"/>
        <v>78</v>
      </c>
      <c r="R123" s="1077" t="s">
        <v>205</v>
      </c>
      <c r="S123" s="1077"/>
    </row>
    <row r="124" spans="1:19" ht="15.75">
      <c r="A124" s="1344" t="s">
        <v>72</v>
      </c>
      <c r="B124" s="1345"/>
      <c r="C124" s="931">
        <v>0</v>
      </c>
      <c r="D124" s="931">
        <v>0</v>
      </c>
      <c r="E124" s="931">
        <v>0</v>
      </c>
      <c r="F124" s="931">
        <v>0</v>
      </c>
      <c r="G124" s="931">
        <v>0</v>
      </c>
      <c r="H124" s="931">
        <v>0</v>
      </c>
      <c r="I124" s="931">
        <v>0</v>
      </c>
      <c r="J124" s="931">
        <v>0</v>
      </c>
      <c r="K124" s="931">
        <v>0</v>
      </c>
      <c r="L124" s="931">
        <v>0</v>
      </c>
      <c r="M124" s="931">
        <v>0</v>
      </c>
      <c r="N124" s="931">
        <v>0</v>
      </c>
      <c r="O124" s="931">
        <f t="shared" si="29"/>
        <v>0</v>
      </c>
      <c r="P124" s="931">
        <f t="shared" si="29"/>
        <v>0</v>
      </c>
      <c r="Q124" s="931">
        <f t="shared" si="30"/>
        <v>0</v>
      </c>
      <c r="R124" s="1077" t="s">
        <v>206</v>
      </c>
      <c r="S124" s="1077"/>
    </row>
    <row r="125" spans="1:19" ht="15.75">
      <c r="A125" s="1336" t="s">
        <v>73</v>
      </c>
      <c r="B125" s="1336"/>
      <c r="C125" s="944">
        <v>0</v>
      </c>
      <c r="D125" s="944">
        <v>0</v>
      </c>
      <c r="E125" s="944">
        <v>12</v>
      </c>
      <c r="F125" s="944">
        <v>0</v>
      </c>
      <c r="G125" s="944">
        <v>17</v>
      </c>
      <c r="H125" s="944">
        <v>0</v>
      </c>
      <c r="I125" s="944">
        <v>43</v>
      </c>
      <c r="J125" s="944">
        <v>0</v>
      </c>
      <c r="K125" s="944">
        <v>60</v>
      </c>
      <c r="L125" s="944">
        <v>0</v>
      </c>
      <c r="M125" s="944">
        <v>26</v>
      </c>
      <c r="N125" s="944">
        <v>0</v>
      </c>
      <c r="O125" s="944">
        <f t="shared" si="29"/>
        <v>158</v>
      </c>
      <c r="P125" s="944">
        <f t="shared" si="29"/>
        <v>0</v>
      </c>
      <c r="Q125" s="944">
        <f t="shared" si="30"/>
        <v>158</v>
      </c>
      <c r="R125" s="1089" t="s">
        <v>382</v>
      </c>
      <c r="S125" s="1089"/>
    </row>
    <row r="126" spans="1:19" ht="15.75">
      <c r="A126" s="1332" t="s">
        <v>32</v>
      </c>
      <c r="B126" s="1332"/>
      <c r="C126" s="644">
        <f>SUM(C107:C125)</f>
        <v>16</v>
      </c>
      <c r="D126" s="644">
        <f t="shared" ref="D126:M126" si="31">SUM(D107:D125)</f>
        <v>1</v>
      </c>
      <c r="E126" s="644">
        <f t="shared" si="31"/>
        <v>51</v>
      </c>
      <c r="F126" s="644">
        <f t="shared" si="31"/>
        <v>12</v>
      </c>
      <c r="G126" s="644">
        <f t="shared" si="31"/>
        <v>272</v>
      </c>
      <c r="H126" s="644">
        <f t="shared" si="31"/>
        <v>41</v>
      </c>
      <c r="I126" s="644">
        <f t="shared" si="31"/>
        <v>394</v>
      </c>
      <c r="J126" s="644">
        <f t="shared" si="31"/>
        <v>68</v>
      </c>
      <c r="K126" s="644">
        <f t="shared" si="31"/>
        <v>531</v>
      </c>
      <c r="L126" s="644">
        <f t="shared" si="31"/>
        <v>44</v>
      </c>
      <c r="M126" s="644">
        <f t="shared" si="31"/>
        <v>568</v>
      </c>
      <c r="N126" s="644">
        <f>SUM(N107:N125)</f>
        <v>30</v>
      </c>
      <c r="O126" s="644">
        <f t="shared" ref="O126:Q126" si="32">SUM(O107:O125)</f>
        <v>1832</v>
      </c>
      <c r="P126" s="644">
        <f t="shared" si="32"/>
        <v>196</v>
      </c>
      <c r="Q126" s="644">
        <f t="shared" si="32"/>
        <v>2028</v>
      </c>
      <c r="R126" s="79" t="s">
        <v>181</v>
      </c>
      <c r="S126" s="644"/>
    </row>
    <row r="127" spans="1:19" ht="15.75">
      <c r="A127" s="695"/>
      <c r="B127" s="695"/>
      <c r="C127" s="681"/>
      <c r="D127" s="681"/>
      <c r="E127" s="681"/>
      <c r="F127" s="681"/>
      <c r="G127" s="681"/>
      <c r="H127" s="681"/>
      <c r="I127" s="681"/>
      <c r="J127" s="681"/>
      <c r="K127" s="681"/>
      <c r="L127" s="681"/>
      <c r="M127" s="681"/>
      <c r="N127" s="681"/>
      <c r="O127" s="681"/>
      <c r="P127" s="681"/>
      <c r="Q127" s="681"/>
      <c r="R127" s="681"/>
      <c r="S127" s="653"/>
    </row>
    <row r="128" spans="1:19" ht="15.75">
      <c r="A128" s="695"/>
      <c r="B128" s="695"/>
      <c r="C128" s="681"/>
      <c r="D128" s="681"/>
      <c r="E128" s="681"/>
      <c r="F128" s="681"/>
      <c r="G128" s="681"/>
      <c r="H128" s="681"/>
      <c r="I128" s="681"/>
      <c r="J128" s="681"/>
      <c r="K128" s="681"/>
      <c r="L128" s="681"/>
      <c r="M128" s="681"/>
      <c r="N128" s="681"/>
      <c r="O128" s="681"/>
      <c r="P128" s="681"/>
      <c r="Q128" s="681"/>
      <c r="R128" s="681"/>
      <c r="S128" s="653"/>
    </row>
    <row r="129" spans="1:19" ht="15.75">
      <c r="A129" s="695"/>
      <c r="B129" s="695"/>
      <c r="C129" s="681"/>
      <c r="D129" s="681"/>
      <c r="E129" s="681"/>
      <c r="F129" s="681"/>
      <c r="G129" s="681"/>
      <c r="H129" s="681"/>
      <c r="I129" s="681"/>
      <c r="J129" s="681"/>
      <c r="K129" s="681"/>
      <c r="L129" s="681"/>
      <c r="M129" s="681"/>
      <c r="N129" s="681"/>
      <c r="O129" s="681"/>
      <c r="P129" s="681"/>
      <c r="Q129" s="681"/>
      <c r="R129" s="681"/>
      <c r="S129" s="653"/>
    </row>
    <row r="130" spans="1:19" ht="15.75">
      <c r="A130" s="695"/>
      <c r="B130" s="695"/>
      <c r="C130" s="681"/>
      <c r="D130" s="681"/>
      <c r="E130" s="681"/>
      <c r="F130" s="681"/>
      <c r="G130" s="681"/>
      <c r="H130" s="681"/>
      <c r="I130" s="681"/>
      <c r="J130" s="681"/>
      <c r="K130" s="681"/>
      <c r="L130" s="681"/>
      <c r="M130" s="681"/>
      <c r="N130" s="681"/>
      <c r="O130" s="681"/>
      <c r="P130" s="681"/>
      <c r="Q130" s="681"/>
      <c r="R130" s="681"/>
      <c r="S130" s="653"/>
    </row>
    <row r="131" spans="1:19" ht="15.75">
      <c r="A131" s="695"/>
      <c r="B131" s="695"/>
      <c r="C131" s="681"/>
      <c r="D131" s="681"/>
      <c r="E131" s="681"/>
      <c r="F131" s="681"/>
      <c r="G131" s="681"/>
      <c r="H131" s="681"/>
      <c r="I131" s="681"/>
      <c r="J131" s="681"/>
      <c r="K131" s="681"/>
      <c r="L131" s="681"/>
      <c r="M131" s="681"/>
      <c r="N131" s="681"/>
      <c r="O131" s="681"/>
      <c r="P131" s="681"/>
      <c r="Q131" s="681"/>
      <c r="R131" s="681"/>
      <c r="S131" s="653"/>
    </row>
    <row r="132" spans="1:19" ht="47.25">
      <c r="A132" s="1351" t="s">
        <v>1079</v>
      </c>
      <c r="B132" s="1351"/>
      <c r="C132" s="943"/>
      <c r="D132" s="943"/>
      <c r="E132" s="943"/>
      <c r="F132" s="943"/>
      <c r="G132" s="943"/>
      <c r="H132" s="943"/>
      <c r="I132" s="943"/>
      <c r="J132" s="943"/>
      <c r="K132" s="943"/>
      <c r="L132" s="943"/>
      <c r="M132" s="943"/>
      <c r="N132" s="943"/>
      <c r="O132" s="943"/>
      <c r="P132" s="943"/>
      <c r="Q132" s="1352" t="s">
        <v>1080</v>
      </c>
      <c r="R132" s="1352"/>
      <c r="S132" s="1352"/>
    </row>
    <row r="133" spans="1:19" ht="15.75">
      <c r="A133" s="1329" t="s">
        <v>41</v>
      </c>
      <c r="B133" s="1329"/>
      <c r="C133" s="1329" t="s">
        <v>1089</v>
      </c>
      <c r="D133" s="1329"/>
      <c r="E133" s="1329"/>
      <c r="F133" s="1329"/>
      <c r="G133" s="1329"/>
      <c r="H133" s="1329"/>
      <c r="I133" s="1329"/>
      <c r="J133" s="1329"/>
      <c r="K133" s="1329"/>
      <c r="L133" s="1329"/>
      <c r="M133" s="1329"/>
      <c r="N133" s="1329"/>
      <c r="O133" s="1329"/>
      <c r="P133" s="1329"/>
      <c r="Q133" s="1329"/>
      <c r="R133" s="1329" t="s">
        <v>180</v>
      </c>
      <c r="S133" s="1329"/>
    </row>
    <row r="134" spans="1:19" ht="15.75">
      <c r="A134" s="1330"/>
      <c r="B134" s="1330"/>
      <c r="C134" s="1353" t="s">
        <v>1090</v>
      </c>
      <c r="D134" s="1353"/>
      <c r="E134" s="1353"/>
      <c r="F134" s="1353"/>
      <c r="G134" s="1353"/>
      <c r="H134" s="1353"/>
      <c r="I134" s="1353"/>
      <c r="J134" s="1353"/>
      <c r="K134" s="1353"/>
      <c r="L134" s="1353"/>
      <c r="M134" s="1353"/>
      <c r="N134" s="1353"/>
      <c r="O134" s="1353"/>
      <c r="P134" s="1353"/>
      <c r="Q134" s="1353"/>
      <c r="R134" s="1330"/>
      <c r="S134" s="1330"/>
    </row>
    <row r="135" spans="1:19" ht="15.75">
      <c r="A135" s="1330"/>
      <c r="B135" s="1330"/>
      <c r="C135" s="1354" t="s">
        <v>75</v>
      </c>
      <c r="D135" s="1354"/>
      <c r="E135" s="1354" t="s">
        <v>79</v>
      </c>
      <c r="F135" s="1354"/>
      <c r="G135" s="1354" t="s">
        <v>80</v>
      </c>
      <c r="H135" s="1354"/>
      <c r="I135" s="1354" t="s">
        <v>49</v>
      </c>
      <c r="J135" s="1354"/>
      <c r="K135" s="1354" t="s">
        <v>50</v>
      </c>
      <c r="L135" s="1354"/>
      <c r="M135" s="1354" t="s">
        <v>51</v>
      </c>
      <c r="N135" s="1354"/>
      <c r="O135" s="1354" t="s">
        <v>32</v>
      </c>
      <c r="P135" s="1354"/>
      <c r="Q135" s="1354"/>
      <c r="R135" s="1330"/>
      <c r="S135" s="1330"/>
    </row>
    <row r="136" spans="1:19" ht="15.75">
      <c r="A136" s="1330"/>
      <c r="B136" s="1330"/>
      <c r="C136" s="1082" t="s">
        <v>241</v>
      </c>
      <c r="D136" s="1082"/>
      <c r="E136" s="1082" t="s">
        <v>228</v>
      </c>
      <c r="F136" s="1082"/>
      <c r="G136" s="1082" t="s">
        <v>229</v>
      </c>
      <c r="H136" s="1082"/>
      <c r="I136" s="1082" t="s">
        <v>230</v>
      </c>
      <c r="J136" s="1082"/>
      <c r="K136" s="1330" t="s">
        <v>231</v>
      </c>
      <c r="L136" s="1330"/>
      <c r="M136" s="1330" t="s">
        <v>239</v>
      </c>
      <c r="N136" s="1330"/>
      <c r="O136" s="1330" t="s">
        <v>181</v>
      </c>
      <c r="P136" s="1330"/>
      <c r="Q136" s="1330"/>
      <c r="R136" s="1330"/>
      <c r="S136" s="1330"/>
    </row>
    <row r="137" spans="1:19" ht="15.75">
      <c r="A137" s="1330"/>
      <c r="B137" s="1330"/>
      <c r="C137" s="918" t="s">
        <v>131</v>
      </c>
      <c r="D137" s="918" t="s">
        <v>34</v>
      </c>
      <c r="E137" s="918" t="s">
        <v>131</v>
      </c>
      <c r="F137" s="918" t="s">
        <v>34</v>
      </c>
      <c r="G137" s="918" t="s">
        <v>131</v>
      </c>
      <c r="H137" s="918" t="s">
        <v>34</v>
      </c>
      <c r="I137" s="918" t="s">
        <v>33</v>
      </c>
      <c r="J137" s="918" t="s">
        <v>34</v>
      </c>
      <c r="K137" s="918" t="s">
        <v>33</v>
      </c>
      <c r="L137" s="918" t="s">
        <v>34</v>
      </c>
      <c r="M137" s="918" t="s">
        <v>33</v>
      </c>
      <c r="N137" s="918" t="s">
        <v>34</v>
      </c>
      <c r="O137" s="918" t="s">
        <v>33</v>
      </c>
      <c r="P137" s="918" t="s">
        <v>34</v>
      </c>
      <c r="Q137" s="918" t="s">
        <v>35</v>
      </c>
      <c r="R137" s="1330"/>
      <c r="S137" s="1330"/>
    </row>
    <row r="138" spans="1:19" ht="15.75">
      <c r="A138" s="1331"/>
      <c r="B138" s="1331"/>
      <c r="C138" s="919" t="s">
        <v>186</v>
      </c>
      <c r="D138" s="919" t="s">
        <v>185</v>
      </c>
      <c r="E138" s="919" t="s">
        <v>186</v>
      </c>
      <c r="F138" s="919" t="s">
        <v>185</v>
      </c>
      <c r="G138" s="919" t="s">
        <v>186</v>
      </c>
      <c r="H138" s="919" t="s">
        <v>185</v>
      </c>
      <c r="I138" s="919" t="s">
        <v>186</v>
      </c>
      <c r="J138" s="919" t="s">
        <v>185</v>
      </c>
      <c r="K138" s="919" t="s">
        <v>186</v>
      </c>
      <c r="L138" s="919" t="s">
        <v>185</v>
      </c>
      <c r="M138" s="919" t="s">
        <v>186</v>
      </c>
      <c r="N138" s="919" t="s">
        <v>185</v>
      </c>
      <c r="O138" s="919" t="s">
        <v>186</v>
      </c>
      <c r="P138" s="919" t="s">
        <v>185</v>
      </c>
      <c r="Q138" s="919" t="s">
        <v>181</v>
      </c>
      <c r="R138" s="1331"/>
      <c r="S138" s="1331"/>
    </row>
    <row r="139" spans="1:19" ht="15.75">
      <c r="A139" s="1336" t="s">
        <v>54</v>
      </c>
      <c r="B139" s="1336"/>
      <c r="C139" s="637">
        <v>0</v>
      </c>
      <c r="D139" s="637">
        <v>0</v>
      </c>
      <c r="E139" s="637">
        <v>0</v>
      </c>
      <c r="F139" s="637">
        <v>0</v>
      </c>
      <c r="G139" s="637">
        <v>0</v>
      </c>
      <c r="H139" s="637">
        <v>0</v>
      </c>
      <c r="I139" s="637">
        <v>0</v>
      </c>
      <c r="J139" s="637">
        <v>0</v>
      </c>
      <c r="K139" s="637">
        <v>0</v>
      </c>
      <c r="L139" s="637">
        <v>0</v>
      </c>
      <c r="M139" s="637">
        <v>0</v>
      </c>
      <c r="N139" s="637">
        <v>0</v>
      </c>
      <c r="O139" s="637">
        <f>SUM(M139,K139,I139,G139,E139,C139)</f>
        <v>0</v>
      </c>
      <c r="P139" s="637">
        <f>SUM(N139,L139,J139,H139,F139,D139)</f>
        <v>0</v>
      </c>
      <c r="Q139" s="637">
        <f>SUM(O139:P139)</f>
        <v>0</v>
      </c>
      <c r="R139" s="1078" t="s">
        <v>449</v>
      </c>
      <c r="S139" s="1078"/>
    </row>
    <row r="140" spans="1:19" ht="15.75">
      <c r="A140" s="1344" t="s">
        <v>55</v>
      </c>
      <c r="B140" s="1345"/>
      <c r="C140" s="931">
        <v>0</v>
      </c>
      <c r="D140" s="931">
        <v>0</v>
      </c>
      <c r="E140" s="931">
        <v>0</v>
      </c>
      <c r="F140" s="931">
        <v>0</v>
      </c>
      <c r="G140" s="931">
        <v>0</v>
      </c>
      <c r="H140" s="931">
        <v>0</v>
      </c>
      <c r="I140" s="931">
        <v>8</v>
      </c>
      <c r="J140" s="931">
        <v>0</v>
      </c>
      <c r="K140" s="931">
        <v>19</v>
      </c>
      <c r="L140" s="931">
        <v>0</v>
      </c>
      <c r="M140" s="931">
        <v>122</v>
      </c>
      <c r="N140" s="931">
        <v>0</v>
      </c>
      <c r="O140" s="931">
        <f t="shared" ref="O140:P157" si="33">SUM(M140,K140,I140,G140,E140,C140)</f>
        <v>149</v>
      </c>
      <c r="P140" s="931">
        <f t="shared" si="33"/>
        <v>0</v>
      </c>
      <c r="Q140" s="931">
        <f t="shared" ref="Q140:Q157" si="34">SUM(O140:P140)</f>
        <v>149</v>
      </c>
      <c r="R140" s="1077" t="s">
        <v>191</v>
      </c>
      <c r="S140" s="1077"/>
    </row>
    <row r="141" spans="1:19" ht="15.75">
      <c r="A141" s="1344" t="s">
        <v>56</v>
      </c>
      <c r="B141" s="1345"/>
      <c r="C141" s="931">
        <v>0</v>
      </c>
      <c r="D141" s="931">
        <v>0</v>
      </c>
      <c r="E141" s="931">
        <v>0</v>
      </c>
      <c r="F141" s="931">
        <v>0</v>
      </c>
      <c r="G141" s="931">
        <v>0</v>
      </c>
      <c r="H141" s="931">
        <v>0</v>
      </c>
      <c r="I141" s="931">
        <v>0</v>
      </c>
      <c r="J141" s="931">
        <v>0</v>
      </c>
      <c r="K141" s="931">
        <v>0</v>
      </c>
      <c r="L141" s="931">
        <v>0</v>
      </c>
      <c r="M141" s="931">
        <v>0</v>
      </c>
      <c r="N141" s="931">
        <v>0</v>
      </c>
      <c r="O141" s="931">
        <f t="shared" si="33"/>
        <v>0</v>
      </c>
      <c r="P141" s="931">
        <f t="shared" si="33"/>
        <v>0</v>
      </c>
      <c r="Q141" s="931">
        <f t="shared" si="34"/>
        <v>0</v>
      </c>
      <c r="R141" s="1077" t="s">
        <v>192</v>
      </c>
      <c r="S141" s="1077"/>
    </row>
    <row r="142" spans="1:19" ht="59.25">
      <c r="A142" s="1136" t="s">
        <v>386</v>
      </c>
      <c r="B142" s="641" t="s">
        <v>344</v>
      </c>
      <c r="C142" s="931">
        <v>0</v>
      </c>
      <c r="D142" s="931">
        <v>0</v>
      </c>
      <c r="E142" s="931">
        <v>0</v>
      </c>
      <c r="F142" s="931">
        <v>1</v>
      </c>
      <c r="G142" s="931">
        <v>16</v>
      </c>
      <c r="H142" s="931">
        <v>3</v>
      </c>
      <c r="I142" s="931">
        <v>24</v>
      </c>
      <c r="J142" s="931">
        <v>6</v>
      </c>
      <c r="K142" s="931">
        <v>46</v>
      </c>
      <c r="L142" s="931">
        <v>12</v>
      </c>
      <c r="M142" s="931">
        <v>59</v>
      </c>
      <c r="N142" s="931">
        <v>12</v>
      </c>
      <c r="O142" s="931">
        <f t="shared" si="33"/>
        <v>145</v>
      </c>
      <c r="P142" s="931">
        <f t="shared" si="33"/>
        <v>34</v>
      </c>
      <c r="Q142" s="931">
        <f t="shared" si="34"/>
        <v>179</v>
      </c>
      <c r="R142" s="204" t="s">
        <v>453</v>
      </c>
      <c r="S142" s="1091" t="s">
        <v>179</v>
      </c>
    </row>
    <row r="143" spans="1:19" ht="15.75">
      <c r="A143" s="1127"/>
      <c r="B143" s="641" t="s">
        <v>345</v>
      </c>
      <c r="C143" s="931">
        <v>0</v>
      </c>
      <c r="D143" s="931">
        <v>0</v>
      </c>
      <c r="E143" s="931">
        <v>3</v>
      </c>
      <c r="F143" s="931">
        <v>0</v>
      </c>
      <c r="G143" s="931">
        <v>34</v>
      </c>
      <c r="H143" s="931">
        <v>0</v>
      </c>
      <c r="I143" s="931">
        <v>70</v>
      </c>
      <c r="J143" s="931">
        <v>0</v>
      </c>
      <c r="K143" s="931">
        <v>101</v>
      </c>
      <c r="L143" s="931">
        <v>0</v>
      </c>
      <c r="M143" s="931">
        <v>122</v>
      </c>
      <c r="N143" s="931">
        <v>0</v>
      </c>
      <c r="O143" s="931">
        <f t="shared" si="33"/>
        <v>330</v>
      </c>
      <c r="P143" s="931">
        <f t="shared" si="33"/>
        <v>0</v>
      </c>
      <c r="Q143" s="931">
        <f t="shared" si="34"/>
        <v>330</v>
      </c>
      <c r="R143" s="204" t="s">
        <v>454</v>
      </c>
      <c r="S143" s="1092"/>
    </row>
    <row r="144" spans="1:19" ht="15.75">
      <c r="A144" s="1127"/>
      <c r="B144" s="641" t="s">
        <v>346</v>
      </c>
      <c r="C144" s="931">
        <v>0</v>
      </c>
      <c r="D144" s="931">
        <v>0</v>
      </c>
      <c r="E144" s="931">
        <v>1</v>
      </c>
      <c r="F144" s="931">
        <v>0</v>
      </c>
      <c r="G144" s="931">
        <v>3</v>
      </c>
      <c r="H144" s="931">
        <v>0</v>
      </c>
      <c r="I144" s="931">
        <v>13</v>
      </c>
      <c r="J144" s="931">
        <v>0</v>
      </c>
      <c r="K144" s="931">
        <v>66</v>
      </c>
      <c r="L144" s="931">
        <v>0</v>
      </c>
      <c r="M144" s="931">
        <v>171</v>
      </c>
      <c r="N144" s="931">
        <v>0</v>
      </c>
      <c r="O144" s="931">
        <f t="shared" si="33"/>
        <v>254</v>
      </c>
      <c r="P144" s="931">
        <f t="shared" si="33"/>
        <v>0</v>
      </c>
      <c r="Q144" s="931">
        <f t="shared" si="34"/>
        <v>254</v>
      </c>
      <c r="R144" s="204" t="s">
        <v>455</v>
      </c>
      <c r="S144" s="1092"/>
    </row>
    <row r="145" spans="1:19" ht="15.75">
      <c r="A145" s="1127"/>
      <c r="B145" s="641" t="s">
        <v>341</v>
      </c>
      <c r="C145" s="931">
        <v>0</v>
      </c>
      <c r="D145" s="931">
        <v>0</v>
      </c>
      <c r="E145" s="931">
        <v>0</v>
      </c>
      <c r="F145" s="931">
        <v>2</v>
      </c>
      <c r="G145" s="931">
        <v>15</v>
      </c>
      <c r="H145" s="931">
        <v>3</v>
      </c>
      <c r="I145" s="931">
        <v>36</v>
      </c>
      <c r="J145" s="931">
        <v>3</v>
      </c>
      <c r="K145" s="931">
        <v>51</v>
      </c>
      <c r="L145" s="931">
        <v>0</v>
      </c>
      <c r="M145" s="931">
        <v>107</v>
      </c>
      <c r="N145" s="931">
        <v>2</v>
      </c>
      <c r="O145" s="931">
        <f t="shared" si="33"/>
        <v>209</v>
      </c>
      <c r="P145" s="931">
        <f t="shared" si="33"/>
        <v>10</v>
      </c>
      <c r="Q145" s="931">
        <f t="shared" si="34"/>
        <v>219</v>
      </c>
      <c r="R145" s="204" t="s">
        <v>456</v>
      </c>
      <c r="S145" s="1092"/>
    </row>
    <row r="146" spans="1:19" ht="15.75">
      <c r="A146" s="1127"/>
      <c r="B146" s="641" t="s">
        <v>342</v>
      </c>
      <c r="C146" s="931">
        <v>0</v>
      </c>
      <c r="D146" s="931">
        <v>0</v>
      </c>
      <c r="E146" s="931">
        <v>0</v>
      </c>
      <c r="F146" s="931">
        <v>0</v>
      </c>
      <c r="G146" s="931">
        <v>0</v>
      </c>
      <c r="H146" s="931">
        <v>0</v>
      </c>
      <c r="I146" s="931">
        <v>8</v>
      </c>
      <c r="J146" s="931">
        <v>0</v>
      </c>
      <c r="K146" s="931">
        <v>12</v>
      </c>
      <c r="L146" s="931">
        <v>1</v>
      </c>
      <c r="M146" s="931">
        <v>8</v>
      </c>
      <c r="N146" s="931">
        <v>5</v>
      </c>
      <c r="O146" s="931">
        <f t="shared" si="33"/>
        <v>28</v>
      </c>
      <c r="P146" s="931">
        <f t="shared" si="33"/>
        <v>6</v>
      </c>
      <c r="Q146" s="931">
        <f t="shared" si="34"/>
        <v>34</v>
      </c>
      <c r="R146" s="204" t="s">
        <v>457</v>
      </c>
      <c r="S146" s="1092"/>
    </row>
    <row r="147" spans="1:19" ht="15.75">
      <c r="A147" s="1127"/>
      <c r="B147" s="641" t="s">
        <v>343</v>
      </c>
      <c r="C147" s="931">
        <v>0</v>
      </c>
      <c r="D147" s="931">
        <v>0</v>
      </c>
      <c r="E147" s="931">
        <v>0</v>
      </c>
      <c r="F147" s="931">
        <v>0</v>
      </c>
      <c r="G147" s="931">
        <v>3</v>
      </c>
      <c r="H147" s="931">
        <v>12</v>
      </c>
      <c r="I147" s="931">
        <v>20</v>
      </c>
      <c r="J147" s="931">
        <v>17</v>
      </c>
      <c r="K147" s="931">
        <v>63</v>
      </c>
      <c r="L147" s="931">
        <v>22</v>
      </c>
      <c r="M147" s="931">
        <v>108</v>
      </c>
      <c r="N147" s="931">
        <v>35</v>
      </c>
      <c r="O147" s="931">
        <f t="shared" si="33"/>
        <v>194</v>
      </c>
      <c r="P147" s="931">
        <f t="shared" si="33"/>
        <v>86</v>
      </c>
      <c r="Q147" s="931">
        <f t="shared" si="34"/>
        <v>280</v>
      </c>
      <c r="R147" s="204" t="s">
        <v>458</v>
      </c>
      <c r="S147" s="1092"/>
    </row>
    <row r="148" spans="1:19" ht="15.75">
      <c r="A148" s="1075" t="s">
        <v>64</v>
      </c>
      <c r="B148" s="1076"/>
      <c r="C148" s="602">
        <v>0</v>
      </c>
      <c r="D148" s="602">
        <v>0</v>
      </c>
      <c r="E148" s="602">
        <v>0</v>
      </c>
      <c r="F148" s="602">
        <v>0</v>
      </c>
      <c r="G148" s="931">
        <v>0</v>
      </c>
      <c r="H148" s="602">
        <v>0</v>
      </c>
      <c r="I148" s="602">
        <v>0</v>
      </c>
      <c r="J148" s="602">
        <v>0</v>
      </c>
      <c r="K148" s="931">
        <v>0</v>
      </c>
      <c r="L148" s="931">
        <v>0</v>
      </c>
      <c r="M148" s="931">
        <v>0</v>
      </c>
      <c r="N148" s="931">
        <v>0</v>
      </c>
      <c r="O148" s="931">
        <f t="shared" si="33"/>
        <v>0</v>
      </c>
      <c r="P148" s="931">
        <f t="shared" si="33"/>
        <v>0</v>
      </c>
      <c r="Q148" s="931">
        <f t="shared" si="34"/>
        <v>0</v>
      </c>
      <c r="R148" s="1077" t="s">
        <v>367</v>
      </c>
      <c r="S148" s="1077"/>
    </row>
    <row r="149" spans="1:19" ht="15.75">
      <c r="A149" s="1344" t="s">
        <v>65</v>
      </c>
      <c r="B149" s="1345"/>
      <c r="C149" s="931">
        <v>1</v>
      </c>
      <c r="D149" s="931">
        <v>0</v>
      </c>
      <c r="E149" s="931">
        <v>2</v>
      </c>
      <c r="F149" s="931">
        <v>0</v>
      </c>
      <c r="G149" s="931">
        <v>4</v>
      </c>
      <c r="H149" s="931">
        <v>0</v>
      </c>
      <c r="I149" s="931">
        <v>5</v>
      </c>
      <c r="J149" s="931">
        <v>0</v>
      </c>
      <c r="K149" s="931">
        <v>9</v>
      </c>
      <c r="L149" s="931">
        <v>0</v>
      </c>
      <c r="M149" s="931">
        <v>8</v>
      </c>
      <c r="N149" s="931">
        <v>0</v>
      </c>
      <c r="O149" s="931">
        <f t="shared" si="33"/>
        <v>29</v>
      </c>
      <c r="P149" s="931">
        <f t="shared" si="33"/>
        <v>0</v>
      </c>
      <c r="Q149" s="931">
        <f t="shared" si="34"/>
        <v>29</v>
      </c>
      <c r="R149" s="1077" t="s">
        <v>199</v>
      </c>
      <c r="S149" s="1077"/>
    </row>
    <row r="150" spans="1:19" ht="15.75">
      <c r="A150" s="1344" t="s">
        <v>113</v>
      </c>
      <c r="B150" s="1345"/>
      <c r="C150" s="931">
        <v>0</v>
      </c>
      <c r="D150" s="931">
        <v>0</v>
      </c>
      <c r="E150" s="931">
        <v>0</v>
      </c>
      <c r="F150" s="931">
        <v>0</v>
      </c>
      <c r="G150" s="931">
        <v>2</v>
      </c>
      <c r="H150" s="931">
        <v>0</v>
      </c>
      <c r="I150" s="931">
        <v>15</v>
      </c>
      <c r="J150" s="931">
        <v>0</v>
      </c>
      <c r="K150" s="931">
        <v>69</v>
      </c>
      <c r="L150" s="931">
        <v>0</v>
      </c>
      <c r="M150" s="931">
        <v>391</v>
      </c>
      <c r="N150" s="931">
        <v>0</v>
      </c>
      <c r="O150" s="931">
        <f t="shared" si="33"/>
        <v>477</v>
      </c>
      <c r="P150" s="931">
        <f t="shared" si="33"/>
        <v>0</v>
      </c>
      <c r="Q150" s="931">
        <f t="shared" si="34"/>
        <v>477</v>
      </c>
      <c r="R150" s="1077" t="s">
        <v>200</v>
      </c>
      <c r="S150" s="1077"/>
    </row>
    <row r="151" spans="1:19" ht="15.75">
      <c r="A151" s="1344" t="s">
        <v>114</v>
      </c>
      <c r="B151" s="1345"/>
      <c r="C151" s="931">
        <v>0</v>
      </c>
      <c r="D151" s="931">
        <v>0</v>
      </c>
      <c r="E151" s="931">
        <v>0</v>
      </c>
      <c r="F151" s="931">
        <v>0</v>
      </c>
      <c r="G151" s="931">
        <v>0</v>
      </c>
      <c r="H151" s="931">
        <v>0</v>
      </c>
      <c r="I151" s="931">
        <v>45</v>
      </c>
      <c r="J151" s="931">
        <v>0</v>
      </c>
      <c r="K151" s="931">
        <v>0</v>
      </c>
      <c r="L151" s="931">
        <v>0</v>
      </c>
      <c r="M151" s="931">
        <v>5</v>
      </c>
      <c r="N151" s="931">
        <v>0</v>
      </c>
      <c r="O151" s="931">
        <f t="shared" si="33"/>
        <v>50</v>
      </c>
      <c r="P151" s="931">
        <f t="shared" si="33"/>
        <v>0</v>
      </c>
      <c r="Q151" s="931">
        <f t="shared" si="34"/>
        <v>50</v>
      </c>
      <c r="R151" s="1077" t="s">
        <v>450</v>
      </c>
      <c r="S151" s="1077"/>
    </row>
    <row r="152" spans="1:19" ht="15.75">
      <c r="A152" s="1344" t="s">
        <v>137</v>
      </c>
      <c r="B152" s="1345"/>
      <c r="C152" s="931">
        <v>0</v>
      </c>
      <c r="D152" s="931">
        <v>0</v>
      </c>
      <c r="E152" s="931">
        <v>0</v>
      </c>
      <c r="F152" s="931">
        <v>0</v>
      </c>
      <c r="G152" s="931">
        <v>0</v>
      </c>
      <c r="H152" s="931">
        <v>0</v>
      </c>
      <c r="I152" s="931">
        <v>0</v>
      </c>
      <c r="J152" s="931">
        <v>0</v>
      </c>
      <c r="K152" s="931">
        <v>0</v>
      </c>
      <c r="L152" s="931">
        <v>0</v>
      </c>
      <c r="M152" s="931">
        <v>0</v>
      </c>
      <c r="N152" s="931">
        <v>0</v>
      </c>
      <c r="O152" s="931">
        <f t="shared" si="33"/>
        <v>0</v>
      </c>
      <c r="P152" s="931">
        <f t="shared" si="33"/>
        <v>0</v>
      </c>
      <c r="Q152" s="931">
        <f t="shared" si="34"/>
        <v>0</v>
      </c>
      <c r="R152" s="1077" t="s">
        <v>451</v>
      </c>
      <c r="S152" s="1077"/>
    </row>
    <row r="153" spans="1:19" ht="15.75">
      <c r="A153" s="1344" t="s">
        <v>69</v>
      </c>
      <c r="B153" s="1345"/>
      <c r="C153" s="931">
        <v>0</v>
      </c>
      <c r="D153" s="931">
        <v>0</v>
      </c>
      <c r="E153" s="931">
        <v>0</v>
      </c>
      <c r="F153" s="931">
        <v>0</v>
      </c>
      <c r="G153" s="931">
        <v>0</v>
      </c>
      <c r="H153" s="931">
        <v>0</v>
      </c>
      <c r="I153" s="931">
        <v>0</v>
      </c>
      <c r="J153" s="931">
        <v>0</v>
      </c>
      <c r="K153" s="931">
        <v>0</v>
      </c>
      <c r="L153" s="931">
        <v>0</v>
      </c>
      <c r="M153" s="931">
        <v>0</v>
      </c>
      <c r="N153" s="931">
        <v>0</v>
      </c>
      <c r="O153" s="931">
        <f t="shared" si="33"/>
        <v>0</v>
      </c>
      <c r="P153" s="931">
        <f t="shared" si="33"/>
        <v>0</v>
      </c>
      <c r="Q153" s="931">
        <f t="shared" si="34"/>
        <v>0</v>
      </c>
      <c r="R153" s="1077" t="s">
        <v>452</v>
      </c>
      <c r="S153" s="1077"/>
    </row>
    <row r="154" spans="1:19" ht="15.75">
      <c r="A154" s="1344" t="s">
        <v>70</v>
      </c>
      <c r="B154" s="1345"/>
      <c r="C154" s="931">
        <v>0</v>
      </c>
      <c r="D154" s="931">
        <v>0</v>
      </c>
      <c r="E154" s="931">
        <v>0</v>
      </c>
      <c r="F154" s="931">
        <v>0</v>
      </c>
      <c r="G154" s="931">
        <v>0</v>
      </c>
      <c r="H154" s="931">
        <v>0</v>
      </c>
      <c r="I154" s="931">
        <v>0</v>
      </c>
      <c r="J154" s="931">
        <v>0</v>
      </c>
      <c r="K154" s="931">
        <v>0</v>
      </c>
      <c r="L154" s="931">
        <v>0</v>
      </c>
      <c r="M154" s="931">
        <v>25</v>
      </c>
      <c r="N154" s="931">
        <v>30</v>
      </c>
      <c r="O154" s="931">
        <f t="shared" si="33"/>
        <v>25</v>
      </c>
      <c r="P154" s="931">
        <f t="shared" si="33"/>
        <v>30</v>
      </c>
      <c r="Q154" s="931">
        <f t="shared" si="34"/>
        <v>55</v>
      </c>
      <c r="R154" s="1077" t="s">
        <v>204</v>
      </c>
      <c r="S154" s="1077"/>
    </row>
    <row r="155" spans="1:19" ht="15.75">
      <c r="A155" s="1344" t="s">
        <v>71</v>
      </c>
      <c r="B155" s="1345"/>
      <c r="C155" s="931">
        <v>0</v>
      </c>
      <c r="D155" s="931">
        <v>0</v>
      </c>
      <c r="E155" s="931">
        <v>0</v>
      </c>
      <c r="F155" s="931">
        <v>0</v>
      </c>
      <c r="G155" s="931">
        <v>0</v>
      </c>
      <c r="H155" s="931">
        <v>0</v>
      </c>
      <c r="I155" s="931">
        <v>0</v>
      </c>
      <c r="J155" s="931">
        <v>0</v>
      </c>
      <c r="K155" s="931">
        <v>0</v>
      </c>
      <c r="L155" s="931">
        <v>0</v>
      </c>
      <c r="M155" s="931">
        <v>0</v>
      </c>
      <c r="N155" s="931">
        <v>0</v>
      </c>
      <c r="O155" s="931">
        <f t="shared" si="33"/>
        <v>0</v>
      </c>
      <c r="P155" s="931">
        <f t="shared" si="33"/>
        <v>0</v>
      </c>
      <c r="Q155" s="931">
        <f t="shared" si="34"/>
        <v>0</v>
      </c>
      <c r="R155" s="1077" t="s">
        <v>205</v>
      </c>
      <c r="S155" s="1077"/>
    </row>
    <row r="156" spans="1:19" ht="15.75">
      <c r="A156" s="1344" t="s">
        <v>72</v>
      </c>
      <c r="B156" s="1345"/>
      <c r="C156" s="931">
        <v>0</v>
      </c>
      <c r="D156" s="931">
        <v>0</v>
      </c>
      <c r="E156" s="931">
        <v>0</v>
      </c>
      <c r="F156" s="931">
        <v>0</v>
      </c>
      <c r="G156" s="931">
        <v>0</v>
      </c>
      <c r="H156" s="931">
        <v>0</v>
      </c>
      <c r="I156" s="931">
        <v>0</v>
      </c>
      <c r="J156" s="931">
        <v>0</v>
      </c>
      <c r="K156" s="931">
        <v>0</v>
      </c>
      <c r="L156" s="931">
        <v>0</v>
      </c>
      <c r="M156" s="931">
        <v>0</v>
      </c>
      <c r="N156" s="931">
        <v>0</v>
      </c>
      <c r="O156" s="931">
        <f t="shared" si="33"/>
        <v>0</v>
      </c>
      <c r="P156" s="931">
        <f t="shared" si="33"/>
        <v>0</v>
      </c>
      <c r="Q156" s="931">
        <f t="shared" si="34"/>
        <v>0</v>
      </c>
      <c r="R156" s="1077" t="s">
        <v>206</v>
      </c>
      <c r="S156" s="1077"/>
    </row>
    <row r="157" spans="1:19" ht="15.75">
      <c r="A157" s="1336" t="s">
        <v>73</v>
      </c>
      <c r="B157" s="1336"/>
      <c r="C157" s="638">
        <v>0</v>
      </c>
      <c r="D157" s="638">
        <v>0</v>
      </c>
      <c r="E157" s="638">
        <v>0</v>
      </c>
      <c r="F157" s="638">
        <v>0</v>
      </c>
      <c r="G157" s="638">
        <v>4</v>
      </c>
      <c r="H157" s="638">
        <v>0</v>
      </c>
      <c r="I157" s="638">
        <v>43</v>
      </c>
      <c r="J157" s="638">
        <v>0</v>
      </c>
      <c r="K157" s="638">
        <v>44</v>
      </c>
      <c r="L157" s="638">
        <v>0</v>
      </c>
      <c r="M157" s="637">
        <v>67</v>
      </c>
      <c r="N157" s="637">
        <v>0</v>
      </c>
      <c r="O157" s="637">
        <f t="shared" si="33"/>
        <v>158</v>
      </c>
      <c r="P157" s="637">
        <f t="shared" si="33"/>
        <v>0</v>
      </c>
      <c r="Q157" s="637">
        <f t="shared" si="34"/>
        <v>158</v>
      </c>
      <c r="R157" s="1089" t="s">
        <v>382</v>
      </c>
      <c r="S157" s="1089"/>
    </row>
    <row r="158" spans="1:19" ht="15.75">
      <c r="A158" s="1332" t="s">
        <v>32</v>
      </c>
      <c r="B158" s="1332"/>
      <c r="C158" s="644">
        <f t="shared" ref="C158:Q158" si="35">SUM(C139:C157)</f>
        <v>1</v>
      </c>
      <c r="D158" s="644">
        <f t="shared" si="35"/>
        <v>0</v>
      </c>
      <c r="E158" s="644">
        <f t="shared" si="35"/>
        <v>6</v>
      </c>
      <c r="F158" s="644">
        <f t="shared" si="35"/>
        <v>3</v>
      </c>
      <c r="G158" s="644">
        <f t="shared" si="35"/>
        <v>81</v>
      </c>
      <c r="H158" s="644">
        <f t="shared" si="35"/>
        <v>18</v>
      </c>
      <c r="I158" s="644">
        <f t="shared" si="35"/>
        <v>287</v>
      </c>
      <c r="J158" s="644">
        <f t="shared" si="35"/>
        <v>26</v>
      </c>
      <c r="K158" s="644">
        <f t="shared" si="35"/>
        <v>480</v>
      </c>
      <c r="L158" s="644">
        <f t="shared" si="35"/>
        <v>35</v>
      </c>
      <c r="M158" s="644">
        <f t="shared" si="35"/>
        <v>1193</v>
      </c>
      <c r="N158" s="644">
        <f t="shared" si="35"/>
        <v>84</v>
      </c>
      <c r="O158" s="644">
        <f t="shared" si="35"/>
        <v>2048</v>
      </c>
      <c r="P158" s="644">
        <f t="shared" si="35"/>
        <v>166</v>
      </c>
      <c r="Q158" s="644">
        <f t="shared" si="35"/>
        <v>2214</v>
      </c>
      <c r="R158" s="79" t="s">
        <v>181</v>
      </c>
      <c r="S158" s="644"/>
    </row>
  </sheetData>
  <mergeCells count="4">
    <mergeCell ref="A1:T1"/>
    <mergeCell ref="A2:T2"/>
    <mergeCell ref="A3:B3"/>
    <mergeCell ref="Q3:R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61"/>
  <sheetViews>
    <sheetView rightToLeft="1" topLeftCell="A121" workbookViewId="0">
      <selection activeCell="A126" sqref="A126:Q152"/>
    </sheetView>
  </sheetViews>
  <sheetFormatPr defaultRowHeight="12.75"/>
  <cols>
    <col min="3" max="3" width="11" customWidth="1"/>
    <col min="4" max="4" width="10.7109375" customWidth="1"/>
    <col min="5" max="5" width="11" customWidth="1"/>
    <col min="6" max="6" width="11.28515625" customWidth="1"/>
    <col min="13" max="13" width="10.42578125" customWidth="1"/>
    <col min="14" max="14" width="11.42578125" customWidth="1"/>
    <col min="15" max="15" width="11" customWidth="1"/>
    <col min="16" max="16" width="17.42578125" customWidth="1"/>
  </cols>
  <sheetData>
    <row r="1" spans="1:18" ht="35.25" customHeight="1">
      <c r="A1" s="1426" t="s">
        <v>434</v>
      </c>
      <c r="B1" s="1426"/>
      <c r="C1" s="1426"/>
      <c r="D1" s="1426"/>
      <c r="E1" s="1426"/>
      <c r="F1" s="1426"/>
      <c r="G1" s="1426"/>
      <c r="H1" s="1426"/>
      <c r="I1" s="1426"/>
      <c r="J1" s="1426"/>
      <c r="K1" s="1426"/>
      <c r="L1" s="1426"/>
      <c r="M1" s="1426"/>
      <c r="N1" s="1426"/>
      <c r="O1" s="1426"/>
      <c r="P1" s="1426"/>
      <c r="Q1" s="1426"/>
      <c r="R1" s="1426"/>
    </row>
    <row r="2" spans="1:18" ht="16.5" customHeight="1">
      <c r="A2" s="1463" t="s">
        <v>435</v>
      </c>
      <c r="B2" s="1463"/>
      <c r="C2" s="1463"/>
      <c r="D2" s="1463"/>
      <c r="E2" s="1463"/>
      <c r="F2" s="1463"/>
      <c r="G2" s="1463"/>
      <c r="H2" s="1463"/>
      <c r="I2" s="1463"/>
      <c r="J2" s="1463"/>
      <c r="K2" s="1463"/>
      <c r="L2" s="1463"/>
      <c r="M2" s="1463"/>
      <c r="N2" s="1463"/>
      <c r="O2" s="1463"/>
      <c r="P2" s="1463"/>
      <c r="Q2" s="1463"/>
    </row>
    <row r="3" spans="1:18" ht="25.5" customHeight="1" thickBot="1">
      <c r="A3" s="1464" t="s">
        <v>284</v>
      </c>
      <c r="B3" s="1464"/>
      <c r="C3" s="1118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1464" t="s">
        <v>325</v>
      </c>
      <c r="Q3" s="1464"/>
    </row>
    <row r="4" spans="1:18" ht="32.25" customHeight="1" thickTop="1">
      <c r="A4" s="1430" t="s">
        <v>41</v>
      </c>
      <c r="B4" s="1430"/>
      <c r="C4" s="1440" t="s">
        <v>44</v>
      </c>
      <c r="D4" s="1440"/>
      <c r="E4" s="1440" t="s">
        <v>76</v>
      </c>
      <c r="F4" s="1440"/>
      <c r="G4" s="1440" t="s">
        <v>45</v>
      </c>
      <c r="H4" s="1440"/>
      <c r="I4" s="1440" t="s">
        <v>77</v>
      </c>
      <c r="J4" s="1440"/>
      <c r="K4" s="1440" t="s">
        <v>78</v>
      </c>
      <c r="L4" s="1440"/>
      <c r="M4" s="1440" t="s">
        <v>177</v>
      </c>
      <c r="N4" s="1440"/>
      <c r="O4" s="1440"/>
      <c r="P4" s="1452" t="s">
        <v>180</v>
      </c>
      <c r="Q4" s="1452"/>
    </row>
    <row r="5" spans="1:18" ht="47.25" customHeight="1">
      <c r="A5" s="1431"/>
      <c r="B5" s="1431"/>
      <c r="C5" s="1435" t="s">
        <v>214</v>
      </c>
      <c r="D5" s="1435"/>
      <c r="E5" s="1435" t="s">
        <v>213</v>
      </c>
      <c r="F5" s="1435"/>
      <c r="G5" s="1435" t="s">
        <v>212</v>
      </c>
      <c r="H5" s="1435"/>
      <c r="I5" s="1435" t="s">
        <v>211</v>
      </c>
      <c r="J5" s="1435"/>
      <c r="K5" s="1435" t="s">
        <v>216</v>
      </c>
      <c r="L5" s="1435"/>
      <c r="M5" s="1435" t="s">
        <v>181</v>
      </c>
      <c r="N5" s="1435"/>
      <c r="O5" s="1435"/>
      <c r="P5" s="1453"/>
      <c r="Q5" s="1453"/>
    </row>
    <row r="6" spans="1:18" ht="15.75">
      <c r="A6" s="1431"/>
      <c r="B6" s="1431"/>
      <c r="C6" s="574" t="s">
        <v>131</v>
      </c>
      <c r="D6" s="574" t="s">
        <v>34</v>
      </c>
      <c r="E6" s="574" t="s">
        <v>131</v>
      </c>
      <c r="F6" s="574" t="s">
        <v>34</v>
      </c>
      <c r="G6" s="574" t="s">
        <v>131</v>
      </c>
      <c r="H6" s="574" t="s">
        <v>34</v>
      </c>
      <c r="I6" s="574" t="s">
        <v>131</v>
      </c>
      <c r="J6" s="574" t="s">
        <v>34</v>
      </c>
      <c r="K6" s="574" t="s">
        <v>131</v>
      </c>
      <c r="L6" s="574" t="s">
        <v>34</v>
      </c>
      <c r="M6" s="574" t="s">
        <v>131</v>
      </c>
      <c r="N6" s="574" t="s">
        <v>34</v>
      </c>
      <c r="O6" s="574" t="s">
        <v>35</v>
      </c>
      <c r="P6" s="1453"/>
      <c r="Q6" s="1453"/>
    </row>
    <row r="7" spans="1:18" ht="16.5" thickBot="1">
      <c r="A7" s="1432"/>
      <c r="B7" s="1432"/>
      <c r="C7" s="575" t="s">
        <v>186</v>
      </c>
      <c r="D7" s="575" t="s">
        <v>185</v>
      </c>
      <c r="E7" s="575" t="s">
        <v>186</v>
      </c>
      <c r="F7" s="575" t="s">
        <v>185</v>
      </c>
      <c r="G7" s="575" t="s">
        <v>186</v>
      </c>
      <c r="H7" s="575" t="s">
        <v>185</v>
      </c>
      <c r="I7" s="575" t="s">
        <v>186</v>
      </c>
      <c r="J7" s="575" t="s">
        <v>185</v>
      </c>
      <c r="K7" s="575" t="s">
        <v>186</v>
      </c>
      <c r="L7" s="575" t="s">
        <v>185</v>
      </c>
      <c r="M7" s="575" t="s">
        <v>186</v>
      </c>
      <c r="N7" s="575" t="s">
        <v>185</v>
      </c>
      <c r="O7" s="575" t="s">
        <v>181</v>
      </c>
      <c r="P7" s="1462"/>
      <c r="Q7" s="1462"/>
    </row>
    <row r="8" spans="1:18" ht="16.5" thickTop="1">
      <c r="A8" s="1116" t="s">
        <v>54</v>
      </c>
      <c r="B8" s="1116"/>
      <c r="C8" s="198">
        <v>6646</v>
      </c>
      <c r="D8" s="198">
        <v>7246</v>
      </c>
      <c r="E8" s="198">
        <v>9430</v>
      </c>
      <c r="F8" s="198">
        <v>5634</v>
      </c>
      <c r="G8" s="198">
        <v>4361</v>
      </c>
      <c r="H8" s="198">
        <v>6227</v>
      </c>
      <c r="I8" s="198">
        <v>7477</v>
      </c>
      <c r="J8" s="198">
        <v>6539</v>
      </c>
      <c r="K8" s="198">
        <v>5246</v>
      </c>
      <c r="L8" s="198">
        <v>5592</v>
      </c>
      <c r="M8" s="198">
        <f t="shared" ref="M8:M27" si="0">SUM(K8,I8,G8,E8,C8)</f>
        <v>33160</v>
      </c>
      <c r="N8" s="198">
        <f t="shared" ref="N8:N27" si="1">SUM(L8,J8,H8,F8,D8)</f>
        <v>31238</v>
      </c>
      <c r="O8" s="198">
        <f t="shared" ref="O8:O26" si="2">SUM(M8:N8)</f>
        <v>64398</v>
      </c>
      <c r="P8" s="1078" t="s">
        <v>449</v>
      </c>
      <c r="Q8" s="1078"/>
    </row>
    <row r="9" spans="1:18" ht="15.75">
      <c r="A9" s="1103" t="s">
        <v>55</v>
      </c>
      <c r="B9" s="1103"/>
      <c r="C9" s="198">
        <v>10544</v>
      </c>
      <c r="D9" s="198">
        <v>10536</v>
      </c>
      <c r="E9" s="198">
        <v>5957</v>
      </c>
      <c r="F9" s="198">
        <v>5618</v>
      </c>
      <c r="G9" s="198">
        <v>1338</v>
      </c>
      <c r="H9" s="198">
        <v>1058</v>
      </c>
      <c r="I9" s="198">
        <v>307</v>
      </c>
      <c r="J9" s="198">
        <v>205</v>
      </c>
      <c r="K9" s="198">
        <v>56</v>
      </c>
      <c r="L9" s="198">
        <v>22</v>
      </c>
      <c r="M9" s="196">
        <f t="shared" si="0"/>
        <v>18202</v>
      </c>
      <c r="N9" s="196">
        <f t="shared" si="1"/>
        <v>17439</v>
      </c>
      <c r="O9" s="196">
        <f t="shared" si="2"/>
        <v>35641</v>
      </c>
      <c r="P9" s="1077" t="s">
        <v>191</v>
      </c>
      <c r="Q9" s="1077"/>
    </row>
    <row r="10" spans="1:18" ht="15.75">
      <c r="A10" s="1103" t="s">
        <v>56</v>
      </c>
      <c r="B10" s="1103"/>
      <c r="C10" s="198">
        <v>20057</v>
      </c>
      <c r="D10" s="198">
        <v>19454</v>
      </c>
      <c r="E10" s="198">
        <v>4614</v>
      </c>
      <c r="F10" s="198">
        <v>3945</v>
      </c>
      <c r="G10" s="198">
        <v>1529</v>
      </c>
      <c r="H10" s="198">
        <v>1293</v>
      </c>
      <c r="I10" s="198">
        <v>540</v>
      </c>
      <c r="J10" s="198">
        <v>367</v>
      </c>
      <c r="K10" s="198">
        <v>163</v>
      </c>
      <c r="L10" s="198">
        <v>118</v>
      </c>
      <c r="M10" s="196">
        <f t="shared" si="0"/>
        <v>26903</v>
      </c>
      <c r="N10" s="196">
        <f t="shared" si="1"/>
        <v>25177</v>
      </c>
      <c r="O10" s="196">
        <f t="shared" si="2"/>
        <v>52080</v>
      </c>
      <c r="P10" s="1077" t="s">
        <v>192</v>
      </c>
      <c r="Q10" s="1077"/>
    </row>
    <row r="11" spans="1:18" ht="24" customHeight="1">
      <c r="A11" s="1436" t="s">
        <v>364</v>
      </c>
      <c r="B11" s="205" t="s">
        <v>331</v>
      </c>
      <c r="C11" s="196">
        <v>17898</v>
      </c>
      <c r="D11" s="196">
        <v>17503</v>
      </c>
      <c r="E11" s="196">
        <v>2740</v>
      </c>
      <c r="F11" s="196">
        <v>2497</v>
      </c>
      <c r="G11" s="196">
        <v>986</v>
      </c>
      <c r="H11" s="196">
        <v>881</v>
      </c>
      <c r="I11" s="196">
        <v>248</v>
      </c>
      <c r="J11" s="196">
        <v>258</v>
      </c>
      <c r="K11" s="196">
        <v>65</v>
      </c>
      <c r="L11" s="196">
        <v>47</v>
      </c>
      <c r="M11" s="196">
        <f t="shared" si="0"/>
        <v>21937</v>
      </c>
      <c r="N11" s="196">
        <f t="shared" si="1"/>
        <v>21186</v>
      </c>
      <c r="O11" s="196">
        <f t="shared" si="2"/>
        <v>43123</v>
      </c>
      <c r="P11" s="404" t="s">
        <v>453</v>
      </c>
      <c r="Q11" s="1441" t="s">
        <v>179</v>
      </c>
    </row>
    <row r="12" spans="1:18" ht="15.75">
      <c r="A12" s="1437"/>
      <c r="B12" s="205" t="s">
        <v>333</v>
      </c>
      <c r="C12" s="196">
        <v>33615</v>
      </c>
      <c r="D12" s="196">
        <v>32225</v>
      </c>
      <c r="E12" s="196">
        <v>6008</v>
      </c>
      <c r="F12" s="196">
        <v>5289</v>
      </c>
      <c r="G12" s="196">
        <v>2320</v>
      </c>
      <c r="H12" s="196">
        <v>2010</v>
      </c>
      <c r="I12" s="196">
        <v>838</v>
      </c>
      <c r="J12" s="196">
        <v>762</v>
      </c>
      <c r="K12" s="196">
        <v>239</v>
      </c>
      <c r="L12" s="196">
        <v>140</v>
      </c>
      <c r="M12" s="196">
        <f t="shared" si="0"/>
        <v>43020</v>
      </c>
      <c r="N12" s="196">
        <f t="shared" si="1"/>
        <v>40426</v>
      </c>
      <c r="O12" s="196">
        <f t="shared" si="2"/>
        <v>83446</v>
      </c>
      <c r="P12" s="404" t="s">
        <v>454</v>
      </c>
      <c r="Q12" s="1442"/>
    </row>
    <row r="13" spans="1:18" ht="15.75">
      <c r="A13" s="1437"/>
      <c r="B13" s="205" t="s">
        <v>332</v>
      </c>
      <c r="C13" s="196">
        <v>12276</v>
      </c>
      <c r="D13" s="196">
        <v>9778</v>
      </c>
      <c r="E13" s="196">
        <v>4780</v>
      </c>
      <c r="F13" s="196">
        <v>6335</v>
      </c>
      <c r="G13" s="196">
        <v>1118</v>
      </c>
      <c r="H13" s="196">
        <v>1210</v>
      </c>
      <c r="I13" s="196">
        <v>321</v>
      </c>
      <c r="J13" s="196">
        <v>281</v>
      </c>
      <c r="K13" s="196">
        <v>116</v>
      </c>
      <c r="L13" s="196">
        <v>103</v>
      </c>
      <c r="M13" s="196">
        <f t="shared" si="0"/>
        <v>18611</v>
      </c>
      <c r="N13" s="196">
        <f t="shared" si="1"/>
        <v>17707</v>
      </c>
      <c r="O13" s="196">
        <f t="shared" si="2"/>
        <v>36318</v>
      </c>
      <c r="P13" s="404" t="s">
        <v>455</v>
      </c>
      <c r="Q13" s="1442"/>
    </row>
    <row r="14" spans="1:18" ht="15.75">
      <c r="A14" s="1437"/>
      <c r="B14" s="205" t="s">
        <v>334</v>
      </c>
      <c r="C14" s="196">
        <v>9194</v>
      </c>
      <c r="D14" s="196">
        <v>9149</v>
      </c>
      <c r="E14" s="196">
        <v>4471</v>
      </c>
      <c r="F14" s="196">
        <v>3896</v>
      </c>
      <c r="G14" s="196">
        <v>897</v>
      </c>
      <c r="H14" s="196">
        <v>730</v>
      </c>
      <c r="I14" s="196">
        <v>263</v>
      </c>
      <c r="J14" s="196">
        <v>213</v>
      </c>
      <c r="K14" s="196">
        <v>95</v>
      </c>
      <c r="L14" s="196">
        <v>77</v>
      </c>
      <c r="M14" s="196">
        <f t="shared" si="0"/>
        <v>14920</v>
      </c>
      <c r="N14" s="196">
        <f t="shared" si="1"/>
        <v>14065</v>
      </c>
      <c r="O14" s="196">
        <f t="shared" si="2"/>
        <v>28985</v>
      </c>
      <c r="P14" s="404" t="s">
        <v>456</v>
      </c>
      <c r="Q14" s="1442"/>
    </row>
    <row r="15" spans="1:18" ht="15.75">
      <c r="A15" s="1437"/>
      <c r="B15" s="205" t="s">
        <v>336</v>
      </c>
      <c r="C15" s="196">
        <v>22066</v>
      </c>
      <c r="D15" s="196">
        <v>20812</v>
      </c>
      <c r="E15" s="196">
        <v>3328</v>
      </c>
      <c r="F15" s="196">
        <v>2995</v>
      </c>
      <c r="G15" s="196">
        <v>902</v>
      </c>
      <c r="H15" s="196">
        <v>728</v>
      </c>
      <c r="I15" s="196">
        <v>247</v>
      </c>
      <c r="J15" s="196">
        <v>242</v>
      </c>
      <c r="K15" s="196">
        <v>69</v>
      </c>
      <c r="L15" s="196">
        <v>52</v>
      </c>
      <c r="M15" s="196">
        <f t="shared" si="0"/>
        <v>26612</v>
      </c>
      <c r="N15" s="196">
        <f t="shared" si="1"/>
        <v>24829</v>
      </c>
      <c r="O15" s="196">
        <f t="shared" si="2"/>
        <v>51441</v>
      </c>
      <c r="P15" s="404" t="s">
        <v>457</v>
      </c>
      <c r="Q15" s="1442"/>
    </row>
    <row r="16" spans="1:18" ht="15.75">
      <c r="A16" s="1447"/>
      <c r="B16" s="205" t="s">
        <v>335</v>
      </c>
      <c r="C16" s="196">
        <v>11757</v>
      </c>
      <c r="D16" s="196">
        <v>11345</v>
      </c>
      <c r="E16" s="196">
        <v>5901</v>
      </c>
      <c r="F16" s="196">
        <v>5454</v>
      </c>
      <c r="G16" s="196">
        <v>1241</v>
      </c>
      <c r="H16" s="196">
        <v>1417</v>
      </c>
      <c r="I16" s="196">
        <v>395</v>
      </c>
      <c r="J16" s="196">
        <v>374</v>
      </c>
      <c r="K16" s="196">
        <v>91</v>
      </c>
      <c r="L16" s="196">
        <v>88</v>
      </c>
      <c r="M16" s="196">
        <f t="shared" si="0"/>
        <v>19385</v>
      </c>
      <c r="N16" s="196">
        <f t="shared" si="1"/>
        <v>18678</v>
      </c>
      <c r="O16" s="196">
        <f t="shared" si="2"/>
        <v>38063</v>
      </c>
      <c r="P16" s="404" t="s">
        <v>458</v>
      </c>
      <c r="Q16" s="1443"/>
    </row>
    <row r="17" spans="1:17" ht="15.75">
      <c r="A17" s="586" t="s">
        <v>64</v>
      </c>
      <c r="B17" s="580"/>
      <c r="C17" s="198">
        <v>10831</v>
      </c>
      <c r="D17" s="198">
        <v>9302</v>
      </c>
      <c r="E17" s="198">
        <v>6644</v>
      </c>
      <c r="F17" s="198">
        <v>6348</v>
      </c>
      <c r="G17" s="198">
        <v>3027</v>
      </c>
      <c r="H17" s="198">
        <v>3097</v>
      </c>
      <c r="I17" s="198">
        <v>1182</v>
      </c>
      <c r="J17" s="198">
        <v>1112</v>
      </c>
      <c r="K17" s="198">
        <v>365</v>
      </c>
      <c r="L17" s="198">
        <v>421</v>
      </c>
      <c r="M17" s="198">
        <f t="shared" si="0"/>
        <v>22049</v>
      </c>
      <c r="N17" s="198">
        <f t="shared" si="1"/>
        <v>20280</v>
      </c>
      <c r="O17" s="198">
        <f t="shared" si="2"/>
        <v>42329</v>
      </c>
      <c r="P17" s="1117" t="s">
        <v>367</v>
      </c>
      <c r="Q17" s="1077"/>
    </row>
    <row r="18" spans="1:17" ht="15.75">
      <c r="A18" s="1103" t="s">
        <v>65</v>
      </c>
      <c r="B18" s="1103"/>
      <c r="C18" s="198">
        <v>20392</v>
      </c>
      <c r="D18" s="198">
        <v>17904</v>
      </c>
      <c r="E18" s="198">
        <v>10831</v>
      </c>
      <c r="F18" s="198">
        <v>11172</v>
      </c>
      <c r="G18" s="198">
        <v>3717</v>
      </c>
      <c r="H18" s="198">
        <v>3300</v>
      </c>
      <c r="I18" s="198">
        <v>1582</v>
      </c>
      <c r="J18" s="198">
        <v>1335</v>
      </c>
      <c r="K18" s="198">
        <v>1043</v>
      </c>
      <c r="L18" s="198">
        <v>706</v>
      </c>
      <c r="M18" s="196">
        <f t="shared" si="0"/>
        <v>37565</v>
      </c>
      <c r="N18" s="196">
        <f t="shared" si="1"/>
        <v>34417</v>
      </c>
      <c r="O18" s="196">
        <f t="shared" si="2"/>
        <v>71982</v>
      </c>
      <c r="P18" s="1077" t="s">
        <v>199</v>
      </c>
      <c r="Q18" s="1077"/>
    </row>
    <row r="19" spans="1:17" ht="15.75">
      <c r="A19" s="1103" t="s">
        <v>66</v>
      </c>
      <c r="B19" s="1103"/>
      <c r="C19" s="198">
        <v>13573</v>
      </c>
      <c r="D19" s="198">
        <v>10991</v>
      </c>
      <c r="E19" s="198">
        <v>7095</v>
      </c>
      <c r="F19" s="198">
        <v>8074</v>
      </c>
      <c r="G19" s="198">
        <v>2172</v>
      </c>
      <c r="H19" s="198">
        <v>2329</v>
      </c>
      <c r="I19" s="198">
        <v>842</v>
      </c>
      <c r="J19" s="198">
        <v>748</v>
      </c>
      <c r="K19" s="198">
        <v>418</v>
      </c>
      <c r="L19" s="198">
        <v>347</v>
      </c>
      <c r="M19" s="196">
        <f t="shared" si="0"/>
        <v>24100</v>
      </c>
      <c r="N19" s="196">
        <f t="shared" si="1"/>
        <v>22489</v>
      </c>
      <c r="O19" s="196">
        <f t="shared" si="2"/>
        <v>46589</v>
      </c>
      <c r="P19" s="1077" t="s">
        <v>200</v>
      </c>
      <c r="Q19" s="1077"/>
    </row>
    <row r="20" spans="1:17" ht="15.75">
      <c r="A20" s="1103" t="s">
        <v>67</v>
      </c>
      <c r="B20" s="1103"/>
      <c r="C20" s="198">
        <v>17379</v>
      </c>
      <c r="D20" s="198">
        <v>16183</v>
      </c>
      <c r="E20" s="198">
        <v>7173</v>
      </c>
      <c r="F20" s="198">
        <v>6595</v>
      </c>
      <c r="G20" s="198">
        <v>2696</v>
      </c>
      <c r="H20" s="198">
        <v>2359</v>
      </c>
      <c r="I20" s="198">
        <v>1160</v>
      </c>
      <c r="J20" s="198">
        <v>818</v>
      </c>
      <c r="K20" s="198">
        <v>453</v>
      </c>
      <c r="L20" s="198">
        <v>260</v>
      </c>
      <c r="M20" s="196">
        <f t="shared" si="0"/>
        <v>28861</v>
      </c>
      <c r="N20" s="196">
        <f t="shared" si="1"/>
        <v>26215</v>
      </c>
      <c r="O20" s="196">
        <f t="shared" si="2"/>
        <v>55076</v>
      </c>
      <c r="P20" s="1077" t="s">
        <v>450</v>
      </c>
      <c r="Q20" s="1077"/>
    </row>
    <row r="21" spans="1:17" ht="15.75">
      <c r="A21" s="1103" t="s">
        <v>137</v>
      </c>
      <c r="B21" s="1103"/>
      <c r="C21" s="198">
        <v>15255</v>
      </c>
      <c r="D21" s="198">
        <v>12255</v>
      </c>
      <c r="E21" s="198">
        <v>5781</v>
      </c>
      <c r="F21" s="198">
        <v>6070</v>
      </c>
      <c r="G21" s="198">
        <v>1944</v>
      </c>
      <c r="H21" s="198">
        <v>1795</v>
      </c>
      <c r="I21" s="198">
        <v>595</v>
      </c>
      <c r="J21" s="198">
        <v>496</v>
      </c>
      <c r="K21" s="198">
        <v>161</v>
      </c>
      <c r="L21" s="198">
        <v>119</v>
      </c>
      <c r="M21" s="196">
        <f t="shared" si="0"/>
        <v>23736</v>
      </c>
      <c r="N21" s="196">
        <f t="shared" si="1"/>
        <v>20735</v>
      </c>
      <c r="O21" s="196">
        <f t="shared" si="2"/>
        <v>44471</v>
      </c>
      <c r="P21" s="1077" t="s">
        <v>451</v>
      </c>
      <c r="Q21" s="1077"/>
    </row>
    <row r="22" spans="1:17" ht="15.75">
      <c r="A22" s="1103" t="s">
        <v>69</v>
      </c>
      <c r="B22" s="1103"/>
      <c r="C22" s="198">
        <v>8685</v>
      </c>
      <c r="D22" s="198">
        <v>7182</v>
      </c>
      <c r="E22" s="198">
        <v>4262</v>
      </c>
      <c r="F22" s="198">
        <v>4373</v>
      </c>
      <c r="G22" s="198">
        <v>1699</v>
      </c>
      <c r="H22" s="198">
        <v>1394</v>
      </c>
      <c r="I22" s="198">
        <v>522</v>
      </c>
      <c r="J22" s="198">
        <v>346</v>
      </c>
      <c r="K22" s="198">
        <v>182</v>
      </c>
      <c r="L22" s="198">
        <v>90</v>
      </c>
      <c r="M22" s="196">
        <f t="shared" si="0"/>
        <v>15350</v>
      </c>
      <c r="N22" s="196">
        <f t="shared" si="1"/>
        <v>13385</v>
      </c>
      <c r="O22" s="196">
        <f t="shared" si="2"/>
        <v>28735</v>
      </c>
      <c r="P22" s="1077" t="s">
        <v>452</v>
      </c>
      <c r="Q22" s="1077"/>
    </row>
    <row r="23" spans="1:17" ht="15.75">
      <c r="A23" s="1103" t="s">
        <v>70</v>
      </c>
      <c r="B23" s="1103"/>
      <c r="C23" s="198">
        <v>13759</v>
      </c>
      <c r="D23" s="198">
        <v>11044</v>
      </c>
      <c r="E23" s="198">
        <v>7268</v>
      </c>
      <c r="F23" s="198">
        <v>7959</v>
      </c>
      <c r="G23" s="198">
        <v>2659</v>
      </c>
      <c r="H23" s="198">
        <v>2121</v>
      </c>
      <c r="I23" s="198">
        <v>853</v>
      </c>
      <c r="J23" s="198">
        <v>593</v>
      </c>
      <c r="K23" s="198">
        <v>354</v>
      </c>
      <c r="L23" s="198">
        <v>197</v>
      </c>
      <c r="M23" s="196">
        <f t="shared" si="0"/>
        <v>24893</v>
      </c>
      <c r="N23" s="196">
        <f t="shared" si="1"/>
        <v>21914</v>
      </c>
      <c r="O23" s="196">
        <f t="shared" si="2"/>
        <v>46807</v>
      </c>
      <c r="P23" s="1077" t="s">
        <v>204</v>
      </c>
      <c r="Q23" s="1077"/>
    </row>
    <row r="24" spans="1:17" ht="15.75">
      <c r="A24" s="1103" t="s">
        <v>71</v>
      </c>
      <c r="B24" s="1103"/>
      <c r="C24" s="198">
        <v>19718</v>
      </c>
      <c r="D24" s="198">
        <v>15607</v>
      </c>
      <c r="E24" s="198">
        <v>11755</v>
      </c>
      <c r="F24" s="198">
        <v>12943</v>
      </c>
      <c r="G24" s="198">
        <v>4111</v>
      </c>
      <c r="H24" s="198">
        <v>3760</v>
      </c>
      <c r="I24" s="198">
        <v>1612</v>
      </c>
      <c r="J24" s="198">
        <v>1300</v>
      </c>
      <c r="K24" s="198">
        <v>723</v>
      </c>
      <c r="L24" s="198">
        <v>460</v>
      </c>
      <c r="M24" s="196">
        <f t="shared" si="0"/>
        <v>37919</v>
      </c>
      <c r="N24" s="196">
        <f t="shared" si="1"/>
        <v>34070</v>
      </c>
      <c r="O24" s="196">
        <f t="shared" si="2"/>
        <v>71989</v>
      </c>
      <c r="P24" s="1077" t="s">
        <v>205</v>
      </c>
      <c r="Q24" s="1077"/>
    </row>
    <row r="25" spans="1:17" ht="15.75">
      <c r="A25" s="1103" t="s">
        <v>72</v>
      </c>
      <c r="B25" s="1103"/>
      <c r="C25" s="198">
        <v>14198</v>
      </c>
      <c r="D25" s="198">
        <v>10657</v>
      </c>
      <c r="E25" s="198">
        <v>6889</v>
      </c>
      <c r="F25" s="198">
        <v>5401</v>
      </c>
      <c r="G25" s="198">
        <v>3764</v>
      </c>
      <c r="H25" s="198">
        <v>1476</v>
      </c>
      <c r="I25" s="198">
        <v>2377</v>
      </c>
      <c r="J25" s="198">
        <v>1076</v>
      </c>
      <c r="K25" s="198">
        <v>1410</v>
      </c>
      <c r="L25" s="198">
        <v>545</v>
      </c>
      <c r="M25" s="196">
        <f t="shared" si="0"/>
        <v>28638</v>
      </c>
      <c r="N25" s="196">
        <f t="shared" si="1"/>
        <v>19155</v>
      </c>
      <c r="O25" s="196">
        <f t="shared" si="2"/>
        <v>47793</v>
      </c>
      <c r="P25" s="1077" t="s">
        <v>206</v>
      </c>
      <c r="Q25" s="1077"/>
    </row>
    <row r="26" spans="1:17" ht="15.75">
      <c r="A26" s="1119" t="s">
        <v>73</v>
      </c>
      <c r="B26" s="1119"/>
      <c r="C26" s="198">
        <v>34395</v>
      </c>
      <c r="D26" s="198">
        <v>29287</v>
      </c>
      <c r="E26" s="198">
        <v>13688</v>
      </c>
      <c r="F26" s="198">
        <v>16121</v>
      </c>
      <c r="G26" s="198">
        <v>3743</v>
      </c>
      <c r="H26" s="198">
        <v>3584</v>
      </c>
      <c r="I26" s="198">
        <v>1256</v>
      </c>
      <c r="J26" s="198">
        <v>1195</v>
      </c>
      <c r="K26" s="198">
        <v>416</v>
      </c>
      <c r="L26" s="198">
        <v>298</v>
      </c>
      <c r="M26" s="197">
        <f t="shared" si="0"/>
        <v>53498</v>
      </c>
      <c r="N26" s="197">
        <f t="shared" si="1"/>
        <v>50485</v>
      </c>
      <c r="O26" s="197">
        <f t="shared" si="2"/>
        <v>103983</v>
      </c>
      <c r="P26" s="1089" t="s">
        <v>382</v>
      </c>
      <c r="Q26" s="1089"/>
    </row>
    <row r="27" spans="1:17" ht="15.75">
      <c r="A27" s="1113" t="s">
        <v>32</v>
      </c>
      <c r="B27" s="1113"/>
      <c r="C27" s="78">
        <f t="shared" ref="C27:L27" si="3">SUM(C8:C26)</f>
        <v>312238</v>
      </c>
      <c r="D27" s="78">
        <f t="shared" si="3"/>
        <v>278460</v>
      </c>
      <c r="E27" s="78">
        <f t="shared" si="3"/>
        <v>128615</v>
      </c>
      <c r="F27" s="78">
        <f t="shared" si="3"/>
        <v>126719</v>
      </c>
      <c r="G27" s="78">
        <f t="shared" si="3"/>
        <v>44224</v>
      </c>
      <c r="H27" s="78">
        <f t="shared" si="3"/>
        <v>40769</v>
      </c>
      <c r="I27" s="78">
        <f t="shared" si="3"/>
        <v>22617</v>
      </c>
      <c r="J27" s="78">
        <f t="shared" si="3"/>
        <v>18260</v>
      </c>
      <c r="K27" s="78">
        <f t="shared" si="3"/>
        <v>11665</v>
      </c>
      <c r="L27" s="78">
        <f t="shared" si="3"/>
        <v>9682</v>
      </c>
      <c r="M27" s="78">
        <f t="shared" si="0"/>
        <v>519359</v>
      </c>
      <c r="N27" s="78">
        <f t="shared" si="1"/>
        <v>473890</v>
      </c>
      <c r="O27" s="78">
        <f>SUM(M27:N27)</f>
        <v>993249</v>
      </c>
      <c r="P27" s="1090" t="s">
        <v>181</v>
      </c>
      <c r="Q27" s="1090"/>
    </row>
    <row r="28" spans="1:17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</row>
    <row r="29" spans="1:17" ht="18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</row>
    <row r="30" spans="1:17" ht="18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</row>
    <row r="31" spans="1:17" ht="18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</row>
    <row r="32" spans="1:17" ht="18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</row>
    <row r="33" spans="1:17" ht="30" customHeight="1">
      <c r="A33" s="1426" t="s">
        <v>438</v>
      </c>
      <c r="B33" s="1426"/>
      <c r="C33" s="1426"/>
      <c r="D33" s="1426"/>
      <c r="E33" s="1426"/>
      <c r="F33" s="1426"/>
      <c r="G33" s="1426"/>
      <c r="H33" s="1426"/>
      <c r="I33" s="1426"/>
      <c r="J33" s="1426"/>
      <c r="K33" s="1426"/>
      <c r="L33" s="1426"/>
      <c r="M33" s="1426"/>
      <c r="N33" s="1426"/>
      <c r="O33" s="1426"/>
      <c r="P33" s="1426"/>
      <c r="Q33" s="1426"/>
    </row>
    <row r="34" spans="1:17" ht="33" customHeight="1">
      <c r="A34" s="1426" t="s">
        <v>436</v>
      </c>
      <c r="B34" s="1426"/>
      <c r="C34" s="1426"/>
      <c r="D34" s="1426"/>
      <c r="E34" s="1426"/>
      <c r="F34" s="1426"/>
      <c r="G34" s="1426"/>
      <c r="H34" s="1426"/>
      <c r="I34" s="1426"/>
      <c r="J34" s="1426"/>
      <c r="K34" s="1426"/>
      <c r="L34" s="1426"/>
      <c r="M34" s="1426"/>
      <c r="N34" s="1426"/>
      <c r="O34" s="1426"/>
      <c r="P34" s="1426"/>
      <c r="Q34" s="1426"/>
    </row>
    <row r="35" spans="1:17" ht="18.75" thickBot="1">
      <c r="A35" s="1100" t="s">
        <v>285</v>
      </c>
      <c r="B35" s="1100"/>
      <c r="C35" s="86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1096" t="s">
        <v>326</v>
      </c>
      <c r="Q35" s="1096"/>
    </row>
    <row r="36" spans="1:17" ht="39.75" customHeight="1" thickTop="1">
      <c r="A36" s="1455" t="s">
        <v>41</v>
      </c>
      <c r="B36" s="1455"/>
      <c r="C36" s="1458" t="s">
        <v>74</v>
      </c>
      <c r="D36" s="1458"/>
      <c r="E36" s="1458" t="s">
        <v>45</v>
      </c>
      <c r="F36" s="1458"/>
      <c r="G36" s="1458" t="s">
        <v>75</v>
      </c>
      <c r="H36" s="1458"/>
      <c r="I36" s="1458" t="s">
        <v>79</v>
      </c>
      <c r="J36" s="1458"/>
      <c r="K36" s="1458" t="s">
        <v>80</v>
      </c>
      <c r="L36" s="1458"/>
      <c r="M36" s="1458" t="s">
        <v>32</v>
      </c>
      <c r="N36" s="1458"/>
      <c r="O36" s="1458"/>
      <c r="P36" s="1459" t="s">
        <v>180</v>
      </c>
      <c r="Q36" s="1459"/>
    </row>
    <row r="37" spans="1:17" ht="39.75" customHeight="1">
      <c r="A37" s="1456"/>
      <c r="B37" s="1456"/>
      <c r="C37" s="1454" t="s">
        <v>213</v>
      </c>
      <c r="D37" s="1454"/>
      <c r="E37" s="1454" t="s">
        <v>212</v>
      </c>
      <c r="F37" s="1454"/>
      <c r="G37" s="1454" t="s">
        <v>211</v>
      </c>
      <c r="H37" s="1454"/>
      <c r="I37" s="1454" t="s">
        <v>216</v>
      </c>
      <c r="J37" s="1454"/>
      <c r="K37" s="1454" t="s">
        <v>217</v>
      </c>
      <c r="L37" s="1454"/>
      <c r="M37" s="1454" t="s">
        <v>181</v>
      </c>
      <c r="N37" s="1454"/>
      <c r="O37" s="1454"/>
      <c r="P37" s="1460"/>
      <c r="Q37" s="1460"/>
    </row>
    <row r="38" spans="1:17" ht="18">
      <c r="A38" s="1456"/>
      <c r="B38" s="1456"/>
      <c r="C38" s="577" t="s">
        <v>131</v>
      </c>
      <c r="D38" s="577" t="s">
        <v>34</v>
      </c>
      <c r="E38" s="577" t="s">
        <v>131</v>
      </c>
      <c r="F38" s="577" t="s">
        <v>34</v>
      </c>
      <c r="G38" s="577" t="s">
        <v>131</v>
      </c>
      <c r="H38" s="577" t="s">
        <v>34</v>
      </c>
      <c r="I38" s="577" t="s">
        <v>131</v>
      </c>
      <c r="J38" s="577" t="s">
        <v>34</v>
      </c>
      <c r="K38" s="577" t="s">
        <v>131</v>
      </c>
      <c r="L38" s="577" t="s">
        <v>34</v>
      </c>
      <c r="M38" s="577" t="s">
        <v>131</v>
      </c>
      <c r="N38" s="577" t="s">
        <v>34</v>
      </c>
      <c r="O38" s="1101" t="s">
        <v>35</v>
      </c>
      <c r="P38" s="1460"/>
      <c r="Q38" s="1460"/>
    </row>
    <row r="39" spans="1:17" ht="18.75" thickBot="1">
      <c r="A39" s="1457"/>
      <c r="B39" s="1457"/>
      <c r="C39" s="578" t="s">
        <v>186</v>
      </c>
      <c r="D39" s="578" t="s">
        <v>185</v>
      </c>
      <c r="E39" s="578" t="s">
        <v>186</v>
      </c>
      <c r="F39" s="578" t="s">
        <v>185</v>
      </c>
      <c r="G39" s="578" t="s">
        <v>186</v>
      </c>
      <c r="H39" s="578" t="s">
        <v>185</v>
      </c>
      <c r="I39" s="578" t="s">
        <v>186</v>
      </c>
      <c r="J39" s="578" t="s">
        <v>185</v>
      </c>
      <c r="K39" s="578" t="s">
        <v>186</v>
      </c>
      <c r="L39" s="578" t="s">
        <v>185</v>
      </c>
      <c r="M39" s="578" t="s">
        <v>186</v>
      </c>
      <c r="N39" s="578" t="s">
        <v>185</v>
      </c>
      <c r="O39" s="1102" t="s">
        <v>181</v>
      </c>
      <c r="P39" s="1461"/>
      <c r="Q39" s="1461"/>
    </row>
    <row r="40" spans="1:17" ht="16.5" thickTop="1">
      <c r="A40" s="1116" t="s">
        <v>54</v>
      </c>
      <c r="B40" s="1116"/>
      <c r="C40" s="198">
        <v>5313</v>
      </c>
      <c r="D40" s="198">
        <v>4729</v>
      </c>
      <c r="E40" s="198">
        <v>3364</v>
      </c>
      <c r="F40" s="198">
        <v>2242</v>
      </c>
      <c r="G40" s="198">
        <v>2804</v>
      </c>
      <c r="H40" s="198">
        <v>3695</v>
      </c>
      <c r="I40" s="198">
        <v>6141</v>
      </c>
      <c r="J40" s="198">
        <v>8125</v>
      </c>
      <c r="K40" s="198">
        <v>8969</v>
      </c>
      <c r="L40" s="198">
        <v>4888</v>
      </c>
      <c r="M40" s="198">
        <f t="shared" ref="M40:M58" si="4">SUM(K40,I40,G40,E40,C40)</f>
        <v>26591</v>
      </c>
      <c r="N40" s="198">
        <f t="shared" ref="N40:N58" si="5">SUM(L40,J40,H40,F40,D40)</f>
        <v>23679</v>
      </c>
      <c r="O40" s="198">
        <f t="shared" ref="O40:O58" si="6">SUM(M40:N40)</f>
        <v>50270</v>
      </c>
      <c r="P40" s="1117" t="s">
        <v>348</v>
      </c>
      <c r="Q40" s="1117"/>
    </row>
    <row r="41" spans="1:17" ht="15.75">
      <c r="A41" s="1103" t="s">
        <v>55</v>
      </c>
      <c r="B41" s="1103"/>
      <c r="C41" s="198">
        <v>9712</v>
      </c>
      <c r="D41" s="198">
        <v>9011</v>
      </c>
      <c r="E41" s="198">
        <v>5633</v>
      </c>
      <c r="F41" s="198">
        <v>5582</v>
      </c>
      <c r="G41" s="198">
        <v>1060</v>
      </c>
      <c r="H41" s="198">
        <v>887</v>
      </c>
      <c r="I41" s="198">
        <v>273</v>
      </c>
      <c r="J41" s="198">
        <v>184</v>
      </c>
      <c r="K41" s="198">
        <v>168</v>
      </c>
      <c r="L41" s="198">
        <v>66</v>
      </c>
      <c r="M41" s="196">
        <f t="shared" si="4"/>
        <v>16846</v>
      </c>
      <c r="N41" s="196">
        <f t="shared" si="5"/>
        <v>15730</v>
      </c>
      <c r="O41" s="196">
        <f t="shared" si="6"/>
        <v>32576</v>
      </c>
      <c r="P41" s="1077" t="s">
        <v>191</v>
      </c>
      <c r="Q41" s="1077"/>
    </row>
    <row r="42" spans="1:17" ht="15.75">
      <c r="A42" s="1103" t="s">
        <v>56</v>
      </c>
      <c r="B42" s="1103"/>
      <c r="C42" s="198">
        <v>17339</v>
      </c>
      <c r="D42" s="198">
        <v>16963</v>
      </c>
      <c r="E42" s="198">
        <v>3844</v>
      </c>
      <c r="F42" s="198">
        <v>3148</v>
      </c>
      <c r="G42" s="198">
        <v>1607</v>
      </c>
      <c r="H42" s="198">
        <v>1165</v>
      </c>
      <c r="I42" s="198">
        <v>605</v>
      </c>
      <c r="J42" s="198">
        <v>389</v>
      </c>
      <c r="K42" s="198">
        <v>258</v>
      </c>
      <c r="L42" s="198">
        <v>122</v>
      </c>
      <c r="M42" s="196">
        <f t="shared" si="4"/>
        <v>23653</v>
      </c>
      <c r="N42" s="196">
        <f t="shared" si="5"/>
        <v>21787</v>
      </c>
      <c r="O42" s="196">
        <f t="shared" si="6"/>
        <v>45440</v>
      </c>
      <c r="P42" s="1077" t="s">
        <v>192</v>
      </c>
      <c r="Q42" s="1077"/>
    </row>
    <row r="43" spans="1:17" ht="27.75" customHeight="1">
      <c r="A43" s="1436" t="s">
        <v>364</v>
      </c>
      <c r="B43" s="205" t="s">
        <v>331</v>
      </c>
      <c r="C43" s="198">
        <v>16654</v>
      </c>
      <c r="D43" s="198">
        <v>16270</v>
      </c>
      <c r="E43" s="198">
        <v>2635</v>
      </c>
      <c r="F43" s="198">
        <v>2098</v>
      </c>
      <c r="G43" s="198">
        <v>922</v>
      </c>
      <c r="H43" s="198">
        <v>812</v>
      </c>
      <c r="I43" s="198">
        <v>283</v>
      </c>
      <c r="J43" s="198">
        <v>219</v>
      </c>
      <c r="K43" s="198">
        <v>87</v>
      </c>
      <c r="L43" s="198">
        <v>52</v>
      </c>
      <c r="M43" s="196">
        <f t="shared" si="4"/>
        <v>20581</v>
      </c>
      <c r="N43" s="196">
        <f t="shared" si="5"/>
        <v>19451</v>
      </c>
      <c r="O43" s="196">
        <f t="shared" si="6"/>
        <v>40032</v>
      </c>
      <c r="P43" s="583" t="s">
        <v>358</v>
      </c>
      <c r="Q43" s="1441" t="s">
        <v>179</v>
      </c>
    </row>
    <row r="44" spans="1:17" ht="15.75">
      <c r="A44" s="1437"/>
      <c r="B44" s="205" t="s">
        <v>333</v>
      </c>
      <c r="C44" s="198">
        <v>30636</v>
      </c>
      <c r="D44" s="198">
        <v>28905</v>
      </c>
      <c r="E44" s="198">
        <v>5792</v>
      </c>
      <c r="F44" s="198">
        <v>4431</v>
      </c>
      <c r="G44" s="198">
        <v>2229</v>
      </c>
      <c r="H44" s="198">
        <v>1810</v>
      </c>
      <c r="I44" s="198">
        <v>910</v>
      </c>
      <c r="J44" s="198">
        <v>654</v>
      </c>
      <c r="K44" s="198">
        <v>312</v>
      </c>
      <c r="L44" s="198">
        <v>184</v>
      </c>
      <c r="M44" s="196">
        <f t="shared" si="4"/>
        <v>39879</v>
      </c>
      <c r="N44" s="196">
        <f t="shared" si="5"/>
        <v>35984</v>
      </c>
      <c r="O44" s="196">
        <f t="shared" si="6"/>
        <v>75863</v>
      </c>
      <c r="P44" s="582" t="s">
        <v>359</v>
      </c>
      <c r="Q44" s="1442"/>
    </row>
    <row r="45" spans="1:17" ht="15.75">
      <c r="A45" s="1437"/>
      <c r="B45" s="205" t="s">
        <v>332</v>
      </c>
      <c r="C45" s="198">
        <v>12048</v>
      </c>
      <c r="D45" s="198">
        <v>8200</v>
      </c>
      <c r="E45" s="198">
        <v>4359</v>
      </c>
      <c r="F45" s="198">
        <v>6231</v>
      </c>
      <c r="G45" s="198">
        <v>1341</v>
      </c>
      <c r="H45" s="198">
        <v>1339</v>
      </c>
      <c r="I45" s="198">
        <v>439</v>
      </c>
      <c r="J45" s="198">
        <v>338</v>
      </c>
      <c r="K45" s="198">
        <v>188</v>
      </c>
      <c r="L45" s="198">
        <v>120</v>
      </c>
      <c r="M45" s="196">
        <f t="shared" si="4"/>
        <v>18375</v>
      </c>
      <c r="N45" s="196">
        <f t="shared" si="5"/>
        <v>16228</v>
      </c>
      <c r="O45" s="196">
        <f t="shared" si="6"/>
        <v>34603</v>
      </c>
      <c r="P45" s="582" t="s">
        <v>360</v>
      </c>
      <c r="Q45" s="1442"/>
    </row>
    <row r="46" spans="1:17" ht="15.75">
      <c r="A46" s="1437"/>
      <c r="B46" s="205" t="s">
        <v>334</v>
      </c>
      <c r="C46" s="198">
        <v>8355</v>
      </c>
      <c r="D46" s="198">
        <v>7724</v>
      </c>
      <c r="E46" s="198">
        <v>3749</v>
      </c>
      <c r="F46" s="198">
        <v>3472</v>
      </c>
      <c r="G46" s="198">
        <v>846</v>
      </c>
      <c r="H46" s="198">
        <v>684</v>
      </c>
      <c r="I46" s="198">
        <v>339</v>
      </c>
      <c r="J46" s="198">
        <v>243</v>
      </c>
      <c r="K46" s="198">
        <v>159</v>
      </c>
      <c r="L46" s="198">
        <v>69</v>
      </c>
      <c r="M46" s="196">
        <f t="shared" si="4"/>
        <v>13448</v>
      </c>
      <c r="N46" s="196">
        <f t="shared" si="5"/>
        <v>12192</v>
      </c>
      <c r="O46" s="196">
        <f t="shared" si="6"/>
        <v>25640</v>
      </c>
      <c r="P46" s="582" t="s">
        <v>319</v>
      </c>
      <c r="Q46" s="1442"/>
    </row>
    <row r="47" spans="1:17" ht="15.75">
      <c r="A47" s="1437"/>
      <c r="B47" s="205" t="s">
        <v>336</v>
      </c>
      <c r="C47" s="198">
        <v>19677</v>
      </c>
      <c r="D47" s="198">
        <v>18861</v>
      </c>
      <c r="E47" s="198">
        <v>2671</v>
      </c>
      <c r="F47" s="198">
        <v>2461</v>
      </c>
      <c r="G47" s="198">
        <v>810</v>
      </c>
      <c r="H47" s="198">
        <v>645</v>
      </c>
      <c r="I47" s="198">
        <v>295</v>
      </c>
      <c r="J47" s="198">
        <v>259</v>
      </c>
      <c r="K47" s="198">
        <v>101</v>
      </c>
      <c r="L47" s="198">
        <v>77</v>
      </c>
      <c r="M47" s="196">
        <f t="shared" si="4"/>
        <v>23554</v>
      </c>
      <c r="N47" s="196">
        <f t="shared" si="5"/>
        <v>22303</v>
      </c>
      <c r="O47" s="196">
        <f t="shared" si="6"/>
        <v>45857</v>
      </c>
      <c r="P47" s="582" t="s">
        <v>320</v>
      </c>
      <c r="Q47" s="1442"/>
    </row>
    <row r="48" spans="1:17" ht="15.75">
      <c r="A48" s="1447"/>
      <c r="B48" s="205" t="s">
        <v>335</v>
      </c>
      <c r="C48" s="198">
        <v>10501</v>
      </c>
      <c r="D48" s="198">
        <v>10065</v>
      </c>
      <c r="E48" s="198">
        <v>5084</v>
      </c>
      <c r="F48" s="198">
        <v>5032</v>
      </c>
      <c r="G48" s="198">
        <v>1290</v>
      </c>
      <c r="H48" s="198">
        <v>1123</v>
      </c>
      <c r="I48" s="198">
        <v>430</v>
      </c>
      <c r="J48" s="198">
        <v>375</v>
      </c>
      <c r="K48" s="198">
        <v>122</v>
      </c>
      <c r="L48" s="198">
        <v>100</v>
      </c>
      <c r="M48" s="196">
        <f t="shared" si="4"/>
        <v>17427</v>
      </c>
      <c r="N48" s="196">
        <f t="shared" si="5"/>
        <v>16695</v>
      </c>
      <c r="O48" s="196">
        <f t="shared" si="6"/>
        <v>34122</v>
      </c>
      <c r="P48" s="581" t="s">
        <v>321</v>
      </c>
      <c r="Q48" s="1442"/>
    </row>
    <row r="49" spans="1:17" ht="15.75">
      <c r="A49" s="324"/>
      <c r="B49" s="579"/>
      <c r="C49" s="198">
        <v>9250</v>
      </c>
      <c r="D49" s="198">
        <v>7503</v>
      </c>
      <c r="E49" s="198">
        <v>5887</v>
      </c>
      <c r="F49" s="198">
        <v>5449</v>
      </c>
      <c r="G49" s="198">
        <v>2504</v>
      </c>
      <c r="H49" s="198">
        <v>2450</v>
      </c>
      <c r="I49" s="198">
        <v>1068</v>
      </c>
      <c r="J49" s="198">
        <v>1029</v>
      </c>
      <c r="K49" s="198">
        <v>374</v>
      </c>
      <c r="L49" s="198">
        <v>403</v>
      </c>
      <c r="M49" s="196">
        <f t="shared" si="4"/>
        <v>19083</v>
      </c>
      <c r="N49" s="196">
        <f t="shared" si="5"/>
        <v>16834</v>
      </c>
      <c r="O49" s="196">
        <f t="shared" si="6"/>
        <v>35917</v>
      </c>
      <c r="P49" s="584"/>
      <c r="Q49" s="350" t="s">
        <v>367</v>
      </c>
    </row>
    <row r="50" spans="1:17" ht="15.75">
      <c r="A50" s="1103" t="s">
        <v>65</v>
      </c>
      <c r="B50" s="1103"/>
      <c r="C50" s="198">
        <v>18637</v>
      </c>
      <c r="D50" s="198">
        <v>15691</v>
      </c>
      <c r="E50" s="198">
        <v>10069</v>
      </c>
      <c r="F50" s="198">
        <v>10112</v>
      </c>
      <c r="G50" s="198">
        <v>3764</v>
      </c>
      <c r="H50" s="198">
        <v>3282</v>
      </c>
      <c r="I50" s="198">
        <v>1890</v>
      </c>
      <c r="J50" s="198">
        <v>1667</v>
      </c>
      <c r="K50" s="198">
        <v>1423</v>
      </c>
      <c r="L50" s="198">
        <v>880</v>
      </c>
      <c r="M50" s="196">
        <f t="shared" si="4"/>
        <v>35783</v>
      </c>
      <c r="N50" s="196">
        <f t="shared" si="5"/>
        <v>31632</v>
      </c>
      <c r="O50" s="196">
        <f t="shared" si="6"/>
        <v>67415</v>
      </c>
      <c r="P50" s="1077" t="s">
        <v>199</v>
      </c>
      <c r="Q50" s="1077"/>
    </row>
    <row r="51" spans="1:17" ht="15.75">
      <c r="A51" s="1103" t="s">
        <v>66</v>
      </c>
      <c r="B51" s="1103"/>
      <c r="C51" s="198">
        <v>11900</v>
      </c>
      <c r="D51" s="198">
        <v>9663</v>
      </c>
      <c r="E51" s="198">
        <v>6607</v>
      </c>
      <c r="F51" s="198">
        <v>7260</v>
      </c>
      <c r="G51" s="198">
        <v>2168</v>
      </c>
      <c r="H51" s="198">
        <v>2089</v>
      </c>
      <c r="I51" s="198">
        <v>937</v>
      </c>
      <c r="J51" s="198">
        <v>847</v>
      </c>
      <c r="K51" s="198">
        <v>587</v>
      </c>
      <c r="L51" s="198">
        <v>494</v>
      </c>
      <c r="M51" s="196">
        <f t="shared" si="4"/>
        <v>22199</v>
      </c>
      <c r="N51" s="196">
        <f t="shared" si="5"/>
        <v>20353</v>
      </c>
      <c r="O51" s="196">
        <f t="shared" si="6"/>
        <v>42552</v>
      </c>
      <c r="P51" s="1077" t="s">
        <v>200</v>
      </c>
      <c r="Q51" s="1077"/>
    </row>
    <row r="52" spans="1:17" ht="15.75">
      <c r="A52" s="1103" t="s">
        <v>67</v>
      </c>
      <c r="B52" s="1103"/>
      <c r="C52" s="198">
        <v>15785</v>
      </c>
      <c r="D52" s="198">
        <v>15041</v>
      </c>
      <c r="E52" s="198">
        <v>6620</v>
      </c>
      <c r="F52" s="198">
        <v>5866</v>
      </c>
      <c r="G52" s="198">
        <v>2691</v>
      </c>
      <c r="H52" s="198">
        <v>2234</v>
      </c>
      <c r="I52" s="198">
        <v>1301</v>
      </c>
      <c r="J52" s="198">
        <v>1015</v>
      </c>
      <c r="K52" s="198">
        <v>669</v>
      </c>
      <c r="L52" s="198">
        <v>452</v>
      </c>
      <c r="M52" s="196">
        <f t="shared" si="4"/>
        <v>27066</v>
      </c>
      <c r="N52" s="196">
        <f t="shared" si="5"/>
        <v>24608</v>
      </c>
      <c r="O52" s="196">
        <f t="shared" si="6"/>
        <v>51674</v>
      </c>
      <c r="P52" s="1077" t="s">
        <v>201</v>
      </c>
      <c r="Q52" s="1077"/>
    </row>
    <row r="53" spans="1:17" ht="15.75">
      <c r="A53" s="1103" t="s">
        <v>137</v>
      </c>
      <c r="B53" s="1103"/>
      <c r="C53" s="198">
        <v>14015</v>
      </c>
      <c r="D53" s="198">
        <v>11329</v>
      </c>
      <c r="E53" s="198">
        <v>5392</v>
      </c>
      <c r="F53" s="198">
        <v>5837</v>
      </c>
      <c r="G53" s="198">
        <v>1972</v>
      </c>
      <c r="H53" s="198">
        <v>1870</v>
      </c>
      <c r="I53" s="198">
        <v>779</v>
      </c>
      <c r="J53" s="198">
        <v>531</v>
      </c>
      <c r="K53" s="198">
        <v>350</v>
      </c>
      <c r="L53" s="198">
        <v>150</v>
      </c>
      <c r="M53" s="196">
        <f t="shared" si="4"/>
        <v>22508</v>
      </c>
      <c r="N53" s="196">
        <f t="shared" si="5"/>
        <v>19717</v>
      </c>
      <c r="O53" s="196">
        <f t="shared" si="6"/>
        <v>42225</v>
      </c>
      <c r="P53" s="1077" t="s">
        <v>202</v>
      </c>
      <c r="Q53" s="1077"/>
    </row>
    <row r="54" spans="1:17" ht="15.75">
      <c r="A54" s="1103" t="s">
        <v>69</v>
      </c>
      <c r="B54" s="1103"/>
      <c r="C54" s="198">
        <v>8001</v>
      </c>
      <c r="D54" s="198">
        <v>9718</v>
      </c>
      <c r="E54" s="198">
        <v>4022</v>
      </c>
      <c r="F54" s="198">
        <v>4136</v>
      </c>
      <c r="G54" s="198">
        <v>1559</v>
      </c>
      <c r="H54" s="198">
        <v>1244</v>
      </c>
      <c r="I54" s="198">
        <v>709</v>
      </c>
      <c r="J54" s="198">
        <v>433</v>
      </c>
      <c r="K54" s="198">
        <v>325</v>
      </c>
      <c r="L54" s="198">
        <v>139</v>
      </c>
      <c r="M54" s="196">
        <f t="shared" si="4"/>
        <v>14616</v>
      </c>
      <c r="N54" s="196">
        <f t="shared" si="5"/>
        <v>15670</v>
      </c>
      <c r="O54" s="196">
        <f t="shared" si="6"/>
        <v>30286</v>
      </c>
      <c r="P54" s="1077" t="s">
        <v>203</v>
      </c>
      <c r="Q54" s="1077"/>
    </row>
    <row r="55" spans="1:17" ht="15.75">
      <c r="A55" s="1103" t="s">
        <v>70</v>
      </c>
      <c r="B55" s="1103"/>
      <c r="C55" s="198">
        <v>12004</v>
      </c>
      <c r="D55" s="198">
        <v>9932</v>
      </c>
      <c r="E55" s="198">
        <v>6680</v>
      </c>
      <c r="F55" s="198">
        <v>7392</v>
      </c>
      <c r="G55" s="198">
        <v>2476</v>
      </c>
      <c r="H55" s="198">
        <v>2040</v>
      </c>
      <c r="I55" s="198">
        <v>1066</v>
      </c>
      <c r="J55" s="198">
        <v>706</v>
      </c>
      <c r="K55" s="198">
        <v>540</v>
      </c>
      <c r="L55" s="198">
        <v>251</v>
      </c>
      <c r="M55" s="196">
        <f t="shared" si="4"/>
        <v>22766</v>
      </c>
      <c r="N55" s="196">
        <f t="shared" si="5"/>
        <v>20321</v>
      </c>
      <c r="O55" s="196">
        <f t="shared" si="6"/>
        <v>43087</v>
      </c>
      <c r="P55" s="1077" t="s">
        <v>204</v>
      </c>
      <c r="Q55" s="1077"/>
    </row>
    <row r="56" spans="1:17" ht="15.75">
      <c r="A56" s="1103" t="s">
        <v>71</v>
      </c>
      <c r="B56" s="1103"/>
      <c r="C56" s="198">
        <v>16918</v>
      </c>
      <c r="D56" s="198">
        <v>13685</v>
      </c>
      <c r="E56" s="198">
        <v>11009</v>
      </c>
      <c r="F56" s="198">
        <v>11483</v>
      </c>
      <c r="G56" s="198">
        <v>4624</v>
      </c>
      <c r="H56" s="198">
        <v>3860</v>
      </c>
      <c r="I56" s="198">
        <v>2001</v>
      </c>
      <c r="J56" s="198">
        <v>1490</v>
      </c>
      <c r="K56" s="198">
        <v>1100</v>
      </c>
      <c r="L56" s="198">
        <v>475</v>
      </c>
      <c r="M56" s="196">
        <f t="shared" si="4"/>
        <v>35652</v>
      </c>
      <c r="N56" s="196">
        <f t="shared" si="5"/>
        <v>30993</v>
      </c>
      <c r="O56" s="196">
        <f t="shared" si="6"/>
        <v>66645</v>
      </c>
      <c r="P56" s="1077" t="s">
        <v>205</v>
      </c>
      <c r="Q56" s="1077"/>
    </row>
    <row r="57" spans="1:17" ht="15.75">
      <c r="A57" s="1103" t="s">
        <v>72</v>
      </c>
      <c r="B57" s="1103"/>
      <c r="C57" s="198">
        <v>11267</v>
      </c>
      <c r="D57" s="198">
        <v>8219</v>
      </c>
      <c r="E57" s="198">
        <v>5606</v>
      </c>
      <c r="F57" s="198">
        <v>4534</v>
      </c>
      <c r="G57" s="198">
        <v>2305</v>
      </c>
      <c r="H57" s="198">
        <v>1615</v>
      </c>
      <c r="I57" s="198">
        <v>1225</v>
      </c>
      <c r="J57" s="198">
        <v>970</v>
      </c>
      <c r="K57" s="198">
        <v>1025</v>
      </c>
      <c r="L57" s="198">
        <v>406</v>
      </c>
      <c r="M57" s="196">
        <f t="shared" si="4"/>
        <v>21428</v>
      </c>
      <c r="N57" s="196">
        <f t="shared" si="5"/>
        <v>15744</v>
      </c>
      <c r="O57" s="196">
        <f t="shared" si="6"/>
        <v>37172</v>
      </c>
      <c r="P57" s="1077" t="s">
        <v>206</v>
      </c>
      <c r="Q57" s="1077"/>
    </row>
    <row r="58" spans="1:17" ht="15.75">
      <c r="A58" s="1114" t="s">
        <v>73</v>
      </c>
      <c r="B58" s="1114"/>
      <c r="C58" s="198">
        <v>31885</v>
      </c>
      <c r="D58" s="198">
        <v>26841</v>
      </c>
      <c r="E58" s="198">
        <v>13038</v>
      </c>
      <c r="F58" s="198">
        <v>15411</v>
      </c>
      <c r="G58" s="198">
        <v>4067</v>
      </c>
      <c r="H58" s="198">
        <v>3719</v>
      </c>
      <c r="I58" s="198">
        <v>1600</v>
      </c>
      <c r="J58" s="198">
        <v>1363</v>
      </c>
      <c r="K58" s="198">
        <v>721</v>
      </c>
      <c r="L58" s="198">
        <v>474</v>
      </c>
      <c r="M58" s="199">
        <f t="shared" si="4"/>
        <v>51311</v>
      </c>
      <c r="N58" s="199">
        <f t="shared" si="5"/>
        <v>47808</v>
      </c>
      <c r="O58" s="199">
        <f t="shared" si="6"/>
        <v>99119</v>
      </c>
      <c r="P58" s="1115" t="s">
        <v>207</v>
      </c>
      <c r="Q58" s="1115"/>
    </row>
    <row r="59" spans="1:17" ht="15.75">
      <c r="A59" s="1113" t="s">
        <v>32</v>
      </c>
      <c r="B59" s="1113"/>
      <c r="C59" s="78">
        <f t="shared" ref="C59:L59" si="7">SUM(C40:C58)</f>
        <v>279897</v>
      </c>
      <c r="D59" s="78">
        <f t="shared" si="7"/>
        <v>248350</v>
      </c>
      <c r="E59" s="78">
        <f t="shared" si="7"/>
        <v>112061</v>
      </c>
      <c r="F59" s="78">
        <f t="shared" si="7"/>
        <v>112177</v>
      </c>
      <c r="G59" s="78">
        <f t="shared" si="7"/>
        <v>41039</v>
      </c>
      <c r="H59" s="78">
        <f t="shared" si="7"/>
        <v>36563</v>
      </c>
      <c r="I59" s="78">
        <f t="shared" si="7"/>
        <v>22291</v>
      </c>
      <c r="J59" s="78">
        <f t="shared" si="7"/>
        <v>20837</v>
      </c>
      <c r="K59" s="78">
        <f t="shared" si="7"/>
        <v>17478</v>
      </c>
      <c r="L59" s="78">
        <f t="shared" si="7"/>
        <v>9802</v>
      </c>
      <c r="M59" s="78">
        <f>SUM(K59,I59,G59,E59,C59)</f>
        <v>472766</v>
      </c>
      <c r="N59" s="78">
        <f>SUM(L59,J59,H59,F59,D59)</f>
        <v>427729</v>
      </c>
      <c r="O59" s="78">
        <f>SUM(M59:N59)</f>
        <v>900495</v>
      </c>
      <c r="P59" s="1090" t="s">
        <v>181</v>
      </c>
      <c r="Q59" s="1090"/>
    </row>
    <row r="60" spans="1:17" ht="18">
      <c r="A60" s="600"/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</row>
    <row r="61" spans="1:17" ht="18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</row>
    <row r="62" spans="1:17" ht="18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</row>
    <row r="63" spans="1:17" ht="18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</row>
    <row r="64" spans="1:17" ht="41.25" customHeight="1">
      <c r="A64" s="1426" t="s">
        <v>437</v>
      </c>
      <c r="B64" s="1426"/>
      <c r="C64" s="1426"/>
      <c r="D64" s="1426"/>
      <c r="E64" s="1426"/>
      <c r="F64" s="1426"/>
      <c r="G64" s="1426"/>
      <c r="H64" s="1426"/>
      <c r="I64" s="1426"/>
      <c r="J64" s="1426"/>
      <c r="K64" s="1426"/>
      <c r="L64" s="1426"/>
      <c r="M64" s="1426"/>
      <c r="N64" s="1426"/>
      <c r="O64" s="1426"/>
      <c r="P64" s="1426"/>
      <c r="Q64" s="600"/>
    </row>
    <row r="65" spans="1:17" ht="18">
      <c r="A65" s="1426" t="s">
        <v>446</v>
      </c>
      <c r="B65" s="1426"/>
      <c r="C65" s="1426"/>
      <c r="D65" s="1426"/>
      <c r="E65" s="1426"/>
      <c r="F65" s="1426"/>
      <c r="G65" s="1426"/>
      <c r="H65" s="1426"/>
      <c r="I65" s="1426"/>
      <c r="J65" s="1426"/>
      <c r="K65" s="1426"/>
      <c r="L65" s="1426"/>
      <c r="M65" s="1426"/>
      <c r="N65" s="1426"/>
      <c r="O65" s="1426"/>
      <c r="P65" s="1426"/>
      <c r="Q65" s="600"/>
    </row>
    <row r="66" spans="1:17" ht="18.75" thickBot="1">
      <c r="A66" s="1085" t="s">
        <v>286</v>
      </c>
      <c r="B66" s="1085"/>
      <c r="C66" s="1085"/>
      <c r="D66" s="1085"/>
      <c r="E66" s="1085"/>
      <c r="F66" s="1085"/>
      <c r="G66" s="1085"/>
      <c r="H66" s="1085"/>
      <c r="I66" s="1085"/>
      <c r="J66" s="1085"/>
      <c r="K66" s="1085"/>
      <c r="L66" s="1085"/>
      <c r="M66" s="1085"/>
      <c r="N66" s="1085"/>
      <c r="O66" s="1085"/>
      <c r="P66" s="1087" t="s">
        <v>327</v>
      </c>
      <c r="Q66" s="1087"/>
    </row>
    <row r="67" spans="1:17" ht="36.75" customHeight="1" thickTop="1">
      <c r="A67" s="1455" t="s">
        <v>41</v>
      </c>
      <c r="B67" s="1455"/>
      <c r="C67" s="1458" t="s">
        <v>45</v>
      </c>
      <c r="D67" s="1458"/>
      <c r="E67" s="1458" t="s">
        <v>75</v>
      </c>
      <c r="F67" s="1458"/>
      <c r="G67" s="1458" t="s">
        <v>81</v>
      </c>
      <c r="H67" s="1458"/>
      <c r="I67" s="1458" t="s">
        <v>82</v>
      </c>
      <c r="J67" s="1458"/>
      <c r="K67" s="1458" t="s">
        <v>83</v>
      </c>
      <c r="L67" s="1458"/>
      <c r="M67" s="1458" t="s">
        <v>32</v>
      </c>
      <c r="N67" s="1458"/>
      <c r="O67" s="1458"/>
      <c r="P67" s="1459" t="s">
        <v>180</v>
      </c>
      <c r="Q67" s="1459"/>
    </row>
    <row r="68" spans="1:17" ht="37.5" customHeight="1">
      <c r="A68" s="1456"/>
      <c r="B68" s="1456"/>
      <c r="C68" s="1111" t="s">
        <v>212</v>
      </c>
      <c r="D68" s="1111"/>
      <c r="E68" s="1454" t="s">
        <v>211</v>
      </c>
      <c r="F68" s="1454"/>
      <c r="G68" s="1454" t="s">
        <v>216</v>
      </c>
      <c r="H68" s="1454"/>
      <c r="I68" s="1454" t="s">
        <v>217</v>
      </c>
      <c r="J68" s="1454"/>
      <c r="K68" s="1454" t="s">
        <v>218</v>
      </c>
      <c r="L68" s="1454"/>
      <c r="M68" s="1454" t="s">
        <v>181</v>
      </c>
      <c r="N68" s="1454"/>
      <c r="O68" s="1454"/>
      <c r="P68" s="1460"/>
      <c r="Q68" s="1460"/>
    </row>
    <row r="69" spans="1:17" ht="18">
      <c r="A69" s="1456"/>
      <c r="B69" s="1456"/>
      <c r="C69" s="577" t="s">
        <v>131</v>
      </c>
      <c r="D69" s="577" t="s">
        <v>34</v>
      </c>
      <c r="E69" s="577" t="s">
        <v>131</v>
      </c>
      <c r="F69" s="577" t="s">
        <v>34</v>
      </c>
      <c r="G69" s="577" t="s">
        <v>131</v>
      </c>
      <c r="H69" s="577" t="s">
        <v>34</v>
      </c>
      <c r="I69" s="577" t="s">
        <v>131</v>
      </c>
      <c r="J69" s="577" t="s">
        <v>34</v>
      </c>
      <c r="K69" s="577" t="s">
        <v>131</v>
      </c>
      <c r="L69" s="577" t="s">
        <v>34</v>
      </c>
      <c r="M69" s="577" t="s">
        <v>131</v>
      </c>
      <c r="N69" s="577" t="s">
        <v>34</v>
      </c>
      <c r="O69" s="577" t="s">
        <v>35</v>
      </c>
      <c r="P69" s="1460"/>
      <c r="Q69" s="1460"/>
    </row>
    <row r="70" spans="1:17" ht="18.75" thickBot="1">
      <c r="A70" s="1457"/>
      <c r="B70" s="1457"/>
      <c r="C70" s="578" t="s">
        <v>186</v>
      </c>
      <c r="D70" s="578" t="s">
        <v>185</v>
      </c>
      <c r="E70" s="578" t="s">
        <v>186</v>
      </c>
      <c r="F70" s="578" t="s">
        <v>185</v>
      </c>
      <c r="G70" s="578" t="s">
        <v>186</v>
      </c>
      <c r="H70" s="578" t="s">
        <v>185</v>
      </c>
      <c r="I70" s="578" t="s">
        <v>186</v>
      </c>
      <c r="J70" s="578" t="s">
        <v>185</v>
      </c>
      <c r="K70" s="578" t="s">
        <v>186</v>
      </c>
      <c r="L70" s="578" t="s">
        <v>185</v>
      </c>
      <c r="M70" s="578" t="s">
        <v>186</v>
      </c>
      <c r="N70" s="578" t="s">
        <v>185</v>
      </c>
      <c r="O70" s="578" t="s">
        <v>181</v>
      </c>
      <c r="P70" s="1461"/>
      <c r="Q70" s="1461"/>
    </row>
    <row r="71" spans="1:17" ht="16.5" thickTop="1">
      <c r="A71" s="1112" t="s">
        <v>54</v>
      </c>
      <c r="B71" s="1112"/>
      <c r="C71" s="348">
        <v>5363</v>
      </c>
      <c r="D71" s="348">
        <v>4627</v>
      </c>
      <c r="E71" s="348">
        <v>8446</v>
      </c>
      <c r="F71" s="348">
        <v>2269</v>
      </c>
      <c r="G71" s="348">
        <v>3384</v>
      </c>
      <c r="H71" s="348">
        <v>9417</v>
      </c>
      <c r="I71" s="348">
        <v>5450</v>
      </c>
      <c r="J71" s="348">
        <v>3464</v>
      </c>
      <c r="K71" s="348">
        <v>4081</v>
      </c>
      <c r="L71" s="348">
        <v>3375</v>
      </c>
      <c r="M71" s="348">
        <f t="shared" ref="M71:M89" si="8">SUM(K71,I71,G71,E71,C71)</f>
        <v>26724</v>
      </c>
      <c r="N71" s="348">
        <f t="shared" ref="N71:N89" si="9">SUM(L71,J71,H71,F71,D71)</f>
        <v>23152</v>
      </c>
      <c r="O71" s="348">
        <f t="shared" ref="O71:O89" si="10">SUM(M71:N71)</f>
        <v>49876</v>
      </c>
      <c r="P71" s="1107" t="s">
        <v>348</v>
      </c>
      <c r="Q71" s="1107"/>
    </row>
    <row r="72" spans="1:17" ht="15.75">
      <c r="A72" s="1103" t="s">
        <v>55</v>
      </c>
      <c r="B72" s="1103"/>
      <c r="C72" s="196">
        <v>8778</v>
      </c>
      <c r="D72" s="196">
        <v>7991</v>
      </c>
      <c r="E72" s="196">
        <v>5661</v>
      </c>
      <c r="F72" s="196">
        <v>5187</v>
      </c>
      <c r="G72" s="196">
        <v>1443</v>
      </c>
      <c r="H72" s="196">
        <v>1154</v>
      </c>
      <c r="I72" s="196">
        <v>514</v>
      </c>
      <c r="J72" s="196">
        <v>258</v>
      </c>
      <c r="K72" s="196">
        <v>146</v>
      </c>
      <c r="L72" s="196">
        <v>89</v>
      </c>
      <c r="M72" s="196">
        <f t="shared" si="8"/>
        <v>16542</v>
      </c>
      <c r="N72" s="196">
        <f t="shared" si="9"/>
        <v>14679</v>
      </c>
      <c r="O72" s="196">
        <f t="shared" si="10"/>
        <v>31221</v>
      </c>
      <c r="P72" s="1077" t="s">
        <v>191</v>
      </c>
      <c r="Q72" s="1077"/>
    </row>
    <row r="73" spans="1:17" ht="15.75">
      <c r="A73" s="1103" t="s">
        <v>56</v>
      </c>
      <c r="B73" s="1103"/>
      <c r="C73" s="196">
        <v>15506</v>
      </c>
      <c r="D73" s="196">
        <v>14611</v>
      </c>
      <c r="E73" s="196">
        <v>3870</v>
      </c>
      <c r="F73" s="196">
        <v>3139</v>
      </c>
      <c r="G73" s="196">
        <v>1757</v>
      </c>
      <c r="H73" s="196">
        <v>1351</v>
      </c>
      <c r="I73" s="196">
        <v>772</v>
      </c>
      <c r="J73" s="196">
        <v>428</v>
      </c>
      <c r="K73" s="196">
        <v>387</v>
      </c>
      <c r="L73" s="196">
        <v>126</v>
      </c>
      <c r="M73" s="196">
        <f t="shared" si="8"/>
        <v>22292</v>
      </c>
      <c r="N73" s="196">
        <f t="shared" si="9"/>
        <v>19655</v>
      </c>
      <c r="O73" s="196">
        <f t="shared" si="10"/>
        <v>41947</v>
      </c>
      <c r="P73" s="1077" t="s">
        <v>192</v>
      </c>
      <c r="Q73" s="1077"/>
    </row>
    <row r="74" spans="1:17" ht="27" customHeight="1">
      <c r="A74" s="1436" t="s">
        <v>364</v>
      </c>
      <c r="B74" s="205" t="s">
        <v>331</v>
      </c>
      <c r="C74" s="196">
        <v>15316</v>
      </c>
      <c r="D74" s="196">
        <v>14738</v>
      </c>
      <c r="E74" s="196">
        <v>2401</v>
      </c>
      <c r="F74" s="196">
        <v>2004</v>
      </c>
      <c r="G74" s="196">
        <v>1032</v>
      </c>
      <c r="H74" s="196">
        <v>771</v>
      </c>
      <c r="I74" s="196">
        <v>381</v>
      </c>
      <c r="J74" s="196">
        <v>285</v>
      </c>
      <c r="K74" s="196">
        <v>163</v>
      </c>
      <c r="L74" s="196">
        <v>77</v>
      </c>
      <c r="M74" s="196">
        <f t="shared" si="8"/>
        <v>19293</v>
      </c>
      <c r="N74" s="196">
        <f t="shared" si="9"/>
        <v>17875</v>
      </c>
      <c r="O74" s="196">
        <f t="shared" si="10"/>
        <v>37168</v>
      </c>
      <c r="P74" s="573" t="s">
        <v>358</v>
      </c>
      <c r="Q74" s="1441" t="s">
        <v>179</v>
      </c>
    </row>
    <row r="75" spans="1:17" ht="15.75">
      <c r="A75" s="1437"/>
      <c r="B75" s="205" t="s">
        <v>333</v>
      </c>
      <c r="C75" s="196">
        <v>28958</v>
      </c>
      <c r="D75" s="196">
        <v>26827</v>
      </c>
      <c r="E75" s="196">
        <v>5828</v>
      </c>
      <c r="F75" s="196">
        <v>4439</v>
      </c>
      <c r="G75" s="196">
        <v>2462</v>
      </c>
      <c r="H75" s="196">
        <v>1974</v>
      </c>
      <c r="I75" s="196">
        <v>1066</v>
      </c>
      <c r="J75" s="196">
        <v>649</v>
      </c>
      <c r="K75" s="196">
        <v>399</v>
      </c>
      <c r="L75" s="196">
        <v>206</v>
      </c>
      <c r="M75" s="196">
        <f t="shared" si="8"/>
        <v>38713</v>
      </c>
      <c r="N75" s="196">
        <f t="shared" si="9"/>
        <v>34095</v>
      </c>
      <c r="O75" s="196">
        <f t="shared" si="10"/>
        <v>72808</v>
      </c>
      <c r="P75" s="573" t="s">
        <v>359</v>
      </c>
      <c r="Q75" s="1442"/>
    </row>
    <row r="76" spans="1:17" ht="15.75">
      <c r="A76" s="1437"/>
      <c r="B76" s="205" t="s">
        <v>332</v>
      </c>
      <c r="C76" s="196">
        <v>10672</v>
      </c>
      <c r="D76" s="196">
        <v>7315</v>
      </c>
      <c r="E76" s="196">
        <v>4476</v>
      </c>
      <c r="F76" s="196">
        <v>5792</v>
      </c>
      <c r="G76" s="196">
        <v>1431</v>
      </c>
      <c r="H76" s="196">
        <v>1631</v>
      </c>
      <c r="I76" s="196">
        <v>636</v>
      </c>
      <c r="J76" s="196">
        <v>491</v>
      </c>
      <c r="K76" s="196">
        <v>282</v>
      </c>
      <c r="L76" s="196">
        <v>108</v>
      </c>
      <c r="M76" s="196">
        <f t="shared" si="8"/>
        <v>17497</v>
      </c>
      <c r="N76" s="196">
        <f t="shared" si="9"/>
        <v>15337</v>
      </c>
      <c r="O76" s="196">
        <f t="shared" si="10"/>
        <v>32834</v>
      </c>
      <c r="P76" s="573" t="s">
        <v>360</v>
      </c>
      <c r="Q76" s="1442"/>
    </row>
    <row r="77" spans="1:17" ht="15.75">
      <c r="A77" s="1437"/>
      <c r="B77" s="205" t="s">
        <v>334</v>
      </c>
      <c r="C77" s="196">
        <v>7247</v>
      </c>
      <c r="D77" s="196">
        <v>6836</v>
      </c>
      <c r="E77" s="196">
        <v>3486</v>
      </c>
      <c r="F77" s="196">
        <v>3132</v>
      </c>
      <c r="G77" s="196">
        <v>912</v>
      </c>
      <c r="H77" s="196">
        <v>697</v>
      </c>
      <c r="I77" s="196">
        <v>400</v>
      </c>
      <c r="J77" s="196">
        <v>227</v>
      </c>
      <c r="K77" s="196">
        <v>207</v>
      </c>
      <c r="L77" s="196">
        <v>99</v>
      </c>
      <c r="M77" s="196">
        <f t="shared" si="8"/>
        <v>12252</v>
      </c>
      <c r="N77" s="196">
        <f t="shared" si="9"/>
        <v>10991</v>
      </c>
      <c r="O77" s="196">
        <f t="shared" si="10"/>
        <v>23243</v>
      </c>
      <c r="P77" s="573" t="s">
        <v>319</v>
      </c>
      <c r="Q77" s="1442"/>
    </row>
    <row r="78" spans="1:17" ht="15.75">
      <c r="A78" s="1437"/>
      <c r="B78" s="205" t="s">
        <v>336</v>
      </c>
      <c r="C78" s="196">
        <v>17876</v>
      </c>
      <c r="D78" s="196">
        <v>17064</v>
      </c>
      <c r="E78" s="196">
        <v>2735</v>
      </c>
      <c r="F78" s="196">
        <v>2404</v>
      </c>
      <c r="G78" s="196">
        <v>925</v>
      </c>
      <c r="H78" s="196">
        <v>739</v>
      </c>
      <c r="I78" s="196">
        <v>400</v>
      </c>
      <c r="J78" s="196">
        <v>268</v>
      </c>
      <c r="K78" s="196">
        <v>162</v>
      </c>
      <c r="L78" s="196">
        <v>89</v>
      </c>
      <c r="M78" s="196">
        <f t="shared" si="8"/>
        <v>22098</v>
      </c>
      <c r="N78" s="196">
        <f t="shared" si="9"/>
        <v>20564</v>
      </c>
      <c r="O78" s="196">
        <f t="shared" si="10"/>
        <v>42662</v>
      </c>
      <c r="P78" s="573" t="s">
        <v>320</v>
      </c>
      <c r="Q78" s="1442"/>
    </row>
    <row r="79" spans="1:17" ht="15.75">
      <c r="A79" s="1447"/>
      <c r="B79" s="205" t="s">
        <v>335</v>
      </c>
      <c r="C79" s="196">
        <v>9665</v>
      </c>
      <c r="D79" s="196">
        <v>8859</v>
      </c>
      <c r="E79" s="196">
        <v>5211</v>
      </c>
      <c r="F79" s="196">
        <v>4227</v>
      </c>
      <c r="G79" s="196">
        <v>1392</v>
      </c>
      <c r="H79" s="196">
        <v>1299</v>
      </c>
      <c r="I79" s="196">
        <v>615</v>
      </c>
      <c r="J79" s="196">
        <v>442</v>
      </c>
      <c r="K79" s="196">
        <v>240</v>
      </c>
      <c r="L79" s="196">
        <v>93</v>
      </c>
      <c r="M79" s="196">
        <f t="shared" si="8"/>
        <v>17123</v>
      </c>
      <c r="N79" s="196">
        <f t="shared" si="9"/>
        <v>14920</v>
      </c>
      <c r="O79" s="196">
        <f t="shared" si="10"/>
        <v>32043</v>
      </c>
      <c r="P79" s="573" t="s">
        <v>321</v>
      </c>
      <c r="Q79" s="1443"/>
    </row>
    <row r="80" spans="1:17" ht="15.75">
      <c r="A80" s="586" t="s">
        <v>64</v>
      </c>
      <c r="B80" s="579"/>
      <c r="C80" s="196">
        <v>8260</v>
      </c>
      <c r="D80" s="196">
        <v>6556</v>
      </c>
      <c r="E80" s="196">
        <v>5283</v>
      </c>
      <c r="F80" s="196">
        <v>5108</v>
      </c>
      <c r="G80" s="196">
        <v>2673</v>
      </c>
      <c r="H80" s="196">
        <v>2484</v>
      </c>
      <c r="I80" s="196">
        <v>1115</v>
      </c>
      <c r="J80" s="196">
        <v>982</v>
      </c>
      <c r="K80" s="196">
        <v>499</v>
      </c>
      <c r="L80" s="196">
        <v>409</v>
      </c>
      <c r="M80" s="196">
        <f t="shared" si="8"/>
        <v>17830</v>
      </c>
      <c r="N80" s="196">
        <f t="shared" si="9"/>
        <v>15539</v>
      </c>
      <c r="O80" s="196">
        <f t="shared" si="10"/>
        <v>33369</v>
      </c>
      <c r="P80" s="1077" t="s">
        <v>367</v>
      </c>
      <c r="Q80" s="1077"/>
    </row>
    <row r="81" spans="1:17" ht="15.75">
      <c r="A81" s="1103" t="s">
        <v>65</v>
      </c>
      <c r="B81" s="1103"/>
      <c r="C81" s="196">
        <v>17289</v>
      </c>
      <c r="D81" s="196">
        <v>14333</v>
      </c>
      <c r="E81" s="196">
        <v>9624</v>
      </c>
      <c r="F81" s="196">
        <v>9946</v>
      </c>
      <c r="G81" s="196">
        <v>4341</v>
      </c>
      <c r="H81" s="196">
        <v>3756</v>
      </c>
      <c r="I81" s="196">
        <v>2327</v>
      </c>
      <c r="J81" s="196">
        <v>1667</v>
      </c>
      <c r="K81" s="196">
        <v>1813</v>
      </c>
      <c r="L81" s="196">
        <v>1090</v>
      </c>
      <c r="M81" s="196">
        <f t="shared" si="8"/>
        <v>35394</v>
      </c>
      <c r="N81" s="196">
        <f t="shared" si="9"/>
        <v>30792</v>
      </c>
      <c r="O81" s="196">
        <f t="shared" si="10"/>
        <v>66186</v>
      </c>
      <c r="P81" s="1077" t="s">
        <v>199</v>
      </c>
      <c r="Q81" s="1077"/>
    </row>
    <row r="82" spans="1:17" ht="15.75">
      <c r="A82" s="1103" t="s">
        <v>66</v>
      </c>
      <c r="B82" s="1103"/>
      <c r="C82" s="196">
        <v>11515</v>
      </c>
      <c r="D82" s="196">
        <v>8943</v>
      </c>
      <c r="E82" s="196">
        <v>6900</v>
      </c>
      <c r="F82" s="196">
        <v>6850</v>
      </c>
      <c r="G82" s="196">
        <v>2772</v>
      </c>
      <c r="H82" s="196">
        <v>2341</v>
      </c>
      <c r="I82" s="196">
        <v>1434</v>
      </c>
      <c r="J82" s="196">
        <v>1096</v>
      </c>
      <c r="K82" s="196">
        <v>989</v>
      </c>
      <c r="L82" s="196">
        <v>677</v>
      </c>
      <c r="M82" s="196">
        <f t="shared" si="8"/>
        <v>23610</v>
      </c>
      <c r="N82" s="196">
        <f t="shared" si="9"/>
        <v>19907</v>
      </c>
      <c r="O82" s="196">
        <f t="shared" si="10"/>
        <v>43517</v>
      </c>
      <c r="P82" s="1077" t="s">
        <v>200</v>
      </c>
      <c r="Q82" s="1077"/>
    </row>
    <row r="83" spans="1:17" ht="15.75">
      <c r="A83" s="1103" t="s">
        <v>67</v>
      </c>
      <c r="B83" s="1103"/>
      <c r="C83" s="196">
        <v>15740</v>
      </c>
      <c r="D83" s="196">
        <v>13786</v>
      </c>
      <c r="E83" s="196">
        <v>6312</v>
      </c>
      <c r="F83" s="196">
        <v>5726</v>
      </c>
      <c r="G83" s="196">
        <v>2837</v>
      </c>
      <c r="H83" s="196">
        <v>2265</v>
      </c>
      <c r="I83" s="196">
        <v>1489</v>
      </c>
      <c r="J83" s="196">
        <v>1105</v>
      </c>
      <c r="K83" s="196">
        <v>944</v>
      </c>
      <c r="L83" s="196">
        <v>470</v>
      </c>
      <c r="M83" s="196">
        <f t="shared" si="8"/>
        <v>27322</v>
      </c>
      <c r="N83" s="196">
        <f t="shared" si="9"/>
        <v>23352</v>
      </c>
      <c r="O83" s="196">
        <f t="shared" si="10"/>
        <v>50674</v>
      </c>
      <c r="P83" s="1077" t="s">
        <v>201</v>
      </c>
      <c r="Q83" s="1077"/>
    </row>
    <row r="84" spans="1:17" ht="15.75">
      <c r="A84" s="1103" t="s">
        <v>137</v>
      </c>
      <c r="B84" s="1103"/>
      <c r="C84" s="196">
        <v>13596</v>
      </c>
      <c r="D84" s="196">
        <v>10582</v>
      </c>
      <c r="E84" s="196">
        <v>5457</v>
      </c>
      <c r="F84" s="196">
        <v>5912</v>
      </c>
      <c r="G84" s="196">
        <v>2278</v>
      </c>
      <c r="H84" s="196">
        <v>1835</v>
      </c>
      <c r="I84" s="196">
        <v>968</v>
      </c>
      <c r="J84" s="196">
        <v>772</v>
      </c>
      <c r="K84" s="196">
        <v>519</v>
      </c>
      <c r="L84" s="196">
        <v>294</v>
      </c>
      <c r="M84" s="196">
        <f t="shared" si="8"/>
        <v>22818</v>
      </c>
      <c r="N84" s="196">
        <f t="shared" si="9"/>
        <v>19395</v>
      </c>
      <c r="O84" s="196">
        <f t="shared" si="10"/>
        <v>42213</v>
      </c>
      <c r="P84" s="1077" t="s">
        <v>202</v>
      </c>
      <c r="Q84" s="1077"/>
    </row>
    <row r="85" spans="1:17" ht="15.75">
      <c r="A85" s="1103" t="s">
        <v>69</v>
      </c>
      <c r="B85" s="1103"/>
      <c r="C85" s="196">
        <v>7525</v>
      </c>
      <c r="D85" s="196">
        <v>6030</v>
      </c>
      <c r="E85" s="196">
        <v>4157</v>
      </c>
      <c r="F85" s="196">
        <v>4377</v>
      </c>
      <c r="G85" s="196">
        <v>1814</v>
      </c>
      <c r="H85" s="196">
        <v>1330</v>
      </c>
      <c r="I85" s="196">
        <v>1001</v>
      </c>
      <c r="J85" s="196">
        <v>524</v>
      </c>
      <c r="K85" s="196">
        <v>495</v>
      </c>
      <c r="L85" s="196">
        <v>214</v>
      </c>
      <c r="M85" s="196">
        <f t="shared" si="8"/>
        <v>14992</v>
      </c>
      <c r="N85" s="196">
        <f t="shared" si="9"/>
        <v>12475</v>
      </c>
      <c r="O85" s="196">
        <f t="shared" si="10"/>
        <v>27467</v>
      </c>
      <c r="P85" s="1077" t="s">
        <v>203</v>
      </c>
      <c r="Q85" s="1077"/>
    </row>
    <row r="86" spans="1:17" ht="15.75">
      <c r="A86" s="1103" t="s">
        <v>70</v>
      </c>
      <c r="B86" s="1103"/>
      <c r="C86" s="196">
        <v>11032</v>
      </c>
      <c r="D86" s="196">
        <v>9177</v>
      </c>
      <c r="E86" s="196">
        <v>6969</v>
      </c>
      <c r="F86" s="196">
        <v>6698</v>
      </c>
      <c r="G86" s="196">
        <v>2793</v>
      </c>
      <c r="H86" s="196">
        <v>2340</v>
      </c>
      <c r="I86" s="196">
        <v>1384</v>
      </c>
      <c r="J86" s="196">
        <v>840</v>
      </c>
      <c r="K86" s="196">
        <v>757</v>
      </c>
      <c r="L86" s="196">
        <v>262</v>
      </c>
      <c r="M86" s="196">
        <f t="shared" si="8"/>
        <v>22935</v>
      </c>
      <c r="N86" s="196">
        <f t="shared" si="9"/>
        <v>19317</v>
      </c>
      <c r="O86" s="196">
        <f t="shared" si="10"/>
        <v>42252</v>
      </c>
      <c r="P86" s="1077" t="s">
        <v>204</v>
      </c>
      <c r="Q86" s="1077"/>
    </row>
    <row r="87" spans="1:17" ht="15.75">
      <c r="A87" s="1103" t="s">
        <v>71</v>
      </c>
      <c r="B87" s="1103"/>
      <c r="C87" s="196">
        <v>16348</v>
      </c>
      <c r="D87" s="196">
        <v>12954</v>
      </c>
      <c r="E87" s="196">
        <v>10975</v>
      </c>
      <c r="F87" s="196">
        <v>11451</v>
      </c>
      <c r="G87" s="196">
        <v>4908</v>
      </c>
      <c r="H87" s="196">
        <v>3711</v>
      </c>
      <c r="I87" s="196">
        <v>2482</v>
      </c>
      <c r="J87" s="196">
        <v>1809</v>
      </c>
      <c r="K87" s="196">
        <v>1470</v>
      </c>
      <c r="L87" s="196">
        <v>606</v>
      </c>
      <c r="M87" s="196">
        <f t="shared" si="8"/>
        <v>36183</v>
      </c>
      <c r="N87" s="196">
        <f t="shared" si="9"/>
        <v>30531</v>
      </c>
      <c r="O87" s="196">
        <f t="shared" si="10"/>
        <v>66714</v>
      </c>
      <c r="P87" s="1077" t="s">
        <v>205</v>
      </c>
      <c r="Q87" s="1077"/>
    </row>
    <row r="88" spans="1:17" ht="15.75">
      <c r="A88" s="1103" t="s">
        <v>72</v>
      </c>
      <c r="B88" s="1103"/>
      <c r="C88" s="196">
        <v>9985</v>
      </c>
      <c r="D88" s="196">
        <v>7664</v>
      </c>
      <c r="E88" s="196">
        <v>5575</v>
      </c>
      <c r="F88" s="196">
        <v>4464</v>
      </c>
      <c r="G88" s="196">
        <v>2330</v>
      </c>
      <c r="H88" s="196">
        <v>1737</v>
      </c>
      <c r="I88" s="196">
        <v>964</v>
      </c>
      <c r="J88" s="196">
        <v>654</v>
      </c>
      <c r="K88" s="196">
        <v>491</v>
      </c>
      <c r="L88" s="196">
        <v>310</v>
      </c>
      <c r="M88" s="196">
        <f t="shared" si="8"/>
        <v>19345</v>
      </c>
      <c r="N88" s="196">
        <f t="shared" si="9"/>
        <v>14829</v>
      </c>
      <c r="O88" s="196">
        <f t="shared" si="10"/>
        <v>34174</v>
      </c>
      <c r="P88" s="1077" t="s">
        <v>206</v>
      </c>
      <c r="Q88" s="1077"/>
    </row>
    <row r="89" spans="1:17" ht="15.75">
      <c r="A89" s="1114" t="s">
        <v>73</v>
      </c>
      <c r="B89" s="1114"/>
      <c r="C89" s="349">
        <v>29862</v>
      </c>
      <c r="D89" s="349">
        <v>25416</v>
      </c>
      <c r="E89" s="349">
        <v>13471</v>
      </c>
      <c r="F89" s="349">
        <v>14704</v>
      </c>
      <c r="G89" s="349">
        <v>4803</v>
      </c>
      <c r="H89" s="349">
        <v>4007</v>
      </c>
      <c r="I89" s="349">
        <v>2017</v>
      </c>
      <c r="J89" s="349">
        <v>1500</v>
      </c>
      <c r="K89" s="349">
        <v>972</v>
      </c>
      <c r="L89" s="349">
        <v>549</v>
      </c>
      <c r="M89" s="199">
        <f t="shared" si="8"/>
        <v>51125</v>
      </c>
      <c r="N89" s="199">
        <f t="shared" si="9"/>
        <v>46176</v>
      </c>
      <c r="O89" s="200">
        <f t="shared" si="10"/>
        <v>97301</v>
      </c>
      <c r="P89" s="1105" t="s">
        <v>207</v>
      </c>
      <c r="Q89" s="1105"/>
    </row>
    <row r="90" spans="1:17" ht="15.75">
      <c r="A90" s="1113" t="s">
        <v>32</v>
      </c>
      <c r="B90" s="1113"/>
      <c r="C90" s="78">
        <f t="shared" ref="C90:L90" si="11">SUM(C71:C89)</f>
        <v>260533</v>
      </c>
      <c r="D90" s="78">
        <f t="shared" si="11"/>
        <v>224309</v>
      </c>
      <c r="E90" s="78">
        <f t="shared" si="11"/>
        <v>116837</v>
      </c>
      <c r="F90" s="78">
        <f t="shared" si="11"/>
        <v>107829</v>
      </c>
      <c r="G90" s="78">
        <f t="shared" si="11"/>
        <v>46287</v>
      </c>
      <c r="H90" s="78">
        <f t="shared" si="11"/>
        <v>44839</v>
      </c>
      <c r="I90" s="78">
        <f t="shared" si="11"/>
        <v>25415</v>
      </c>
      <c r="J90" s="78">
        <f t="shared" si="11"/>
        <v>17461</v>
      </c>
      <c r="K90" s="78">
        <f t="shared" si="11"/>
        <v>15016</v>
      </c>
      <c r="L90" s="78">
        <f t="shared" si="11"/>
        <v>9143</v>
      </c>
      <c r="M90" s="78">
        <f>SUM(K90,I90,G90,E90,C90)</f>
        <v>464088</v>
      </c>
      <c r="N90" s="78">
        <f>SUM(L90,J90,H90,F90,D90)</f>
        <v>403581</v>
      </c>
      <c r="O90" s="78">
        <f>SUM(M90:N90)</f>
        <v>867669</v>
      </c>
      <c r="P90" s="1090" t="s">
        <v>181</v>
      </c>
      <c r="Q90" s="1090"/>
    </row>
    <row r="91" spans="1:17" ht="18">
      <c r="A91" s="600"/>
      <c r="B91" s="600"/>
      <c r="C91" s="600"/>
      <c r="D91" s="600"/>
      <c r="E91" s="600"/>
      <c r="F91" s="600"/>
      <c r="G91" s="600"/>
      <c r="H91" s="600"/>
      <c r="I91" s="600"/>
      <c r="J91" s="600"/>
      <c r="K91" s="600"/>
      <c r="L91" s="600"/>
      <c r="M91" s="600"/>
      <c r="N91" s="600"/>
      <c r="O91" s="600"/>
      <c r="P91" s="600"/>
      <c r="Q91" s="600"/>
    </row>
    <row r="92" spans="1:17" ht="18">
      <c r="A92" s="600"/>
      <c r="B92" s="600"/>
      <c r="C92" s="600"/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0"/>
    </row>
    <row r="93" spans="1:17" ht="18">
      <c r="A93" s="600"/>
      <c r="B93" s="600"/>
      <c r="C93" s="600"/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</row>
    <row r="94" spans="1:17" ht="18">
      <c r="A94" s="600"/>
      <c r="B94" s="600"/>
      <c r="C94" s="600"/>
      <c r="D94" s="600"/>
      <c r="E94" s="600"/>
      <c r="F94" s="600"/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0"/>
    </row>
    <row r="95" spans="1:17" ht="18">
      <c r="A95" s="600"/>
      <c r="B95" s="600"/>
      <c r="C95" s="600"/>
      <c r="D95" s="600"/>
      <c r="E95" s="600"/>
      <c r="F95" s="600"/>
      <c r="G95" s="600"/>
      <c r="H95" s="600"/>
      <c r="I95" s="600"/>
      <c r="J95" s="600"/>
      <c r="K95" s="600"/>
      <c r="L95" s="600"/>
      <c r="M95" s="600"/>
      <c r="N95" s="600"/>
      <c r="O95" s="600"/>
      <c r="P95" s="600"/>
      <c r="Q95" s="600"/>
    </row>
    <row r="96" spans="1:17" ht="18">
      <c r="A96" s="600"/>
      <c r="B96" s="600"/>
      <c r="C96" s="600"/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0"/>
    </row>
    <row r="97" spans="1:17" ht="36" customHeight="1">
      <c r="A97" s="1426" t="s">
        <v>440</v>
      </c>
      <c r="B97" s="1426"/>
      <c r="C97" s="1426"/>
      <c r="D97" s="1426"/>
      <c r="E97" s="1426"/>
      <c r="F97" s="1426"/>
      <c r="G97" s="1426"/>
      <c r="H97" s="1426"/>
      <c r="I97" s="1426"/>
      <c r="J97" s="1426"/>
      <c r="K97" s="1426"/>
      <c r="L97" s="1426"/>
      <c r="M97" s="1426"/>
      <c r="N97" s="1426"/>
      <c r="O97" s="1426"/>
      <c r="P97" s="1426"/>
      <c r="Q97" s="600"/>
    </row>
    <row r="98" spans="1:17" ht="40.5" customHeight="1">
      <c r="A98" s="1426" t="s">
        <v>441</v>
      </c>
      <c r="B98" s="1426"/>
      <c r="C98" s="1426"/>
      <c r="D98" s="1426"/>
      <c r="E98" s="1426"/>
      <c r="F98" s="1426"/>
      <c r="G98" s="1426"/>
      <c r="H98" s="1426"/>
      <c r="I98" s="1426"/>
      <c r="J98" s="1426"/>
      <c r="K98" s="1426"/>
      <c r="L98" s="1426"/>
      <c r="M98" s="1426"/>
      <c r="N98" s="1426"/>
      <c r="O98" s="1426"/>
      <c r="P98" s="1426"/>
      <c r="Q98" s="600"/>
    </row>
    <row r="99" spans="1:17" ht="18.75" thickBot="1">
      <c r="A99" s="1100" t="s">
        <v>287</v>
      </c>
      <c r="B99" s="110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1096" t="s">
        <v>328</v>
      </c>
      <c r="Q99" s="1096"/>
    </row>
    <row r="100" spans="1:17" ht="36.75" customHeight="1" thickTop="1">
      <c r="A100" s="1455" t="s">
        <v>41</v>
      </c>
      <c r="B100" s="1455"/>
      <c r="C100" s="1458" t="s">
        <v>75</v>
      </c>
      <c r="D100" s="1458"/>
      <c r="E100" s="1458" t="s">
        <v>81</v>
      </c>
      <c r="F100" s="1458"/>
      <c r="G100" s="1458" t="s">
        <v>80</v>
      </c>
      <c r="H100" s="1458"/>
      <c r="I100" s="1458" t="s">
        <v>84</v>
      </c>
      <c r="J100" s="1458"/>
      <c r="K100" s="1458" t="s">
        <v>85</v>
      </c>
      <c r="L100" s="1458"/>
      <c r="M100" s="1458" t="s">
        <v>35</v>
      </c>
      <c r="N100" s="1458"/>
      <c r="O100" s="1458"/>
      <c r="P100" s="1459" t="s">
        <v>180</v>
      </c>
      <c r="Q100" s="1459"/>
    </row>
    <row r="101" spans="1:17" ht="38.25" customHeight="1">
      <c r="A101" s="1456"/>
      <c r="B101" s="1456"/>
      <c r="C101" s="1454" t="s">
        <v>211</v>
      </c>
      <c r="D101" s="1454"/>
      <c r="E101" s="1454" t="s">
        <v>216</v>
      </c>
      <c r="F101" s="1454"/>
      <c r="G101" s="1454" t="s">
        <v>217</v>
      </c>
      <c r="H101" s="1454"/>
      <c r="I101" s="1454" t="s">
        <v>218</v>
      </c>
      <c r="J101" s="1454"/>
      <c r="K101" s="1454" t="s">
        <v>219</v>
      </c>
      <c r="L101" s="1454"/>
      <c r="M101" s="1454" t="s">
        <v>181</v>
      </c>
      <c r="N101" s="1454"/>
      <c r="O101" s="1454"/>
      <c r="P101" s="1460"/>
      <c r="Q101" s="1460"/>
    </row>
    <row r="102" spans="1:17" ht="18">
      <c r="A102" s="1456"/>
      <c r="B102" s="1456"/>
      <c r="C102" s="577" t="s">
        <v>131</v>
      </c>
      <c r="D102" s="577" t="s">
        <v>34</v>
      </c>
      <c r="E102" s="577" t="s">
        <v>131</v>
      </c>
      <c r="F102" s="577" t="s">
        <v>34</v>
      </c>
      <c r="G102" s="577" t="s">
        <v>131</v>
      </c>
      <c r="H102" s="577" t="s">
        <v>34</v>
      </c>
      <c r="I102" s="577" t="s">
        <v>131</v>
      </c>
      <c r="J102" s="577" t="s">
        <v>34</v>
      </c>
      <c r="K102" s="577" t="s">
        <v>131</v>
      </c>
      <c r="L102" s="577" t="s">
        <v>34</v>
      </c>
      <c r="M102" s="577" t="s">
        <v>131</v>
      </c>
      <c r="N102" s="577" t="s">
        <v>34</v>
      </c>
      <c r="O102" s="577" t="s">
        <v>32</v>
      </c>
      <c r="P102" s="1460"/>
      <c r="Q102" s="1460"/>
    </row>
    <row r="103" spans="1:17" ht="18.75" thickBot="1">
      <c r="A103" s="1457"/>
      <c r="B103" s="1457"/>
      <c r="C103" s="578" t="s">
        <v>186</v>
      </c>
      <c r="D103" s="578" t="s">
        <v>185</v>
      </c>
      <c r="E103" s="578" t="s">
        <v>186</v>
      </c>
      <c r="F103" s="578" t="s">
        <v>185</v>
      </c>
      <c r="G103" s="578" t="s">
        <v>186</v>
      </c>
      <c r="H103" s="578" t="s">
        <v>185</v>
      </c>
      <c r="I103" s="578" t="s">
        <v>186</v>
      </c>
      <c r="J103" s="578" t="s">
        <v>185</v>
      </c>
      <c r="K103" s="578" t="s">
        <v>186</v>
      </c>
      <c r="L103" s="578" t="s">
        <v>185</v>
      </c>
      <c r="M103" s="578" t="s">
        <v>186</v>
      </c>
      <c r="N103" s="578" t="s">
        <v>185</v>
      </c>
      <c r="O103" s="578" t="s">
        <v>181</v>
      </c>
      <c r="P103" s="1461"/>
      <c r="Q103" s="1461"/>
    </row>
    <row r="104" spans="1:17" ht="16.5" thickTop="1">
      <c r="A104" s="1112" t="s">
        <v>54</v>
      </c>
      <c r="B104" s="1112"/>
      <c r="C104" s="234">
        <v>7521</v>
      </c>
      <c r="D104" s="234">
        <v>4435</v>
      </c>
      <c r="E104" s="234">
        <v>3647</v>
      </c>
      <c r="F104" s="234">
        <v>8314</v>
      </c>
      <c r="G104" s="234">
        <v>6241</v>
      </c>
      <c r="H104" s="234">
        <v>2946</v>
      </c>
      <c r="I104" s="234">
        <v>4047</v>
      </c>
      <c r="J104" s="234">
        <v>3233</v>
      </c>
      <c r="K104" s="234">
        <v>6072</v>
      </c>
      <c r="L104" s="234">
        <v>3254</v>
      </c>
      <c r="M104" s="234">
        <f t="shared" ref="M104:M122" si="12">SUM(K104,I104,G104,E104,C104)</f>
        <v>27528</v>
      </c>
      <c r="N104" s="234">
        <f t="shared" ref="N104:N122" si="13">SUM(L104,J104,H104,F104,D104)</f>
        <v>22182</v>
      </c>
      <c r="O104" s="234">
        <f t="shared" ref="O104:O122" si="14">SUM(M104:N104)</f>
        <v>49710</v>
      </c>
      <c r="P104" s="1107" t="s">
        <v>348</v>
      </c>
      <c r="Q104" s="1107"/>
    </row>
    <row r="105" spans="1:17" ht="15.75">
      <c r="A105" s="1103" t="s">
        <v>55</v>
      </c>
      <c r="B105" s="1103"/>
      <c r="C105" s="196">
        <v>8458</v>
      </c>
      <c r="D105" s="196">
        <v>7690</v>
      </c>
      <c r="E105" s="196">
        <v>5703</v>
      </c>
      <c r="F105" s="196">
        <v>5168</v>
      </c>
      <c r="G105" s="196">
        <v>1786</v>
      </c>
      <c r="H105" s="196">
        <v>1190</v>
      </c>
      <c r="I105" s="196">
        <v>877</v>
      </c>
      <c r="J105" s="196">
        <v>440</v>
      </c>
      <c r="K105" s="196">
        <v>412</v>
      </c>
      <c r="L105" s="196">
        <v>126</v>
      </c>
      <c r="M105" s="196">
        <f t="shared" si="12"/>
        <v>17236</v>
      </c>
      <c r="N105" s="196">
        <f t="shared" si="13"/>
        <v>14614</v>
      </c>
      <c r="O105" s="196">
        <f t="shared" si="14"/>
        <v>31850</v>
      </c>
      <c r="P105" s="1077" t="s">
        <v>191</v>
      </c>
      <c r="Q105" s="1077"/>
    </row>
    <row r="106" spans="1:17" ht="15.75">
      <c r="A106" s="1103" t="s">
        <v>56</v>
      </c>
      <c r="B106" s="1103"/>
      <c r="C106" s="196">
        <v>16731</v>
      </c>
      <c r="D106" s="196">
        <v>14827</v>
      </c>
      <c r="E106" s="196">
        <v>5546</v>
      </c>
      <c r="F106" s="196">
        <v>4043</v>
      </c>
      <c r="G106" s="196">
        <v>2637</v>
      </c>
      <c r="H106" s="196">
        <v>1587</v>
      </c>
      <c r="I106" s="196">
        <v>1347</v>
      </c>
      <c r="J106" s="196">
        <v>668</v>
      </c>
      <c r="K106" s="196">
        <v>688</v>
      </c>
      <c r="L106" s="196">
        <v>231</v>
      </c>
      <c r="M106" s="196">
        <f t="shared" si="12"/>
        <v>26949</v>
      </c>
      <c r="N106" s="196">
        <f t="shared" si="13"/>
        <v>21356</v>
      </c>
      <c r="O106" s="196">
        <f t="shared" si="14"/>
        <v>48305</v>
      </c>
      <c r="P106" s="1077" t="s">
        <v>192</v>
      </c>
      <c r="Q106" s="1077"/>
    </row>
    <row r="107" spans="1:17" ht="24" customHeight="1">
      <c r="A107" s="1436" t="s">
        <v>364</v>
      </c>
      <c r="B107" s="572" t="s">
        <v>331</v>
      </c>
      <c r="C107" s="196">
        <v>15245</v>
      </c>
      <c r="D107" s="196">
        <v>14594</v>
      </c>
      <c r="E107" s="196">
        <v>3153</v>
      </c>
      <c r="F107" s="196">
        <v>2801</v>
      </c>
      <c r="G107" s="196">
        <v>1553</v>
      </c>
      <c r="H107" s="196">
        <v>1116</v>
      </c>
      <c r="I107" s="196">
        <v>660</v>
      </c>
      <c r="J107" s="196">
        <v>348</v>
      </c>
      <c r="K107" s="196">
        <v>247</v>
      </c>
      <c r="L107" s="196">
        <v>89</v>
      </c>
      <c r="M107" s="196">
        <f t="shared" si="12"/>
        <v>20858</v>
      </c>
      <c r="N107" s="196">
        <f t="shared" si="13"/>
        <v>18948</v>
      </c>
      <c r="O107" s="196">
        <f t="shared" si="14"/>
        <v>39806</v>
      </c>
      <c r="P107" s="573" t="s">
        <v>358</v>
      </c>
      <c r="Q107" s="1441" t="s">
        <v>179</v>
      </c>
    </row>
    <row r="108" spans="1:17" ht="15.75">
      <c r="A108" s="1437"/>
      <c r="B108" s="572" t="s">
        <v>333</v>
      </c>
      <c r="C108" s="196">
        <v>28532</v>
      </c>
      <c r="D108" s="196">
        <v>26197</v>
      </c>
      <c r="E108" s="196">
        <v>7320</v>
      </c>
      <c r="F108" s="196">
        <v>5344</v>
      </c>
      <c r="G108" s="196">
        <v>3470</v>
      </c>
      <c r="H108" s="196">
        <v>2309</v>
      </c>
      <c r="I108" s="196">
        <v>1553</v>
      </c>
      <c r="J108" s="196">
        <v>1025</v>
      </c>
      <c r="K108" s="196">
        <v>593</v>
      </c>
      <c r="L108" s="196">
        <v>349</v>
      </c>
      <c r="M108" s="196">
        <f t="shared" si="12"/>
        <v>41468</v>
      </c>
      <c r="N108" s="196">
        <f t="shared" si="13"/>
        <v>35224</v>
      </c>
      <c r="O108" s="196">
        <f t="shared" si="14"/>
        <v>76692</v>
      </c>
      <c r="P108" s="573" t="s">
        <v>359</v>
      </c>
      <c r="Q108" s="1442"/>
    </row>
    <row r="109" spans="1:17" ht="15.75">
      <c r="A109" s="1437"/>
      <c r="B109" s="572" t="s">
        <v>332</v>
      </c>
      <c r="C109" s="196">
        <v>9763</v>
      </c>
      <c r="D109" s="196">
        <v>6671</v>
      </c>
      <c r="E109" s="196">
        <v>5544</v>
      </c>
      <c r="F109" s="196">
        <v>6310</v>
      </c>
      <c r="G109" s="196">
        <v>2226</v>
      </c>
      <c r="H109" s="196">
        <v>2129</v>
      </c>
      <c r="I109" s="196">
        <v>1069</v>
      </c>
      <c r="J109" s="196">
        <v>844</v>
      </c>
      <c r="K109" s="196">
        <v>658</v>
      </c>
      <c r="L109" s="196">
        <v>263</v>
      </c>
      <c r="M109" s="196">
        <f t="shared" si="12"/>
        <v>19260</v>
      </c>
      <c r="N109" s="196">
        <f t="shared" si="13"/>
        <v>16217</v>
      </c>
      <c r="O109" s="196">
        <f t="shared" si="14"/>
        <v>35477</v>
      </c>
      <c r="P109" s="573" t="s">
        <v>360</v>
      </c>
      <c r="Q109" s="1442"/>
    </row>
    <row r="110" spans="1:17" ht="15.75">
      <c r="A110" s="1437"/>
      <c r="B110" s="572" t="s">
        <v>334</v>
      </c>
      <c r="C110" s="196">
        <v>7634</v>
      </c>
      <c r="D110" s="196">
        <v>6814</v>
      </c>
      <c r="E110" s="196">
        <v>3734</v>
      </c>
      <c r="F110" s="196">
        <v>3376</v>
      </c>
      <c r="G110" s="196">
        <v>1317</v>
      </c>
      <c r="H110" s="196">
        <v>929</v>
      </c>
      <c r="I110" s="196">
        <v>544</v>
      </c>
      <c r="J110" s="196">
        <v>291</v>
      </c>
      <c r="K110" s="196">
        <v>306</v>
      </c>
      <c r="L110" s="196">
        <v>114</v>
      </c>
      <c r="M110" s="196">
        <f t="shared" si="12"/>
        <v>13535</v>
      </c>
      <c r="N110" s="196">
        <f t="shared" si="13"/>
        <v>11524</v>
      </c>
      <c r="O110" s="196">
        <f t="shared" si="14"/>
        <v>25059</v>
      </c>
      <c r="P110" s="573" t="s">
        <v>319</v>
      </c>
      <c r="Q110" s="1442"/>
    </row>
    <row r="111" spans="1:17" ht="15.75">
      <c r="A111" s="1437"/>
      <c r="B111" s="572" t="s">
        <v>336</v>
      </c>
      <c r="C111" s="196">
        <v>19144</v>
      </c>
      <c r="D111" s="196">
        <v>17143</v>
      </c>
      <c r="E111" s="196">
        <v>3863</v>
      </c>
      <c r="F111" s="196">
        <v>2936</v>
      </c>
      <c r="G111" s="196">
        <v>1609</v>
      </c>
      <c r="H111" s="196">
        <v>1095</v>
      </c>
      <c r="I111" s="196">
        <v>837</v>
      </c>
      <c r="J111" s="196">
        <v>421</v>
      </c>
      <c r="K111" s="196">
        <v>341</v>
      </c>
      <c r="L111" s="196">
        <v>136</v>
      </c>
      <c r="M111" s="196">
        <f t="shared" si="12"/>
        <v>25794</v>
      </c>
      <c r="N111" s="196">
        <f t="shared" si="13"/>
        <v>21731</v>
      </c>
      <c r="O111" s="196">
        <f t="shared" si="14"/>
        <v>47525</v>
      </c>
      <c r="P111" s="573" t="s">
        <v>320</v>
      </c>
      <c r="Q111" s="1442"/>
    </row>
    <row r="112" spans="1:17" ht="15.75">
      <c r="A112" s="1447"/>
      <c r="B112" s="572" t="s">
        <v>335</v>
      </c>
      <c r="C112" s="196">
        <v>9203</v>
      </c>
      <c r="D112" s="196">
        <v>8631</v>
      </c>
      <c r="E112" s="196">
        <v>6083</v>
      </c>
      <c r="F112" s="196">
        <v>4918</v>
      </c>
      <c r="G112" s="196">
        <v>1845</v>
      </c>
      <c r="H112" s="196">
        <v>1549</v>
      </c>
      <c r="I112" s="196">
        <v>961</v>
      </c>
      <c r="J112" s="196">
        <v>672</v>
      </c>
      <c r="K112" s="196">
        <v>445</v>
      </c>
      <c r="L112" s="196">
        <v>222</v>
      </c>
      <c r="M112" s="196">
        <f t="shared" si="12"/>
        <v>18537</v>
      </c>
      <c r="N112" s="196">
        <f t="shared" si="13"/>
        <v>15992</v>
      </c>
      <c r="O112" s="196">
        <f t="shared" si="14"/>
        <v>34529</v>
      </c>
      <c r="P112" s="573" t="s">
        <v>321</v>
      </c>
      <c r="Q112" s="1443"/>
    </row>
    <row r="113" spans="1:17" ht="15.75">
      <c r="A113" s="586" t="s">
        <v>64</v>
      </c>
      <c r="B113" s="576"/>
      <c r="C113" s="196">
        <v>8031</v>
      </c>
      <c r="D113" s="196">
        <v>6341</v>
      </c>
      <c r="E113" s="196">
        <v>5588</v>
      </c>
      <c r="F113" s="196">
        <v>4891</v>
      </c>
      <c r="G113" s="196">
        <v>2716</v>
      </c>
      <c r="H113" s="196">
        <v>2388</v>
      </c>
      <c r="I113" s="196">
        <v>1347</v>
      </c>
      <c r="J113" s="196">
        <v>1125</v>
      </c>
      <c r="K113" s="196">
        <v>570</v>
      </c>
      <c r="L113" s="196">
        <v>508</v>
      </c>
      <c r="M113" s="196">
        <f t="shared" si="12"/>
        <v>18252</v>
      </c>
      <c r="N113" s="196">
        <f t="shared" si="13"/>
        <v>15253</v>
      </c>
      <c r="O113" s="196">
        <f t="shared" si="14"/>
        <v>33505</v>
      </c>
      <c r="P113" s="573"/>
      <c r="Q113" s="588" t="s">
        <v>367</v>
      </c>
    </row>
    <row r="114" spans="1:17" ht="15.75">
      <c r="A114" s="1103" t="s">
        <v>65</v>
      </c>
      <c r="B114" s="1103"/>
      <c r="C114" s="196">
        <v>16570</v>
      </c>
      <c r="D114" s="196">
        <v>13458</v>
      </c>
      <c r="E114" s="196">
        <v>10636</v>
      </c>
      <c r="F114" s="196">
        <v>10209</v>
      </c>
      <c r="G114" s="196">
        <v>5199</v>
      </c>
      <c r="H114" s="196">
        <v>4084</v>
      </c>
      <c r="I114" s="196">
        <v>3242</v>
      </c>
      <c r="J114" s="196">
        <v>2180</v>
      </c>
      <c r="K114" s="196">
        <v>2614</v>
      </c>
      <c r="L114" s="196">
        <v>1301</v>
      </c>
      <c r="M114" s="196">
        <f t="shared" si="12"/>
        <v>38261</v>
      </c>
      <c r="N114" s="196">
        <f t="shared" si="13"/>
        <v>31232</v>
      </c>
      <c r="O114" s="196">
        <f t="shared" si="14"/>
        <v>69493</v>
      </c>
      <c r="P114" s="1077" t="s">
        <v>199</v>
      </c>
      <c r="Q114" s="1077"/>
    </row>
    <row r="115" spans="1:17" ht="15.75">
      <c r="A115" s="1103" t="s">
        <v>66</v>
      </c>
      <c r="B115" s="1103"/>
      <c r="C115" s="196">
        <v>11091</v>
      </c>
      <c r="D115" s="196">
        <v>8742</v>
      </c>
      <c r="E115" s="196">
        <v>7467</v>
      </c>
      <c r="F115" s="196">
        <v>7130</v>
      </c>
      <c r="G115" s="196">
        <v>3576</v>
      </c>
      <c r="H115" s="196">
        <v>3404</v>
      </c>
      <c r="I115" s="196">
        <v>2019</v>
      </c>
      <c r="J115" s="196">
        <v>1644</v>
      </c>
      <c r="K115" s="196">
        <v>1498</v>
      </c>
      <c r="L115" s="196">
        <v>987</v>
      </c>
      <c r="M115" s="196">
        <f t="shared" si="12"/>
        <v>25651</v>
      </c>
      <c r="N115" s="196">
        <f t="shared" si="13"/>
        <v>21907</v>
      </c>
      <c r="O115" s="196">
        <f t="shared" si="14"/>
        <v>47558</v>
      </c>
      <c r="P115" s="1077" t="s">
        <v>200</v>
      </c>
      <c r="Q115" s="1077"/>
    </row>
    <row r="116" spans="1:17" ht="15.75">
      <c r="A116" s="1103" t="s">
        <v>67</v>
      </c>
      <c r="B116" s="1103"/>
      <c r="C116" s="196">
        <v>14577</v>
      </c>
      <c r="D116" s="196">
        <v>13050</v>
      </c>
      <c r="E116" s="196">
        <v>6914</v>
      </c>
      <c r="F116" s="196">
        <v>5706</v>
      </c>
      <c r="G116" s="196">
        <v>3675</v>
      </c>
      <c r="H116" s="196">
        <v>2926</v>
      </c>
      <c r="I116" s="196">
        <v>1985</v>
      </c>
      <c r="J116" s="196">
        <v>1368</v>
      </c>
      <c r="K116" s="196">
        <v>1313</v>
      </c>
      <c r="L116" s="196">
        <v>557</v>
      </c>
      <c r="M116" s="196">
        <f t="shared" si="12"/>
        <v>28464</v>
      </c>
      <c r="N116" s="196">
        <f t="shared" si="13"/>
        <v>23607</v>
      </c>
      <c r="O116" s="196">
        <f t="shared" si="14"/>
        <v>52071</v>
      </c>
      <c r="P116" s="1077" t="s">
        <v>201</v>
      </c>
      <c r="Q116" s="1077"/>
    </row>
    <row r="117" spans="1:17" ht="15.75">
      <c r="A117" s="1103" t="s">
        <v>137</v>
      </c>
      <c r="B117" s="1103"/>
      <c r="C117" s="196">
        <v>13615</v>
      </c>
      <c r="D117" s="196">
        <v>9853</v>
      </c>
      <c r="E117" s="196">
        <v>5632</v>
      </c>
      <c r="F117" s="196">
        <v>5871</v>
      </c>
      <c r="G117" s="196">
        <v>2798</v>
      </c>
      <c r="H117" s="196">
        <v>2259</v>
      </c>
      <c r="I117" s="196">
        <v>1404</v>
      </c>
      <c r="J117" s="196">
        <v>800</v>
      </c>
      <c r="K117" s="196">
        <v>663</v>
      </c>
      <c r="L117" s="196">
        <v>384</v>
      </c>
      <c r="M117" s="196">
        <f t="shared" si="12"/>
        <v>24112</v>
      </c>
      <c r="N117" s="196">
        <f t="shared" si="13"/>
        <v>19167</v>
      </c>
      <c r="O117" s="196">
        <f t="shared" si="14"/>
        <v>43279</v>
      </c>
      <c r="P117" s="1077" t="s">
        <v>202</v>
      </c>
      <c r="Q117" s="1077"/>
    </row>
    <row r="118" spans="1:17" ht="15.75">
      <c r="A118" s="1103" t="s">
        <v>69</v>
      </c>
      <c r="B118" s="1103"/>
      <c r="C118" s="196">
        <v>6651</v>
      </c>
      <c r="D118" s="196">
        <v>5492</v>
      </c>
      <c r="E118" s="196">
        <v>4411</v>
      </c>
      <c r="F118" s="196">
        <v>4288</v>
      </c>
      <c r="G118" s="196">
        <v>2510</v>
      </c>
      <c r="H118" s="196">
        <v>1804</v>
      </c>
      <c r="I118" s="196">
        <v>1494</v>
      </c>
      <c r="J118" s="196">
        <v>810</v>
      </c>
      <c r="K118" s="196">
        <v>913</v>
      </c>
      <c r="L118" s="196">
        <v>295</v>
      </c>
      <c r="M118" s="196">
        <f t="shared" si="12"/>
        <v>15979</v>
      </c>
      <c r="N118" s="196">
        <f t="shared" si="13"/>
        <v>12689</v>
      </c>
      <c r="O118" s="196">
        <f t="shared" si="14"/>
        <v>28668</v>
      </c>
      <c r="P118" s="1077" t="s">
        <v>203</v>
      </c>
      <c r="Q118" s="1077"/>
    </row>
    <row r="119" spans="1:17" ht="15.75">
      <c r="A119" s="1103" t="s">
        <v>70</v>
      </c>
      <c r="B119" s="1103"/>
      <c r="C119" s="196">
        <v>11193</v>
      </c>
      <c r="D119" s="196">
        <v>8474</v>
      </c>
      <c r="E119" s="196">
        <v>8218</v>
      </c>
      <c r="F119" s="196">
        <v>6942</v>
      </c>
      <c r="G119" s="196">
        <v>4247</v>
      </c>
      <c r="H119" s="196">
        <v>3017</v>
      </c>
      <c r="I119" s="196">
        <v>2372</v>
      </c>
      <c r="J119" s="196">
        <v>1299</v>
      </c>
      <c r="K119" s="196">
        <v>1445</v>
      </c>
      <c r="L119" s="196">
        <v>514</v>
      </c>
      <c r="M119" s="196">
        <f t="shared" si="12"/>
        <v>27475</v>
      </c>
      <c r="N119" s="196">
        <f t="shared" si="13"/>
        <v>20246</v>
      </c>
      <c r="O119" s="196">
        <f t="shared" si="14"/>
        <v>47721</v>
      </c>
      <c r="P119" s="1077" t="s">
        <v>204</v>
      </c>
      <c r="Q119" s="1077"/>
    </row>
    <row r="120" spans="1:17" ht="15.75">
      <c r="A120" s="1103" t="s">
        <v>71</v>
      </c>
      <c r="B120" s="1103"/>
      <c r="C120" s="196">
        <v>15712</v>
      </c>
      <c r="D120" s="196">
        <v>12346</v>
      </c>
      <c r="E120" s="196">
        <v>12332</v>
      </c>
      <c r="F120" s="196">
        <v>11370</v>
      </c>
      <c r="G120" s="196">
        <v>6609</v>
      </c>
      <c r="H120" s="196">
        <v>4938</v>
      </c>
      <c r="I120" s="196">
        <v>4039</v>
      </c>
      <c r="J120" s="196">
        <v>2343</v>
      </c>
      <c r="K120" s="196">
        <v>2503</v>
      </c>
      <c r="L120" s="196">
        <v>1000</v>
      </c>
      <c r="M120" s="196">
        <f t="shared" si="12"/>
        <v>41195</v>
      </c>
      <c r="N120" s="196">
        <f t="shared" si="13"/>
        <v>31997</v>
      </c>
      <c r="O120" s="196">
        <f t="shared" si="14"/>
        <v>73192</v>
      </c>
      <c r="P120" s="1077" t="s">
        <v>205</v>
      </c>
      <c r="Q120" s="1077"/>
    </row>
    <row r="121" spans="1:17" ht="15.75">
      <c r="A121" s="1103" t="s">
        <v>72</v>
      </c>
      <c r="B121" s="1103"/>
      <c r="C121" s="196">
        <v>8225</v>
      </c>
      <c r="D121" s="196">
        <v>6340</v>
      </c>
      <c r="E121" s="196">
        <v>5768</v>
      </c>
      <c r="F121" s="196">
        <v>4317</v>
      </c>
      <c r="G121" s="196">
        <v>2947</v>
      </c>
      <c r="H121" s="196">
        <v>2041</v>
      </c>
      <c r="I121" s="196">
        <v>1124</v>
      </c>
      <c r="J121" s="196">
        <v>732</v>
      </c>
      <c r="K121" s="196">
        <v>800</v>
      </c>
      <c r="L121" s="196">
        <v>333</v>
      </c>
      <c r="M121" s="196">
        <f t="shared" si="12"/>
        <v>18864</v>
      </c>
      <c r="N121" s="196">
        <f t="shared" si="13"/>
        <v>13763</v>
      </c>
      <c r="O121" s="196">
        <f t="shared" si="14"/>
        <v>32627</v>
      </c>
      <c r="P121" s="1077" t="s">
        <v>206</v>
      </c>
      <c r="Q121" s="1077"/>
    </row>
    <row r="122" spans="1:17" ht="15.75">
      <c r="A122" s="1114" t="s">
        <v>73</v>
      </c>
      <c r="B122" s="1114"/>
      <c r="C122" s="199">
        <v>28756</v>
      </c>
      <c r="D122" s="199">
        <v>23515</v>
      </c>
      <c r="E122" s="199">
        <v>15228</v>
      </c>
      <c r="F122" s="199">
        <v>15219</v>
      </c>
      <c r="G122" s="199">
        <v>7048</v>
      </c>
      <c r="H122" s="199">
        <v>5315</v>
      </c>
      <c r="I122" s="199">
        <v>3302</v>
      </c>
      <c r="J122" s="199">
        <v>1990</v>
      </c>
      <c r="K122" s="199">
        <v>1922</v>
      </c>
      <c r="L122" s="199">
        <v>696</v>
      </c>
      <c r="M122" s="199">
        <f t="shared" si="12"/>
        <v>56256</v>
      </c>
      <c r="N122" s="199">
        <f t="shared" si="13"/>
        <v>46735</v>
      </c>
      <c r="O122" s="200">
        <f t="shared" si="14"/>
        <v>102991</v>
      </c>
      <c r="P122" s="1105" t="s">
        <v>207</v>
      </c>
      <c r="Q122" s="1105"/>
    </row>
    <row r="123" spans="1:17" ht="15.75">
      <c r="A123" s="1113" t="s">
        <v>32</v>
      </c>
      <c r="B123" s="1113"/>
      <c r="C123" s="78">
        <f t="shared" ref="C123:L123" si="15">SUM(C104:C122)</f>
        <v>256652</v>
      </c>
      <c r="D123" s="78">
        <f t="shared" si="15"/>
        <v>214613</v>
      </c>
      <c r="E123" s="78">
        <f t="shared" si="15"/>
        <v>126787</v>
      </c>
      <c r="F123" s="78">
        <f t="shared" si="15"/>
        <v>119153</v>
      </c>
      <c r="G123" s="78">
        <f t="shared" si="15"/>
        <v>64009</v>
      </c>
      <c r="H123" s="78">
        <f t="shared" si="15"/>
        <v>47026</v>
      </c>
      <c r="I123" s="78">
        <f t="shared" si="15"/>
        <v>34223</v>
      </c>
      <c r="J123" s="78">
        <f t="shared" si="15"/>
        <v>22233</v>
      </c>
      <c r="K123" s="78">
        <f t="shared" si="15"/>
        <v>24003</v>
      </c>
      <c r="L123" s="78">
        <f t="shared" si="15"/>
        <v>11359</v>
      </c>
      <c r="M123" s="78">
        <f>SUM(K123,I123,G123,E123,C123)</f>
        <v>505674</v>
      </c>
      <c r="N123" s="78">
        <f>SUM(L123,J123,H123,F123,D123)</f>
        <v>414384</v>
      </c>
      <c r="O123" s="78">
        <f>SUM(M123:N123)</f>
        <v>920058</v>
      </c>
      <c r="P123" s="1090" t="s">
        <v>181</v>
      </c>
      <c r="Q123" s="1090"/>
    </row>
    <row r="124" spans="1:17" ht="15.75">
      <c r="A124" s="346"/>
      <c r="B124" s="346"/>
      <c r="C124" s="352"/>
      <c r="D124" s="352"/>
      <c r="E124" s="352"/>
      <c r="F124" s="352"/>
      <c r="G124" s="352"/>
      <c r="H124" s="352"/>
      <c r="I124" s="352"/>
      <c r="J124" s="352"/>
      <c r="K124" s="352"/>
      <c r="L124" s="352"/>
      <c r="M124" s="352"/>
      <c r="N124" s="352"/>
      <c r="O124" s="352"/>
      <c r="P124" s="585"/>
      <c r="Q124" s="585"/>
    </row>
    <row r="125" spans="1:17" ht="15.75">
      <c r="A125" s="346"/>
      <c r="B125" s="346"/>
      <c r="C125" s="352"/>
      <c r="D125" s="352"/>
      <c r="E125" s="352"/>
      <c r="F125" s="352"/>
      <c r="G125" s="352"/>
      <c r="H125" s="352"/>
      <c r="I125" s="352"/>
      <c r="J125" s="352"/>
      <c r="K125" s="352"/>
      <c r="L125" s="352"/>
      <c r="M125" s="352"/>
      <c r="N125" s="352"/>
      <c r="O125" s="352"/>
      <c r="P125" s="994"/>
      <c r="Q125" s="994"/>
    </row>
    <row r="126" spans="1:17" ht="18">
      <c r="A126" s="1446" t="s">
        <v>439</v>
      </c>
      <c r="B126" s="1446"/>
      <c r="C126" s="1446"/>
      <c r="D126" s="1446"/>
      <c r="E126" s="1446"/>
      <c r="F126" s="1446"/>
      <c r="G126" s="1446"/>
      <c r="H126" s="1446"/>
      <c r="I126" s="1446"/>
      <c r="J126" s="1446"/>
      <c r="K126" s="1446"/>
      <c r="L126" s="1446"/>
      <c r="M126" s="1446"/>
      <c r="N126" s="1446"/>
      <c r="O126" s="1446"/>
      <c r="P126" s="1446"/>
      <c r="Q126" s="600"/>
    </row>
    <row r="127" spans="1:17" ht="34.5" customHeight="1">
      <c r="A127" s="1426" t="s">
        <v>447</v>
      </c>
      <c r="B127" s="1426"/>
      <c r="C127" s="1426"/>
      <c r="D127" s="1426"/>
      <c r="E127" s="1426"/>
      <c r="F127" s="1426"/>
      <c r="G127" s="1426"/>
      <c r="H127" s="1426"/>
      <c r="I127" s="1426"/>
      <c r="J127" s="1426"/>
      <c r="K127" s="1426"/>
      <c r="L127" s="1426"/>
      <c r="M127" s="1426"/>
      <c r="N127" s="1426"/>
      <c r="O127" s="1426"/>
      <c r="P127" s="1426"/>
      <c r="Q127" s="600"/>
    </row>
    <row r="128" spans="1:17" ht="18.75" thickBot="1">
      <c r="A128" s="86" t="s">
        <v>288</v>
      </c>
      <c r="B128" s="351"/>
      <c r="C128" s="351"/>
      <c r="D128" s="351"/>
      <c r="E128" s="351"/>
      <c r="F128" s="351"/>
      <c r="G128" s="351"/>
      <c r="H128" s="351"/>
      <c r="I128" s="351"/>
      <c r="J128" s="351"/>
      <c r="K128" s="351"/>
      <c r="L128" s="351"/>
      <c r="M128" s="351"/>
      <c r="N128" s="351"/>
      <c r="O128" s="40"/>
      <c r="P128" s="1096" t="s">
        <v>329</v>
      </c>
      <c r="Q128" s="1096"/>
    </row>
    <row r="129" spans="1:17" ht="32.25" customHeight="1" thickTop="1">
      <c r="A129" s="1430" t="s">
        <v>41</v>
      </c>
      <c r="B129" s="1430"/>
      <c r="C129" s="1440" t="s">
        <v>78</v>
      </c>
      <c r="D129" s="1440"/>
      <c r="E129" s="1440" t="s">
        <v>80</v>
      </c>
      <c r="F129" s="1440"/>
      <c r="G129" s="1440" t="s">
        <v>86</v>
      </c>
      <c r="H129" s="1440"/>
      <c r="I129" s="1440" t="s">
        <v>87</v>
      </c>
      <c r="J129" s="1440"/>
      <c r="K129" s="1440" t="s">
        <v>88</v>
      </c>
      <c r="L129" s="1440"/>
      <c r="M129" s="1440" t="s">
        <v>35</v>
      </c>
      <c r="N129" s="1440"/>
      <c r="O129" s="1440"/>
      <c r="P129" s="1452" t="s">
        <v>180</v>
      </c>
      <c r="Q129" s="1452"/>
    </row>
    <row r="130" spans="1:17" ht="24.75" customHeight="1">
      <c r="A130" s="1431"/>
      <c r="B130" s="1431"/>
      <c r="C130" s="1435" t="s">
        <v>216</v>
      </c>
      <c r="D130" s="1435"/>
      <c r="E130" s="1435" t="s">
        <v>217</v>
      </c>
      <c r="F130" s="1435"/>
      <c r="G130" s="1435" t="s">
        <v>218</v>
      </c>
      <c r="H130" s="1435"/>
      <c r="I130" s="1435" t="s">
        <v>219</v>
      </c>
      <c r="J130" s="1435"/>
      <c r="K130" s="1435" t="s">
        <v>220</v>
      </c>
      <c r="L130" s="1435"/>
      <c r="M130" s="1435" t="s">
        <v>181</v>
      </c>
      <c r="N130" s="1435"/>
      <c r="O130" s="1435"/>
      <c r="P130" s="1453"/>
      <c r="Q130" s="1453"/>
    </row>
    <row r="131" spans="1:17" ht="15.75">
      <c r="A131" s="1431"/>
      <c r="B131" s="1431"/>
      <c r="C131" s="574" t="s">
        <v>131</v>
      </c>
      <c r="D131" s="574" t="s">
        <v>34</v>
      </c>
      <c r="E131" s="574" t="s">
        <v>131</v>
      </c>
      <c r="F131" s="574" t="s">
        <v>34</v>
      </c>
      <c r="G131" s="574" t="s">
        <v>131</v>
      </c>
      <c r="H131" s="574" t="s">
        <v>34</v>
      </c>
      <c r="I131" s="574" t="s">
        <v>131</v>
      </c>
      <c r="J131" s="574" t="s">
        <v>34</v>
      </c>
      <c r="K131" s="574" t="s">
        <v>131</v>
      </c>
      <c r="L131" s="574" t="s">
        <v>34</v>
      </c>
      <c r="M131" s="574" t="s">
        <v>131</v>
      </c>
      <c r="N131" s="574" t="s">
        <v>34</v>
      </c>
      <c r="O131" s="574" t="s">
        <v>32</v>
      </c>
      <c r="P131" s="1453"/>
      <c r="Q131" s="1453"/>
    </row>
    <row r="132" spans="1:17" ht="16.5" thickBot="1">
      <c r="A132" s="1432"/>
      <c r="B132" s="1432"/>
      <c r="C132" s="575" t="s">
        <v>186</v>
      </c>
      <c r="D132" s="575" t="s">
        <v>185</v>
      </c>
      <c r="E132" s="575" t="s">
        <v>186</v>
      </c>
      <c r="F132" s="575" t="s">
        <v>185</v>
      </c>
      <c r="G132" s="575" t="s">
        <v>186</v>
      </c>
      <c r="H132" s="575" t="s">
        <v>185</v>
      </c>
      <c r="I132" s="575" t="s">
        <v>186</v>
      </c>
      <c r="J132" s="575" t="s">
        <v>185</v>
      </c>
      <c r="K132" s="575" t="s">
        <v>186</v>
      </c>
      <c r="L132" s="575" t="s">
        <v>185</v>
      </c>
      <c r="M132" s="575" t="s">
        <v>186</v>
      </c>
      <c r="N132" s="575" t="s">
        <v>185</v>
      </c>
      <c r="O132" s="575" t="s">
        <v>181</v>
      </c>
      <c r="P132" s="1110"/>
      <c r="Q132" s="1110"/>
    </row>
    <row r="133" spans="1:17" ht="16.5" thickTop="1">
      <c r="A133" s="1106" t="s">
        <v>54</v>
      </c>
      <c r="B133" s="1106"/>
      <c r="C133" s="234">
        <v>5584</v>
      </c>
      <c r="D133" s="234">
        <v>3637</v>
      </c>
      <c r="E133" s="234">
        <v>9441</v>
      </c>
      <c r="F133" s="234">
        <v>4332</v>
      </c>
      <c r="G133" s="234">
        <v>6120</v>
      </c>
      <c r="H133" s="234">
        <v>2350</v>
      </c>
      <c r="I133" s="234">
        <v>1608</v>
      </c>
      <c r="J133" s="234">
        <v>4781</v>
      </c>
      <c r="K133" s="234">
        <v>737</v>
      </c>
      <c r="L133" s="234">
        <v>3014</v>
      </c>
      <c r="M133" s="234">
        <f t="shared" ref="M133:M151" si="16">SUM(K133,I133,G133,E133,C133)</f>
        <v>23490</v>
      </c>
      <c r="N133" s="234">
        <f t="shared" ref="N133:N151" si="17">SUM(L133,J133,H133,F133,D133)</f>
        <v>18114</v>
      </c>
      <c r="O133" s="234">
        <f t="shared" ref="O133:O151" si="18">SUM(M133:N133)</f>
        <v>41604</v>
      </c>
      <c r="P133" s="1107" t="s">
        <v>348</v>
      </c>
      <c r="Q133" s="1107"/>
    </row>
    <row r="134" spans="1:17" ht="15.75">
      <c r="A134" s="1088" t="s">
        <v>55</v>
      </c>
      <c r="B134" s="1088"/>
      <c r="C134" s="196">
        <v>7115</v>
      </c>
      <c r="D134" s="196">
        <v>6432</v>
      </c>
      <c r="E134" s="196">
        <v>4463</v>
      </c>
      <c r="F134" s="196">
        <v>4129</v>
      </c>
      <c r="G134" s="196">
        <v>1405</v>
      </c>
      <c r="H134" s="196">
        <v>1018</v>
      </c>
      <c r="I134" s="196">
        <v>608</v>
      </c>
      <c r="J134" s="196">
        <v>340</v>
      </c>
      <c r="K134" s="196">
        <v>247</v>
      </c>
      <c r="L134" s="196">
        <v>78</v>
      </c>
      <c r="M134" s="196">
        <f t="shared" si="16"/>
        <v>13838</v>
      </c>
      <c r="N134" s="196">
        <f t="shared" si="17"/>
        <v>11997</v>
      </c>
      <c r="O134" s="196">
        <f t="shared" si="18"/>
        <v>25835</v>
      </c>
      <c r="P134" s="1077" t="s">
        <v>191</v>
      </c>
      <c r="Q134" s="1077"/>
    </row>
    <row r="135" spans="1:17" ht="15.75">
      <c r="A135" s="1088" t="s">
        <v>56</v>
      </c>
      <c r="B135" s="1088"/>
      <c r="C135" s="196">
        <v>13351</v>
      </c>
      <c r="D135" s="196">
        <v>12373</v>
      </c>
      <c r="E135" s="196">
        <v>3882</v>
      </c>
      <c r="F135" s="196">
        <v>3001</v>
      </c>
      <c r="G135" s="196">
        <v>1987</v>
      </c>
      <c r="H135" s="196">
        <v>1219</v>
      </c>
      <c r="I135" s="196">
        <v>985</v>
      </c>
      <c r="J135" s="196">
        <v>443</v>
      </c>
      <c r="K135" s="196">
        <v>419</v>
      </c>
      <c r="L135" s="196">
        <v>154</v>
      </c>
      <c r="M135" s="196">
        <f t="shared" si="16"/>
        <v>20624</v>
      </c>
      <c r="N135" s="196">
        <f t="shared" si="17"/>
        <v>17190</v>
      </c>
      <c r="O135" s="196">
        <f t="shared" si="18"/>
        <v>37814</v>
      </c>
      <c r="P135" s="1077" t="s">
        <v>192</v>
      </c>
      <c r="Q135" s="1077"/>
    </row>
    <row r="136" spans="1:17" ht="24" customHeight="1">
      <c r="A136" s="1436" t="s">
        <v>364</v>
      </c>
      <c r="B136" s="572" t="s">
        <v>331</v>
      </c>
      <c r="C136" s="196">
        <v>12190</v>
      </c>
      <c r="D136" s="196">
        <v>12190</v>
      </c>
      <c r="E136" s="196">
        <v>2152</v>
      </c>
      <c r="F136" s="196">
        <v>2123</v>
      </c>
      <c r="G136" s="196">
        <v>1053</v>
      </c>
      <c r="H136" s="196">
        <v>695</v>
      </c>
      <c r="I136" s="196">
        <v>395</v>
      </c>
      <c r="J136" s="196">
        <v>220</v>
      </c>
      <c r="K136" s="196">
        <v>120</v>
      </c>
      <c r="L136" s="196">
        <v>34</v>
      </c>
      <c r="M136" s="196">
        <f t="shared" si="16"/>
        <v>15910</v>
      </c>
      <c r="N136" s="196">
        <f t="shared" si="17"/>
        <v>15262</v>
      </c>
      <c r="O136" s="196">
        <f t="shared" si="18"/>
        <v>31172</v>
      </c>
      <c r="P136" s="573" t="s">
        <v>358</v>
      </c>
      <c r="Q136" s="1097" t="s">
        <v>179</v>
      </c>
    </row>
    <row r="137" spans="1:17" ht="15.75">
      <c r="A137" s="1437"/>
      <c r="B137" s="572" t="s">
        <v>333</v>
      </c>
      <c r="C137" s="196">
        <v>21063</v>
      </c>
      <c r="D137" s="196">
        <v>20054</v>
      </c>
      <c r="E137" s="196">
        <v>4783</v>
      </c>
      <c r="F137" s="196">
        <v>3316</v>
      </c>
      <c r="G137" s="196">
        <v>2115</v>
      </c>
      <c r="H137" s="196">
        <v>1492</v>
      </c>
      <c r="I137" s="196">
        <v>911</v>
      </c>
      <c r="J137" s="196">
        <v>641</v>
      </c>
      <c r="K137" s="196">
        <v>330</v>
      </c>
      <c r="L137" s="196">
        <v>189</v>
      </c>
      <c r="M137" s="196">
        <f t="shared" si="16"/>
        <v>29202</v>
      </c>
      <c r="N137" s="196">
        <f t="shared" si="17"/>
        <v>25692</v>
      </c>
      <c r="O137" s="196">
        <f t="shared" si="18"/>
        <v>54894</v>
      </c>
      <c r="P137" s="573" t="s">
        <v>359</v>
      </c>
      <c r="Q137" s="1097"/>
    </row>
    <row r="138" spans="1:17" ht="15.75">
      <c r="A138" s="1437"/>
      <c r="B138" s="572" t="s">
        <v>332</v>
      </c>
      <c r="C138" s="196">
        <v>6602</v>
      </c>
      <c r="D138" s="196">
        <v>4813</v>
      </c>
      <c r="E138" s="196">
        <v>3136</v>
      </c>
      <c r="F138" s="196">
        <v>4211</v>
      </c>
      <c r="G138" s="196">
        <v>1208</v>
      </c>
      <c r="H138" s="196">
        <v>1126</v>
      </c>
      <c r="I138" s="196">
        <v>489</v>
      </c>
      <c r="J138" s="196">
        <v>336</v>
      </c>
      <c r="K138" s="196">
        <v>189</v>
      </c>
      <c r="L138" s="196">
        <v>106</v>
      </c>
      <c r="M138" s="196">
        <f t="shared" si="16"/>
        <v>11624</v>
      </c>
      <c r="N138" s="196">
        <f t="shared" si="17"/>
        <v>10592</v>
      </c>
      <c r="O138" s="196">
        <f t="shared" si="18"/>
        <v>22216</v>
      </c>
      <c r="P138" s="573" t="s">
        <v>360</v>
      </c>
      <c r="Q138" s="1097"/>
    </row>
    <row r="139" spans="1:17" ht="15.75">
      <c r="A139" s="1437"/>
      <c r="B139" s="572" t="s">
        <v>334</v>
      </c>
      <c r="C139" s="196">
        <v>6139</v>
      </c>
      <c r="D139" s="196">
        <v>5501</v>
      </c>
      <c r="E139" s="196">
        <v>3227</v>
      </c>
      <c r="F139" s="196">
        <v>2814</v>
      </c>
      <c r="G139" s="196">
        <v>748</v>
      </c>
      <c r="H139" s="196">
        <v>636</v>
      </c>
      <c r="I139" s="196">
        <v>356</v>
      </c>
      <c r="J139" s="196">
        <v>202</v>
      </c>
      <c r="K139" s="196">
        <v>140</v>
      </c>
      <c r="L139" s="196">
        <v>150</v>
      </c>
      <c r="M139" s="196">
        <f t="shared" si="16"/>
        <v>10610</v>
      </c>
      <c r="N139" s="196">
        <f t="shared" si="17"/>
        <v>9303</v>
      </c>
      <c r="O139" s="196">
        <f t="shared" si="18"/>
        <v>19913</v>
      </c>
      <c r="P139" s="573" t="s">
        <v>319</v>
      </c>
      <c r="Q139" s="1097"/>
    </row>
    <row r="140" spans="1:17" ht="15.75">
      <c r="A140" s="1437"/>
      <c r="B140" s="572" t="s">
        <v>336</v>
      </c>
      <c r="C140" s="196">
        <v>15825</v>
      </c>
      <c r="D140" s="196">
        <v>14559</v>
      </c>
      <c r="E140" s="196">
        <v>2813</v>
      </c>
      <c r="F140" s="196">
        <v>2397</v>
      </c>
      <c r="G140" s="196">
        <v>1168</v>
      </c>
      <c r="H140" s="196">
        <v>701</v>
      </c>
      <c r="I140" s="196">
        <v>530</v>
      </c>
      <c r="J140" s="196">
        <v>254</v>
      </c>
      <c r="K140" s="196">
        <v>235</v>
      </c>
      <c r="L140" s="196">
        <v>97</v>
      </c>
      <c r="M140" s="196">
        <f t="shared" si="16"/>
        <v>20571</v>
      </c>
      <c r="N140" s="196">
        <f t="shared" si="17"/>
        <v>18008</v>
      </c>
      <c r="O140" s="196">
        <f t="shared" si="18"/>
        <v>38579</v>
      </c>
      <c r="P140" s="573" t="s">
        <v>320</v>
      </c>
      <c r="Q140" s="1097"/>
    </row>
    <row r="141" spans="1:17" ht="15.75">
      <c r="A141" s="1447"/>
      <c r="B141" s="572" t="s">
        <v>335</v>
      </c>
      <c r="C141" s="196">
        <v>7405</v>
      </c>
      <c r="D141" s="196">
        <v>7205</v>
      </c>
      <c r="E141" s="196">
        <v>4681</v>
      </c>
      <c r="F141" s="196">
        <v>3897</v>
      </c>
      <c r="G141" s="196">
        <v>1463</v>
      </c>
      <c r="H141" s="196">
        <v>1153</v>
      </c>
      <c r="I141" s="196">
        <v>697</v>
      </c>
      <c r="J141" s="196">
        <v>511</v>
      </c>
      <c r="K141" s="196">
        <v>361</v>
      </c>
      <c r="L141" s="196">
        <v>161</v>
      </c>
      <c r="M141" s="196">
        <f t="shared" si="16"/>
        <v>14607</v>
      </c>
      <c r="N141" s="196">
        <f t="shared" si="17"/>
        <v>12927</v>
      </c>
      <c r="O141" s="196">
        <f t="shared" si="18"/>
        <v>27534</v>
      </c>
      <c r="P141" s="573" t="s">
        <v>321</v>
      </c>
      <c r="Q141" s="1097"/>
    </row>
    <row r="142" spans="1:17" ht="15.75">
      <c r="A142" s="586" t="s">
        <v>64</v>
      </c>
      <c r="B142" s="576"/>
      <c r="C142" s="196">
        <v>6984</v>
      </c>
      <c r="D142" s="196">
        <v>5302</v>
      </c>
      <c r="E142" s="196">
        <v>4914</v>
      </c>
      <c r="F142" s="196">
        <v>4124</v>
      </c>
      <c r="G142" s="196">
        <v>2730</v>
      </c>
      <c r="H142" s="196">
        <v>2185</v>
      </c>
      <c r="I142" s="196">
        <v>1316</v>
      </c>
      <c r="J142" s="196">
        <v>1046</v>
      </c>
      <c r="K142" s="196">
        <v>723</v>
      </c>
      <c r="L142" s="196">
        <v>573</v>
      </c>
      <c r="M142" s="196">
        <f t="shared" si="16"/>
        <v>16667</v>
      </c>
      <c r="N142" s="196">
        <f t="shared" si="17"/>
        <v>13230</v>
      </c>
      <c r="O142" s="196">
        <f t="shared" si="18"/>
        <v>29897</v>
      </c>
      <c r="P142" s="573"/>
      <c r="Q142" s="588" t="s">
        <v>367</v>
      </c>
    </row>
    <row r="143" spans="1:17" ht="15.75">
      <c r="A143" s="1088" t="s">
        <v>65</v>
      </c>
      <c r="B143" s="1088"/>
      <c r="C143" s="196">
        <v>11841</v>
      </c>
      <c r="D143" s="196">
        <v>9546</v>
      </c>
      <c r="E143" s="196">
        <v>7075</v>
      </c>
      <c r="F143" s="196">
        <v>6954</v>
      </c>
      <c r="G143" s="196">
        <v>3119</v>
      </c>
      <c r="H143" s="196">
        <v>2772</v>
      </c>
      <c r="I143" s="196">
        <v>1780</v>
      </c>
      <c r="J143" s="196">
        <v>1409</v>
      </c>
      <c r="K143" s="196">
        <v>933</v>
      </c>
      <c r="L143" s="196">
        <v>423</v>
      </c>
      <c r="M143" s="196">
        <f t="shared" si="16"/>
        <v>24748</v>
      </c>
      <c r="N143" s="196">
        <f t="shared" si="17"/>
        <v>21104</v>
      </c>
      <c r="O143" s="196">
        <f t="shared" si="18"/>
        <v>45852</v>
      </c>
      <c r="P143" s="1077" t="s">
        <v>199</v>
      </c>
      <c r="Q143" s="1077"/>
    </row>
    <row r="144" spans="1:17" ht="15.75">
      <c r="A144" s="1088" t="s">
        <v>66</v>
      </c>
      <c r="B144" s="1088"/>
      <c r="C144" s="196">
        <v>7664</v>
      </c>
      <c r="D144" s="196">
        <v>6351</v>
      </c>
      <c r="E144" s="196">
        <v>5439</v>
      </c>
      <c r="F144" s="196">
        <v>4970</v>
      </c>
      <c r="G144" s="196">
        <v>2769</v>
      </c>
      <c r="H144" s="196">
        <v>2142</v>
      </c>
      <c r="I144" s="196">
        <v>1521</v>
      </c>
      <c r="J144" s="196">
        <v>1170</v>
      </c>
      <c r="K144" s="196">
        <v>1042</v>
      </c>
      <c r="L144" s="196">
        <v>572</v>
      </c>
      <c r="M144" s="196">
        <f t="shared" si="16"/>
        <v>18435</v>
      </c>
      <c r="N144" s="196">
        <f t="shared" si="17"/>
        <v>15205</v>
      </c>
      <c r="O144" s="196">
        <f t="shared" si="18"/>
        <v>33640</v>
      </c>
      <c r="P144" s="1077" t="s">
        <v>200</v>
      </c>
      <c r="Q144" s="1077"/>
    </row>
    <row r="145" spans="1:17" ht="15.75">
      <c r="A145" s="1088" t="s">
        <v>67</v>
      </c>
      <c r="B145" s="1088"/>
      <c r="C145" s="196">
        <v>10956</v>
      </c>
      <c r="D145" s="196">
        <v>9583</v>
      </c>
      <c r="E145" s="196">
        <v>5292</v>
      </c>
      <c r="F145" s="196">
        <v>4442</v>
      </c>
      <c r="G145" s="196">
        <v>2536</v>
      </c>
      <c r="H145" s="196">
        <v>2053</v>
      </c>
      <c r="I145" s="196">
        <v>1439</v>
      </c>
      <c r="J145" s="196">
        <v>1000</v>
      </c>
      <c r="K145" s="196">
        <v>885</v>
      </c>
      <c r="L145" s="196">
        <v>405</v>
      </c>
      <c r="M145" s="196">
        <f t="shared" si="16"/>
        <v>21108</v>
      </c>
      <c r="N145" s="196">
        <f t="shared" si="17"/>
        <v>17483</v>
      </c>
      <c r="O145" s="196">
        <f t="shared" si="18"/>
        <v>38591</v>
      </c>
      <c r="P145" s="1077" t="s">
        <v>201</v>
      </c>
      <c r="Q145" s="1077"/>
    </row>
    <row r="146" spans="1:17" ht="15.75">
      <c r="A146" s="1088" t="s">
        <v>137</v>
      </c>
      <c r="B146" s="1088"/>
      <c r="C146" s="196">
        <v>9177</v>
      </c>
      <c r="D146" s="196">
        <v>7322</v>
      </c>
      <c r="E146" s="196">
        <v>3588</v>
      </c>
      <c r="F146" s="196">
        <v>4194</v>
      </c>
      <c r="G146" s="196">
        <v>1869</v>
      </c>
      <c r="H146" s="196">
        <v>1481</v>
      </c>
      <c r="I146" s="196">
        <v>819</v>
      </c>
      <c r="J146" s="196">
        <v>520</v>
      </c>
      <c r="K146" s="196">
        <v>402</v>
      </c>
      <c r="L146" s="196">
        <v>151</v>
      </c>
      <c r="M146" s="196">
        <f t="shared" si="16"/>
        <v>15855</v>
      </c>
      <c r="N146" s="196">
        <f t="shared" si="17"/>
        <v>13668</v>
      </c>
      <c r="O146" s="196">
        <f t="shared" si="18"/>
        <v>29523</v>
      </c>
      <c r="P146" s="1077" t="s">
        <v>202</v>
      </c>
      <c r="Q146" s="1077"/>
    </row>
    <row r="147" spans="1:17" ht="15.75">
      <c r="A147" s="1088" t="s">
        <v>69</v>
      </c>
      <c r="B147" s="1088"/>
      <c r="C147" s="196">
        <v>4433</v>
      </c>
      <c r="D147" s="196">
        <v>3489</v>
      </c>
      <c r="E147" s="196">
        <v>2962</v>
      </c>
      <c r="F147" s="196">
        <v>2780</v>
      </c>
      <c r="G147" s="196">
        <v>1534</v>
      </c>
      <c r="H147" s="196">
        <v>1134</v>
      </c>
      <c r="I147" s="196">
        <v>817</v>
      </c>
      <c r="J147" s="196">
        <v>442</v>
      </c>
      <c r="K147" s="196">
        <v>440</v>
      </c>
      <c r="L147" s="196">
        <v>191</v>
      </c>
      <c r="M147" s="196">
        <f t="shared" si="16"/>
        <v>10186</v>
      </c>
      <c r="N147" s="196">
        <f t="shared" si="17"/>
        <v>8036</v>
      </c>
      <c r="O147" s="196">
        <f t="shared" si="18"/>
        <v>18222</v>
      </c>
      <c r="P147" s="1077" t="s">
        <v>203</v>
      </c>
      <c r="Q147" s="1077"/>
    </row>
    <row r="148" spans="1:17" ht="15.75">
      <c r="A148" s="1088" t="s">
        <v>70</v>
      </c>
      <c r="B148" s="1088"/>
      <c r="C148" s="196">
        <v>6773</v>
      </c>
      <c r="D148" s="196">
        <v>5575</v>
      </c>
      <c r="E148" s="196">
        <v>5252</v>
      </c>
      <c r="F148" s="196">
        <v>4222</v>
      </c>
      <c r="G148" s="196">
        <v>2433</v>
      </c>
      <c r="H148" s="196">
        <v>1661</v>
      </c>
      <c r="I148" s="196">
        <v>1215</v>
      </c>
      <c r="J148" s="196">
        <v>678</v>
      </c>
      <c r="K148" s="196">
        <v>719</v>
      </c>
      <c r="L148" s="196">
        <v>226</v>
      </c>
      <c r="M148" s="196">
        <f t="shared" si="16"/>
        <v>16392</v>
      </c>
      <c r="N148" s="196">
        <f t="shared" si="17"/>
        <v>12362</v>
      </c>
      <c r="O148" s="196">
        <f t="shared" si="18"/>
        <v>28754</v>
      </c>
      <c r="P148" s="1077" t="s">
        <v>204</v>
      </c>
      <c r="Q148" s="1077"/>
    </row>
    <row r="149" spans="1:17" ht="15.75">
      <c r="A149" s="1088" t="s">
        <v>71</v>
      </c>
      <c r="B149" s="1088"/>
      <c r="C149" s="196">
        <v>11233</v>
      </c>
      <c r="D149" s="196">
        <v>8601</v>
      </c>
      <c r="E149" s="196">
        <v>8600</v>
      </c>
      <c r="F149" s="196">
        <v>7976</v>
      </c>
      <c r="G149" s="196">
        <v>4176</v>
      </c>
      <c r="H149" s="196">
        <v>3369</v>
      </c>
      <c r="I149" s="196">
        <v>2155</v>
      </c>
      <c r="J149" s="196">
        <v>1397</v>
      </c>
      <c r="K149" s="196">
        <v>1289</v>
      </c>
      <c r="L149" s="196">
        <v>586</v>
      </c>
      <c r="M149" s="196">
        <f t="shared" si="16"/>
        <v>27453</v>
      </c>
      <c r="N149" s="196">
        <f t="shared" si="17"/>
        <v>21929</v>
      </c>
      <c r="O149" s="196">
        <f t="shared" si="18"/>
        <v>49382</v>
      </c>
      <c r="P149" s="1077" t="s">
        <v>205</v>
      </c>
      <c r="Q149" s="1077"/>
    </row>
    <row r="150" spans="1:17" ht="15.75">
      <c r="A150" s="1088" t="s">
        <v>72</v>
      </c>
      <c r="B150" s="1088"/>
      <c r="C150" s="196">
        <v>7057</v>
      </c>
      <c r="D150" s="196">
        <v>4959</v>
      </c>
      <c r="E150" s="196">
        <v>4000</v>
      </c>
      <c r="F150" s="196">
        <v>2961</v>
      </c>
      <c r="G150" s="196">
        <v>1982</v>
      </c>
      <c r="H150" s="196">
        <v>1172</v>
      </c>
      <c r="I150" s="196">
        <v>1289</v>
      </c>
      <c r="J150" s="196">
        <v>872</v>
      </c>
      <c r="K150" s="196">
        <v>1055</v>
      </c>
      <c r="L150" s="196">
        <v>566</v>
      </c>
      <c r="M150" s="196">
        <f t="shared" si="16"/>
        <v>15383</v>
      </c>
      <c r="N150" s="196">
        <f t="shared" si="17"/>
        <v>10530</v>
      </c>
      <c r="O150" s="196">
        <f t="shared" si="18"/>
        <v>25913</v>
      </c>
      <c r="P150" s="1077" t="s">
        <v>206</v>
      </c>
      <c r="Q150" s="1077"/>
    </row>
    <row r="151" spans="1:17" ht="15.75">
      <c r="A151" s="1104" t="s">
        <v>73</v>
      </c>
      <c r="B151" s="1104"/>
      <c r="C151" s="199">
        <v>21480</v>
      </c>
      <c r="D151" s="199">
        <v>17076</v>
      </c>
      <c r="E151" s="199">
        <v>10600</v>
      </c>
      <c r="F151" s="199">
        <v>10771</v>
      </c>
      <c r="G151" s="199">
        <v>4334</v>
      </c>
      <c r="H151" s="199">
        <v>3734</v>
      </c>
      <c r="I151" s="199">
        <v>2045</v>
      </c>
      <c r="J151" s="199">
        <v>1166</v>
      </c>
      <c r="K151" s="199">
        <v>839</v>
      </c>
      <c r="L151" s="199">
        <v>397</v>
      </c>
      <c r="M151" s="199">
        <f t="shared" si="16"/>
        <v>39298</v>
      </c>
      <c r="N151" s="199">
        <f t="shared" si="17"/>
        <v>33144</v>
      </c>
      <c r="O151" s="200">
        <f t="shared" si="18"/>
        <v>72442</v>
      </c>
      <c r="P151" s="1105" t="s">
        <v>207</v>
      </c>
      <c r="Q151" s="1105"/>
    </row>
    <row r="152" spans="1:17" ht="15.75">
      <c r="A152" s="1073" t="s">
        <v>32</v>
      </c>
      <c r="B152" s="1073"/>
      <c r="C152" s="78">
        <f t="shared" ref="C152:O152" si="19">SUM(C133:C151)</f>
        <v>192872</v>
      </c>
      <c r="D152" s="78">
        <f t="shared" si="19"/>
        <v>164568</v>
      </c>
      <c r="E152" s="78">
        <f t="shared" si="19"/>
        <v>96300</v>
      </c>
      <c r="F152" s="78">
        <f t="shared" si="19"/>
        <v>83614</v>
      </c>
      <c r="G152" s="78">
        <f t="shared" si="19"/>
        <v>44749</v>
      </c>
      <c r="H152" s="78">
        <f t="shared" si="19"/>
        <v>32093</v>
      </c>
      <c r="I152" s="78">
        <f t="shared" si="19"/>
        <v>20975</v>
      </c>
      <c r="J152" s="78">
        <f t="shared" si="19"/>
        <v>17428</v>
      </c>
      <c r="K152" s="78">
        <f t="shared" si="19"/>
        <v>11105</v>
      </c>
      <c r="L152" s="78">
        <f t="shared" si="19"/>
        <v>8073</v>
      </c>
      <c r="M152" s="78">
        <f t="shared" si="19"/>
        <v>366001</v>
      </c>
      <c r="N152" s="78">
        <f t="shared" si="19"/>
        <v>305776</v>
      </c>
      <c r="O152" s="78">
        <f t="shared" si="19"/>
        <v>671777</v>
      </c>
      <c r="P152" s="1090" t="s">
        <v>181</v>
      </c>
      <c r="Q152" s="1090"/>
    </row>
    <row r="153" spans="1:17" ht="15.75">
      <c r="A153" s="346"/>
      <c r="B153" s="346"/>
      <c r="C153" s="352"/>
      <c r="D153" s="352"/>
      <c r="E153" s="352"/>
      <c r="F153" s="352"/>
      <c r="G153" s="352"/>
      <c r="H153" s="352"/>
      <c r="I153" s="352"/>
      <c r="J153" s="352"/>
      <c r="K153" s="352"/>
      <c r="L153" s="352"/>
      <c r="M153" s="352"/>
      <c r="N153" s="352"/>
      <c r="O153" s="352"/>
      <c r="P153" s="347"/>
      <c r="Q153" s="347"/>
    </row>
    <row r="154" spans="1:17" ht="15.75">
      <c r="A154" s="346"/>
      <c r="B154" s="346"/>
      <c r="C154" s="352"/>
      <c r="D154" s="352"/>
      <c r="E154" s="352"/>
      <c r="F154" s="352"/>
      <c r="G154" s="352"/>
      <c r="H154" s="352"/>
      <c r="I154" s="352"/>
      <c r="J154" s="352"/>
      <c r="K154" s="352"/>
      <c r="L154" s="352"/>
      <c r="M154" s="352"/>
      <c r="N154" s="352"/>
      <c r="O154" s="352"/>
      <c r="P154" s="347"/>
      <c r="Q154" s="347"/>
    </row>
    <row r="155" spans="1:17" ht="15.75">
      <c r="A155" s="346"/>
      <c r="B155" s="346"/>
      <c r="C155" s="352"/>
      <c r="D155" s="352"/>
      <c r="E155" s="352"/>
      <c r="F155" s="352"/>
      <c r="G155" s="352"/>
      <c r="H155" s="352"/>
      <c r="I155" s="352"/>
      <c r="J155" s="352"/>
      <c r="K155" s="352"/>
      <c r="L155" s="352"/>
      <c r="M155" s="352"/>
      <c r="N155" s="352"/>
      <c r="O155" s="352"/>
      <c r="P155" s="347"/>
      <c r="Q155" s="347"/>
    </row>
    <row r="156" spans="1:17" ht="15.75">
      <c r="A156" s="346"/>
      <c r="B156" s="346"/>
      <c r="C156" s="352"/>
      <c r="D156" s="352"/>
      <c r="E156" s="352"/>
      <c r="F156" s="352"/>
      <c r="G156" s="352"/>
      <c r="H156" s="352"/>
      <c r="I156" s="352"/>
      <c r="J156" s="352"/>
      <c r="K156" s="352"/>
      <c r="L156" s="352"/>
      <c r="M156" s="352"/>
      <c r="N156" s="352"/>
      <c r="O156" s="352"/>
      <c r="P156" s="347"/>
      <c r="Q156" s="347"/>
    </row>
    <row r="157" spans="1:17" ht="15.75">
      <c r="A157" s="346"/>
      <c r="B157" s="346"/>
      <c r="C157" s="352"/>
      <c r="D157" s="352"/>
      <c r="E157" s="352"/>
      <c r="F157" s="352"/>
      <c r="G157" s="352"/>
      <c r="H157" s="352"/>
      <c r="I157" s="352"/>
      <c r="J157" s="352"/>
      <c r="K157" s="352"/>
      <c r="L157" s="352"/>
      <c r="M157" s="352"/>
      <c r="N157" s="352"/>
      <c r="O157" s="352"/>
      <c r="P157" s="347"/>
      <c r="Q157" s="347"/>
    </row>
    <row r="158" spans="1:17" ht="15.75">
      <c r="A158" s="346"/>
      <c r="B158" s="346"/>
      <c r="C158" s="352"/>
      <c r="D158" s="352"/>
      <c r="E158" s="352"/>
      <c r="F158" s="352"/>
      <c r="G158" s="352"/>
      <c r="H158" s="352"/>
      <c r="I158" s="352"/>
      <c r="J158" s="352"/>
      <c r="K158" s="352"/>
      <c r="L158" s="352"/>
      <c r="M158" s="352"/>
      <c r="N158" s="352"/>
      <c r="O158" s="352"/>
      <c r="P158" s="347"/>
      <c r="Q158" s="347"/>
    </row>
    <row r="159" spans="1:17" ht="15.75">
      <c r="A159" s="346"/>
      <c r="B159" s="346"/>
      <c r="C159" s="352"/>
      <c r="D159" s="352"/>
      <c r="E159" s="352"/>
      <c r="F159" s="352"/>
      <c r="G159" s="352"/>
      <c r="H159" s="352"/>
      <c r="I159" s="352"/>
      <c r="J159" s="352"/>
      <c r="K159" s="352"/>
      <c r="L159" s="352"/>
      <c r="M159" s="352"/>
      <c r="N159" s="352"/>
      <c r="O159" s="352"/>
      <c r="P159" s="347"/>
      <c r="Q159" s="347"/>
    </row>
    <row r="160" spans="1:17" ht="15.75">
      <c r="A160" s="346"/>
      <c r="B160" s="346"/>
      <c r="C160" s="352"/>
      <c r="D160" s="352"/>
      <c r="E160" s="352"/>
      <c r="F160" s="352"/>
      <c r="G160" s="352"/>
      <c r="H160" s="352"/>
      <c r="I160" s="352"/>
      <c r="J160" s="352"/>
      <c r="K160" s="352"/>
      <c r="L160" s="352"/>
      <c r="M160" s="352"/>
      <c r="N160" s="352"/>
      <c r="O160" s="352"/>
      <c r="P160" s="347"/>
      <c r="Q160" s="347"/>
    </row>
    <row r="161" spans="1:17" ht="15.75">
      <c r="A161" s="346"/>
      <c r="B161" s="346"/>
      <c r="C161" s="352"/>
      <c r="D161" s="352"/>
      <c r="E161" s="352"/>
      <c r="F161" s="352"/>
      <c r="G161" s="352"/>
      <c r="H161" s="352"/>
      <c r="I161" s="352"/>
      <c r="J161" s="352"/>
      <c r="K161" s="352"/>
      <c r="L161" s="352"/>
      <c r="M161" s="352"/>
      <c r="N161" s="352"/>
      <c r="O161" s="352"/>
      <c r="P161" s="347"/>
      <c r="Q161" s="347"/>
    </row>
  </sheetData>
  <mergeCells count="90">
    <mergeCell ref="A1:R1"/>
    <mergeCell ref="A2:Q2"/>
    <mergeCell ref="A3:B3"/>
    <mergeCell ref="P3:Q3"/>
    <mergeCell ref="C4:D4"/>
    <mergeCell ref="E4:F4"/>
    <mergeCell ref="G4:H4"/>
    <mergeCell ref="I4:J4"/>
    <mergeCell ref="K4:L4"/>
    <mergeCell ref="M4:O4"/>
    <mergeCell ref="A34:Q34"/>
    <mergeCell ref="M5:O5"/>
    <mergeCell ref="K5:L5"/>
    <mergeCell ref="I5:J5"/>
    <mergeCell ref="G5:H5"/>
    <mergeCell ref="E5:F5"/>
    <mergeCell ref="C5:D5"/>
    <mergeCell ref="A4:B7"/>
    <mergeCell ref="P4:Q7"/>
    <mergeCell ref="A11:A16"/>
    <mergeCell ref="Q11:Q16"/>
    <mergeCell ref="A33:Q33"/>
    <mergeCell ref="M37:O37"/>
    <mergeCell ref="M36:O36"/>
    <mergeCell ref="P36:Q39"/>
    <mergeCell ref="A43:A48"/>
    <mergeCell ref="Q43:Q48"/>
    <mergeCell ref="C37:D37"/>
    <mergeCell ref="E37:F37"/>
    <mergeCell ref="G37:H37"/>
    <mergeCell ref="I37:J37"/>
    <mergeCell ref="K37:L37"/>
    <mergeCell ref="A36:B39"/>
    <mergeCell ref="C36:D36"/>
    <mergeCell ref="E36:F36"/>
    <mergeCell ref="G36:H36"/>
    <mergeCell ref="I36:J36"/>
    <mergeCell ref="K36:L36"/>
    <mergeCell ref="A64:P64"/>
    <mergeCell ref="A65:P65"/>
    <mergeCell ref="A67:B70"/>
    <mergeCell ref="C67:D67"/>
    <mergeCell ref="E67:F67"/>
    <mergeCell ref="G67:H67"/>
    <mergeCell ref="I67:J67"/>
    <mergeCell ref="K67:L67"/>
    <mergeCell ref="M67:O67"/>
    <mergeCell ref="P67:Q70"/>
    <mergeCell ref="E68:F68"/>
    <mergeCell ref="G68:H68"/>
    <mergeCell ref="I68:J68"/>
    <mergeCell ref="K68:L68"/>
    <mergeCell ref="M68:O68"/>
    <mergeCell ref="Q74:Q79"/>
    <mergeCell ref="A97:P97"/>
    <mergeCell ref="A98:P98"/>
    <mergeCell ref="C100:D100"/>
    <mergeCell ref="E100:F100"/>
    <mergeCell ref="G100:H100"/>
    <mergeCell ref="I100:J100"/>
    <mergeCell ref="K100:L100"/>
    <mergeCell ref="M100:O100"/>
    <mergeCell ref="P100:Q103"/>
    <mergeCell ref="A74:A79"/>
    <mergeCell ref="M101:O101"/>
    <mergeCell ref="A107:A112"/>
    <mergeCell ref="Q107:Q112"/>
    <mergeCell ref="A126:P126"/>
    <mergeCell ref="A127:P127"/>
    <mergeCell ref="C101:D101"/>
    <mergeCell ref="A100:B103"/>
    <mergeCell ref="E101:F101"/>
    <mergeCell ref="G101:H101"/>
    <mergeCell ref="I101:J101"/>
    <mergeCell ref="K101:L101"/>
    <mergeCell ref="I129:J129"/>
    <mergeCell ref="K129:L129"/>
    <mergeCell ref="M129:O129"/>
    <mergeCell ref="P129:Q131"/>
    <mergeCell ref="A136:A141"/>
    <mergeCell ref="E130:F130"/>
    <mergeCell ref="G130:H130"/>
    <mergeCell ref="I130:J130"/>
    <mergeCell ref="K130:L130"/>
    <mergeCell ref="M130:O130"/>
    <mergeCell ref="A129:B132"/>
    <mergeCell ref="C129:D129"/>
    <mergeCell ref="C130:D130"/>
    <mergeCell ref="E129:F129"/>
    <mergeCell ref="G129:H129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dimension ref="A1:Y149"/>
  <sheetViews>
    <sheetView rightToLeft="1" workbookViewId="0">
      <selection activeCell="C25" sqref="C25"/>
    </sheetView>
  </sheetViews>
  <sheetFormatPr defaultRowHeight="12.75"/>
  <sheetData>
    <row r="1" spans="1:25" ht="33.75" customHeight="1">
      <c r="A1" s="1519" t="s">
        <v>389</v>
      </c>
      <c r="B1" s="1519"/>
      <c r="C1" s="1519"/>
      <c r="D1" s="1519"/>
      <c r="E1" s="1519"/>
      <c r="F1" s="1519"/>
      <c r="G1" s="1519"/>
      <c r="H1" s="1519"/>
      <c r="I1" s="1519"/>
      <c r="J1" s="1519"/>
      <c r="K1" s="1519"/>
      <c r="L1" s="1519"/>
      <c r="M1" s="1519"/>
      <c r="N1" s="1519"/>
      <c r="O1" s="1519"/>
      <c r="P1" s="1519"/>
      <c r="Q1" s="1519"/>
      <c r="R1" s="1519"/>
      <c r="S1" s="1519"/>
      <c r="T1" s="1519"/>
      <c r="U1" s="1519"/>
      <c r="V1" s="1519"/>
      <c r="W1" s="1519"/>
      <c r="X1" s="1519"/>
      <c r="Y1" s="1519"/>
    </row>
    <row r="2" spans="1:25" ht="18">
      <c r="A2" s="1481" t="s">
        <v>575</v>
      </c>
      <c r="B2" s="1481"/>
      <c r="C2" s="1481"/>
      <c r="D2" s="1481"/>
      <c r="E2" s="1481"/>
      <c r="F2" s="1481"/>
      <c r="G2" s="1481"/>
      <c r="H2" s="1481"/>
      <c r="I2" s="1481"/>
      <c r="J2" s="1481"/>
      <c r="K2" s="1481"/>
      <c r="L2" s="1481"/>
      <c r="M2" s="1481"/>
      <c r="N2" s="1481"/>
      <c r="O2" s="1481"/>
      <c r="P2" s="1481"/>
      <c r="Q2" s="1481"/>
      <c r="R2" s="1481"/>
      <c r="S2" s="1481"/>
      <c r="T2" s="1481"/>
      <c r="U2" s="1481"/>
      <c r="V2" s="1481"/>
      <c r="W2" s="1481"/>
      <c r="X2" s="1239"/>
      <c r="Y2" s="1239"/>
    </row>
    <row r="3" spans="1:25" ht="18.75" thickBot="1">
      <c r="A3" s="1527" t="s">
        <v>518</v>
      </c>
      <c r="B3" s="1527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100"/>
      <c r="S3" s="100"/>
      <c r="T3" s="100"/>
      <c r="U3" s="98"/>
      <c r="V3" s="1527" t="s">
        <v>349</v>
      </c>
      <c r="W3" s="1527"/>
      <c r="X3" s="1192"/>
      <c r="Y3" s="1192"/>
    </row>
    <row r="4" spans="1:25" ht="45.75" customHeight="1" thickTop="1">
      <c r="A4" s="1455" t="s">
        <v>41</v>
      </c>
      <c r="B4" s="1455"/>
      <c r="C4" s="1546" t="s">
        <v>108</v>
      </c>
      <c r="D4" s="1546"/>
      <c r="E4" s="1546"/>
      <c r="F4" s="1546"/>
      <c r="G4" s="1548" t="s">
        <v>369</v>
      </c>
      <c r="H4" s="1548"/>
      <c r="I4" s="1548"/>
      <c r="J4" s="1548"/>
      <c r="K4" s="1550" t="s">
        <v>132</v>
      </c>
      <c r="L4" s="1550"/>
      <c r="M4" s="1550"/>
      <c r="N4" s="1550" t="s">
        <v>110</v>
      </c>
      <c r="O4" s="1550"/>
      <c r="P4" s="1550"/>
      <c r="Q4" s="1551" t="s">
        <v>133</v>
      </c>
      <c r="R4" s="1551"/>
      <c r="S4" s="1551"/>
      <c r="T4" s="1546" t="s">
        <v>176</v>
      </c>
      <c r="U4" s="1546"/>
      <c r="V4" s="1546"/>
      <c r="W4" s="1546"/>
      <c r="X4" s="1455" t="s">
        <v>248</v>
      </c>
      <c r="Y4" s="1455"/>
    </row>
    <row r="5" spans="1:25" ht="45" customHeight="1">
      <c r="A5" s="1456"/>
      <c r="B5" s="1456"/>
      <c r="C5" s="1547" t="s">
        <v>249</v>
      </c>
      <c r="D5" s="1547"/>
      <c r="E5" s="1547"/>
      <c r="F5" s="1547"/>
      <c r="G5" s="1549" t="s">
        <v>574</v>
      </c>
      <c r="H5" s="1549"/>
      <c r="I5" s="1549"/>
      <c r="J5" s="1549"/>
      <c r="K5" s="1541" t="s">
        <v>418</v>
      </c>
      <c r="L5" s="1541"/>
      <c r="M5" s="1541"/>
      <c r="N5" s="1541" t="s">
        <v>419</v>
      </c>
      <c r="O5" s="1541"/>
      <c r="P5" s="1541"/>
      <c r="Q5" s="1542" t="s">
        <v>247</v>
      </c>
      <c r="R5" s="1542"/>
      <c r="S5" s="1542"/>
      <c r="T5" s="1547" t="s">
        <v>245</v>
      </c>
      <c r="U5" s="1547"/>
      <c r="V5" s="1547"/>
      <c r="W5" s="1547"/>
      <c r="X5" s="1456"/>
      <c r="Y5" s="1456"/>
    </row>
    <row r="6" spans="1:25" ht="31.5">
      <c r="A6" s="1456"/>
      <c r="B6" s="1456"/>
      <c r="C6" s="949" t="s">
        <v>131</v>
      </c>
      <c r="D6" s="950" t="s">
        <v>34</v>
      </c>
      <c r="E6" s="950" t="s">
        <v>111</v>
      </c>
      <c r="F6" s="950" t="s">
        <v>32</v>
      </c>
      <c r="G6" s="955" t="s">
        <v>124</v>
      </c>
      <c r="H6" s="956" t="s">
        <v>370</v>
      </c>
      <c r="I6" s="957" t="s">
        <v>371</v>
      </c>
      <c r="J6" s="958" t="s">
        <v>35</v>
      </c>
      <c r="K6" s="947" t="s">
        <v>131</v>
      </c>
      <c r="L6" s="948" t="s">
        <v>34</v>
      </c>
      <c r="M6" s="948" t="s">
        <v>32</v>
      </c>
      <c r="N6" s="947" t="s">
        <v>131</v>
      </c>
      <c r="O6" s="948" t="s">
        <v>34</v>
      </c>
      <c r="P6" s="948" t="s">
        <v>32</v>
      </c>
      <c r="Q6" s="947" t="s">
        <v>131</v>
      </c>
      <c r="R6" s="948" t="s">
        <v>34</v>
      </c>
      <c r="S6" s="948" t="s">
        <v>32</v>
      </c>
      <c r="T6" s="949" t="s">
        <v>131</v>
      </c>
      <c r="U6" s="950" t="s">
        <v>34</v>
      </c>
      <c r="V6" s="950" t="s">
        <v>111</v>
      </c>
      <c r="W6" s="950" t="s">
        <v>32</v>
      </c>
      <c r="X6" s="1456"/>
      <c r="Y6" s="1456"/>
    </row>
    <row r="7" spans="1:25" ht="30.75" thickBot="1">
      <c r="A7" s="1457"/>
      <c r="B7" s="1457"/>
      <c r="C7" s="953" t="s">
        <v>186</v>
      </c>
      <c r="D7" s="954" t="s">
        <v>185</v>
      </c>
      <c r="E7" s="954" t="s">
        <v>232</v>
      </c>
      <c r="F7" s="954" t="s">
        <v>181</v>
      </c>
      <c r="G7" s="952" t="s">
        <v>432</v>
      </c>
      <c r="H7" s="952" t="s">
        <v>431</v>
      </c>
      <c r="I7" s="957" t="s">
        <v>433</v>
      </c>
      <c r="J7" s="954" t="s">
        <v>181</v>
      </c>
      <c r="K7" s="951" t="s">
        <v>186</v>
      </c>
      <c r="L7" s="952" t="s">
        <v>185</v>
      </c>
      <c r="M7" s="952" t="s">
        <v>181</v>
      </c>
      <c r="N7" s="951" t="s">
        <v>186</v>
      </c>
      <c r="O7" s="952" t="s">
        <v>185</v>
      </c>
      <c r="P7" s="952" t="s">
        <v>181</v>
      </c>
      <c r="Q7" s="951" t="s">
        <v>186</v>
      </c>
      <c r="R7" s="952" t="s">
        <v>185</v>
      </c>
      <c r="S7" s="952" t="s">
        <v>181</v>
      </c>
      <c r="T7" s="953" t="s">
        <v>186</v>
      </c>
      <c r="U7" s="954" t="s">
        <v>185</v>
      </c>
      <c r="V7" s="954" t="s">
        <v>232</v>
      </c>
      <c r="W7" s="954" t="s">
        <v>181</v>
      </c>
      <c r="X7" s="1457"/>
      <c r="Y7" s="1457"/>
    </row>
    <row r="8" spans="1:25" ht="18.75" thickTop="1">
      <c r="A8" s="1361" t="s">
        <v>54</v>
      </c>
      <c r="B8" s="1361"/>
      <c r="C8" s="85">
        <v>0</v>
      </c>
      <c r="D8" s="85">
        <v>0</v>
      </c>
      <c r="E8" s="85">
        <v>9</v>
      </c>
      <c r="F8" s="336">
        <v>9</v>
      </c>
      <c r="G8" s="336">
        <v>8</v>
      </c>
      <c r="H8" s="336">
        <v>1</v>
      </c>
      <c r="I8" s="336">
        <v>0</v>
      </c>
      <c r="J8" s="336">
        <f>SUM(G8:I8)</f>
        <v>9</v>
      </c>
      <c r="K8" s="335">
        <v>260</v>
      </c>
      <c r="L8" s="335">
        <v>146</v>
      </c>
      <c r="M8" s="85">
        <f>SUM(K8:L8)</f>
        <v>406</v>
      </c>
      <c r="N8" s="85">
        <v>907</v>
      </c>
      <c r="O8" s="85">
        <v>432</v>
      </c>
      <c r="P8" s="85">
        <f>SUM(N8:O8)</f>
        <v>1339</v>
      </c>
      <c r="Q8" s="85">
        <v>31</v>
      </c>
      <c r="R8" s="85">
        <v>50</v>
      </c>
      <c r="S8" s="85">
        <f>SUM(Q8:R8)</f>
        <v>81</v>
      </c>
      <c r="T8" s="85">
        <v>1</v>
      </c>
      <c r="U8" s="85">
        <v>1</v>
      </c>
      <c r="V8" s="85">
        <v>74</v>
      </c>
      <c r="W8" s="85">
        <f>SUM(T8:V8)</f>
        <v>76</v>
      </c>
      <c r="X8" s="1355" t="s">
        <v>449</v>
      </c>
      <c r="Y8" s="1355"/>
    </row>
    <row r="9" spans="1:25" ht="18">
      <c r="A9" s="1358" t="s">
        <v>55</v>
      </c>
      <c r="B9" s="1358"/>
      <c r="C9" s="428">
        <v>0</v>
      </c>
      <c r="D9" s="428">
        <v>0</v>
      </c>
      <c r="E9" s="428">
        <v>20</v>
      </c>
      <c r="F9" s="428">
        <v>20</v>
      </c>
      <c r="G9" s="428">
        <v>19</v>
      </c>
      <c r="H9" s="428">
        <v>0</v>
      </c>
      <c r="I9" s="428">
        <v>1</v>
      </c>
      <c r="J9" s="428">
        <f>SUM(G9:I9)</f>
        <v>20</v>
      </c>
      <c r="K9" s="429">
        <v>482</v>
      </c>
      <c r="L9" s="429">
        <v>352</v>
      </c>
      <c r="M9" s="428">
        <f t="shared" ref="M9:M26" si="0">SUM(K9:L9)</f>
        <v>834</v>
      </c>
      <c r="N9" s="428">
        <v>1981</v>
      </c>
      <c r="O9" s="428">
        <v>1420</v>
      </c>
      <c r="P9" s="428">
        <f>SUM(N9:O9)</f>
        <v>3401</v>
      </c>
      <c r="Q9" s="428">
        <v>63</v>
      </c>
      <c r="R9" s="428">
        <v>279</v>
      </c>
      <c r="S9" s="428">
        <f>SUM(Q9:R9)</f>
        <v>342</v>
      </c>
      <c r="T9" s="428">
        <v>8</v>
      </c>
      <c r="U9" s="428">
        <v>2</v>
      </c>
      <c r="V9" s="428">
        <v>179</v>
      </c>
      <c r="W9" s="428">
        <f>SUM(T9:V9)</f>
        <v>189</v>
      </c>
      <c r="X9" s="1177" t="s">
        <v>191</v>
      </c>
      <c r="Y9" s="1177"/>
    </row>
    <row r="10" spans="1:25" ht="18">
      <c r="A10" s="1358" t="s">
        <v>56</v>
      </c>
      <c r="B10" s="1358"/>
      <c r="C10" s="428">
        <v>0</v>
      </c>
      <c r="D10" s="428">
        <v>0</v>
      </c>
      <c r="E10" s="428">
        <v>9</v>
      </c>
      <c r="F10" s="428">
        <v>9</v>
      </c>
      <c r="G10" s="428">
        <v>9</v>
      </c>
      <c r="H10" s="428">
        <v>0</v>
      </c>
      <c r="I10" s="428">
        <v>0</v>
      </c>
      <c r="J10" s="428">
        <f t="shared" ref="J10:J26" si="1">SUM(G10:I10)</f>
        <v>9</v>
      </c>
      <c r="K10" s="429">
        <v>156</v>
      </c>
      <c r="L10" s="429">
        <v>88</v>
      </c>
      <c r="M10" s="428">
        <f t="shared" si="0"/>
        <v>244</v>
      </c>
      <c r="N10" s="428">
        <v>588</v>
      </c>
      <c r="O10" s="428">
        <v>274</v>
      </c>
      <c r="P10" s="428">
        <f t="shared" ref="P10:P26" si="2">SUM(N10:O10)</f>
        <v>862</v>
      </c>
      <c r="Q10" s="428">
        <v>11</v>
      </c>
      <c r="R10" s="428">
        <v>100</v>
      </c>
      <c r="S10" s="428">
        <f t="shared" ref="S10:S26" si="3">SUM(Q10:R10)</f>
        <v>111</v>
      </c>
      <c r="T10" s="428">
        <v>4</v>
      </c>
      <c r="U10" s="428">
        <v>0</v>
      </c>
      <c r="V10" s="428">
        <v>60</v>
      </c>
      <c r="W10" s="428">
        <f t="shared" ref="W10:W26" si="4">SUM(T10:V10)</f>
        <v>64</v>
      </c>
      <c r="X10" s="1177" t="s">
        <v>192</v>
      </c>
      <c r="Y10" s="1177"/>
    </row>
    <row r="11" spans="1:25" ht="30.75" customHeight="1">
      <c r="A11" s="1538" t="s">
        <v>459</v>
      </c>
      <c r="B11" s="430" t="s">
        <v>344</v>
      </c>
      <c r="C11" s="428">
        <v>5</v>
      </c>
      <c r="D11" s="428">
        <v>3</v>
      </c>
      <c r="E11" s="428">
        <v>35</v>
      </c>
      <c r="F11" s="428">
        <v>43</v>
      </c>
      <c r="G11" s="428">
        <v>43</v>
      </c>
      <c r="H11" s="428">
        <v>0</v>
      </c>
      <c r="I11" s="428">
        <v>0</v>
      </c>
      <c r="J11" s="428">
        <f t="shared" si="1"/>
        <v>43</v>
      </c>
      <c r="K11" s="429">
        <v>1441</v>
      </c>
      <c r="L11" s="429">
        <v>914</v>
      </c>
      <c r="M11" s="428">
        <f t="shared" si="0"/>
        <v>2355</v>
      </c>
      <c r="N11" s="428">
        <v>5284</v>
      </c>
      <c r="O11" s="428">
        <v>3096</v>
      </c>
      <c r="P11" s="428">
        <f t="shared" si="2"/>
        <v>8380</v>
      </c>
      <c r="Q11" s="428">
        <v>62</v>
      </c>
      <c r="R11" s="428">
        <v>629</v>
      </c>
      <c r="S11" s="428">
        <f t="shared" si="3"/>
        <v>691</v>
      </c>
      <c r="T11" s="428">
        <v>61</v>
      </c>
      <c r="U11" s="428">
        <v>28</v>
      </c>
      <c r="V11" s="428">
        <v>330</v>
      </c>
      <c r="W11" s="428">
        <f t="shared" si="4"/>
        <v>419</v>
      </c>
      <c r="X11" s="427" t="s">
        <v>453</v>
      </c>
      <c r="Y11" s="1543" t="s">
        <v>179</v>
      </c>
    </row>
    <row r="12" spans="1:25" ht="18">
      <c r="A12" s="1539"/>
      <c r="B12" s="430" t="s">
        <v>345</v>
      </c>
      <c r="C12" s="428">
        <v>2</v>
      </c>
      <c r="D12" s="428">
        <v>2</v>
      </c>
      <c r="E12" s="428">
        <v>73</v>
      </c>
      <c r="F12" s="428">
        <v>77</v>
      </c>
      <c r="G12" s="428">
        <v>77</v>
      </c>
      <c r="H12" s="428">
        <v>0</v>
      </c>
      <c r="I12" s="428">
        <v>0</v>
      </c>
      <c r="J12" s="428">
        <f t="shared" si="1"/>
        <v>77</v>
      </c>
      <c r="K12" s="429">
        <v>2632</v>
      </c>
      <c r="L12" s="429">
        <v>1782</v>
      </c>
      <c r="M12" s="428">
        <f t="shared" si="0"/>
        <v>4414</v>
      </c>
      <c r="N12" s="428">
        <v>10372</v>
      </c>
      <c r="O12" s="428">
        <v>7090</v>
      </c>
      <c r="P12" s="428">
        <f t="shared" si="2"/>
        <v>17462</v>
      </c>
      <c r="Q12" s="428">
        <v>74</v>
      </c>
      <c r="R12" s="428">
        <v>1335</v>
      </c>
      <c r="S12" s="428">
        <f t="shared" si="3"/>
        <v>1409</v>
      </c>
      <c r="T12" s="428">
        <v>33</v>
      </c>
      <c r="U12" s="428">
        <v>23</v>
      </c>
      <c r="V12" s="428">
        <v>746</v>
      </c>
      <c r="W12" s="428">
        <f t="shared" si="4"/>
        <v>802</v>
      </c>
      <c r="X12" s="427" t="s">
        <v>454</v>
      </c>
      <c r="Y12" s="1544"/>
    </row>
    <row r="13" spans="1:25" ht="18">
      <c r="A13" s="1539"/>
      <c r="B13" s="430" t="s">
        <v>346</v>
      </c>
      <c r="C13" s="428">
        <v>0</v>
      </c>
      <c r="D13" s="428">
        <v>0</v>
      </c>
      <c r="E13" s="428">
        <v>7</v>
      </c>
      <c r="F13" s="428">
        <v>7</v>
      </c>
      <c r="G13" s="428">
        <v>7</v>
      </c>
      <c r="H13" s="428">
        <v>0</v>
      </c>
      <c r="I13" s="428">
        <v>0</v>
      </c>
      <c r="J13" s="428">
        <f t="shared" si="1"/>
        <v>7</v>
      </c>
      <c r="K13" s="429">
        <v>232</v>
      </c>
      <c r="L13" s="429">
        <v>97</v>
      </c>
      <c r="M13" s="428">
        <f t="shared" si="0"/>
        <v>329</v>
      </c>
      <c r="N13" s="428">
        <v>867</v>
      </c>
      <c r="O13" s="428">
        <v>277</v>
      </c>
      <c r="P13" s="428">
        <f t="shared" si="2"/>
        <v>1144</v>
      </c>
      <c r="Q13" s="428">
        <v>12</v>
      </c>
      <c r="R13" s="428">
        <v>102</v>
      </c>
      <c r="S13" s="428">
        <f t="shared" si="3"/>
        <v>114</v>
      </c>
      <c r="T13" s="428">
        <v>0</v>
      </c>
      <c r="U13" s="428">
        <v>0</v>
      </c>
      <c r="V13" s="428">
        <v>64</v>
      </c>
      <c r="W13" s="428">
        <f t="shared" si="4"/>
        <v>64</v>
      </c>
      <c r="X13" s="427" t="s">
        <v>455</v>
      </c>
      <c r="Y13" s="1544"/>
    </row>
    <row r="14" spans="1:25" ht="18">
      <c r="A14" s="1539"/>
      <c r="B14" s="430" t="s">
        <v>341</v>
      </c>
      <c r="C14" s="428">
        <v>0</v>
      </c>
      <c r="D14" s="428">
        <v>0</v>
      </c>
      <c r="E14" s="428">
        <v>41</v>
      </c>
      <c r="F14" s="428">
        <v>41</v>
      </c>
      <c r="G14" s="428">
        <v>41</v>
      </c>
      <c r="H14" s="428">
        <v>0</v>
      </c>
      <c r="I14" s="428">
        <v>0</v>
      </c>
      <c r="J14" s="428">
        <f t="shared" si="1"/>
        <v>41</v>
      </c>
      <c r="K14" s="429">
        <v>806</v>
      </c>
      <c r="L14" s="429">
        <v>603</v>
      </c>
      <c r="M14" s="428">
        <f t="shared" si="0"/>
        <v>1409</v>
      </c>
      <c r="N14" s="428">
        <v>3284</v>
      </c>
      <c r="O14" s="428">
        <v>2401</v>
      </c>
      <c r="P14" s="428">
        <f t="shared" si="2"/>
        <v>5685</v>
      </c>
      <c r="Q14" s="428">
        <v>22</v>
      </c>
      <c r="R14" s="428">
        <v>542</v>
      </c>
      <c r="S14" s="428">
        <f t="shared" si="3"/>
        <v>564</v>
      </c>
      <c r="T14" s="428">
        <v>1</v>
      </c>
      <c r="U14" s="428">
        <v>1</v>
      </c>
      <c r="V14" s="428">
        <v>340</v>
      </c>
      <c r="W14" s="428">
        <f t="shared" si="4"/>
        <v>342</v>
      </c>
      <c r="X14" s="427" t="s">
        <v>456</v>
      </c>
      <c r="Y14" s="1544"/>
    </row>
    <row r="15" spans="1:25" ht="18">
      <c r="A15" s="1539"/>
      <c r="B15" s="430" t="s">
        <v>342</v>
      </c>
      <c r="C15" s="428">
        <v>1</v>
      </c>
      <c r="D15" s="428">
        <v>1</v>
      </c>
      <c r="E15" s="428">
        <v>36</v>
      </c>
      <c r="F15" s="428">
        <v>38</v>
      </c>
      <c r="G15" s="428">
        <v>38</v>
      </c>
      <c r="H15" s="428">
        <v>0</v>
      </c>
      <c r="I15" s="428">
        <v>0</v>
      </c>
      <c r="J15" s="428">
        <f t="shared" si="1"/>
        <v>38</v>
      </c>
      <c r="K15" s="428">
        <v>1339</v>
      </c>
      <c r="L15" s="428">
        <v>881</v>
      </c>
      <c r="M15" s="428">
        <f t="shared" si="0"/>
        <v>2220</v>
      </c>
      <c r="N15" s="428">
        <v>4765</v>
      </c>
      <c r="O15" s="428">
        <v>3036</v>
      </c>
      <c r="P15" s="428">
        <f t="shared" si="2"/>
        <v>7801</v>
      </c>
      <c r="Q15" s="428">
        <v>48</v>
      </c>
      <c r="R15" s="428">
        <v>641</v>
      </c>
      <c r="S15" s="428">
        <f t="shared" si="3"/>
        <v>689</v>
      </c>
      <c r="T15" s="428">
        <v>19</v>
      </c>
      <c r="U15" s="428">
        <v>15</v>
      </c>
      <c r="V15" s="428">
        <v>352</v>
      </c>
      <c r="W15" s="428">
        <f t="shared" si="4"/>
        <v>386</v>
      </c>
      <c r="X15" s="427" t="s">
        <v>457</v>
      </c>
      <c r="Y15" s="1544"/>
    </row>
    <row r="16" spans="1:25" ht="18">
      <c r="A16" s="1540"/>
      <c r="B16" s="430" t="s">
        <v>343</v>
      </c>
      <c r="C16" s="428">
        <v>2</v>
      </c>
      <c r="D16" s="428">
        <v>2</v>
      </c>
      <c r="E16" s="428">
        <v>17</v>
      </c>
      <c r="F16" s="428">
        <v>21</v>
      </c>
      <c r="G16" s="428">
        <v>20</v>
      </c>
      <c r="H16" s="428">
        <v>0</v>
      </c>
      <c r="I16" s="428">
        <v>1</v>
      </c>
      <c r="J16" s="428">
        <f t="shared" si="1"/>
        <v>21</v>
      </c>
      <c r="K16" s="428">
        <v>823</v>
      </c>
      <c r="L16" s="428">
        <v>553</v>
      </c>
      <c r="M16" s="428">
        <f t="shared" si="0"/>
        <v>1376</v>
      </c>
      <c r="N16" s="428">
        <v>3351</v>
      </c>
      <c r="O16" s="428">
        <v>2247</v>
      </c>
      <c r="P16" s="428">
        <f t="shared" si="2"/>
        <v>5598</v>
      </c>
      <c r="Q16" s="428">
        <v>35</v>
      </c>
      <c r="R16" s="428">
        <v>409</v>
      </c>
      <c r="S16" s="428">
        <f t="shared" si="3"/>
        <v>444</v>
      </c>
      <c r="T16" s="428">
        <v>39</v>
      </c>
      <c r="U16" s="428">
        <v>28</v>
      </c>
      <c r="V16" s="428">
        <v>172</v>
      </c>
      <c r="W16" s="428">
        <f t="shared" si="4"/>
        <v>239</v>
      </c>
      <c r="X16" s="427" t="s">
        <v>458</v>
      </c>
      <c r="Y16" s="1545"/>
    </row>
    <row r="17" spans="1:25" ht="18">
      <c r="A17" s="431" t="s">
        <v>64</v>
      </c>
      <c r="B17" s="387"/>
      <c r="C17" s="85">
        <v>0</v>
      </c>
      <c r="D17" s="85">
        <v>0</v>
      </c>
      <c r="E17" s="85">
        <v>6</v>
      </c>
      <c r="F17" s="85">
        <v>6</v>
      </c>
      <c r="G17" s="85">
        <v>6</v>
      </c>
      <c r="H17" s="85">
        <v>0</v>
      </c>
      <c r="I17" s="85">
        <v>0</v>
      </c>
      <c r="J17" s="85">
        <f t="shared" si="1"/>
        <v>6</v>
      </c>
      <c r="K17" s="85">
        <v>218</v>
      </c>
      <c r="L17" s="85">
        <v>144</v>
      </c>
      <c r="M17" s="85">
        <f t="shared" si="0"/>
        <v>362</v>
      </c>
      <c r="N17" s="85">
        <v>696</v>
      </c>
      <c r="O17" s="85">
        <v>457</v>
      </c>
      <c r="P17" s="85">
        <f t="shared" si="2"/>
        <v>1153</v>
      </c>
      <c r="Q17" s="85">
        <v>9</v>
      </c>
      <c r="R17" s="85">
        <v>72</v>
      </c>
      <c r="S17" s="85">
        <f t="shared" si="3"/>
        <v>81</v>
      </c>
      <c r="T17" s="85">
        <v>5</v>
      </c>
      <c r="U17" s="85">
        <v>3</v>
      </c>
      <c r="V17" s="85">
        <v>50</v>
      </c>
      <c r="W17" s="85">
        <f t="shared" si="4"/>
        <v>58</v>
      </c>
      <c r="X17" s="1359" t="s">
        <v>367</v>
      </c>
      <c r="Y17" s="1360"/>
    </row>
    <row r="18" spans="1:25" ht="18">
      <c r="A18" s="1358" t="s">
        <v>65</v>
      </c>
      <c r="B18" s="1358"/>
      <c r="C18" s="428">
        <v>3</v>
      </c>
      <c r="D18" s="428">
        <v>2</v>
      </c>
      <c r="E18" s="428">
        <v>19</v>
      </c>
      <c r="F18" s="428">
        <v>24</v>
      </c>
      <c r="G18" s="428">
        <v>19</v>
      </c>
      <c r="H18" s="428">
        <v>0</v>
      </c>
      <c r="I18" s="428">
        <v>5</v>
      </c>
      <c r="J18" s="428">
        <f t="shared" si="1"/>
        <v>24</v>
      </c>
      <c r="K18" s="428">
        <v>1074</v>
      </c>
      <c r="L18" s="428">
        <v>538</v>
      </c>
      <c r="M18" s="428">
        <f t="shared" si="0"/>
        <v>1612</v>
      </c>
      <c r="N18" s="428">
        <v>4206</v>
      </c>
      <c r="O18" s="428">
        <v>1915</v>
      </c>
      <c r="P18" s="428">
        <f t="shared" si="2"/>
        <v>6121</v>
      </c>
      <c r="Q18" s="428">
        <v>63</v>
      </c>
      <c r="R18" s="428">
        <v>418</v>
      </c>
      <c r="S18" s="428">
        <f t="shared" si="3"/>
        <v>481</v>
      </c>
      <c r="T18" s="428">
        <v>37</v>
      </c>
      <c r="U18" s="428">
        <v>16</v>
      </c>
      <c r="V18" s="428">
        <v>229</v>
      </c>
      <c r="W18" s="428">
        <f t="shared" si="4"/>
        <v>282</v>
      </c>
      <c r="X18" s="1177" t="s">
        <v>199</v>
      </c>
      <c r="Y18" s="1177"/>
    </row>
    <row r="19" spans="1:25" ht="18">
      <c r="A19" s="1358" t="s">
        <v>66</v>
      </c>
      <c r="B19" s="1358"/>
      <c r="C19" s="428">
        <v>8</v>
      </c>
      <c r="D19" s="428">
        <v>7</v>
      </c>
      <c r="E19" s="428">
        <v>18</v>
      </c>
      <c r="F19" s="428">
        <v>33</v>
      </c>
      <c r="G19" s="428">
        <v>31</v>
      </c>
      <c r="H19" s="428">
        <v>0</v>
      </c>
      <c r="I19" s="428">
        <v>2</v>
      </c>
      <c r="J19" s="428">
        <f t="shared" si="1"/>
        <v>33</v>
      </c>
      <c r="K19" s="428">
        <v>1667</v>
      </c>
      <c r="L19" s="428">
        <v>903</v>
      </c>
      <c r="M19" s="428">
        <f t="shared" si="0"/>
        <v>2570</v>
      </c>
      <c r="N19" s="428">
        <v>6667</v>
      </c>
      <c r="O19" s="428">
        <v>3472</v>
      </c>
      <c r="P19" s="428">
        <f t="shared" si="2"/>
        <v>10139</v>
      </c>
      <c r="Q19" s="428">
        <v>193</v>
      </c>
      <c r="R19" s="428">
        <v>604</v>
      </c>
      <c r="S19" s="428">
        <f t="shared" si="3"/>
        <v>797</v>
      </c>
      <c r="T19" s="428">
        <v>212</v>
      </c>
      <c r="U19" s="428">
        <v>130</v>
      </c>
      <c r="V19" s="428">
        <v>80</v>
      </c>
      <c r="W19" s="428">
        <f t="shared" si="4"/>
        <v>422</v>
      </c>
      <c r="X19" s="1177" t="s">
        <v>200</v>
      </c>
      <c r="Y19" s="1177"/>
    </row>
    <row r="20" spans="1:25" ht="18">
      <c r="A20" s="1358" t="s">
        <v>67</v>
      </c>
      <c r="B20" s="1358"/>
      <c r="C20" s="428">
        <v>28</v>
      </c>
      <c r="D20" s="428">
        <v>19</v>
      </c>
      <c r="E20" s="428">
        <v>20</v>
      </c>
      <c r="F20" s="428">
        <v>67</v>
      </c>
      <c r="G20" s="428">
        <v>44</v>
      </c>
      <c r="H20" s="428">
        <v>16</v>
      </c>
      <c r="I20" s="428">
        <v>7</v>
      </c>
      <c r="J20" s="428">
        <f t="shared" si="1"/>
        <v>67</v>
      </c>
      <c r="K20" s="428">
        <v>3181</v>
      </c>
      <c r="L20" s="428">
        <v>1396</v>
      </c>
      <c r="M20" s="428">
        <f t="shared" si="0"/>
        <v>4577</v>
      </c>
      <c r="N20" s="428">
        <v>12446</v>
      </c>
      <c r="O20" s="428">
        <v>5621</v>
      </c>
      <c r="P20" s="428">
        <f t="shared" si="2"/>
        <v>18067</v>
      </c>
      <c r="Q20" s="428">
        <v>167</v>
      </c>
      <c r="R20" s="428">
        <v>1075</v>
      </c>
      <c r="S20" s="428">
        <f t="shared" si="3"/>
        <v>1242</v>
      </c>
      <c r="T20" s="428">
        <v>486</v>
      </c>
      <c r="U20" s="428">
        <v>264</v>
      </c>
      <c r="V20" s="428">
        <v>67</v>
      </c>
      <c r="W20" s="428">
        <f t="shared" si="4"/>
        <v>817</v>
      </c>
      <c r="X20" s="1177" t="s">
        <v>450</v>
      </c>
      <c r="Y20" s="1177"/>
    </row>
    <row r="21" spans="1:25" ht="18">
      <c r="A21" s="1358" t="s">
        <v>137</v>
      </c>
      <c r="B21" s="1358"/>
      <c r="C21" s="428">
        <v>4</v>
      </c>
      <c r="D21" s="428">
        <v>5</v>
      </c>
      <c r="E21" s="428">
        <v>23</v>
      </c>
      <c r="F21" s="428">
        <v>32</v>
      </c>
      <c r="G21" s="428">
        <v>21</v>
      </c>
      <c r="H21" s="428">
        <v>0</v>
      </c>
      <c r="I21" s="428">
        <v>11</v>
      </c>
      <c r="J21" s="428">
        <f t="shared" si="1"/>
        <v>32</v>
      </c>
      <c r="K21" s="428">
        <v>713</v>
      </c>
      <c r="L21" s="428">
        <v>365</v>
      </c>
      <c r="M21" s="428">
        <f t="shared" si="0"/>
        <v>1078</v>
      </c>
      <c r="N21" s="428">
        <v>3282</v>
      </c>
      <c r="O21" s="428">
        <v>1464</v>
      </c>
      <c r="P21" s="428">
        <f t="shared" si="2"/>
        <v>4746</v>
      </c>
      <c r="Q21" s="428">
        <v>133</v>
      </c>
      <c r="R21" s="428">
        <v>279</v>
      </c>
      <c r="S21" s="428">
        <f t="shared" si="3"/>
        <v>412</v>
      </c>
      <c r="T21" s="428">
        <v>47</v>
      </c>
      <c r="U21" s="428">
        <v>35</v>
      </c>
      <c r="V21" s="428">
        <v>144</v>
      </c>
      <c r="W21" s="428">
        <f t="shared" si="4"/>
        <v>226</v>
      </c>
      <c r="X21" s="1177" t="s">
        <v>451</v>
      </c>
      <c r="Y21" s="1177"/>
    </row>
    <row r="22" spans="1:25" ht="18">
      <c r="A22" s="1358" t="s">
        <v>69</v>
      </c>
      <c r="B22" s="1358"/>
      <c r="C22" s="428">
        <v>2</v>
      </c>
      <c r="D22" s="428">
        <v>1</v>
      </c>
      <c r="E22" s="428">
        <v>10</v>
      </c>
      <c r="F22" s="428">
        <v>13</v>
      </c>
      <c r="G22" s="428">
        <v>13</v>
      </c>
      <c r="H22" s="428">
        <v>0</v>
      </c>
      <c r="I22" s="428">
        <v>0</v>
      </c>
      <c r="J22" s="428">
        <f t="shared" si="1"/>
        <v>13</v>
      </c>
      <c r="K22" s="428">
        <v>595</v>
      </c>
      <c r="L22" s="428">
        <v>273</v>
      </c>
      <c r="M22" s="428">
        <f t="shared" si="0"/>
        <v>868</v>
      </c>
      <c r="N22" s="428">
        <v>2587</v>
      </c>
      <c r="O22" s="428">
        <v>1183</v>
      </c>
      <c r="P22" s="428">
        <f t="shared" si="2"/>
        <v>3770</v>
      </c>
      <c r="Q22" s="428">
        <v>23</v>
      </c>
      <c r="R22" s="428">
        <v>184</v>
      </c>
      <c r="S22" s="428">
        <f t="shared" si="3"/>
        <v>207</v>
      </c>
      <c r="T22" s="428">
        <v>69</v>
      </c>
      <c r="U22" s="428">
        <v>34</v>
      </c>
      <c r="V22" s="428">
        <v>59</v>
      </c>
      <c r="W22" s="428">
        <f t="shared" si="4"/>
        <v>162</v>
      </c>
      <c r="X22" s="1177" t="s">
        <v>452</v>
      </c>
      <c r="Y22" s="1177"/>
    </row>
    <row r="23" spans="1:25" ht="18">
      <c r="A23" s="1358" t="s">
        <v>70</v>
      </c>
      <c r="B23" s="1358"/>
      <c r="C23" s="428">
        <v>2</v>
      </c>
      <c r="D23" s="428">
        <v>1</v>
      </c>
      <c r="E23" s="428">
        <v>10</v>
      </c>
      <c r="F23" s="428">
        <v>13</v>
      </c>
      <c r="G23" s="428">
        <v>12</v>
      </c>
      <c r="H23" s="428">
        <v>1</v>
      </c>
      <c r="I23" s="428">
        <v>0</v>
      </c>
      <c r="J23" s="428">
        <f t="shared" si="1"/>
        <v>13</v>
      </c>
      <c r="K23" s="428">
        <v>371</v>
      </c>
      <c r="L23" s="428">
        <v>157</v>
      </c>
      <c r="M23" s="428">
        <f t="shared" si="0"/>
        <v>528</v>
      </c>
      <c r="N23" s="428">
        <v>1500</v>
      </c>
      <c r="O23" s="428">
        <v>614</v>
      </c>
      <c r="P23" s="428">
        <f t="shared" si="2"/>
        <v>2114</v>
      </c>
      <c r="Q23" s="428">
        <v>51</v>
      </c>
      <c r="R23" s="428">
        <v>149</v>
      </c>
      <c r="S23" s="428">
        <f t="shared" si="3"/>
        <v>200</v>
      </c>
      <c r="T23" s="428">
        <v>22</v>
      </c>
      <c r="U23" s="428">
        <v>10</v>
      </c>
      <c r="V23" s="428">
        <v>82</v>
      </c>
      <c r="W23" s="428">
        <f t="shared" si="4"/>
        <v>114</v>
      </c>
      <c r="X23" s="1177" t="s">
        <v>204</v>
      </c>
      <c r="Y23" s="1177"/>
    </row>
    <row r="24" spans="1:25" ht="18">
      <c r="A24" s="1358" t="s">
        <v>71</v>
      </c>
      <c r="B24" s="1358"/>
      <c r="C24" s="428">
        <v>5</v>
      </c>
      <c r="D24" s="428">
        <v>5</v>
      </c>
      <c r="E24" s="428">
        <v>46</v>
      </c>
      <c r="F24" s="428">
        <v>56</v>
      </c>
      <c r="G24" s="428">
        <v>36</v>
      </c>
      <c r="H24" s="428">
        <v>8</v>
      </c>
      <c r="I24" s="428">
        <v>12</v>
      </c>
      <c r="J24" s="428">
        <f t="shared" si="1"/>
        <v>56</v>
      </c>
      <c r="K24" s="428">
        <v>1525</v>
      </c>
      <c r="L24" s="428">
        <v>718</v>
      </c>
      <c r="M24" s="428">
        <f t="shared" si="0"/>
        <v>2243</v>
      </c>
      <c r="N24" s="428">
        <v>5987</v>
      </c>
      <c r="O24" s="428">
        <v>2555</v>
      </c>
      <c r="P24" s="428">
        <f t="shared" si="2"/>
        <v>8542</v>
      </c>
      <c r="Q24" s="428">
        <v>199</v>
      </c>
      <c r="R24" s="428">
        <v>373</v>
      </c>
      <c r="S24" s="428">
        <f t="shared" si="3"/>
        <v>572</v>
      </c>
      <c r="T24" s="428">
        <v>53</v>
      </c>
      <c r="U24" s="428">
        <v>33</v>
      </c>
      <c r="V24" s="428">
        <v>365</v>
      </c>
      <c r="W24" s="428">
        <f t="shared" si="4"/>
        <v>451</v>
      </c>
      <c r="X24" s="1177" t="s">
        <v>205</v>
      </c>
      <c r="Y24" s="1177"/>
    </row>
    <row r="25" spans="1:25" ht="18">
      <c r="A25" s="1358" t="s">
        <v>72</v>
      </c>
      <c r="B25" s="1358"/>
      <c r="C25" s="428">
        <v>2</v>
      </c>
      <c r="D25" s="428">
        <v>2</v>
      </c>
      <c r="E25" s="428">
        <v>4</v>
      </c>
      <c r="F25" s="428">
        <v>8</v>
      </c>
      <c r="G25" s="428">
        <v>2</v>
      </c>
      <c r="H25" s="428">
        <v>0</v>
      </c>
      <c r="I25" s="428">
        <v>6</v>
      </c>
      <c r="J25" s="428">
        <f t="shared" si="1"/>
        <v>8</v>
      </c>
      <c r="K25" s="428">
        <v>266</v>
      </c>
      <c r="L25" s="428">
        <v>132</v>
      </c>
      <c r="M25" s="428">
        <f t="shared" si="0"/>
        <v>398</v>
      </c>
      <c r="N25" s="428">
        <v>1191</v>
      </c>
      <c r="O25" s="428">
        <v>574</v>
      </c>
      <c r="P25" s="428">
        <f t="shared" si="2"/>
        <v>1765</v>
      </c>
      <c r="Q25" s="428">
        <v>60</v>
      </c>
      <c r="R25" s="428">
        <v>71</v>
      </c>
      <c r="S25" s="428">
        <f t="shared" si="3"/>
        <v>131</v>
      </c>
      <c r="T25" s="428">
        <v>43</v>
      </c>
      <c r="U25" s="428">
        <v>25</v>
      </c>
      <c r="V25" s="428">
        <v>27</v>
      </c>
      <c r="W25" s="428">
        <f t="shared" si="4"/>
        <v>95</v>
      </c>
      <c r="X25" s="1177" t="s">
        <v>206</v>
      </c>
      <c r="Y25" s="1177"/>
    </row>
    <row r="26" spans="1:25" ht="18">
      <c r="A26" s="1357" t="s">
        <v>73</v>
      </c>
      <c r="B26" s="1357"/>
      <c r="C26" s="322">
        <v>0</v>
      </c>
      <c r="D26" s="322">
        <v>0</v>
      </c>
      <c r="E26" s="322">
        <v>179</v>
      </c>
      <c r="F26" s="322">
        <v>179</v>
      </c>
      <c r="G26" s="322">
        <v>179</v>
      </c>
      <c r="H26" s="322">
        <v>0</v>
      </c>
      <c r="I26" s="322">
        <v>0</v>
      </c>
      <c r="J26" s="85">
        <f t="shared" si="1"/>
        <v>179</v>
      </c>
      <c r="K26" s="322">
        <v>6102</v>
      </c>
      <c r="L26" s="322">
        <v>3197</v>
      </c>
      <c r="M26" s="85">
        <f t="shared" si="0"/>
        <v>9299</v>
      </c>
      <c r="N26" s="322">
        <v>27775</v>
      </c>
      <c r="O26" s="322">
        <v>12623</v>
      </c>
      <c r="P26" s="337">
        <f t="shared" si="2"/>
        <v>40398</v>
      </c>
      <c r="Q26" s="322">
        <v>190</v>
      </c>
      <c r="R26" s="322">
        <v>1076</v>
      </c>
      <c r="S26" s="337">
        <f t="shared" si="3"/>
        <v>1266</v>
      </c>
      <c r="T26" s="322">
        <v>302</v>
      </c>
      <c r="U26" s="322">
        <v>246</v>
      </c>
      <c r="V26" s="322">
        <v>1162</v>
      </c>
      <c r="W26" s="337">
        <f t="shared" si="4"/>
        <v>1710</v>
      </c>
      <c r="X26" s="1356" t="s">
        <v>382</v>
      </c>
      <c r="Y26" s="1356"/>
    </row>
    <row r="27" spans="1:25" ht="18">
      <c r="A27" s="1362" t="s">
        <v>32</v>
      </c>
      <c r="B27" s="1362"/>
      <c r="C27" s="334">
        <f>SUM(C8:C26)</f>
        <v>64</v>
      </c>
      <c r="D27" s="334">
        <f t="shared" ref="D27:H27" si="5">SUM(D8:D26)</f>
        <v>50</v>
      </c>
      <c r="E27" s="334">
        <f t="shared" si="5"/>
        <v>582</v>
      </c>
      <c r="F27" s="334">
        <f t="shared" si="5"/>
        <v>696</v>
      </c>
      <c r="G27" s="334">
        <f>SUM(G8:G26)</f>
        <v>625</v>
      </c>
      <c r="H27" s="334">
        <f t="shared" si="5"/>
        <v>26</v>
      </c>
      <c r="I27" s="334">
        <f>SUM(I8:I26)</f>
        <v>45</v>
      </c>
      <c r="J27" s="333">
        <f t="shared" ref="J27" si="6">SUM(J8:J26)</f>
        <v>696</v>
      </c>
      <c r="K27" s="333">
        <f t="shared" ref="K27" si="7">SUM(K8:K26)</f>
        <v>23883</v>
      </c>
      <c r="L27" s="333">
        <f t="shared" ref="L27:M27" si="8">SUM(L8:L26)</f>
        <v>13239</v>
      </c>
      <c r="M27" s="333">
        <f t="shared" si="8"/>
        <v>37122</v>
      </c>
      <c r="N27" s="333">
        <f t="shared" ref="N27" si="9">SUM(N8:N26)</f>
        <v>97736</v>
      </c>
      <c r="O27" s="333">
        <f t="shared" ref="O27" si="10">SUM(O8:O26)</f>
        <v>50751</v>
      </c>
      <c r="P27" s="333">
        <f t="shared" ref="P27" si="11">SUM(P8:P26)</f>
        <v>148487</v>
      </c>
      <c r="Q27" s="333">
        <f t="shared" ref="Q27" si="12">SUM(Q8:Q26)</f>
        <v>1446</v>
      </c>
      <c r="R27" s="333">
        <f t="shared" ref="R27" si="13">SUM(R8:R26)</f>
        <v>8388</v>
      </c>
      <c r="S27" s="333">
        <f t="shared" ref="S27" si="14">SUM(S8:S26)</f>
        <v>9834</v>
      </c>
      <c r="T27" s="333">
        <f t="shared" ref="T27" si="15">SUM(T8:T26)</f>
        <v>1442</v>
      </c>
      <c r="U27" s="333">
        <f t="shared" ref="U27" si="16">SUM(U8:U26)</f>
        <v>894</v>
      </c>
      <c r="V27" s="333">
        <f t="shared" ref="V27:W27" si="17">SUM(V8:V26)</f>
        <v>4582</v>
      </c>
      <c r="W27" s="333">
        <f t="shared" si="17"/>
        <v>6918</v>
      </c>
      <c r="X27" s="1181" t="s">
        <v>181</v>
      </c>
      <c r="Y27" s="1181"/>
    </row>
    <row r="28" spans="1: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2:20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2:20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2:20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2:20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2:20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2:20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2:20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2:20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2:20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2:20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2:20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2:20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2:20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58" spans="2:20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2:20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2:20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2:20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2:20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2:20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2:20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2:20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2:20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2:20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2:20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2:20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2:20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2:20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2:20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2:20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2:20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2:20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2:20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2:20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2:20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2:20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2:20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94" spans="1:20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27" spans="1:20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pans="1:20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3:19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3:19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spans="3:19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spans="3:19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spans="3:19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spans="3:19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spans="3:19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spans="3:19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pans="3:19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pans="3:19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spans="3:19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spans="3:19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spans="3:19"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3:19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3:19"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spans="3:19"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pans="3:19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pans="3:19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spans="3:19"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spans="3:19"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pans="3:19"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</sheetData>
  <mergeCells count="20">
    <mergeCell ref="A1:Y1"/>
    <mergeCell ref="A2:W2"/>
    <mergeCell ref="A3:B3"/>
    <mergeCell ref="X4:Y7"/>
    <mergeCell ref="T4:W4"/>
    <mergeCell ref="V3:W3"/>
    <mergeCell ref="A11:A16"/>
    <mergeCell ref="K5:M5"/>
    <mergeCell ref="N5:P5"/>
    <mergeCell ref="Q5:S5"/>
    <mergeCell ref="Y11:Y16"/>
    <mergeCell ref="A4:B7"/>
    <mergeCell ref="C4:F4"/>
    <mergeCell ref="C5:F5"/>
    <mergeCell ref="G4:J4"/>
    <mergeCell ref="G5:J5"/>
    <mergeCell ref="K4:M4"/>
    <mergeCell ref="N4:P4"/>
    <mergeCell ref="Q4:S4"/>
    <mergeCell ref="T5:W5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dimension ref="A1:S119"/>
  <sheetViews>
    <sheetView rightToLeft="1" topLeftCell="A7" workbookViewId="0">
      <selection sqref="A1:S27"/>
    </sheetView>
  </sheetViews>
  <sheetFormatPr defaultRowHeight="12.75"/>
  <cols>
    <col min="18" max="18" width="16.7109375" customWidth="1"/>
  </cols>
  <sheetData>
    <row r="1" spans="1:19" ht="18">
      <c r="A1" s="1481" t="s">
        <v>368</v>
      </c>
      <c r="B1" s="1481"/>
      <c r="C1" s="1481"/>
      <c r="D1" s="1481"/>
      <c r="E1" s="1481"/>
      <c r="F1" s="1481"/>
      <c r="G1" s="1481"/>
      <c r="H1" s="1481"/>
      <c r="I1" s="1481"/>
      <c r="J1" s="1481"/>
      <c r="K1" s="1481"/>
      <c r="L1" s="1481"/>
      <c r="M1" s="1481"/>
      <c r="N1" s="1481"/>
      <c r="O1" s="1481"/>
      <c r="P1" s="1481"/>
      <c r="Q1" s="1481"/>
      <c r="R1" s="1481"/>
      <c r="S1" s="1481"/>
    </row>
    <row r="2" spans="1:19" ht="41.25" customHeight="1">
      <c r="A2" s="1519" t="s">
        <v>430</v>
      </c>
      <c r="B2" s="1519"/>
      <c r="C2" s="1519"/>
      <c r="D2" s="1519"/>
      <c r="E2" s="1519"/>
      <c r="F2" s="1519"/>
      <c r="G2" s="1519"/>
      <c r="H2" s="1519"/>
      <c r="I2" s="1519"/>
      <c r="J2" s="1519"/>
      <c r="K2" s="1519"/>
      <c r="L2" s="1519"/>
      <c r="M2" s="1519"/>
      <c r="N2" s="1519"/>
      <c r="O2" s="1519"/>
      <c r="P2" s="1519"/>
      <c r="Q2" s="1519"/>
      <c r="R2" s="1519"/>
      <c r="S2" s="1519"/>
    </row>
    <row r="3" spans="1:19" ht="18.75" thickBot="1">
      <c r="A3" s="1527" t="s">
        <v>519</v>
      </c>
      <c r="B3" s="1527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100"/>
      <c r="O3" s="100"/>
      <c r="P3" s="1527" t="s">
        <v>350</v>
      </c>
      <c r="Q3" s="1527"/>
      <c r="R3" s="1192"/>
      <c r="S3" s="1192"/>
    </row>
    <row r="4" spans="1:19" ht="16.5" thickTop="1">
      <c r="A4" s="1528" t="s">
        <v>41</v>
      </c>
      <c r="B4" s="1528"/>
      <c r="C4" s="1528" t="s">
        <v>42</v>
      </c>
      <c r="D4" s="1528"/>
      <c r="E4" s="1528" t="s">
        <v>43</v>
      </c>
      <c r="F4" s="1528"/>
      <c r="G4" s="1528" t="s">
        <v>44</v>
      </c>
      <c r="H4" s="1528"/>
      <c r="I4" s="1528" t="s">
        <v>74</v>
      </c>
      <c r="J4" s="1528"/>
      <c r="K4" s="1528" t="s">
        <v>45</v>
      </c>
      <c r="L4" s="1528"/>
      <c r="M4" s="1528" t="s">
        <v>75</v>
      </c>
      <c r="N4" s="1528"/>
      <c r="O4" s="1528" t="s">
        <v>181</v>
      </c>
      <c r="P4" s="1528"/>
      <c r="Q4" s="1528"/>
      <c r="R4" s="1430" t="s">
        <v>180</v>
      </c>
      <c r="S4" s="1430"/>
    </row>
    <row r="5" spans="1:19" ht="15.75">
      <c r="A5" s="1529"/>
      <c r="B5" s="1529"/>
      <c r="C5" s="1555" t="s">
        <v>254</v>
      </c>
      <c r="D5" s="1555"/>
      <c r="E5" s="1555" t="s">
        <v>253</v>
      </c>
      <c r="F5" s="1555"/>
      <c r="G5" s="1555" t="s">
        <v>224</v>
      </c>
      <c r="H5" s="1555"/>
      <c r="I5" s="1555" t="s">
        <v>252</v>
      </c>
      <c r="J5" s="1555"/>
      <c r="K5" s="1555" t="s">
        <v>251</v>
      </c>
      <c r="L5" s="1555"/>
      <c r="M5" s="1555" t="s">
        <v>241</v>
      </c>
      <c r="N5" s="1555"/>
      <c r="O5" s="1529" t="s">
        <v>32</v>
      </c>
      <c r="P5" s="1529"/>
      <c r="Q5" s="1529"/>
      <c r="R5" s="1431"/>
      <c r="S5" s="1431"/>
    </row>
    <row r="6" spans="1:19" ht="15.75">
      <c r="A6" s="1529"/>
      <c r="B6" s="1529"/>
      <c r="C6" s="433" t="s">
        <v>131</v>
      </c>
      <c r="D6" s="434" t="s">
        <v>34</v>
      </c>
      <c r="E6" s="433" t="s">
        <v>131</v>
      </c>
      <c r="F6" s="434" t="s">
        <v>34</v>
      </c>
      <c r="G6" s="433" t="s">
        <v>131</v>
      </c>
      <c r="H6" s="434" t="s">
        <v>34</v>
      </c>
      <c r="I6" s="433" t="s">
        <v>131</v>
      </c>
      <c r="J6" s="434" t="s">
        <v>34</v>
      </c>
      <c r="K6" s="433" t="s">
        <v>131</v>
      </c>
      <c r="L6" s="434" t="s">
        <v>34</v>
      </c>
      <c r="M6" s="433" t="s">
        <v>131</v>
      </c>
      <c r="N6" s="434" t="s">
        <v>34</v>
      </c>
      <c r="O6" s="433" t="s">
        <v>131</v>
      </c>
      <c r="P6" s="434" t="s">
        <v>34</v>
      </c>
      <c r="Q6" s="434" t="s">
        <v>32</v>
      </c>
      <c r="R6" s="1431"/>
      <c r="S6" s="1431"/>
    </row>
    <row r="7" spans="1:19" ht="16.5" thickBot="1">
      <c r="A7" s="1530"/>
      <c r="B7" s="1530"/>
      <c r="C7" s="436" t="s">
        <v>186</v>
      </c>
      <c r="D7" s="436" t="s">
        <v>185</v>
      </c>
      <c r="E7" s="436" t="s">
        <v>186</v>
      </c>
      <c r="F7" s="436" t="s">
        <v>185</v>
      </c>
      <c r="G7" s="436" t="s">
        <v>186</v>
      </c>
      <c r="H7" s="436" t="s">
        <v>185</v>
      </c>
      <c r="I7" s="436" t="s">
        <v>186</v>
      </c>
      <c r="J7" s="436" t="s">
        <v>185</v>
      </c>
      <c r="K7" s="436" t="s">
        <v>186</v>
      </c>
      <c r="L7" s="436" t="s">
        <v>185</v>
      </c>
      <c r="M7" s="436" t="s">
        <v>186</v>
      </c>
      <c r="N7" s="436" t="s">
        <v>185</v>
      </c>
      <c r="O7" s="436" t="s">
        <v>186</v>
      </c>
      <c r="P7" s="436" t="s">
        <v>185</v>
      </c>
      <c r="Q7" s="436" t="s">
        <v>181</v>
      </c>
      <c r="R7" s="1432"/>
      <c r="S7" s="1432"/>
    </row>
    <row r="8" spans="1:19" ht="16.5" thickTop="1">
      <c r="A8" s="1334" t="s">
        <v>54</v>
      </c>
      <c r="B8" s="1334"/>
      <c r="C8" s="437">
        <v>19</v>
      </c>
      <c r="D8" s="437">
        <v>12</v>
      </c>
      <c r="E8" s="437">
        <v>225</v>
      </c>
      <c r="F8" s="437">
        <v>129</v>
      </c>
      <c r="G8" s="437">
        <v>14</v>
      </c>
      <c r="H8" s="437">
        <v>5</v>
      </c>
      <c r="I8" s="437">
        <v>2</v>
      </c>
      <c r="J8" s="437">
        <v>0</v>
      </c>
      <c r="K8" s="437">
        <v>0</v>
      </c>
      <c r="L8" s="437">
        <v>0</v>
      </c>
      <c r="M8" s="437">
        <v>0</v>
      </c>
      <c r="N8" s="437">
        <v>0</v>
      </c>
      <c r="O8" s="437">
        <f t="shared" ref="O8:O26" si="0">M8+K8+I8+G8+E8+C8</f>
        <v>260</v>
      </c>
      <c r="P8" s="437">
        <f t="shared" ref="P8:P26" si="1">N8+L8+J8+H8+F8+D8</f>
        <v>146</v>
      </c>
      <c r="Q8" s="437">
        <f t="shared" ref="Q8:Q27" si="2">SUM(O8:P8)</f>
        <v>406</v>
      </c>
      <c r="R8" s="1078" t="s">
        <v>449</v>
      </c>
      <c r="S8" s="1078"/>
    </row>
    <row r="9" spans="1:19" ht="15.75">
      <c r="A9" s="1323" t="s">
        <v>55</v>
      </c>
      <c r="B9" s="1323"/>
      <c r="C9" s="439">
        <v>30</v>
      </c>
      <c r="D9" s="439">
        <v>29</v>
      </c>
      <c r="E9" s="439">
        <v>405</v>
      </c>
      <c r="F9" s="439">
        <v>283</v>
      </c>
      <c r="G9" s="439">
        <v>43</v>
      </c>
      <c r="H9" s="439">
        <v>38</v>
      </c>
      <c r="I9" s="439">
        <v>3</v>
      </c>
      <c r="J9" s="439">
        <v>2</v>
      </c>
      <c r="K9" s="439">
        <v>1</v>
      </c>
      <c r="L9" s="439">
        <v>1</v>
      </c>
      <c r="M9" s="439">
        <v>0</v>
      </c>
      <c r="N9" s="439">
        <v>0</v>
      </c>
      <c r="O9" s="439">
        <f t="shared" si="0"/>
        <v>482</v>
      </c>
      <c r="P9" s="439">
        <f t="shared" si="1"/>
        <v>353</v>
      </c>
      <c r="Q9" s="439">
        <f t="shared" si="2"/>
        <v>835</v>
      </c>
      <c r="R9" s="1077" t="s">
        <v>191</v>
      </c>
      <c r="S9" s="1077"/>
    </row>
    <row r="10" spans="1:19" ht="15.75">
      <c r="A10" s="1323" t="s">
        <v>56</v>
      </c>
      <c r="B10" s="1323"/>
      <c r="C10" s="439">
        <v>12</v>
      </c>
      <c r="D10" s="439">
        <v>7</v>
      </c>
      <c r="E10" s="439">
        <v>139</v>
      </c>
      <c r="F10" s="439">
        <v>78</v>
      </c>
      <c r="G10" s="439">
        <v>4</v>
      </c>
      <c r="H10" s="439">
        <v>2</v>
      </c>
      <c r="I10" s="439">
        <v>1</v>
      </c>
      <c r="J10" s="439">
        <v>0</v>
      </c>
      <c r="K10" s="439">
        <v>0</v>
      </c>
      <c r="L10" s="439">
        <v>1</v>
      </c>
      <c r="M10" s="439">
        <v>0</v>
      </c>
      <c r="N10" s="439">
        <v>0</v>
      </c>
      <c r="O10" s="439">
        <f t="shared" si="0"/>
        <v>156</v>
      </c>
      <c r="P10" s="439">
        <f t="shared" si="1"/>
        <v>88</v>
      </c>
      <c r="Q10" s="439">
        <f t="shared" si="2"/>
        <v>244</v>
      </c>
      <c r="R10" s="1077" t="s">
        <v>192</v>
      </c>
      <c r="S10" s="1077"/>
    </row>
    <row r="11" spans="1:19" ht="21" customHeight="1">
      <c r="A11" s="1552" t="s">
        <v>363</v>
      </c>
      <c r="B11" s="381" t="s">
        <v>344</v>
      </c>
      <c r="C11" s="439">
        <v>93</v>
      </c>
      <c r="D11" s="439">
        <v>57</v>
      </c>
      <c r="E11" s="439">
        <v>1242</v>
      </c>
      <c r="F11" s="439">
        <v>792</v>
      </c>
      <c r="G11" s="439">
        <v>106</v>
      </c>
      <c r="H11" s="439">
        <v>57</v>
      </c>
      <c r="I11" s="439">
        <v>4</v>
      </c>
      <c r="J11" s="439">
        <v>6</v>
      </c>
      <c r="K11" s="439">
        <v>2</v>
      </c>
      <c r="L11" s="439">
        <v>2</v>
      </c>
      <c r="M11" s="439">
        <v>0</v>
      </c>
      <c r="N11" s="439">
        <v>0</v>
      </c>
      <c r="O11" s="439">
        <f t="shared" si="0"/>
        <v>1447</v>
      </c>
      <c r="P11" s="439">
        <f t="shared" si="1"/>
        <v>914</v>
      </c>
      <c r="Q11" s="439">
        <f t="shared" si="2"/>
        <v>2361</v>
      </c>
      <c r="R11" s="204" t="s">
        <v>453</v>
      </c>
      <c r="S11" s="1441" t="s">
        <v>179</v>
      </c>
    </row>
    <row r="12" spans="1:19" ht="15.75">
      <c r="A12" s="1553"/>
      <c r="B12" s="381" t="s">
        <v>345</v>
      </c>
      <c r="C12" s="439">
        <v>446</v>
      </c>
      <c r="D12" s="439">
        <v>226</v>
      </c>
      <c r="E12" s="439">
        <v>2051</v>
      </c>
      <c r="F12" s="439">
        <v>1498</v>
      </c>
      <c r="G12" s="439">
        <v>122</v>
      </c>
      <c r="H12" s="439">
        <v>53</v>
      </c>
      <c r="I12" s="439">
        <v>12</v>
      </c>
      <c r="J12" s="439">
        <v>3</v>
      </c>
      <c r="K12" s="439">
        <v>1</v>
      </c>
      <c r="L12" s="439">
        <v>1</v>
      </c>
      <c r="M12" s="439">
        <v>2</v>
      </c>
      <c r="N12" s="439">
        <v>1</v>
      </c>
      <c r="O12" s="439">
        <f t="shared" si="0"/>
        <v>2634</v>
      </c>
      <c r="P12" s="439">
        <f t="shared" si="1"/>
        <v>1782</v>
      </c>
      <c r="Q12" s="439">
        <f t="shared" si="2"/>
        <v>4416</v>
      </c>
      <c r="R12" s="204" t="s">
        <v>454</v>
      </c>
      <c r="S12" s="1442"/>
    </row>
    <row r="13" spans="1:19" ht="15.75">
      <c r="A13" s="1553"/>
      <c r="B13" s="381" t="s">
        <v>346</v>
      </c>
      <c r="C13" s="439">
        <v>52</v>
      </c>
      <c r="D13" s="439">
        <v>19</v>
      </c>
      <c r="E13" s="439">
        <v>150</v>
      </c>
      <c r="F13" s="439">
        <v>66</v>
      </c>
      <c r="G13" s="439">
        <v>26</v>
      </c>
      <c r="H13" s="439">
        <v>11</v>
      </c>
      <c r="I13" s="439">
        <v>4</v>
      </c>
      <c r="J13" s="439">
        <v>1</v>
      </c>
      <c r="K13" s="439">
        <v>4</v>
      </c>
      <c r="L13" s="439">
        <v>0</v>
      </c>
      <c r="M13" s="439">
        <v>0</v>
      </c>
      <c r="N13" s="439">
        <v>0</v>
      </c>
      <c r="O13" s="439">
        <f t="shared" si="0"/>
        <v>236</v>
      </c>
      <c r="P13" s="439">
        <f t="shared" si="1"/>
        <v>97</v>
      </c>
      <c r="Q13" s="439">
        <f t="shared" si="2"/>
        <v>333</v>
      </c>
      <c r="R13" s="204" t="s">
        <v>455</v>
      </c>
      <c r="S13" s="1442"/>
    </row>
    <row r="14" spans="1:19" ht="15.75">
      <c r="A14" s="1553"/>
      <c r="B14" s="381" t="s">
        <v>341</v>
      </c>
      <c r="C14" s="439">
        <v>39</v>
      </c>
      <c r="D14" s="439">
        <v>18</v>
      </c>
      <c r="E14" s="439">
        <v>690</v>
      </c>
      <c r="F14" s="439">
        <v>536</v>
      </c>
      <c r="G14" s="439">
        <v>52</v>
      </c>
      <c r="H14" s="439">
        <v>28</v>
      </c>
      <c r="I14" s="439">
        <v>26</v>
      </c>
      <c r="J14" s="439">
        <v>21</v>
      </c>
      <c r="K14" s="439">
        <v>10</v>
      </c>
      <c r="L14" s="439">
        <v>2</v>
      </c>
      <c r="M14" s="439">
        <v>2</v>
      </c>
      <c r="N14" s="439">
        <v>2</v>
      </c>
      <c r="O14" s="439">
        <f t="shared" si="0"/>
        <v>819</v>
      </c>
      <c r="P14" s="439">
        <f t="shared" si="1"/>
        <v>607</v>
      </c>
      <c r="Q14" s="439">
        <f t="shared" si="2"/>
        <v>1426</v>
      </c>
      <c r="R14" s="204" t="s">
        <v>456</v>
      </c>
      <c r="S14" s="1442"/>
    </row>
    <row r="15" spans="1:19" ht="15.75">
      <c r="A15" s="1553"/>
      <c r="B15" s="381" t="s">
        <v>342</v>
      </c>
      <c r="C15" s="439">
        <v>83</v>
      </c>
      <c r="D15" s="439">
        <v>71</v>
      </c>
      <c r="E15" s="439">
        <v>1219</v>
      </c>
      <c r="F15" s="439">
        <v>788</v>
      </c>
      <c r="G15" s="439">
        <v>35</v>
      </c>
      <c r="H15" s="439">
        <v>20</v>
      </c>
      <c r="I15" s="439">
        <v>4</v>
      </c>
      <c r="J15" s="439">
        <v>4</v>
      </c>
      <c r="K15" s="439">
        <v>0</v>
      </c>
      <c r="L15" s="439">
        <v>1</v>
      </c>
      <c r="M15" s="439">
        <v>0</v>
      </c>
      <c r="N15" s="439">
        <v>0</v>
      </c>
      <c r="O15" s="439">
        <f t="shared" si="0"/>
        <v>1341</v>
      </c>
      <c r="P15" s="439">
        <f t="shared" si="1"/>
        <v>884</v>
      </c>
      <c r="Q15" s="439">
        <f t="shared" si="2"/>
        <v>2225</v>
      </c>
      <c r="R15" s="204" t="s">
        <v>457</v>
      </c>
      <c r="S15" s="1442"/>
    </row>
    <row r="16" spans="1:19" ht="15.75">
      <c r="A16" s="1554"/>
      <c r="B16" s="381" t="s">
        <v>343</v>
      </c>
      <c r="C16" s="439">
        <v>59</v>
      </c>
      <c r="D16" s="439">
        <v>41</v>
      </c>
      <c r="E16" s="439">
        <v>733</v>
      </c>
      <c r="F16" s="439">
        <v>494</v>
      </c>
      <c r="G16" s="439">
        <v>34</v>
      </c>
      <c r="H16" s="439">
        <v>20</v>
      </c>
      <c r="I16" s="439">
        <v>4</v>
      </c>
      <c r="J16" s="439">
        <v>3</v>
      </c>
      <c r="K16" s="439">
        <v>0</v>
      </c>
      <c r="L16" s="439">
        <v>0</v>
      </c>
      <c r="M16" s="439">
        <v>0</v>
      </c>
      <c r="N16" s="439">
        <v>0</v>
      </c>
      <c r="O16" s="439">
        <f t="shared" si="0"/>
        <v>830</v>
      </c>
      <c r="P16" s="439">
        <f t="shared" si="1"/>
        <v>558</v>
      </c>
      <c r="Q16" s="439">
        <f t="shared" si="2"/>
        <v>1388</v>
      </c>
      <c r="R16" s="204" t="s">
        <v>458</v>
      </c>
      <c r="S16" s="1443"/>
    </row>
    <row r="17" spans="1:19" ht="15.75">
      <c r="A17" s="440" t="s">
        <v>64</v>
      </c>
      <c r="B17" s="390"/>
      <c r="C17" s="444">
        <v>15</v>
      </c>
      <c r="D17" s="439">
        <v>12</v>
      </c>
      <c r="E17" s="439">
        <v>156</v>
      </c>
      <c r="F17" s="439">
        <v>94</v>
      </c>
      <c r="G17" s="439">
        <v>41</v>
      </c>
      <c r="H17" s="439">
        <v>31</v>
      </c>
      <c r="I17" s="439">
        <v>5</v>
      </c>
      <c r="J17" s="439">
        <v>7</v>
      </c>
      <c r="K17" s="439">
        <v>1</v>
      </c>
      <c r="L17" s="439">
        <v>0</v>
      </c>
      <c r="M17" s="439">
        <v>0</v>
      </c>
      <c r="N17" s="439">
        <v>0</v>
      </c>
      <c r="O17" s="439">
        <f t="shared" ref="O17" si="3">M17+K17+I17+G17+E17+C17</f>
        <v>218</v>
      </c>
      <c r="P17" s="439">
        <f t="shared" ref="P17:P18" si="4">N17+L17+J17+H17+F17+D17</f>
        <v>144</v>
      </c>
      <c r="Q17" s="439">
        <f t="shared" ref="Q17" si="5">SUM(O17:P17)</f>
        <v>362</v>
      </c>
      <c r="R17" s="1077" t="s">
        <v>367</v>
      </c>
      <c r="S17" s="1077"/>
    </row>
    <row r="18" spans="1:19" ht="15.75">
      <c r="A18" s="1323" t="s">
        <v>65</v>
      </c>
      <c r="B18" s="1323"/>
      <c r="C18" s="439">
        <v>109</v>
      </c>
      <c r="D18" s="439">
        <v>60</v>
      </c>
      <c r="E18" s="439">
        <v>908</v>
      </c>
      <c r="F18" s="445">
        <v>460</v>
      </c>
      <c r="G18" s="439">
        <v>52</v>
      </c>
      <c r="H18" s="439">
        <v>22</v>
      </c>
      <c r="I18" s="439">
        <v>10</v>
      </c>
      <c r="J18" s="439">
        <v>0</v>
      </c>
      <c r="K18" s="439">
        <v>3</v>
      </c>
      <c r="L18" s="439">
        <v>0</v>
      </c>
      <c r="M18" s="439">
        <v>1</v>
      </c>
      <c r="N18" s="439">
        <v>0</v>
      </c>
      <c r="O18" s="439">
        <f t="shared" si="0"/>
        <v>1083</v>
      </c>
      <c r="P18" s="439">
        <f t="shared" si="4"/>
        <v>542</v>
      </c>
      <c r="Q18" s="439">
        <f t="shared" si="2"/>
        <v>1625</v>
      </c>
      <c r="R18" s="1077" t="s">
        <v>199</v>
      </c>
      <c r="S18" s="1077"/>
    </row>
    <row r="19" spans="1:19" ht="15.75">
      <c r="A19" s="1367" t="s">
        <v>113</v>
      </c>
      <c r="B19" s="1367"/>
      <c r="C19" s="439">
        <v>124</v>
      </c>
      <c r="D19" s="439">
        <v>86</v>
      </c>
      <c r="E19" s="439">
        <v>1347</v>
      </c>
      <c r="F19" s="439">
        <v>786</v>
      </c>
      <c r="G19" s="439">
        <v>187</v>
      </c>
      <c r="H19" s="439">
        <v>32</v>
      </c>
      <c r="I19" s="439">
        <v>19</v>
      </c>
      <c r="J19" s="439">
        <v>2</v>
      </c>
      <c r="K19" s="439">
        <v>3</v>
      </c>
      <c r="L19" s="439">
        <v>2</v>
      </c>
      <c r="M19" s="439">
        <v>1</v>
      </c>
      <c r="N19" s="439">
        <v>0</v>
      </c>
      <c r="O19" s="439">
        <f t="shared" si="0"/>
        <v>1681</v>
      </c>
      <c r="P19" s="439">
        <f t="shared" si="1"/>
        <v>908</v>
      </c>
      <c r="Q19" s="439">
        <f t="shared" si="2"/>
        <v>2589</v>
      </c>
      <c r="R19" s="1077" t="s">
        <v>200</v>
      </c>
      <c r="S19" s="1077"/>
    </row>
    <row r="20" spans="1:19" ht="15.75">
      <c r="A20" s="1367" t="s">
        <v>114</v>
      </c>
      <c r="B20" s="1367"/>
      <c r="C20" s="439">
        <v>203</v>
      </c>
      <c r="D20" s="439">
        <v>92</v>
      </c>
      <c r="E20" s="439">
        <v>2646</v>
      </c>
      <c r="F20" s="439">
        <v>1133</v>
      </c>
      <c r="G20" s="439">
        <v>273</v>
      </c>
      <c r="H20" s="439">
        <v>150</v>
      </c>
      <c r="I20" s="439">
        <v>52</v>
      </c>
      <c r="J20" s="439">
        <v>17</v>
      </c>
      <c r="K20" s="439">
        <v>13</v>
      </c>
      <c r="L20" s="439">
        <v>4</v>
      </c>
      <c r="M20" s="439">
        <v>1</v>
      </c>
      <c r="N20" s="439">
        <v>0</v>
      </c>
      <c r="O20" s="439">
        <f t="shared" si="0"/>
        <v>3188</v>
      </c>
      <c r="P20" s="439">
        <f t="shared" si="1"/>
        <v>1396</v>
      </c>
      <c r="Q20" s="439">
        <f t="shared" si="2"/>
        <v>4584</v>
      </c>
      <c r="R20" s="1077" t="s">
        <v>450</v>
      </c>
      <c r="S20" s="1077"/>
    </row>
    <row r="21" spans="1:19" ht="15.75">
      <c r="A21" s="1323" t="s">
        <v>137</v>
      </c>
      <c r="B21" s="1323"/>
      <c r="C21" s="439">
        <v>43</v>
      </c>
      <c r="D21" s="439">
        <v>27</v>
      </c>
      <c r="E21" s="439">
        <v>518</v>
      </c>
      <c r="F21" s="439">
        <v>276</v>
      </c>
      <c r="G21" s="439">
        <v>132</v>
      </c>
      <c r="H21" s="439">
        <v>55</v>
      </c>
      <c r="I21" s="439">
        <v>56</v>
      </c>
      <c r="J21" s="439">
        <v>20</v>
      </c>
      <c r="K21" s="439">
        <v>3</v>
      </c>
      <c r="L21" s="439">
        <v>1</v>
      </c>
      <c r="M21" s="439">
        <v>0</v>
      </c>
      <c r="N21" s="439">
        <v>0</v>
      </c>
      <c r="O21" s="439">
        <f t="shared" si="0"/>
        <v>752</v>
      </c>
      <c r="P21" s="439">
        <f t="shared" si="1"/>
        <v>379</v>
      </c>
      <c r="Q21" s="439">
        <f t="shared" si="2"/>
        <v>1131</v>
      </c>
      <c r="R21" s="1077" t="s">
        <v>451</v>
      </c>
      <c r="S21" s="1077"/>
    </row>
    <row r="22" spans="1:19" ht="15.75">
      <c r="A22" s="1323" t="s">
        <v>69</v>
      </c>
      <c r="B22" s="1323"/>
      <c r="C22" s="439">
        <v>26</v>
      </c>
      <c r="D22" s="439">
        <v>9</v>
      </c>
      <c r="E22" s="439">
        <v>536</v>
      </c>
      <c r="F22" s="439">
        <v>249</v>
      </c>
      <c r="G22" s="439">
        <v>47</v>
      </c>
      <c r="H22" s="439">
        <v>24</v>
      </c>
      <c r="I22" s="439">
        <v>0</v>
      </c>
      <c r="J22" s="439">
        <v>1</v>
      </c>
      <c r="K22" s="439">
        <v>1</v>
      </c>
      <c r="L22" s="439">
        <v>0</v>
      </c>
      <c r="M22" s="439">
        <v>0</v>
      </c>
      <c r="N22" s="439">
        <v>0</v>
      </c>
      <c r="O22" s="439">
        <f t="shared" si="0"/>
        <v>610</v>
      </c>
      <c r="P22" s="439">
        <f t="shared" si="1"/>
        <v>283</v>
      </c>
      <c r="Q22" s="439">
        <f t="shared" si="2"/>
        <v>893</v>
      </c>
      <c r="R22" s="1077" t="s">
        <v>452</v>
      </c>
      <c r="S22" s="1077"/>
    </row>
    <row r="23" spans="1:19" ht="15.75">
      <c r="A23" s="1323" t="s">
        <v>70</v>
      </c>
      <c r="B23" s="1323"/>
      <c r="C23" s="439">
        <v>26</v>
      </c>
      <c r="D23" s="439">
        <v>12</v>
      </c>
      <c r="E23" s="439">
        <v>338</v>
      </c>
      <c r="F23" s="439">
        <v>143</v>
      </c>
      <c r="G23" s="439">
        <v>7</v>
      </c>
      <c r="H23" s="439">
        <v>2</v>
      </c>
      <c r="I23" s="439">
        <v>0</v>
      </c>
      <c r="J23" s="439">
        <v>0</v>
      </c>
      <c r="K23" s="439">
        <v>0</v>
      </c>
      <c r="L23" s="439">
        <v>0</v>
      </c>
      <c r="M23" s="439">
        <v>0</v>
      </c>
      <c r="N23" s="439">
        <v>0</v>
      </c>
      <c r="O23" s="439">
        <f t="shared" si="0"/>
        <v>371</v>
      </c>
      <c r="P23" s="439">
        <f t="shared" si="1"/>
        <v>157</v>
      </c>
      <c r="Q23" s="439">
        <f t="shared" si="2"/>
        <v>528</v>
      </c>
      <c r="R23" s="1077" t="s">
        <v>204</v>
      </c>
      <c r="S23" s="1077"/>
    </row>
    <row r="24" spans="1:19" ht="15.75">
      <c r="A24" s="1323" t="s">
        <v>71</v>
      </c>
      <c r="B24" s="1323"/>
      <c r="C24" s="439">
        <v>135</v>
      </c>
      <c r="D24" s="439">
        <v>69</v>
      </c>
      <c r="E24" s="439">
        <v>1239</v>
      </c>
      <c r="F24" s="439">
        <v>585</v>
      </c>
      <c r="G24" s="439">
        <v>133</v>
      </c>
      <c r="H24" s="439">
        <v>56</v>
      </c>
      <c r="I24" s="439">
        <v>19</v>
      </c>
      <c r="J24" s="439">
        <v>8</v>
      </c>
      <c r="K24" s="439">
        <v>4</v>
      </c>
      <c r="L24" s="439">
        <v>4</v>
      </c>
      <c r="M24" s="439">
        <v>1</v>
      </c>
      <c r="N24" s="439">
        <v>0</v>
      </c>
      <c r="O24" s="439">
        <f t="shared" si="0"/>
        <v>1531</v>
      </c>
      <c r="P24" s="439">
        <f t="shared" si="1"/>
        <v>722</v>
      </c>
      <c r="Q24" s="439">
        <f t="shared" si="2"/>
        <v>2253</v>
      </c>
      <c r="R24" s="1077" t="s">
        <v>205</v>
      </c>
      <c r="S24" s="1077"/>
    </row>
    <row r="25" spans="1:19" ht="15.75">
      <c r="A25" s="1323" t="s">
        <v>72</v>
      </c>
      <c r="B25" s="1323"/>
      <c r="C25" s="439">
        <v>17</v>
      </c>
      <c r="D25" s="439">
        <v>9</v>
      </c>
      <c r="E25" s="439">
        <v>214</v>
      </c>
      <c r="F25" s="439">
        <v>114</v>
      </c>
      <c r="G25" s="439">
        <v>31</v>
      </c>
      <c r="H25" s="439">
        <v>9</v>
      </c>
      <c r="I25" s="439">
        <v>4</v>
      </c>
      <c r="J25" s="439">
        <v>1</v>
      </c>
      <c r="K25" s="439">
        <v>0</v>
      </c>
      <c r="L25" s="439">
        <v>0</v>
      </c>
      <c r="M25" s="439">
        <v>0</v>
      </c>
      <c r="N25" s="439">
        <v>0</v>
      </c>
      <c r="O25" s="439">
        <f t="shared" si="0"/>
        <v>266</v>
      </c>
      <c r="P25" s="439">
        <f t="shared" si="1"/>
        <v>133</v>
      </c>
      <c r="Q25" s="439">
        <f t="shared" si="2"/>
        <v>399</v>
      </c>
      <c r="R25" s="1077" t="s">
        <v>206</v>
      </c>
      <c r="S25" s="1077"/>
    </row>
    <row r="26" spans="1:19" ht="16.5" thickBot="1">
      <c r="A26" s="1333" t="s">
        <v>73</v>
      </c>
      <c r="B26" s="1333"/>
      <c r="C26" s="443">
        <v>406</v>
      </c>
      <c r="D26" s="443">
        <v>214</v>
      </c>
      <c r="E26" s="443">
        <v>5424</v>
      </c>
      <c r="F26" s="443">
        <v>2861</v>
      </c>
      <c r="G26" s="443">
        <v>354</v>
      </c>
      <c r="H26" s="443">
        <v>124</v>
      </c>
      <c r="I26" s="443">
        <v>23</v>
      </c>
      <c r="J26" s="443">
        <v>17</v>
      </c>
      <c r="K26" s="443">
        <v>6</v>
      </c>
      <c r="L26" s="443">
        <v>3</v>
      </c>
      <c r="M26" s="443">
        <v>0</v>
      </c>
      <c r="N26" s="443">
        <v>0</v>
      </c>
      <c r="O26" s="443">
        <f t="shared" si="0"/>
        <v>6213</v>
      </c>
      <c r="P26" s="443">
        <f t="shared" si="1"/>
        <v>3219</v>
      </c>
      <c r="Q26" s="443">
        <f t="shared" si="2"/>
        <v>9432</v>
      </c>
      <c r="R26" s="1089" t="s">
        <v>382</v>
      </c>
      <c r="S26" s="1089"/>
    </row>
    <row r="27" spans="1:19" ht="17.25" thickTop="1" thickBot="1">
      <c r="A27" s="1342" t="s">
        <v>32</v>
      </c>
      <c r="B27" s="1342"/>
      <c r="C27" s="446">
        <f t="shared" ref="C27:P27" si="6">SUM(C8:C26)</f>
        <v>1937</v>
      </c>
      <c r="D27" s="446">
        <f t="shared" si="6"/>
        <v>1070</v>
      </c>
      <c r="E27" s="446">
        <f t="shared" si="6"/>
        <v>20180</v>
      </c>
      <c r="F27" s="446">
        <f t="shared" si="6"/>
        <v>11365</v>
      </c>
      <c r="G27" s="446">
        <f t="shared" si="6"/>
        <v>1693</v>
      </c>
      <c r="H27" s="446">
        <f t="shared" si="6"/>
        <v>739</v>
      </c>
      <c r="I27" s="446">
        <f t="shared" si="6"/>
        <v>248</v>
      </c>
      <c r="J27" s="446">
        <f t="shared" si="6"/>
        <v>113</v>
      </c>
      <c r="K27" s="446">
        <f t="shared" si="6"/>
        <v>52</v>
      </c>
      <c r="L27" s="446">
        <f t="shared" si="6"/>
        <v>22</v>
      </c>
      <c r="M27" s="446">
        <f t="shared" si="6"/>
        <v>8</v>
      </c>
      <c r="N27" s="446">
        <f t="shared" si="6"/>
        <v>3</v>
      </c>
      <c r="O27" s="446">
        <f t="shared" si="6"/>
        <v>24118</v>
      </c>
      <c r="P27" s="446">
        <f t="shared" si="6"/>
        <v>13312</v>
      </c>
      <c r="Q27" s="447">
        <f t="shared" si="2"/>
        <v>37430</v>
      </c>
      <c r="R27" s="1090" t="s">
        <v>181</v>
      </c>
      <c r="S27" s="1090"/>
    </row>
    <row r="28" spans="1:19" ht="18.75" thickTop="1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</row>
    <row r="116" spans="3:15"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spans="3:15"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spans="3:15"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spans="3:15"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</sheetData>
  <mergeCells count="22">
    <mergeCell ref="A2:S2"/>
    <mergeCell ref="A1:S1"/>
    <mergeCell ref="A3:B3"/>
    <mergeCell ref="P3:Q3"/>
    <mergeCell ref="A4:B7"/>
    <mergeCell ref="R4:S7"/>
    <mergeCell ref="M5:N5"/>
    <mergeCell ref="K5:L5"/>
    <mergeCell ref="I5:J5"/>
    <mergeCell ref="G5:H5"/>
    <mergeCell ref="E5:F5"/>
    <mergeCell ref="C5:D5"/>
    <mergeCell ref="S11:S16"/>
    <mergeCell ref="A11:A16"/>
    <mergeCell ref="C4:D4"/>
    <mergeCell ref="E4:F4"/>
    <mergeCell ref="G4:H4"/>
    <mergeCell ref="I4:J4"/>
    <mergeCell ref="K4:L4"/>
    <mergeCell ref="M4:N4"/>
    <mergeCell ref="O4:Q4"/>
    <mergeCell ref="O5:Q5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>
  <dimension ref="A1:Q141"/>
  <sheetViews>
    <sheetView rightToLeft="1" topLeftCell="A118" workbookViewId="0">
      <selection activeCell="A115" sqref="A115:Q141"/>
    </sheetView>
  </sheetViews>
  <sheetFormatPr defaultRowHeight="12.75"/>
  <sheetData>
    <row r="1" spans="1:17" ht="18">
      <c r="A1" s="1481" t="s">
        <v>395</v>
      </c>
      <c r="B1" s="1481"/>
      <c r="C1" s="1481"/>
      <c r="D1" s="1481"/>
      <c r="E1" s="1481"/>
      <c r="F1" s="1481"/>
      <c r="G1" s="1481"/>
      <c r="H1" s="1481"/>
      <c r="I1" s="1481"/>
      <c r="J1" s="1481"/>
      <c r="K1" s="1481"/>
      <c r="L1" s="1481"/>
      <c r="M1" s="1481"/>
      <c r="N1" s="1481"/>
      <c r="O1" s="1481"/>
      <c r="P1" s="1481"/>
      <c r="Q1" s="1481"/>
    </row>
    <row r="2" spans="1:17" ht="32.25" customHeight="1">
      <c r="A2" s="1558" t="s">
        <v>420</v>
      </c>
      <c r="B2" s="1558"/>
      <c r="C2" s="1558"/>
      <c r="D2" s="1558"/>
      <c r="E2" s="1558"/>
      <c r="F2" s="1558"/>
      <c r="G2" s="1558"/>
      <c r="H2" s="1558"/>
      <c r="I2" s="1558"/>
      <c r="J2" s="1558"/>
      <c r="K2" s="1558"/>
      <c r="L2" s="1558"/>
      <c r="M2" s="1558"/>
      <c r="N2" s="1558"/>
      <c r="O2" s="1558"/>
      <c r="P2" s="1558"/>
      <c r="Q2" s="1558"/>
    </row>
    <row r="3" spans="1:17" ht="36.75" customHeight="1" thickBot="1">
      <c r="A3" s="1527" t="s">
        <v>520</v>
      </c>
      <c r="B3" s="1527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100"/>
      <c r="O3" s="1527" t="s">
        <v>351</v>
      </c>
      <c r="P3" s="1527"/>
      <c r="Q3" s="1192"/>
    </row>
    <row r="4" spans="1:17" ht="18.75" thickTop="1">
      <c r="A4" s="1455" t="s">
        <v>115</v>
      </c>
      <c r="B4" s="1455"/>
      <c r="C4" s="1556" t="s">
        <v>44</v>
      </c>
      <c r="D4" s="1556"/>
      <c r="E4" s="1556" t="s">
        <v>74</v>
      </c>
      <c r="F4" s="1556"/>
      <c r="G4" s="1556" t="s">
        <v>45</v>
      </c>
      <c r="H4" s="1556"/>
      <c r="I4" s="1556" t="s">
        <v>75</v>
      </c>
      <c r="J4" s="1556"/>
      <c r="K4" s="1556" t="s">
        <v>78</v>
      </c>
      <c r="L4" s="1556"/>
      <c r="M4" s="1556" t="s">
        <v>174</v>
      </c>
      <c r="N4" s="1556"/>
      <c r="O4" s="1556"/>
      <c r="P4" s="1455" t="s">
        <v>180</v>
      </c>
      <c r="Q4" s="1455"/>
    </row>
    <row r="5" spans="1:17" ht="18">
      <c r="A5" s="1456"/>
      <c r="B5" s="1456"/>
      <c r="C5" s="1557" t="s">
        <v>224</v>
      </c>
      <c r="D5" s="1557"/>
      <c r="E5" s="1557" t="s">
        <v>252</v>
      </c>
      <c r="F5" s="1557"/>
      <c r="G5" s="1557" t="s">
        <v>251</v>
      </c>
      <c r="H5" s="1557"/>
      <c r="I5" s="1557" t="s">
        <v>241</v>
      </c>
      <c r="J5" s="1557"/>
      <c r="K5" s="1557" t="s">
        <v>242</v>
      </c>
      <c r="L5" s="1557"/>
      <c r="M5" s="1557" t="s">
        <v>181</v>
      </c>
      <c r="N5" s="1557"/>
      <c r="O5" s="1557"/>
      <c r="P5" s="1456"/>
      <c r="Q5" s="1456"/>
    </row>
    <row r="6" spans="1:17" ht="18.75">
      <c r="A6" s="1456"/>
      <c r="B6" s="1456"/>
      <c r="C6" s="254" t="s">
        <v>131</v>
      </c>
      <c r="D6" s="255" t="s">
        <v>34</v>
      </c>
      <c r="E6" s="254" t="s">
        <v>131</v>
      </c>
      <c r="F6" s="255" t="s">
        <v>34</v>
      </c>
      <c r="G6" s="254" t="s">
        <v>131</v>
      </c>
      <c r="H6" s="255" t="s">
        <v>34</v>
      </c>
      <c r="I6" s="254" t="s">
        <v>131</v>
      </c>
      <c r="J6" s="255" t="s">
        <v>34</v>
      </c>
      <c r="K6" s="254" t="s">
        <v>131</v>
      </c>
      <c r="L6" s="255" t="s">
        <v>34</v>
      </c>
      <c r="M6" s="254" t="s">
        <v>131</v>
      </c>
      <c r="N6" s="255" t="s">
        <v>34</v>
      </c>
      <c r="O6" s="1373" t="s">
        <v>32</v>
      </c>
      <c r="P6" s="1456"/>
      <c r="Q6" s="1456"/>
    </row>
    <row r="7" spans="1:17" ht="19.5" thickBot="1">
      <c r="A7" s="1457"/>
      <c r="B7" s="1457"/>
      <c r="C7" s="126" t="s">
        <v>186</v>
      </c>
      <c r="D7" s="126" t="s">
        <v>185</v>
      </c>
      <c r="E7" s="126" t="s">
        <v>186</v>
      </c>
      <c r="F7" s="126" t="s">
        <v>185</v>
      </c>
      <c r="G7" s="126" t="s">
        <v>186</v>
      </c>
      <c r="H7" s="126" t="s">
        <v>185</v>
      </c>
      <c r="I7" s="126" t="s">
        <v>186</v>
      </c>
      <c r="J7" s="126" t="s">
        <v>185</v>
      </c>
      <c r="K7" s="126" t="s">
        <v>186</v>
      </c>
      <c r="L7" s="126" t="s">
        <v>185</v>
      </c>
      <c r="M7" s="126" t="s">
        <v>186</v>
      </c>
      <c r="N7" s="126" t="s">
        <v>185</v>
      </c>
      <c r="O7" s="1374"/>
      <c r="P7" s="1457"/>
      <c r="Q7" s="1457"/>
    </row>
    <row r="8" spans="1:17" ht="16.5" thickTop="1">
      <c r="A8" s="1372" t="s">
        <v>54</v>
      </c>
      <c r="B8" s="1372"/>
      <c r="C8" s="448">
        <v>50</v>
      </c>
      <c r="D8" s="448">
        <v>15</v>
      </c>
      <c r="E8" s="448">
        <v>23</v>
      </c>
      <c r="F8" s="448">
        <v>13</v>
      </c>
      <c r="G8" s="448">
        <v>35</v>
      </c>
      <c r="H8" s="448">
        <v>27</v>
      </c>
      <c r="I8" s="448">
        <v>25</v>
      </c>
      <c r="J8" s="448">
        <v>15</v>
      </c>
      <c r="K8" s="448">
        <v>46</v>
      </c>
      <c r="L8" s="448">
        <v>10</v>
      </c>
      <c r="M8" s="448">
        <f t="shared" ref="M8:N26" si="0">K8+I8+G8+E8+C8</f>
        <v>179</v>
      </c>
      <c r="N8" s="448">
        <f t="shared" si="0"/>
        <v>80</v>
      </c>
      <c r="O8" s="448">
        <f t="shared" ref="O8:O27" si="1">SUM(M8:N8)</f>
        <v>259</v>
      </c>
      <c r="P8" s="1078" t="s">
        <v>449</v>
      </c>
      <c r="Q8" s="1078"/>
    </row>
    <row r="9" spans="1:17" ht="15.75">
      <c r="A9" s="1367" t="s">
        <v>55</v>
      </c>
      <c r="B9" s="1367"/>
      <c r="C9" s="442">
        <v>267</v>
      </c>
      <c r="D9" s="442">
        <v>183</v>
      </c>
      <c r="E9" s="442">
        <v>94</v>
      </c>
      <c r="F9" s="442">
        <v>86</v>
      </c>
      <c r="G9" s="442">
        <v>32</v>
      </c>
      <c r="H9" s="442">
        <v>31</v>
      </c>
      <c r="I9" s="442">
        <v>2</v>
      </c>
      <c r="J9" s="442">
        <v>2</v>
      </c>
      <c r="K9" s="442">
        <v>0</v>
      </c>
      <c r="L9" s="442">
        <v>0</v>
      </c>
      <c r="M9" s="442">
        <f t="shared" si="0"/>
        <v>395</v>
      </c>
      <c r="N9" s="442">
        <f t="shared" si="0"/>
        <v>302</v>
      </c>
      <c r="O9" s="442">
        <f t="shared" si="1"/>
        <v>697</v>
      </c>
      <c r="P9" s="1077" t="s">
        <v>191</v>
      </c>
      <c r="Q9" s="1077"/>
    </row>
    <row r="10" spans="1:17" ht="15.75">
      <c r="A10" s="1367" t="s">
        <v>56</v>
      </c>
      <c r="B10" s="1367"/>
      <c r="C10" s="442">
        <v>115</v>
      </c>
      <c r="D10" s="442">
        <v>61</v>
      </c>
      <c r="E10" s="442">
        <v>8</v>
      </c>
      <c r="F10" s="442">
        <v>4</v>
      </c>
      <c r="G10" s="442">
        <v>6</v>
      </c>
      <c r="H10" s="442">
        <v>6</v>
      </c>
      <c r="I10" s="442">
        <v>0</v>
      </c>
      <c r="J10" s="442">
        <v>1</v>
      </c>
      <c r="K10" s="442">
        <v>0</v>
      </c>
      <c r="L10" s="442">
        <v>0</v>
      </c>
      <c r="M10" s="442">
        <f t="shared" si="0"/>
        <v>129</v>
      </c>
      <c r="N10" s="442">
        <f t="shared" si="0"/>
        <v>72</v>
      </c>
      <c r="O10" s="442">
        <f t="shared" si="1"/>
        <v>201</v>
      </c>
      <c r="P10" s="1077" t="s">
        <v>192</v>
      </c>
      <c r="Q10" s="1077"/>
    </row>
    <row r="11" spans="1:17" ht="22.5" customHeight="1">
      <c r="A11" s="1552" t="s">
        <v>460</v>
      </c>
      <c r="B11" s="381" t="s">
        <v>344</v>
      </c>
      <c r="C11" s="442">
        <v>1036</v>
      </c>
      <c r="D11" s="442">
        <v>637</v>
      </c>
      <c r="E11" s="442">
        <v>74</v>
      </c>
      <c r="F11" s="442">
        <v>22</v>
      </c>
      <c r="G11" s="442">
        <v>9</v>
      </c>
      <c r="H11" s="442">
        <v>4</v>
      </c>
      <c r="I11" s="442">
        <v>4</v>
      </c>
      <c r="J11" s="442">
        <v>1</v>
      </c>
      <c r="K11" s="442">
        <v>0</v>
      </c>
      <c r="L11" s="442">
        <v>2</v>
      </c>
      <c r="M11" s="442">
        <f t="shared" si="0"/>
        <v>1123</v>
      </c>
      <c r="N11" s="442">
        <f t="shared" si="0"/>
        <v>666</v>
      </c>
      <c r="O11" s="442">
        <f t="shared" si="1"/>
        <v>1789</v>
      </c>
      <c r="P11" s="204" t="s">
        <v>453</v>
      </c>
      <c r="Q11" s="1441" t="s">
        <v>179</v>
      </c>
    </row>
    <row r="12" spans="1:17" ht="15.75">
      <c r="A12" s="1553"/>
      <c r="B12" s="381" t="s">
        <v>345</v>
      </c>
      <c r="C12" s="442">
        <v>1684</v>
      </c>
      <c r="D12" s="442">
        <v>1228</v>
      </c>
      <c r="E12" s="442">
        <v>393</v>
      </c>
      <c r="F12" s="442">
        <v>234</v>
      </c>
      <c r="G12" s="442">
        <v>14</v>
      </c>
      <c r="H12" s="442">
        <v>8</v>
      </c>
      <c r="I12" s="442">
        <v>2</v>
      </c>
      <c r="J12" s="442">
        <v>2</v>
      </c>
      <c r="K12" s="442">
        <v>0</v>
      </c>
      <c r="L12" s="442">
        <v>0</v>
      </c>
      <c r="M12" s="442">
        <f t="shared" si="0"/>
        <v>2093</v>
      </c>
      <c r="N12" s="442">
        <f t="shared" si="0"/>
        <v>1472</v>
      </c>
      <c r="O12" s="442">
        <f t="shared" si="1"/>
        <v>3565</v>
      </c>
      <c r="P12" s="204" t="s">
        <v>454</v>
      </c>
      <c r="Q12" s="1442"/>
    </row>
    <row r="13" spans="1:17" ht="15.75">
      <c r="A13" s="1553"/>
      <c r="B13" s="381" t="s">
        <v>346</v>
      </c>
      <c r="C13" s="442">
        <v>143</v>
      </c>
      <c r="D13" s="442">
        <v>45</v>
      </c>
      <c r="E13" s="442">
        <v>24</v>
      </c>
      <c r="F13" s="442">
        <v>6</v>
      </c>
      <c r="G13" s="442">
        <v>5</v>
      </c>
      <c r="H13" s="442">
        <v>0</v>
      </c>
      <c r="I13" s="442">
        <v>2</v>
      </c>
      <c r="J13" s="442">
        <v>0</v>
      </c>
      <c r="K13" s="442">
        <v>0</v>
      </c>
      <c r="L13" s="442">
        <v>1</v>
      </c>
      <c r="M13" s="442">
        <f t="shared" si="0"/>
        <v>174</v>
      </c>
      <c r="N13" s="442">
        <f t="shared" si="0"/>
        <v>52</v>
      </c>
      <c r="O13" s="442">
        <f t="shared" si="1"/>
        <v>226</v>
      </c>
      <c r="P13" s="204" t="s">
        <v>455</v>
      </c>
      <c r="Q13" s="1442"/>
    </row>
    <row r="14" spans="1:17" ht="15.75">
      <c r="A14" s="1553"/>
      <c r="B14" s="381" t="s">
        <v>341</v>
      </c>
      <c r="C14" s="442">
        <v>575</v>
      </c>
      <c r="D14" s="442">
        <v>442</v>
      </c>
      <c r="E14" s="442">
        <v>72</v>
      </c>
      <c r="F14" s="442">
        <v>72</v>
      </c>
      <c r="G14" s="442">
        <v>22</v>
      </c>
      <c r="H14" s="442">
        <v>13</v>
      </c>
      <c r="I14" s="442">
        <v>1</v>
      </c>
      <c r="J14" s="442">
        <v>1</v>
      </c>
      <c r="K14" s="442">
        <v>1</v>
      </c>
      <c r="L14" s="442">
        <v>0</v>
      </c>
      <c r="M14" s="442">
        <f t="shared" si="0"/>
        <v>671</v>
      </c>
      <c r="N14" s="442">
        <f t="shared" si="0"/>
        <v>528</v>
      </c>
      <c r="O14" s="442">
        <f t="shared" si="1"/>
        <v>1199</v>
      </c>
      <c r="P14" s="204" t="s">
        <v>456</v>
      </c>
      <c r="Q14" s="1442"/>
    </row>
    <row r="15" spans="1:17" ht="15.75">
      <c r="A15" s="1553"/>
      <c r="B15" s="381" t="s">
        <v>342</v>
      </c>
      <c r="C15" s="442">
        <v>982</v>
      </c>
      <c r="D15" s="442">
        <v>588</v>
      </c>
      <c r="E15" s="442">
        <v>40</v>
      </c>
      <c r="F15" s="442">
        <v>33</v>
      </c>
      <c r="G15" s="442">
        <v>3</v>
      </c>
      <c r="H15" s="442">
        <v>2</v>
      </c>
      <c r="I15" s="442">
        <v>1</v>
      </c>
      <c r="J15" s="442">
        <v>1</v>
      </c>
      <c r="K15" s="442">
        <v>1</v>
      </c>
      <c r="L15" s="442">
        <v>2</v>
      </c>
      <c r="M15" s="442">
        <f t="shared" si="0"/>
        <v>1027</v>
      </c>
      <c r="N15" s="442">
        <f t="shared" si="0"/>
        <v>626</v>
      </c>
      <c r="O15" s="442">
        <f t="shared" si="1"/>
        <v>1653</v>
      </c>
      <c r="P15" s="204" t="s">
        <v>457</v>
      </c>
      <c r="Q15" s="1442"/>
    </row>
    <row r="16" spans="1:17" ht="15.75">
      <c r="A16" s="1554"/>
      <c r="B16" s="215" t="s">
        <v>343</v>
      </c>
      <c r="C16" s="449">
        <v>568</v>
      </c>
      <c r="D16" s="449">
        <v>413</v>
      </c>
      <c r="E16" s="449">
        <v>94</v>
      </c>
      <c r="F16" s="449">
        <v>67</v>
      </c>
      <c r="G16" s="449">
        <v>6</v>
      </c>
      <c r="H16" s="449">
        <v>2</v>
      </c>
      <c r="I16" s="449">
        <v>0</v>
      </c>
      <c r="J16" s="449">
        <v>0</v>
      </c>
      <c r="K16" s="449">
        <v>0</v>
      </c>
      <c r="L16" s="449">
        <v>0</v>
      </c>
      <c r="M16" s="449">
        <f t="shared" si="0"/>
        <v>668</v>
      </c>
      <c r="N16" s="449">
        <f t="shared" si="0"/>
        <v>482</v>
      </c>
      <c r="O16" s="449">
        <f t="shared" si="1"/>
        <v>1150</v>
      </c>
      <c r="P16" s="204" t="s">
        <v>458</v>
      </c>
      <c r="Q16" s="1443"/>
    </row>
    <row r="17" spans="1:17" ht="15.75">
      <c r="A17" s="440" t="s">
        <v>64</v>
      </c>
      <c r="B17" s="390"/>
      <c r="C17" s="444">
        <v>57</v>
      </c>
      <c r="D17" s="439">
        <v>41</v>
      </c>
      <c r="E17" s="439">
        <v>80</v>
      </c>
      <c r="F17" s="439">
        <v>57</v>
      </c>
      <c r="G17" s="439">
        <v>12</v>
      </c>
      <c r="H17" s="439">
        <v>5</v>
      </c>
      <c r="I17" s="439">
        <v>1</v>
      </c>
      <c r="J17" s="439">
        <v>1</v>
      </c>
      <c r="K17" s="439">
        <v>0</v>
      </c>
      <c r="L17" s="439">
        <v>0</v>
      </c>
      <c r="M17" s="449">
        <f t="shared" ref="M17" si="2">K17+I17+G17+E17+C17</f>
        <v>150</v>
      </c>
      <c r="N17" s="449">
        <f t="shared" ref="N17" si="3">L17+J17+H17+F17+D17</f>
        <v>104</v>
      </c>
      <c r="O17" s="449">
        <f t="shared" ref="O17" si="4">SUM(M17:N17)</f>
        <v>254</v>
      </c>
      <c r="P17" s="1077" t="s">
        <v>367</v>
      </c>
      <c r="Q17" s="1077"/>
    </row>
    <row r="18" spans="1:17" ht="15.75">
      <c r="A18" s="1367" t="s">
        <v>65</v>
      </c>
      <c r="B18" s="1367"/>
      <c r="C18" s="442">
        <v>653</v>
      </c>
      <c r="D18" s="442">
        <v>258</v>
      </c>
      <c r="E18" s="442">
        <v>157</v>
      </c>
      <c r="F18" s="442">
        <v>104</v>
      </c>
      <c r="G18" s="442">
        <v>18</v>
      </c>
      <c r="H18" s="442">
        <v>10</v>
      </c>
      <c r="I18" s="442">
        <v>5</v>
      </c>
      <c r="J18" s="442">
        <v>1</v>
      </c>
      <c r="K18" s="442">
        <v>2</v>
      </c>
      <c r="L18" s="442">
        <v>1</v>
      </c>
      <c r="M18" s="442">
        <f t="shared" si="0"/>
        <v>835</v>
      </c>
      <c r="N18" s="442">
        <f t="shared" si="0"/>
        <v>374</v>
      </c>
      <c r="O18" s="442">
        <f t="shared" si="1"/>
        <v>1209</v>
      </c>
      <c r="P18" s="1077" t="s">
        <v>199</v>
      </c>
      <c r="Q18" s="1077"/>
    </row>
    <row r="19" spans="1:17" ht="15.75">
      <c r="A19" s="1367" t="s">
        <v>66</v>
      </c>
      <c r="B19" s="1367"/>
      <c r="C19" s="442">
        <v>1066</v>
      </c>
      <c r="D19" s="442">
        <v>517</v>
      </c>
      <c r="E19" s="442">
        <v>251</v>
      </c>
      <c r="F19" s="442">
        <v>177</v>
      </c>
      <c r="G19" s="442">
        <v>36</v>
      </c>
      <c r="H19" s="442">
        <v>14</v>
      </c>
      <c r="I19" s="442">
        <v>7</v>
      </c>
      <c r="J19" s="442">
        <v>5</v>
      </c>
      <c r="K19" s="442">
        <v>2</v>
      </c>
      <c r="L19" s="442">
        <v>1</v>
      </c>
      <c r="M19" s="442">
        <f t="shared" si="0"/>
        <v>1362</v>
      </c>
      <c r="N19" s="442">
        <f t="shared" si="0"/>
        <v>714</v>
      </c>
      <c r="O19" s="442">
        <f t="shared" si="1"/>
        <v>2076</v>
      </c>
      <c r="P19" s="1077" t="s">
        <v>200</v>
      </c>
      <c r="Q19" s="1077"/>
    </row>
    <row r="20" spans="1:17" ht="15.75">
      <c r="A20" s="1367" t="s">
        <v>67</v>
      </c>
      <c r="B20" s="1367"/>
      <c r="C20" s="442">
        <v>1339</v>
      </c>
      <c r="D20" s="442">
        <v>769</v>
      </c>
      <c r="E20" s="442">
        <v>957</v>
      </c>
      <c r="F20" s="442">
        <v>211</v>
      </c>
      <c r="G20" s="442">
        <v>102</v>
      </c>
      <c r="H20" s="442">
        <v>52</v>
      </c>
      <c r="I20" s="442">
        <v>32</v>
      </c>
      <c r="J20" s="442">
        <v>21</v>
      </c>
      <c r="K20" s="442">
        <v>11</v>
      </c>
      <c r="L20" s="442">
        <v>3</v>
      </c>
      <c r="M20" s="442">
        <f t="shared" si="0"/>
        <v>2441</v>
      </c>
      <c r="N20" s="442">
        <f t="shared" si="0"/>
        <v>1056</v>
      </c>
      <c r="O20" s="442">
        <f t="shared" si="1"/>
        <v>3497</v>
      </c>
      <c r="P20" s="1077" t="s">
        <v>450</v>
      </c>
      <c r="Q20" s="1077"/>
    </row>
    <row r="21" spans="1:17" ht="15.75">
      <c r="A21" s="1367" t="s">
        <v>137</v>
      </c>
      <c r="B21" s="1367"/>
      <c r="C21" s="442">
        <v>513</v>
      </c>
      <c r="D21" s="442">
        <v>221</v>
      </c>
      <c r="E21" s="442">
        <v>47</v>
      </c>
      <c r="F21" s="442">
        <v>57</v>
      </c>
      <c r="G21" s="442">
        <v>28</v>
      </c>
      <c r="H21" s="442">
        <v>23</v>
      </c>
      <c r="I21" s="442">
        <v>11</v>
      </c>
      <c r="J21" s="442">
        <v>8</v>
      </c>
      <c r="K21" s="442">
        <v>0</v>
      </c>
      <c r="L21" s="442">
        <v>0</v>
      </c>
      <c r="M21" s="442">
        <f t="shared" si="0"/>
        <v>599</v>
      </c>
      <c r="N21" s="442">
        <f t="shared" si="0"/>
        <v>309</v>
      </c>
      <c r="O21" s="442">
        <f t="shared" si="1"/>
        <v>908</v>
      </c>
      <c r="P21" s="1077" t="s">
        <v>451</v>
      </c>
      <c r="Q21" s="1077"/>
    </row>
    <row r="22" spans="1:17" ht="15.75">
      <c r="A22" s="1367" t="s">
        <v>69</v>
      </c>
      <c r="B22" s="1367"/>
      <c r="C22" s="442">
        <v>408</v>
      </c>
      <c r="D22" s="442">
        <v>204</v>
      </c>
      <c r="E22" s="442">
        <v>69</v>
      </c>
      <c r="F22" s="442">
        <v>52</v>
      </c>
      <c r="G22" s="442">
        <v>5</v>
      </c>
      <c r="H22" s="442">
        <v>0</v>
      </c>
      <c r="I22" s="442">
        <v>1</v>
      </c>
      <c r="J22" s="442">
        <v>0</v>
      </c>
      <c r="K22" s="442">
        <v>0</v>
      </c>
      <c r="L22" s="442">
        <v>0</v>
      </c>
      <c r="M22" s="442">
        <f t="shared" si="0"/>
        <v>483</v>
      </c>
      <c r="N22" s="442">
        <f t="shared" si="0"/>
        <v>256</v>
      </c>
      <c r="O22" s="442">
        <f t="shared" si="1"/>
        <v>739</v>
      </c>
      <c r="P22" s="1077" t="s">
        <v>452</v>
      </c>
      <c r="Q22" s="1077"/>
    </row>
    <row r="23" spans="1:17" ht="15.75">
      <c r="A23" s="1367" t="s">
        <v>70</v>
      </c>
      <c r="B23" s="1367"/>
      <c r="C23" s="442">
        <v>190</v>
      </c>
      <c r="D23" s="442">
        <v>66</v>
      </c>
      <c r="E23" s="442">
        <v>92</v>
      </c>
      <c r="F23" s="442">
        <v>70</v>
      </c>
      <c r="G23" s="442">
        <v>5</v>
      </c>
      <c r="H23" s="442">
        <v>1</v>
      </c>
      <c r="I23" s="442">
        <v>0</v>
      </c>
      <c r="J23" s="442">
        <v>0</v>
      </c>
      <c r="K23" s="442">
        <v>0</v>
      </c>
      <c r="L23" s="442">
        <v>1</v>
      </c>
      <c r="M23" s="442">
        <f t="shared" si="0"/>
        <v>287</v>
      </c>
      <c r="N23" s="442">
        <f t="shared" si="0"/>
        <v>138</v>
      </c>
      <c r="O23" s="442">
        <f t="shared" si="1"/>
        <v>425</v>
      </c>
      <c r="P23" s="1077" t="s">
        <v>204</v>
      </c>
      <c r="Q23" s="1077"/>
    </row>
    <row r="24" spans="1:17" ht="15.75">
      <c r="A24" s="1367" t="s">
        <v>71</v>
      </c>
      <c r="B24" s="1367"/>
      <c r="C24" s="442">
        <v>806</v>
      </c>
      <c r="D24" s="442">
        <v>382</v>
      </c>
      <c r="E24" s="442">
        <v>239</v>
      </c>
      <c r="F24" s="442">
        <v>91</v>
      </c>
      <c r="G24" s="442">
        <v>50</v>
      </c>
      <c r="H24" s="442">
        <v>12</v>
      </c>
      <c r="I24" s="442">
        <v>6</v>
      </c>
      <c r="J24" s="442">
        <v>2</v>
      </c>
      <c r="K24" s="442">
        <v>3</v>
      </c>
      <c r="L24" s="442">
        <v>0</v>
      </c>
      <c r="M24" s="442">
        <f t="shared" si="0"/>
        <v>1104</v>
      </c>
      <c r="N24" s="442">
        <f t="shared" si="0"/>
        <v>487</v>
      </c>
      <c r="O24" s="442">
        <f t="shared" si="1"/>
        <v>1591</v>
      </c>
      <c r="P24" s="1077" t="s">
        <v>205</v>
      </c>
      <c r="Q24" s="1077"/>
    </row>
    <row r="25" spans="1:17" ht="15.75">
      <c r="A25" s="1367" t="s">
        <v>72</v>
      </c>
      <c r="B25" s="1367"/>
      <c r="C25" s="442">
        <v>181</v>
      </c>
      <c r="D25" s="442">
        <v>89</v>
      </c>
      <c r="E25" s="442">
        <v>65</v>
      </c>
      <c r="F25" s="442">
        <v>19</v>
      </c>
      <c r="G25" s="442">
        <v>4</v>
      </c>
      <c r="H25" s="442">
        <v>5</v>
      </c>
      <c r="I25" s="442">
        <v>0</v>
      </c>
      <c r="J25" s="442">
        <v>1</v>
      </c>
      <c r="K25" s="442">
        <v>0</v>
      </c>
      <c r="L25" s="442">
        <v>0</v>
      </c>
      <c r="M25" s="442">
        <f t="shared" si="0"/>
        <v>250</v>
      </c>
      <c r="N25" s="442">
        <f t="shared" si="0"/>
        <v>114</v>
      </c>
      <c r="O25" s="442">
        <f t="shared" si="1"/>
        <v>364</v>
      </c>
      <c r="P25" s="1077" t="s">
        <v>206</v>
      </c>
      <c r="Q25" s="1077"/>
    </row>
    <row r="26" spans="1:17" ht="15.75">
      <c r="A26" s="1375" t="s">
        <v>73</v>
      </c>
      <c r="B26" s="1375"/>
      <c r="C26" s="450">
        <v>3711</v>
      </c>
      <c r="D26" s="450">
        <v>1794</v>
      </c>
      <c r="E26" s="456">
        <v>1256</v>
      </c>
      <c r="F26" s="450">
        <v>646</v>
      </c>
      <c r="G26" s="450">
        <v>147</v>
      </c>
      <c r="H26" s="450">
        <v>44</v>
      </c>
      <c r="I26" s="450">
        <v>19</v>
      </c>
      <c r="J26" s="450">
        <v>3</v>
      </c>
      <c r="K26" s="450">
        <v>2</v>
      </c>
      <c r="L26" s="450">
        <v>2</v>
      </c>
      <c r="M26" s="450">
        <f t="shared" si="0"/>
        <v>5135</v>
      </c>
      <c r="N26" s="450">
        <f t="shared" si="0"/>
        <v>2489</v>
      </c>
      <c r="O26" s="450">
        <f t="shared" si="1"/>
        <v>7624</v>
      </c>
      <c r="P26" s="1089" t="s">
        <v>382</v>
      </c>
      <c r="Q26" s="1089"/>
    </row>
    <row r="27" spans="1:17" ht="15.75">
      <c r="A27" s="1376" t="s">
        <v>32</v>
      </c>
      <c r="B27" s="1376"/>
      <c r="C27" s="451">
        <f t="shared" ref="C27:N27" si="5">SUM(C8:C26)</f>
        <v>14344</v>
      </c>
      <c r="D27" s="451">
        <f t="shared" si="5"/>
        <v>7953</v>
      </c>
      <c r="E27" s="459">
        <f t="shared" si="5"/>
        <v>4035</v>
      </c>
      <c r="F27" s="451">
        <f t="shared" si="5"/>
        <v>2021</v>
      </c>
      <c r="G27" s="451">
        <f t="shared" si="5"/>
        <v>539</v>
      </c>
      <c r="H27" s="451">
        <f t="shared" si="5"/>
        <v>259</v>
      </c>
      <c r="I27" s="451">
        <f t="shared" si="5"/>
        <v>119</v>
      </c>
      <c r="J27" s="451">
        <f t="shared" si="5"/>
        <v>65</v>
      </c>
      <c r="K27" s="451">
        <f t="shared" si="5"/>
        <v>68</v>
      </c>
      <c r="L27" s="451">
        <f t="shared" si="5"/>
        <v>23</v>
      </c>
      <c r="M27" s="451">
        <f t="shared" si="5"/>
        <v>19105</v>
      </c>
      <c r="N27" s="451">
        <f t="shared" si="5"/>
        <v>10321</v>
      </c>
      <c r="O27" s="452">
        <f t="shared" si="1"/>
        <v>29426</v>
      </c>
      <c r="P27" s="1090" t="s">
        <v>181</v>
      </c>
      <c r="Q27" s="1090"/>
    </row>
    <row r="28" spans="1:17" ht="18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</row>
    <row r="29" spans="1:17" ht="18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</row>
    <row r="30" spans="1:17" ht="18">
      <c r="A30" s="1239" t="s">
        <v>396</v>
      </c>
      <c r="B30" s="1239"/>
      <c r="C30" s="1239"/>
      <c r="D30" s="1239"/>
      <c r="E30" s="1239"/>
      <c r="F30" s="1239"/>
      <c r="G30" s="1239"/>
      <c r="H30" s="1239"/>
      <c r="I30" s="1239"/>
      <c r="J30" s="1239"/>
      <c r="K30" s="1239"/>
      <c r="L30" s="1239"/>
      <c r="M30" s="1239"/>
      <c r="N30" s="1239"/>
      <c r="O30" s="1239"/>
      <c r="P30" s="1239"/>
      <c r="Q30" s="1239"/>
    </row>
    <row r="31" spans="1:17" ht="18">
      <c r="A31" s="1239" t="s">
        <v>421</v>
      </c>
      <c r="B31" s="1239"/>
      <c r="C31" s="1239"/>
      <c r="D31" s="1239"/>
      <c r="E31" s="1239"/>
      <c r="F31" s="1239"/>
      <c r="G31" s="1239"/>
      <c r="H31" s="1239"/>
      <c r="I31" s="1239"/>
      <c r="J31" s="1239"/>
      <c r="K31" s="1239"/>
      <c r="L31" s="1239"/>
      <c r="M31" s="1239"/>
      <c r="N31" s="1239"/>
      <c r="O31" s="1239"/>
      <c r="P31" s="1239"/>
      <c r="Q31" s="1239"/>
    </row>
    <row r="32" spans="1:17" ht="36">
      <c r="A32" s="1191" t="s">
        <v>304</v>
      </c>
      <c r="B32" s="1191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100"/>
      <c r="O32" s="100"/>
      <c r="P32" s="1192" t="s">
        <v>353</v>
      </c>
      <c r="Q32" s="1192"/>
    </row>
    <row r="33" spans="1:17" ht="18">
      <c r="A33" s="1099" t="s">
        <v>115</v>
      </c>
      <c r="B33" s="1099"/>
      <c r="C33" s="1371" t="s">
        <v>74</v>
      </c>
      <c r="D33" s="1371"/>
      <c r="E33" s="1371" t="s">
        <v>45</v>
      </c>
      <c r="F33" s="1371"/>
      <c r="G33" s="1371" t="s">
        <v>75</v>
      </c>
      <c r="H33" s="1371"/>
      <c r="I33" s="1371" t="s">
        <v>78</v>
      </c>
      <c r="J33" s="1371"/>
      <c r="K33" s="1371" t="s">
        <v>80</v>
      </c>
      <c r="L33" s="1371"/>
      <c r="M33" s="1371" t="s">
        <v>172</v>
      </c>
      <c r="N33" s="1371"/>
      <c r="O33" s="1371"/>
      <c r="P33" s="1099" t="s">
        <v>180</v>
      </c>
      <c r="Q33" s="1099"/>
    </row>
    <row r="34" spans="1:17" ht="18">
      <c r="A34" s="1101"/>
      <c r="B34" s="1101"/>
      <c r="C34" s="1373" t="s">
        <v>252</v>
      </c>
      <c r="D34" s="1373"/>
      <c r="E34" s="1373" t="s">
        <v>251</v>
      </c>
      <c r="F34" s="1373"/>
      <c r="G34" s="1373" t="s">
        <v>241</v>
      </c>
      <c r="H34" s="1373"/>
      <c r="I34" s="1373" t="s">
        <v>242</v>
      </c>
      <c r="J34" s="1373"/>
      <c r="K34" s="1373" t="s">
        <v>243</v>
      </c>
      <c r="L34" s="1373"/>
      <c r="M34" s="318"/>
      <c r="N34" s="318" t="s">
        <v>181</v>
      </c>
      <c r="O34" s="318"/>
      <c r="P34" s="1101"/>
      <c r="Q34" s="1101"/>
    </row>
    <row r="35" spans="1:17" ht="18.75">
      <c r="A35" s="1101"/>
      <c r="B35" s="1101"/>
      <c r="C35" s="254" t="s">
        <v>131</v>
      </c>
      <c r="D35" s="255" t="s">
        <v>34</v>
      </c>
      <c r="E35" s="254" t="s">
        <v>131</v>
      </c>
      <c r="F35" s="255" t="s">
        <v>34</v>
      </c>
      <c r="G35" s="254" t="s">
        <v>131</v>
      </c>
      <c r="H35" s="255" t="s">
        <v>34</v>
      </c>
      <c r="I35" s="254" t="s">
        <v>131</v>
      </c>
      <c r="J35" s="255" t="s">
        <v>34</v>
      </c>
      <c r="K35" s="254" t="s">
        <v>131</v>
      </c>
      <c r="L35" s="255" t="s">
        <v>34</v>
      </c>
      <c r="M35" s="254" t="s">
        <v>131</v>
      </c>
      <c r="N35" s="255" t="s">
        <v>34</v>
      </c>
      <c r="O35" s="1373" t="s">
        <v>32</v>
      </c>
      <c r="P35" s="1101"/>
      <c r="Q35" s="1101"/>
    </row>
    <row r="36" spans="1:17" ht="18.75">
      <c r="A36" s="1102"/>
      <c r="B36" s="1102"/>
      <c r="C36" s="126" t="s">
        <v>186</v>
      </c>
      <c r="D36" s="126" t="s">
        <v>185</v>
      </c>
      <c r="E36" s="126" t="s">
        <v>186</v>
      </c>
      <c r="F36" s="126" t="s">
        <v>185</v>
      </c>
      <c r="G36" s="126" t="s">
        <v>186</v>
      </c>
      <c r="H36" s="126" t="s">
        <v>185</v>
      </c>
      <c r="I36" s="126" t="s">
        <v>186</v>
      </c>
      <c r="J36" s="126" t="s">
        <v>185</v>
      </c>
      <c r="K36" s="126" t="s">
        <v>186</v>
      </c>
      <c r="L36" s="126" t="s">
        <v>185</v>
      </c>
      <c r="M36" s="126" t="s">
        <v>186</v>
      </c>
      <c r="N36" s="126" t="s">
        <v>185</v>
      </c>
      <c r="O36" s="1374"/>
      <c r="P36" s="1102"/>
      <c r="Q36" s="1102"/>
    </row>
    <row r="37" spans="1:17" ht="18">
      <c r="A37" s="1370" t="s">
        <v>54</v>
      </c>
      <c r="B37" s="1370"/>
      <c r="C37" s="454">
        <v>20</v>
      </c>
      <c r="D37" s="454">
        <v>5</v>
      </c>
      <c r="E37" s="454">
        <v>12</v>
      </c>
      <c r="F37" s="454">
        <v>10</v>
      </c>
      <c r="G37" s="454">
        <v>26</v>
      </c>
      <c r="H37" s="454">
        <v>25</v>
      </c>
      <c r="I37" s="454">
        <v>30</v>
      </c>
      <c r="J37" s="454">
        <v>5</v>
      </c>
      <c r="K37" s="454">
        <v>36</v>
      </c>
      <c r="L37" s="454">
        <v>10</v>
      </c>
      <c r="M37" s="454">
        <f t="shared" ref="M37:N55" si="6">SUM(K37,I37,G37,E37,C37)</f>
        <v>124</v>
      </c>
      <c r="N37" s="454">
        <f t="shared" si="6"/>
        <v>55</v>
      </c>
      <c r="O37" s="454">
        <f t="shared" ref="O37:O56" si="7">SUM(M37:N37)</f>
        <v>179</v>
      </c>
      <c r="P37" s="1078" t="s">
        <v>449</v>
      </c>
      <c r="Q37" s="1078"/>
    </row>
    <row r="38" spans="1:17" ht="18">
      <c r="A38" s="1368" t="s">
        <v>55</v>
      </c>
      <c r="B38" s="1368"/>
      <c r="C38" s="339">
        <v>235</v>
      </c>
      <c r="D38" s="339">
        <v>151</v>
      </c>
      <c r="E38" s="339">
        <v>83</v>
      </c>
      <c r="F38" s="339">
        <v>73</v>
      </c>
      <c r="G38" s="339">
        <v>34</v>
      </c>
      <c r="H38" s="339">
        <v>29</v>
      </c>
      <c r="I38" s="339">
        <v>0</v>
      </c>
      <c r="J38" s="339">
        <v>0</v>
      </c>
      <c r="K38" s="339">
        <v>0</v>
      </c>
      <c r="L38" s="339">
        <v>0</v>
      </c>
      <c r="M38" s="339">
        <f t="shared" si="6"/>
        <v>352</v>
      </c>
      <c r="N38" s="339">
        <f t="shared" si="6"/>
        <v>253</v>
      </c>
      <c r="O38" s="339">
        <f t="shared" si="7"/>
        <v>605</v>
      </c>
      <c r="P38" s="1077" t="s">
        <v>191</v>
      </c>
      <c r="Q38" s="1077"/>
    </row>
    <row r="39" spans="1:17" ht="18">
      <c r="A39" s="1368" t="s">
        <v>56</v>
      </c>
      <c r="B39" s="1368"/>
      <c r="C39" s="339">
        <v>58</v>
      </c>
      <c r="D39" s="339">
        <v>22</v>
      </c>
      <c r="E39" s="339">
        <v>6</v>
      </c>
      <c r="F39" s="339">
        <v>0</v>
      </c>
      <c r="G39" s="339">
        <v>2</v>
      </c>
      <c r="H39" s="339">
        <v>1</v>
      </c>
      <c r="I39" s="339">
        <v>1</v>
      </c>
      <c r="J39" s="339">
        <v>1</v>
      </c>
      <c r="K39" s="339">
        <v>2</v>
      </c>
      <c r="L39" s="339">
        <v>1</v>
      </c>
      <c r="M39" s="339">
        <f t="shared" si="6"/>
        <v>69</v>
      </c>
      <c r="N39" s="339">
        <f t="shared" si="6"/>
        <v>25</v>
      </c>
      <c r="O39" s="339">
        <f t="shared" si="7"/>
        <v>94</v>
      </c>
      <c r="P39" s="1077" t="s">
        <v>192</v>
      </c>
      <c r="Q39" s="1077"/>
    </row>
    <row r="40" spans="1:17" ht="59.25">
      <c r="A40" s="1364" t="s">
        <v>460</v>
      </c>
      <c r="B40" s="237" t="s">
        <v>344</v>
      </c>
      <c r="C40" s="339">
        <v>781</v>
      </c>
      <c r="D40" s="339">
        <v>471</v>
      </c>
      <c r="E40" s="339">
        <v>62</v>
      </c>
      <c r="F40" s="339">
        <v>28</v>
      </c>
      <c r="G40" s="339">
        <v>16</v>
      </c>
      <c r="H40" s="339">
        <v>5</v>
      </c>
      <c r="I40" s="339">
        <v>0</v>
      </c>
      <c r="J40" s="339">
        <v>0</v>
      </c>
      <c r="K40" s="339">
        <v>0</v>
      </c>
      <c r="L40" s="339">
        <v>0</v>
      </c>
      <c r="M40" s="339">
        <f t="shared" si="6"/>
        <v>859</v>
      </c>
      <c r="N40" s="339">
        <f t="shared" si="6"/>
        <v>504</v>
      </c>
      <c r="O40" s="339">
        <f t="shared" si="7"/>
        <v>1363</v>
      </c>
      <c r="P40" s="404" t="s">
        <v>453</v>
      </c>
      <c r="Q40" s="1091" t="s">
        <v>179</v>
      </c>
    </row>
    <row r="41" spans="1:17" ht="15.75">
      <c r="A41" s="1365"/>
      <c r="B41" s="237" t="s">
        <v>345</v>
      </c>
      <c r="C41" s="339">
        <v>1346</v>
      </c>
      <c r="D41" s="339">
        <v>973</v>
      </c>
      <c r="E41" s="339">
        <v>286</v>
      </c>
      <c r="F41" s="339">
        <v>195</v>
      </c>
      <c r="G41" s="339">
        <v>14</v>
      </c>
      <c r="H41" s="339">
        <v>7</v>
      </c>
      <c r="I41" s="339">
        <v>2</v>
      </c>
      <c r="J41" s="339">
        <v>0</v>
      </c>
      <c r="K41" s="339">
        <v>2</v>
      </c>
      <c r="L41" s="339">
        <v>0</v>
      </c>
      <c r="M41" s="339">
        <f t="shared" si="6"/>
        <v>1650</v>
      </c>
      <c r="N41" s="339">
        <f t="shared" si="6"/>
        <v>1175</v>
      </c>
      <c r="O41" s="339">
        <f t="shared" si="7"/>
        <v>2825</v>
      </c>
      <c r="P41" s="404" t="s">
        <v>454</v>
      </c>
      <c r="Q41" s="1092"/>
    </row>
    <row r="42" spans="1:17" ht="15.75">
      <c r="A42" s="1365"/>
      <c r="B42" s="237" t="s">
        <v>346</v>
      </c>
      <c r="C42" s="339">
        <v>113</v>
      </c>
      <c r="D42" s="339">
        <v>40</v>
      </c>
      <c r="E42" s="339">
        <v>12</v>
      </c>
      <c r="F42" s="339">
        <v>3</v>
      </c>
      <c r="G42" s="339">
        <v>3</v>
      </c>
      <c r="H42" s="339">
        <v>2</v>
      </c>
      <c r="I42" s="339">
        <v>2</v>
      </c>
      <c r="J42" s="339">
        <v>0</v>
      </c>
      <c r="K42" s="339">
        <v>0</v>
      </c>
      <c r="L42" s="339">
        <v>0</v>
      </c>
      <c r="M42" s="339">
        <f t="shared" si="6"/>
        <v>130</v>
      </c>
      <c r="N42" s="339">
        <f t="shared" si="6"/>
        <v>45</v>
      </c>
      <c r="O42" s="339">
        <f t="shared" si="7"/>
        <v>175</v>
      </c>
      <c r="P42" s="404" t="s">
        <v>455</v>
      </c>
      <c r="Q42" s="1092"/>
    </row>
    <row r="43" spans="1:17" ht="15.75">
      <c r="A43" s="1365"/>
      <c r="B43" s="237" t="s">
        <v>341</v>
      </c>
      <c r="C43" s="339">
        <v>410</v>
      </c>
      <c r="D43" s="339">
        <v>293</v>
      </c>
      <c r="E43" s="339">
        <v>75</v>
      </c>
      <c r="F43" s="339">
        <v>57</v>
      </c>
      <c r="G43" s="339">
        <v>28</v>
      </c>
      <c r="H43" s="339">
        <v>19</v>
      </c>
      <c r="I43" s="339">
        <v>2</v>
      </c>
      <c r="J43" s="339">
        <v>0</v>
      </c>
      <c r="K43" s="339">
        <v>4</v>
      </c>
      <c r="L43" s="339">
        <v>0</v>
      </c>
      <c r="M43" s="339">
        <f t="shared" si="6"/>
        <v>519</v>
      </c>
      <c r="N43" s="339">
        <f t="shared" si="6"/>
        <v>369</v>
      </c>
      <c r="O43" s="339">
        <f t="shared" si="7"/>
        <v>888</v>
      </c>
      <c r="P43" s="404" t="s">
        <v>456</v>
      </c>
      <c r="Q43" s="1092"/>
    </row>
    <row r="44" spans="1:17" ht="15.75">
      <c r="A44" s="1365"/>
      <c r="B44" s="237" t="s">
        <v>342</v>
      </c>
      <c r="C44" s="339">
        <v>681</v>
      </c>
      <c r="D44" s="339">
        <v>447</v>
      </c>
      <c r="E44" s="339">
        <v>14</v>
      </c>
      <c r="F44" s="339">
        <v>13</v>
      </c>
      <c r="G44" s="339">
        <v>4</v>
      </c>
      <c r="H44" s="339">
        <v>5</v>
      </c>
      <c r="I44" s="339">
        <v>1</v>
      </c>
      <c r="J44" s="339">
        <v>0</v>
      </c>
      <c r="K44" s="339">
        <v>1</v>
      </c>
      <c r="L44" s="339">
        <v>0</v>
      </c>
      <c r="M44" s="339">
        <f t="shared" si="6"/>
        <v>701</v>
      </c>
      <c r="N44" s="339">
        <f t="shared" si="6"/>
        <v>465</v>
      </c>
      <c r="O44" s="339">
        <f t="shared" si="7"/>
        <v>1166</v>
      </c>
      <c r="P44" s="404" t="s">
        <v>457</v>
      </c>
      <c r="Q44" s="1092"/>
    </row>
    <row r="45" spans="1:17" ht="15.75">
      <c r="A45" s="1366"/>
      <c r="B45" s="215" t="s">
        <v>343</v>
      </c>
      <c r="C45" s="455">
        <v>429</v>
      </c>
      <c r="D45" s="455">
        <v>326</v>
      </c>
      <c r="E45" s="455">
        <v>80</v>
      </c>
      <c r="F45" s="455">
        <v>71</v>
      </c>
      <c r="G45" s="455">
        <v>9</v>
      </c>
      <c r="H45" s="455">
        <v>7</v>
      </c>
      <c r="I45" s="455">
        <v>0</v>
      </c>
      <c r="J45" s="455">
        <v>1</v>
      </c>
      <c r="K45" s="455">
        <v>2</v>
      </c>
      <c r="L45" s="455">
        <v>0</v>
      </c>
      <c r="M45" s="455">
        <f t="shared" si="6"/>
        <v>520</v>
      </c>
      <c r="N45" s="455">
        <f t="shared" si="6"/>
        <v>405</v>
      </c>
      <c r="O45" s="455">
        <f t="shared" si="7"/>
        <v>925</v>
      </c>
      <c r="P45" s="404" t="s">
        <v>458</v>
      </c>
      <c r="Q45" s="1092"/>
    </row>
    <row r="46" spans="1:17" ht="18.75">
      <c r="A46" s="264" t="s">
        <v>64</v>
      </c>
      <c r="B46" s="266"/>
      <c r="C46" s="455">
        <v>39</v>
      </c>
      <c r="D46" s="455">
        <v>29</v>
      </c>
      <c r="E46" s="455">
        <v>55</v>
      </c>
      <c r="F46" s="455">
        <v>36</v>
      </c>
      <c r="G46" s="455">
        <v>5</v>
      </c>
      <c r="H46" s="455">
        <v>4</v>
      </c>
      <c r="I46" s="455">
        <v>0</v>
      </c>
      <c r="J46" s="455">
        <v>0</v>
      </c>
      <c r="K46" s="455">
        <v>0</v>
      </c>
      <c r="L46" s="455">
        <v>0</v>
      </c>
      <c r="M46" s="455">
        <f t="shared" ref="M46:M47" si="8">SUM(K46,I46,G46,E46,C46)</f>
        <v>99</v>
      </c>
      <c r="N46" s="455">
        <f t="shared" ref="N46:N47" si="9">SUM(L46,J46,H46,F46,D46)</f>
        <v>69</v>
      </c>
      <c r="O46" s="455">
        <f t="shared" ref="O46:O47" si="10">SUM(M46:N46)</f>
        <v>168</v>
      </c>
      <c r="P46" s="1077" t="s">
        <v>367</v>
      </c>
      <c r="Q46" s="1077"/>
    </row>
    <row r="47" spans="1:17" ht="18">
      <c r="A47" s="1368" t="s">
        <v>65</v>
      </c>
      <c r="B47" s="1368"/>
      <c r="C47" s="339">
        <v>436</v>
      </c>
      <c r="D47" s="339">
        <v>188</v>
      </c>
      <c r="E47" s="339">
        <v>197</v>
      </c>
      <c r="F47" s="339">
        <v>120</v>
      </c>
      <c r="G47" s="339">
        <v>19</v>
      </c>
      <c r="H47" s="339">
        <v>8</v>
      </c>
      <c r="I47" s="339">
        <v>1</v>
      </c>
      <c r="J47" s="339">
        <v>2</v>
      </c>
      <c r="K47" s="339">
        <v>1</v>
      </c>
      <c r="L47" s="339">
        <v>1</v>
      </c>
      <c r="M47" s="455">
        <f t="shared" si="8"/>
        <v>654</v>
      </c>
      <c r="N47" s="455">
        <f t="shared" si="9"/>
        <v>319</v>
      </c>
      <c r="O47" s="455">
        <f t="shared" si="10"/>
        <v>973</v>
      </c>
      <c r="P47" s="1077" t="s">
        <v>199</v>
      </c>
      <c r="Q47" s="1077"/>
    </row>
    <row r="48" spans="1:17" ht="18">
      <c r="A48" s="1368" t="s">
        <v>113</v>
      </c>
      <c r="B48" s="1368"/>
      <c r="C48" s="339">
        <v>906</v>
      </c>
      <c r="D48" s="339">
        <v>362</v>
      </c>
      <c r="E48" s="339">
        <v>185</v>
      </c>
      <c r="F48" s="339">
        <v>206</v>
      </c>
      <c r="G48" s="339">
        <v>25</v>
      </c>
      <c r="H48" s="339">
        <v>15</v>
      </c>
      <c r="I48" s="339">
        <v>8</v>
      </c>
      <c r="J48" s="339">
        <v>6</v>
      </c>
      <c r="K48" s="339">
        <v>0</v>
      </c>
      <c r="L48" s="339">
        <v>1</v>
      </c>
      <c r="M48" s="339">
        <f t="shared" si="6"/>
        <v>1124</v>
      </c>
      <c r="N48" s="339">
        <f t="shared" si="6"/>
        <v>590</v>
      </c>
      <c r="O48" s="339">
        <f t="shared" si="7"/>
        <v>1714</v>
      </c>
      <c r="P48" s="1077" t="s">
        <v>200</v>
      </c>
      <c r="Q48" s="1077"/>
    </row>
    <row r="49" spans="1:17" ht="18">
      <c r="A49" s="1368" t="s">
        <v>114</v>
      </c>
      <c r="B49" s="1368"/>
      <c r="C49" s="339">
        <v>1092</v>
      </c>
      <c r="D49" s="339">
        <v>680</v>
      </c>
      <c r="E49" s="339">
        <v>726</v>
      </c>
      <c r="F49" s="339">
        <v>200</v>
      </c>
      <c r="G49" s="339">
        <v>108</v>
      </c>
      <c r="H49" s="339">
        <v>38</v>
      </c>
      <c r="I49" s="339">
        <v>45</v>
      </c>
      <c r="J49" s="339">
        <v>16</v>
      </c>
      <c r="K49" s="339">
        <v>13</v>
      </c>
      <c r="L49" s="339">
        <v>2</v>
      </c>
      <c r="M49" s="339">
        <f t="shared" si="6"/>
        <v>1984</v>
      </c>
      <c r="N49" s="339">
        <f t="shared" si="6"/>
        <v>936</v>
      </c>
      <c r="O49" s="339">
        <f t="shared" si="7"/>
        <v>2920</v>
      </c>
      <c r="P49" s="1077" t="s">
        <v>450</v>
      </c>
      <c r="Q49" s="1077"/>
    </row>
    <row r="50" spans="1:17" ht="18">
      <c r="A50" s="1368" t="s">
        <v>137</v>
      </c>
      <c r="B50" s="1368"/>
      <c r="C50" s="339">
        <v>371</v>
      </c>
      <c r="D50" s="339">
        <v>167</v>
      </c>
      <c r="E50" s="339">
        <v>54</v>
      </c>
      <c r="F50" s="339">
        <v>43</v>
      </c>
      <c r="G50" s="339">
        <v>41</v>
      </c>
      <c r="H50" s="339">
        <v>17</v>
      </c>
      <c r="I50" s="339">
        <v>26</v>
      </c>
      <c r="J50" s="339">
        <v>0</v>
      </c>
      <c r="K50" s="339">
        <v>0</v>
      </c>
      <c r="L50" s="339">
        <v>0</v>
      </c>
      <c r="M50" s="339">
        <f t="shared" si="6"/>
        <v>492</v>
      </c>
      <c r="N50" s="339">
        <f t="shared" si="6"/>
        <v>227</v>
      </c>
      <c r="O50" s="339">
        <f t="shared" si="7"/>
        <v>719</v>
      </c>
      <c r="P50" s="1077" t="s">
        <v>451</v>
      </c>
      <c r="Q50" s="1077"/>
    </row>
    <row r="51" spans="1:17" ht="18">
      <c r="A51" s="1368" t="s">
        <v>69</v>
      </c>
      <c r="B51" s="1368"/>
      <c r="C51" s="339">
        <v>356</v>
      </c>
      <c r="D51" s="339">
        <v>158</v>
      </c>
      <c r="E51" s="339">
        <v>59</v>
      </c>
      <c r="F51" s="339">
        <v>18</v>
      </c>
      <c r="G51" s="339">
        <v>16</v>
      </c>
      <c r="H51" s="339">
        <v>3</v>
      </c>
      <c r="I51" s="339">
        <v>2</v>
      </c>
      <c r="J51" s="339">
        <v>0</v>
      </c>
      <c r="K51" s="339">
        <v>1</v>
      </c>
      <c r="L51" s="339">
        <v>0</v>
      </c>
      <c r="M51" s="339">
        <f t="shared" si="6"/>
        <v>434</v>
      </c>
      <c r="N51" s="339">
        <f t="shared" si="6"/>
        <v>179</v>
      </c>
      <c r="O51" s="339">
        <f t="shared" si="7"/>
        <v>613</v>
      </c>
      <c r="P51" s="1077" t="s">
        <v>452</v>
      </c>
      <c r="Q51" s="1077"/>
    </row>
    <row r="52" spans="1:17" ht="18">
      <c r="A52" s="1368" t="s">
        <v>70</v>
      </c>
      <c r="B52" s="1368"/>
      <c r="C52" s="339">
        <v>186</v>
      </c>
      <c r="D52" s="339">
        <v>49</v>
      </c>
      <c r="E52" s="339">
        <v>55</v>
      </c>
      <c r="F52" s="339">
        <v>52</v>
      </c>
      <c r="G52" s="339">
        <v>6</v>
      </c>
      <c r="H52" s="339">
        <v>7</v>
      </c>
      <c r="I52" s="339">
        <v>1</v>
      </c>
      <c r="J52" s="339">
        <v>0</v>
      </c>
      <c r="K52" s="339">
        <v>1</v>
      </c>
      <c r="L52" s="339">
        <v>0</v>
      </c>
      <c r="M52" s="339">
        <f t="shared" si="6"/>
        <v>249</v>
      </c>
      <c r="N52" s="339">
        <f t="shared" si="6"/>
        <v>108</v>
      </c>
      <c r="O52" s="339">
        <f t="shared" si="7"/>
        <v>357</v>
      </c>
      <c r="P52" s="1077" t="s">
        <v>204</v>
      </c>
      <c r="Q52" s="1077"/>
    </row>
    <row r="53" spans="1:17" ht="18">
      <c r="A53" s="1368" t="s">
        <v>71</v>
      </c>
      <c r="B53" s="1368"/>
      <c r="C53" s="339">
        <v>534</v>
      </c>
      <c r="D53" s="339">
        <v>276</v>
      </c>
      <c r="E53" s="339">
        <v>237</v>
      </c>
      <c r="F53" s="339">
        <v>102</v>
      </c>
      <c r="G53" s="339">
        <v>55</v>
      </c>
      <c r="H53" s="339">
        <v>12</v>
      </c>
      <c r="I53" s="339">
        <v>10</v>
      </c>
      <c r="J53" s="339">
        <v>4</v>
      </c>
      <c r="K53" s="339">
        <v>3</v>
      </c>
      <c r="L53" s="339">
        <v>0</v>
      </c>
      <c r="M53" s="339">
        <f t="shared" si="6"/>
        <v>839</v>
      </c>
      <c r="N53" s="339">
        <f t="shared" si="6"/>
        <v>394</v>
      </c>
      <c r="O53" s="339">
        <f t="shared" si="7"/>
        <v>1233</v>
      </c>
      <c r="P53" s="1077" t="s">
        <v>205</v>
      </c>
      <c r="Q53" s="1077"/>
    </row>
    <row r="54" spans="1:17" ht="18">
      <c r="A54" s="1368" t="s">
        <v>72</v>
      </c>
      <c r="B54" s="1368"/>
      <c r="C54" s="339">
        <v>151</v>
      </c>
      <c r="D54" s="339">
        <v>70</v>
      </c>
      <c r="E54" s="339">
        <v>67</v>
      </c>
      <c r="F54" s="339">
        <v>17</v>
      </c>
      <c r="G54" s="339">
        <v>4</v>
      </c>
      <c r="H54" s="339">
        <v>3</v>
      </c>
      <c r="I54" s="339">
        <v>3</v>
      </c>
      <c r="J54" s="339">
        <v>0</v>
      </c>
      <c r="K54" s="339">
        <v>0</v>
      </c>
      <c r="L54" s="339">
        <v>0</v>
      </c>
      <c r="M54" s="339">
        <f t="shared" si="6"/>
        <v>225</v>
      </c>
      <c r="N54" s="339">
        <f t="shared" si="6"/>
        <v>90</v>
      </c>
      <c r="O54" s="339">
        <f t="shared" si="7"/>
        <v>315</v>
      </c>
      <c r="P54" s="1077" t="s">
        <v>206</v>
      </c>
      <c r="Q54" s="1077"/>
    </row>
    <row r="55" spans="1:17" ht="18">
      <c r="A55" s="1369" t="s">
        <v>73</v>
      </c>
      <c r="B55" s="1369"/>
      <c r="C55" s="456">
        <v>3214</v>
      </c>
      <c r="D55" s="456">
        <v>1531</v>
      </c>
      <c r="E55" s="456">
        <v>1120</v>
      </c>
      <c r="F55" s="456">
        <v>529</v>
      </c>
      <c r="G55" s="456">
        <v>118</v>
      </c>
      <c r="H55" s="456">
        <v>34</v>
      </c>
      <c r="I55" s="456">
        <v>18</v>
      </c>
      <c r="J55" s="456">
        <v>7</v>
      </c>
      <c r="K55" s="456">
        <v>9</v>
      </c>
      <c r="L55" s="456">
        <v>3</v>
      </c>
      <c r="M55" s="456">
        <f t="shared" si="6"/>
        <v>4479</v>
      </c>
      <c r="N55" s="456">
        <f t="shared" si="6"/>
        <v>2104</v>
      </c>
      <c r="O55" s="456">
        <f t="shared" si="7"/>
        <v>6583</v>
      </c>
      <c r="P55" s="1089" t="s">
        <v>382</v>
      </c>
      <c r="Q55" s="1089"/>
    </row>
    <row r="56" spans="1:17" ht="18">
      <c r="A56" s="1377" t="s">
        <v>32</v>
      </c>
      <c r="B56" s="1377"/>
      <c r="C56" s="457">
        <f>SUM(C37:C55)</f>
        <v>11358</v>
      </c>
      <c r="D56" s="457">
        <f t="shared" ref="D56:L56" si="11">SUM(D37:D55)</f>
        <v>6238</v>
      </c>
      <c r="E56" s="457">
        <f t="shared" si="11"/>
        <v>3385</v>
      </c>
      <c r="F56" s="457">
        <f t="shared" si="11"/>
        <v>1773</v>
      </c>
      <c r="G56" s="457">
        <f t="shared" si="11"/>
        <v>533</v>
      </c>
      <c r="H56" s="457">
        <f t="shared" si="11"/>
        <v>241</v>
      </c>
      <c r="I56" s="457">
        <f t="shared" si="11"/>
        <v>152</v>
      </c>
      <c r="J56" s="457">
        <f t="shared" si="11"/>
        <v>42</v>
      </c>
      <c r="K56" s="457">
        <f t="shared" si="11"/>
        <v>75</v>
      </c>
      <c r="L56" s="457">
        <f t="shared" si="11"/>
        <v>18</v>
      </c>
      <c r="M56" s="457">
        <f>SUM(M37:M55)</f>
        <v>15503</v>
      </c>
      <c r="N56" s="457">
        <f>SUM(N37:N55)</f>
        <v>8312</v>
      </c>
      <c r="O56" s="504">
        <f t="shared" si="7"/>
        <v>23815</v>
      </c>
      <c r="P56" s="1090" t="s">
        <v>181</v>
      </c>
      <c r="Q56" s="1090"/>
    </row>
    <row r="57" spans="1:17" ht="18">
      <c r="A57" s="240"/>
      <c r="B57" s="240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2"/>
      <c r="Q57" s="102"/>
    </row>
    <row r="58" spans="1:17" ht="18">
      <c r="A58" s="1239" t="s">
        <v>397</v>
      </c>
      <c r="B58" s="1239"/>
      <c r="C58" s="1239"/>
      <c r="D58" s="1239"/>
      <c r="E58" s="1239"/>
      <c r="F58" s="1239"/>
      <c r="G58" s="1239"/>
      <c r="H58" s="1239"/>
      <c r="I58" s="1239"/>
      <c r="J58" s="1239"/>
      <c r="K58" s="1239"/>
      <c r="L58" s="1239"/>
      <c r="M58" s="1239"/>
      <c r="N58" s="1239"/>
      <c r="O58" s="1239"/>
      <c r="P58" s="1239"/>
      <c r="Q58" s="1239"/>
    </row>
    <row r="59" spans="1:17" ht="18">
      <c r="A59" s="1239" t="s">
        <v>422</v>
      </c>
      <c r="B59" s="1239"/>
      <c r="C59" s="1239"/>
      <c r="D59" s="1239"/>
      <c r="E59" s="1239"/>
      <c r="F59" s="1239"/>
      <c r="G59" s="1239"/>
      <c r="H59" s="1239"/>
      <c r="I59" s="1239"/>
      <c r="J59" s="1239"/>
      <c r="K59" s="1239"/>
      <c r="L59" s="1239"/>
      <c r="M59" s="1239"/>
      <c r="N59" s="1239"/>
      <c r="O59" s="1239"/>
      <c r="P59" s="1239"/>
      <c r="Q59" s="1239"/>
    </row>
    <row r="60" spans="1:17" ht="36">
      <c r="A60" s="1191" t="s">
        <v>305</v>
      </c>
      <c r="B60" s="1191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100"/>
      <c r="O60" s="100"/>
      <c r="P60" s="1192" t="s">
        <v>352</v>
      </c>
      <c r="Q60" s="1192"/>
    </row>
    <row r="61" spans="1:17" ht="18">
      <c r="A61" s="1099" t="s">
        <v>115</v>
      </c>
      <c r="B61" s="1099"/>
      <c r="C61" s="1371" t="s">
        <v>45</v>
      </c>
      <c r="D61" s="1371"/>
      <c r="E61" s="1371" t="s">
        <v>75</v>
      </c>
      <c r="F61" s="1371"/>
      <c r="G61" s="1371" t="s">
        <v>78</v>
      </c>
      <c r="H61" s="1371"/>
      <c r="I61" s="1371" t="s">
        <v>143</v>
      </c>
      <c r="J61" s="1371"/>
      <c r="K61" s="1371" t="s">
        <v>83</v>
      </c>
      <c r="L61" s="1371"/>
      <c r="M61" s="1371" t="s">
        <v>173</v>
      </c>
      <c r="N61" s="1371"/>
      <c r="O61" s="1371"/>
      <c r="P61" s="1099" t="s">
        <v>180</v>
      </c>
      <c r="Q61" s="1099"/>
    </row>
    <row r="62" spans="1:17" ht="18">
      <c r="A62" s="1101"/>
      <c r="B62" s="1101"/>
      <c r="C62" s="1373" t="s">
        <v>251</v>
      </c>
      <c r="D62" s="1373"/>
      <c r="E62" s="1373" t="s">
        <v>241</v>
      </c>
      <c r="F62" s="1373"/>
      <c r="G62" s="1373" t="s">
        <v>242</v>
      </c>
      <c r="H62" s="1373"/>
      <c r="I62" s="1373" t="s">
        <v>243</v>
      </c>
      <c r="J62" s="1373"/>
      <c r="K62" s="1373" t="s">
        <v>244</v>
      </c>
      <c r="L62" s="1373"/>
      <c r="M62" s="318"/>
      <c r="N62" s="318" t="s">
        <v>181</v>
      </c>
      <c r="O62" s="318"/>
      <c r="P62" s="1101"/>
      <c r="Q62" s="1101"/>
    </row>
    <row r="63" spans="1:17" ht="18.75">
      <c r="A63" s="1101"/>
      <c r="B63" s="1101"/>
      <c r="C63" s="254" t="s">
        <v>131</v>
      </c>
      <c r="D63" s="255" t="s">
        <v>34</v>
      </c>
      <c r="E63" s="254" t="s">
        <v>131</v>
      </c>
      <c r="F63" s="255" t="s">
        <v>34</v>
      </c>
      <c r="G63" s="254" t="s">
        <v>131</v>
      </c>
      <c r="H63" s="255" t="s">
        <v>34</v>
      </c>
      <c r="I63" s="254" t="s">
        <v>131</v>
      </c>
      <c r="J63" s="255" t="s">
        <v>34</v>
      </c>
      <c r="K63" s="254" t="s">
        <v>131</v>
      </c>
      <c r="L63" s="255" t="s">
        <v>34</v>
      </c>
      <c r="M63" s="254" t="s">
        <v>131</v>
      </c>
      <c r="N63" s="255" t="s">
        <v>34</v>
      </c>
      <c r="O63" s="1373" t="s">
        <v>32</v>
      </c>
      <c r="P63" s="1101"/>
      <c r="Q63" s="1101"/>
    </row>
    <row r="64" spans="1:17" ht="18.75">
      <c r="A64" s="1102"/>
      <c r="B64" s="1102"/>
      <c r="C64" s="126" t="s">
        <v>186</v>
      </c>
      <c r="D64" s="126" t="s">
        <v>185</v>
      </c>
      <c r="E64" s="126" t="s">
        <v>186</v>
      </c>
      <c r="F64" s="126" t="s">
        <v>185</v>
      </c>
      <c r="G64" s="126" t="s">
        <v>186</v>
      </c>
      <c r="H64" s="126" t="s">
        <v>185</v>
      </c>
      <c r="I64" s="126" t="s">
        <v>186</v>
      </c>
      <c r="J64" s="126" t="s">
        <v>185</v>
      </c>
      <c r="K64" s="126" t="s">
        <v>186</v>
      </c>
      <c r="L64" s="126" t="s">
        <v>185</v>
      </c>
      <c r="M64" s="126" t="s">
        <v>186</v>
      </c>
      <c r="N64" s="126" t="s">
        <v>185</v>
      </c>
      <c r="O64" s="1374"/>
      <c r="P64" s="1102"/>
      <c r="Q64" s="1102"/>
    </row>
    <row r="65" spans="1:17" ht="18">
      <c r="A65" s="1370" t="s">
        <v>54</v>
      </c>
      <c r="B65" s="1370"/>
      <c r="C65" s="454">
        <v>40</v>
      </c>
      <c r="D65" s="454">
        <v>6</v>
      </c>
      <c r="E65" s="454">
        <v>17</v>
      </c>
      <c r="F65" s="454">
        <v>13</v>
      </c>
      <c r="G65" s="454">
        <v>22</v>
      </c>
      <c r="H65" s="454">
        <v>7</v>
      </c>
      <c r="I65" s="454">
        <v>30</v>
      </c>
      <c r="J65" s="454">
        <v>20</v>
      </c>
      <c r="K65" s="454">
        <v>0</v>
      </c>
      <c r="L65" s="454">
        <v>0</v>
      </c>
      <c r="M65" s="454">
        <f t="shared" ref="M65:N83" si="12">K65+I65+G65+E65+C65</f>
        <v>109</v>
      </c>
      <c r="N65" s="454">
        <f t="shared" si="12"/>
        <v>46</v>
      </c>
      <c r="O65" s="454">
        <f t="shared" ref="O65:O83" si="13">SUM(M65:N65)</f>
        <v>155</v>
      </c>
      <c r="P65" s="1078" t="s">
        <v>449</v>
      </c>
      <c r="Q65" s="1078"/>
    </row>
    <row r="66" spans="1:17" ht="18">
      <c r="A66" s="1368" t="s">
        <v>55</v>
      </c>
      <c r="B66" s="1368"/>
      <c r="C66" s="339">
        <v>164</v>
      </c>
      <c r="D66" s="339">
        <v>130</v>
      </c>
      <c r="E66" s="339">
        <v>40</v>
      </c>
      <c r="F66" s="339">
        <v>24</v>
      </c>
      <c r="G66" s="339">
        <v>57</v>
      </c>
      <c r="H66" s="339">
        <v>29</v>
      </c>
      <c r="I66" s="339">
        <v>15</v>
      </c>
      <c r="J66" s="339">
        <v>16</v>
      </c>
      <c r="K66" s="339">
        <v>0</v>
      </c>
      <c r="L66" s="339">
        <v>0</v>
      </c>
      <c r="M66" s="339">
        <f t="shared" si="12"/>
        <v>276</v>
      </c>
      <c r="N66" s="339">
        <f t="shared" si="12"/>
        <v>199</v>
      </c>
      <c r="O66" s="339">
        <f t="shared" si="13"/>
        <v>475</v>
      </c>
      <c r="P66" s="1077" t="s">
        <v>191</v>
      </c>
      <c r="Q66" s="1077"/>
    </row>
    <row r="67" spans="1:17" ht="18">
      <c r="A67" s="1368" t="s">
        <v>56</v>
      </c>
      <c r="B67" s="1368"/>
      <c r="C67" s="339">
        <v>65</v>
      </c>
      <c r="D67" s="339">
        <v>25</v>
      </c>
      <c r="E67" s="339">
        <v>9</v>
      </c>
      <c r="F67" s="339">
        <v>1</v>
      </c>
      <c r="G67" s="339">
        <v>0</v>
      </c>
      <c r="H67" s="339">
        <v>1</v>
      </c>
      <c r="I67" s="339">
        <v>0</v>
      </c>
      <c r="J67" s="339">
        <v>0</v>
      </c>
      <c r="K67" s="339">
        <v>0</v>
      </c>
      <c r="L67" s="339">
        <v>0</v>
      </c>
      <c r="M67" s="339">
        <f t="shared" si="12"/>
        <v>74</v>
      </c>
      <c r="N67" s="339">
        <f t="shared" si="12"/>
        <v>27</v>
      </c>
      <c r="O67" s="339">
        <f t="shared" si="13"/>
        <v>101</v>
      </c>
      <c r="P67" s="1077" t="s">
        <v>192</v>
      </c>
      <c r="Q67" s="1077"/>
    </row>
    <row r="68" spans="1:17" ht="59.25">
      <c r="A68" s="1364" t="s">
        <v>460</v>
      </c>
      <c r="B68" s="237" t="s">
        <v>344</v>
      </c>
      <c r="C68" s="339">
        <v>614</v>
      </c>
      <c r="D68" s="339">
        <v>363</v>
      </c>
      <c r="E68" s="339">
        <v>52</v>
      </c>
      <c r="F68" s="339">
        <v>29</v>
      </c>
      <c r="G68" s="339">
        <v>8</v>
      </c>
      <c r="H68" s="339">
        <v>8</v>
      </c>
      <c r="I68" s="339">
        <v>6</v>
      </c>
      <c r="J68" s="339">
        <v>0</v>
      </c>
      <c r="K68" s="339">
        <v>1</v>
      </c>
      <c r="L68" s="339">
        <v>0</v>
      </c>
      <c r="M68" s="339">
        <f t="shared" si="12"/>
        <v>681</v>
      </c>
      <c r="N68" s="339">
        <f t="shared" si="12"/>
        <v>400</v>
      </c>
      <c r="O68" s="339">
        <f t="shared" si="13"/>
        <v>1081</v>
      </c>
      <c r="P68" s="204" t="s">
        <v>453</v>
      </c>
      <c r="Q68" s="1091" t="s">
        <v>179</v>
      </c>
    </row>
    <row r="69" spans="1:17" ht="15.75">
      <c r="A69" s="1365"/>
      <c r="B69" s="237" t="s">
        <v>345</v>
      </c>
      <c r="C69" s="339">
        <v>1176</v>
      </c>
      <c r="D69" s="339">
        <v>885</v>
      </c>
      <c r="E69" s="339">
        <v>231</v>
      </c>
      <c r="F69" s="339">
        <v>104</v>
      </c>
      <c r="G69" s="339">
        <v>16</v>
      </c>
      <c r="H69" s="339">
        <v>9</v>
      </c>
      <c r="I69" s="339">
        <v>6</v>
      </c>
      <c r="J69" s="339">
        <v>0</v>
      </c>
      <c r="K69" s="339">
        <v>1</v>
      </c>
      <c r="L69" s="339">
        <v>1</v>
      </c>
      <c r="M69" s="339">
        <f t="shared" si="12"/>
        <v>1430</v>
      </c>
      <c r="N69" s="339">
        <f t="shared" si="12"/>
        <v>999</v>
      </c>
      <c r="O69" s="339">
        <f t="shared" si="13"/>
        <v>2429</v>
      </c>
      <c r="P69" s="204" t="s">
        <v>454</v>
      </c>
      <c r="Q69" s="1092"/>
    </row>
    <row r="70" spans="1:17" ht="15.75">
      <c r="A70" s="1365"/>
      <c r="B70" s="237" t="s">
        <v>346</v>
      </c>
      <c r="C70" s="339">
        <v>80</v>
      </c>
      <c r="D70" s="339">
        <v>25</v>
      </c>
      <c r="E70" s="339">
        <v>13</v>
      </c>
      <c r="F70" s="339">
        <v>8</v>
      </c>
      <c r="G70" s="339">
        <v>6</v>
      </c>
      <c r="H70" s="339">
        <v>3</v>
      </c>
      <c r="I70" s="339">
        <v>4</v>
      </c>
      <c r="J70" s="339">
        <v>0</v>
      </c>
      <c r="K70" s="339">
        <v>1</v>
      </c>
      <c r="L70" s="339">
        <v>0</v>
      </c>
      <c r="M70" s="339">
        <f t="shared" si="12"/>
        <v>104</v>
      </c>
      <c r="N70" s="339">
        <f t="shared" si="12"/>
        <v>36</v>
      </c>
      <c r="O70" s="339">
        <f t="shared" si="13"/>
        <v>140</v>
      </c>
      <c r="P70" s="204" t="s">
        <v>455</v>
      </c>
      <c r="Q70" s="1092"/>
    </row>
    <row r="71" spans="1:17" ht="15.75">
      <c r="A71" s="1365"/>
      <c r="B71" s="237" t="s">
        <v>341</v>
      </c>
      <c r="C71" s="339">
        <v>396</v>
      </c>
      <c r="D71" s="339">
        <v>291</v>
      </c>
      <c r="E71" s="339">
        <v>48</v>
      </c>
      <c r="F71" s="339">
        <v>41</v>
      </c>
      <c r="G71" s="339">
        <v>23</v>
      </c>
      <c r="H71" s="339">
        <v>15</v>
      </c>
      <c r="I71" s="339">
        <v>1</v>
      </c>
      <c r="J71" s="339">
        <v>1</v>
      </c>
      <c r="K71" s="339">
        <v>2</v>
      </c>
      <c r="L71" s="339">
        <v>0</v>
      </c>
      <c r="M71" s="339">
        <f t="shared" si="12"/>
        <v>470</v>
      </c>
      <c r="N71" s="339">
        <f t="shared" si="12"/>
        <v>348</v>
      </c>
      <c r="O71" s="339">
        <f t="shared" si="13"/>
        <v>818</v>
      </c>
      <c r="P71" s="204" t="s">
        <v>456</v>
      </c>
      <c r="Q71" s="1092"/>
    </row>
    <row r="72" spans="1:17" ht="15.75">
      <c r="A72" s="1365"/>
      <c r="B72" s="237" t="s">
        <v>342</v>
      </c>
      <c r="C72" s="339">
        <v>561</v>
      </c>
      <c r="D72" s="339">
        <v>380</v>
      </c>
      <c r="E72" s="339">
        <v>31</v>
      </c>
      <c r="F72" s="339">
        <v>21</v>
      </c>
      <c r="G72" s="339">
        <v>9</v>
      </c>
      <c r="H72" s="339">
        <v>4</v>
      </c>
      <c r="I72" s="339">
        <v>0</v>
      </c>
      <c r="J72" s="339">
        <v>1</v>
      </c>
      <c r="K72" s="339">
        <v>0</v>
      </c>
      <c r="L72" s="339">
        <v>1</v>
      </c>
      <c r="M72" s="339">
        <f t="shared" si="12"/>
        <v>601</v>
      </c>
      <c r="N72" s="339">
        <f t="shared" si="12"/>
        <v>407</v>
      </c>
      <c r="O72" s="339">
        <f t="shared" si="13"/>
        <v>1008</v>
      </c>
      <c r="P72" s="204" t="s">
        <v>457</v>
      </c>
      <c r="Q72" s="1092"/>
    </row>
    <row r="73" spans="1:17" ht="15.75">
      <c r="A73" s="1366"/>
      <c r="B73" s="215" t="s">
        <v>343</v>
      </c>
      <c r="C73" s="455">
        <v>404</v>
      </c>
      <c r="D73" s="455">
        <v>268</v>
      </c>
      <c r="E73" s="455">
        <v>62</v>
      </c>
      <c r="F73" s="455">
        <v>23</v>
      </c>
      <c r="G73" s="455">
        <v>9</v>
      </c>
      <c r="H73" s="455">
        <v>6</v>
      </c>
      <c r="I73" s="455">
        <v>2</v>
      </c>
      <c r="J73" s="455">
        <v>2</v>
      </c>
      <c r="K73" s="455">
        <v>1</v>
      </c>
      <c r="L73" s="455">
        <v>0</v>
      </c>
      <c r="M73" s="455">
        <f t="shared" si="12"/>
        <v>478</v>
      </c>
      <c r="N73" s="455">
        <f t="shared" si="12"/>
        <v>299</v>
      </c>
      <c r="O73" s="455">
        <f t="shared" si="13"/>
        <v>777</v>
      </c>
      <c r="P73" s="204" t="s">
        <v>458</v>
      </c>
      <c r="Q73" s="1092"/>
    </row>
    <row r="74" spans="1:17" ht="18.75">
      <c r="A74" s="264" t="s">
        <v>64</v>
      </c>
      <c r="B74" s="266"/>
      <c r="C74" s="455">
        <v>23</v>
      </c>
      <c r="D74" s="455">
        <v>14</v>
      </c>
      <c r="E74" s="455">
        <v>43</v>
      </c>
      <c r="F74" s="455">
        <v>27</v>
      </c>
      <c r="G74" s="455">
        <v>7</v>
      </c>
      <c r="H74" s="455">
        <v>4</v>
      </c>
      <c r="I74" s="455">
        <v>5</v>
      </c>
      <c r="J74" s="455">
        <v>1</v>
      </c>
      <c r="K74" s="455">
        <v>0</v>
      </c>
      <c r="L74" s="455">
        <v>0</v>
      </c>
      <c r="M74" s="455">
        <f t="shared" ref="M74" si="14">K74+I74+G74+E74+C74</f>
        <v>78</v>
      </c>
      <c r="N74" s="455">
        <f t="shared" ref="N74" si="15">L74+J74+H74+F74+D74</f>
        <v>46</v>
      </c>
      <c r="O74" s="455">
        <f t="shared" ref="O74" si="16">SUM(M74:N74)</f>
        <v>124</v>
      </c>
      <c r="P74" s="1077" t="s">
        <v>367</v>
      </c>
      <c r="Q74" s="1077"/>
    </row>
    <row r="75" spans="1:17" ht="18">
      <c r="A75" s="1368" t="s">
        <v>65</v>
      </c>
      <c r="B75" s="1368"/>
      <c r="C75" s="339">
        <v>430</v>
      </c>
      <c r="D75" s="339">
        <v>177</v>
      </c>
      <c r="E75" s="339">
        <v>191</v>
      </c>
      <c r="F75" s="339">
        <v>118</v>
      </c>
      <c r="G75" s="339">
        <v>21</v>
      </c>
      <c r="H75" s="339">
        <v>5</v>
      </c>
      <c r="I75" s="339">
        <v>5</v>
      </c>
      <c r="J75" s="339">
        <v>2</v>
      </c>
      <c r="K75" s="339">
        <v>8</v>
      </c>
      <c r="L75" s="339">
        <v>0</v>
      </c>
      <c r="M75" s="339">
        <f t="shared" si="12"/>
        <v>655</v>
      </c>
      <c r="N75" s="339">
        <f t="shared" si="12"/>
        <v>302</v>
      </c>
      <c r="O75" s="339">
        <f t="shared" si="13"/>
        <v>957</v>
      </c>
      <c r="P75" s="1077" t="s">
        <v>199</v>
      </c>
      <c r="Q75" s="1077"/>
    </row>
    <row r="76" spans="1:17" ht="18">
      <c r="A76" s="1368" t="s">
        <v>113</v>
      </c>
      <c r="B76" s="1368"/>
      <c r="C76" s="339">
        <v>713</v>
      </c>
      <c r="D76" s="339">
        <v>303</v>
      </c>
      <c r="E76" s="339">
        <v>193</v>
      </c>
      <c r="F76" s="339">
        <v>143</v>
      </c>
      <c r="G76" s="339">
        <v>33</v>
      </c>
      <c r="H76" s="339">
        <v>26</v>
      </c>
      <c r="I76" s="339">
        <v>6</v>
      </c>
      <c r="J76" s="339">
        <v>9</v>
      </c>
      <c r="K76" s="339">
        <v>5</v>
      </c>
      <c r="L76" s="339">
        <v>6</v>
      </c>
      <c r="M76" s="339">
        <f t="shared" si="12"/>
        <v>950</v>
      </c>
      <c r="N76" s="339">
        <f t="shared" si="12"/>
        <v>487</v>
      </c>
      <c r="O76" s="339">
        <f t="shared" si="13"/>
        <v>1437</v>
      </c>
      <c r="P76" s="1077" t="s">
        <v>200</v>
      </c>
      <c r="Q76" s="1077"/>
    </row>
    <row r="77" spans="1:17" ht="18">
      <c r="A77" s="1368" t="s">
        <v>114</v>
      </c>
      <c r="B77" s="1368"/>
      <c r="C77" s="339">
        <v>1079</v>
      </c>
      <c r="D77" s="339">
        <v>552</v>
      </c>
      <c r="E77" s="339">
        <v>617</v>
      </c>
      <c r="F77" s="339">
        <v>222</v>
      </c>
      <c r="G77" s="339">
        <v>82</v>
      </c>
      <c r="H77" s="339">
        <v>31</v>
      </c>
      <c r="I77" s="339">
        <v>31</v>
      </c>
      <c r="J77" s="339">
        <v>9</v>
      </c>
      <c r="K77" s="339">
        <v>14</v>
      </c>
      <c r="L77" s="339">
        <v>2</v>
      </c>
      <c r="M77" s="339">
        <f t="shared" si="12"/>
        <v>1823</v>
      </c>
      <c r="N77" s="339">
        <f t="shared" si="12"/>
        <v>816</v>
      </c>
      <c r="O77" s="339">
        <f t="shared" si="13"/>
        <v>2639</v>
      </c>
      <c r="P77" s="1077" t="s">
        <v>450</v>
      </c>
      <c r="Q77" s="1077"/>
    </row>
    <row r="78" spans="1:17" ht="18">
      <c r="A78" s="1368" t="s">
        <v>137</v>
      </c>
      <c r="B78" s="1368"/>
      <c r="C78" s="339">
        <v>368</v>
      </c>
      <c r="D78" s="339">
        <v>122</v>
      </c>
      <c r="E78" s="339">
        <v>58</v>
      </c>
      <c r="F78" s="339">
        <v>19</v>
      </c>
      <c r="G78" s="339">
        <v>36</v>
      </c>
      <c r="H78" s="339">
        <v>12</v>
      </c>
      <c r="I78" s="339">
        <v>14</v>
      </c>
      <c r="J78" s="339">
        <v>11</v>
      </c>
      <c r="K78" s="339">
        <v>0</v>
      </c>
      <c r="L78" s="339">
        <v>0</v>
      </c>
      <c r="M78" s="339">
        <f t="shared" si="12"/>
        <v>476</v>
      </c>
      <c r="N78" s="339">
        <f t="shared" si="12"/>
        <v>164</v>
      </c>
      <c r="O78" s="339">
        <f t="shared" si="13"/>
        <v>640</v>
      </c>
      <c r="P78" s="1077" t="s">
        <v>451</v>
      </c>
      <c r="Q78" s="1077"/>
    </row>
    <row r="79" spans="1:17" ht="18">
      <c r="A79" s="1368" t="s">
        <v>69</v>
      </c>
      <c r="B79" s="1368"/>
      <c r="C79" s="339">
        <v>270</v>
      </c>
      <c r="D79" s="339">
        <v>128</v>
      </c>
      <c r="E79" s="339">
        <v>66</v>
      </c>
      <c r="F79" s="339">
        <v>30</v>
      </c>
      <c r="G79" s="339">
        <v>21</v>
      </c>
      <c r="H79" s="339">
        <v>9</v>
      </c>
      <c r="I79" s="339">
        <v>1</v>
      </c>
      <c r="J79" s="339">
        <v>0</v>
      </c>
      <c r="K79" s="339">
        <v>0</v>
      </c>
      <c r="L79" s="339">
        <v>0</v>
      </c>
      <c r="M79" s="339">
        <f t="shared" si="12"/>
        <v>358</v>
      </c>
      <c r="N79" s="339">
        <f t="shared" si="12"/>
        <v>167</v>
      </c>
      <c r="O79" s="339">
        <f t="shared" si="13"/>
        <v>525</v>
      </c>
      <c r="P79" s="1077" t="s">
        <v>452</v>
      </c>
      <c r="Q79" s="1077"/>
    </row>
    <row r="80" spans="1:17" ht="18">
      <c r="A80" s="1368" t="s">
        <v>70</v>
      </c>
      <c r="B80" s="1368"/>
      <c r="C80" s="339">
        <v>152</v>
      </c>
      <c r="D80" s="339">
        <v>47</v>
      </c>
      <c r="E80" s="339">
        <v>48</v>
      </c>
      <c r="F80" s="339">
        <v>31</v>
      </c>
      <c r="G80" s="339">
        <v>16</v>
      </c>
      <c r="H80" s="339">
        <v>2</v>
      </c>
      <c r="I80" s="339">
        <v>2</v>
      </c>
      <c r="J80" s="339">
        <v>0</v>
      </c>
      <c r="K80" s="339">
        <v>0</v>
      </c>
      <c r="L80" s="339">
        <v>0</v>
      </c>
      <c r="M80" s="339">
        <f t="shared" si="12"/>
        <v>218</v>
      </c>
      <c r="N80" s="339">
        <f t="shared" si="12"/>
        <v>80</v>
      </c>
      <c r="O80" s="339">
        <f t="shared" si="13"/>
        <v>298</v>
      </c>
      <c r="P80" s="1077" t="s">
        <v>204</v>
      </c>
      <c r="Q80" s="1077"/>
    </row>
    <row r="81" spans="1:17" ht="18">
      <c r="A81" s="1368" t="s">
        <v>71</v>
      </c>
      <c r="B81" s="1368"/>
      <c r="C81" s="339">
        <v>549</v>
      </c>
      <c r="D81" s="339">
        <v>256</v>
      </c>
      <c r="E81" s="339">
        <v>224</v>
      </c>
      <c r="F81" s="339">
        <v>87</v>
      </c>
      <c r="G81" s="339">
        <v>50</v>
      </c>
      <c r="H81" s="339">
        <v>6</v>
      </c>
      <c r="I81" s="339">
        <v>9</v>
      </c>
      <c r="J81" s="339">
        <v>0</v>
      </c>
      <c r="K81" s="339">
        <v>3</v>
      </c>
      <c r="L81" s="339">
        <v>0</v>
      </c>
      <c r="M81" s="339">
        <f t="shared" si="12"/>
        <v>835</v>
      </c>
      <c r="N81" s="339">
        <f t="shared" si="12"/>
        <v>349</v>
      </c>
      <c r="O81" s="339">
        <f t="shared" si="13"/>
        <v>1184</v>
      </c>
      <c r="P81" s="1077" t="s">
        <v>205</v>
      </c>
      <c r="Q81" s="1077"/>
    </row>
    <row r="82" spans="1:17" ht="18">
      <c r="A82" s="1368" t="s">
        <v>72</v>
      </c>
      <c r="B82" s="1368"/>
      <c r="C82" s="339">
        <v>90</v>
      </c>
      <c r="D82" s="339">
        <v>49</v>
      </c>
      <c r="E82" s="339">
        <v>56</v>
      </c>
      <c r="F82" s="339">
        <v>52</v>
      </c>
      <c r="G82" s="339">
        <v>15</v>
      </c>
      <c r="H82" s="339">
        <v>7</v>
      </c>
      <c r="I82" s="339">
        <v>3</v>
      </c>
      <c r="J82" s="339">
        <v>3</v>
      </c>
      <c r="K82" s="339">
        <v>2</v>
      </c>
      <c r="L82" s="339">
        <v>0</v>
      </c>
      <c r="M82" s="339">
        <f t="shared" si="12"/>
        <v>166</v>
      </c>
      <c r="N82" s="339">
        <f t="shared" si="12"/>
        <v>111</v>
      </c>
      <c r="O82" s="339">
        <f t="shared" si="13"/>
        <v>277</v>
      </c>
      <c r="P82" s="1077" t="s">
        <v>206</v>
      </c>
      <c r="Q82" s="1077"/>
    </row>
    <row r="83" spans="1:17" ht="18">
      <c r="A83" s="1369" t="s">
        <v>73</v>
      </c>
      <c r="B83" s="1369"/>
      <c r="C83" s="456">
        <v>3095</v>
      </c>
      <c r="D83" s="456">
        <v>1276</v>
      </c>
      <c r="E83" s="456">
        <v>1067</v>
      </c>
      <c r="F83" s="456">
        <v>484</v>
      </c>
      <c r="G83" s="456">
        <v>81</v>
      </c>
      <c r="H83" s="456">
        <v>40</v>
      </c>
      <c r="I83" s="456">
        <v>25</v>
      </c>
      <c r="J83" s="456">
        <v>4</v>
      </c>
      <c r="K83" s="456">
        <v>16</v>
      </c>
      <c r="L83" s="456">
        <v>0</v>
      </c>
      <c r="M83" s="456">
        <f t="shared" si="12"/>
        <v>4284</v>
      </c>
      <c r="N83" s="456">
        <f t="shared" si="12"/>
        <v>1804</v>
      </c>
      <c r="O83" s="456">
        <f t="shared" si="13"/>
        <v>6088</v>
      </c>
      <c r="P83" s="1089" t="s">
        <v>382</v>
      </c>
      <c r="Q83" s="1089"/>
    </row>
    <row r="84" spans="1:17" ht="18">
      <c r="A84" s="1377" t="s">
        <v>32</v>
      </c>
      <c r="B84" s="1377"/>
      <c r="C84" s="459">
        <f>SUM(C65:C83)</f>
        <v>10269</v>
      </c>
      <c r="D84" s="459">
        <f t="shared" ref="D84:O84" si="17">SUM(D65:D83)</f>
        <v>5297</v>
      </c>
      <c r="E84" s="459">
        <f t="shared" si="17"/>
        <v>3066</v>
      </c>
      <c r="F84" s="459">
        <f t="shared" si="17"/>
        <v>1477</v>
      </c>
      <c r="G84" s="459">
        <f t="shared" si="17"/>
        <v>512</v>
      </c>
      <c r="H84" s="459">
        <f t="shared" si="17"/>
        <v>224</v>
      </c>
      <c r="I84" s="459">
        <f t="shared" si="17"/>
        <v>165</v>
      </c>
      <c r="J84" s="459">
        <f t="shared" si="17"/>
        <v>79</v>
      </c>
      <c r="K84" s="459">
        <f t="shared" si="17"/>
        <v>54</v>
      </c>
      <c r="L84" s="459">
        <f t="shared" si="17"/>
        <v>10</v>
      </c>
      <c r="M84" s="459">
        <f t="shared" si="17"/>
        <v>14066</v>
      </c>
      <c r="N84" s="459">
        <f t="shared" si="17"/>
        <v>7087</v>
      </c>
      <c r="O84" s="459">
        <f t="shared" si="17"/>
        <v>21153</v>
      </c>
      <c r="P84" s="1090" t="s">
        <v>181</v>
      </c>
      <c r="Q84" s="1090"/>
    </row>
    <row r="85" spans="1:17" ht="18">
      <c r="A85" s="240"/>
      <c r="B85" s="240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1"/>
      <c r="P85" s="238"/>
      <c r="Q85" s="238"/>
    </row>
    <row r="86" spans="1:17" ht="18">
      <c r="A86" s="1239" t="s">
        <v>398</v>
      </c>
      <c r="B86" s="1239"/>
      <c r="C86" s="1239"/>
      <c r="D86" s="1239"/>
      <c r="E86" s="1239"/>
      <c r="F86" s="1239"/>
      <c r="G86" s="1239"/>
      <c r="H86" s="1239"/>
      <c r="I86" s="1239"/>
      <c r="J86" s="1239"/>
      <c r="K86" s="1239"/>
      <c r="L86" s="1239"/>
      <c r="M86" s="1239"/>
      <c r="N86" s="1239"/>
      <c r="O86" s="1239"/>
      <c r="P86" s="1239"/>
      <c r="Q86" s="1239"/>
    </row>
    <row r="87" spans="1:17" ht="18">
      <c r="A87" s="1239" t="s">
        <v>571</v>
      </c>
      <c r="B87" s="1239"/>
      <c r="C87" s="1239"/>
      <c r="D87" s="1239"/>
      <c r="E87" s="1239"/>
      <c r="F87" s="1239"/>
      <c r="G87" s="1239"/>
      <c r="H87" s="1239"/>
      <c r="I87" s="1239"/>
      <c r="J87" s="1239"/>
      <c r="K87" s="1239"/>
      <c r="L87" s="1239"/>
      <c r="M87" s="1239"/>
      <c r="N87" s="1239"/>
      <c r="O87" s="1239"/>
      <c r="P87" s="1239"/>
      <c r="Q87" s="1239"/>
    </row>
    <row r="88" spans="1:17" ht="36">
      <c r="A88" s="1191" t="s">
        <v>521</v>
      </c>
      <c r="B88" s="1191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100"/>
      <c r="O88" s="100"/>
      <c r="P88" s="1192" t="s">
        <v>522</v>
      </c>
      <c r="Q88" s="1192"/>
    </row>
    <row r="89" spans="1:17" ht="18">
      <c r="A89" s="1099" t="s">
        <v>115</v>
      </c>
      <c r="B89" s="1099"/>
      <c r="C89" s="1371" t="s">
        <v>75</v>
      </c>
      <c r="D89" s="1371"/>
      <c r="E89" s="1371" t="s">
        <v>78</v>
      </c>
      <c r="F89" s="1371"/>
      <c r="G89" s="1371" t="s">
        <v>80</v>
      </c>
      <c r="H89" s="1371"/>
      <c r="I89" s="1371" t="s">
        <v>83</v>
      </c>
      <c r="J89" s="1371"/>
      <c r="K89" s="1371" t="s">
        <v>85</v>
      </c>
      <c r="L89" s="1371"/>
      <c r="M89" s="1371" t="s">
        <v>171</v>
      </c>
      <c r="N89" s="1371"/>
      <c r="O89" s="1371"/>
      <c r="P89" s="1099" t="s">
        <v>180</v>
      </c>
      <c r="Q89" s="1099"/>
    </row>
    <row r="90" spans="1:17" ht="18">
      <c r="A90" s="1101"/>
      <c r="B90" s="1101"/>
      <c r="C90" s="1373" t="s">
        <v>241</v>
      </c>
      <c r="D90" s="1373"/>
      <c r="E90" s="1373" t="s">
        <v>242</v>
      </c>
      <c r="F90" s="1373"/>
      <c r="G90" s="1373" t="s">
        <v>243</v>
      </c>
      <c r="H90" s="1373"/>
      <c r="I90" s="1373" t="s">
        <v>244</v>
      </c>
      <c r="J90" s="1373"/>
      <c r="K90" s="1373" t="s">
        <v>240</v>
      </c>
      <c r="L90" s="1373"/>
      <c r="M90" s="318"/>
      <c r="N90" s="318" t="s">
        <v>181</v>
      </c>
      <c r="O90" s="318"/>
      <c r="P90" s="1101"/>
      <c r="Q90" s="1101"/>
    </row>
    <row r="91" spans="1:17" ht="18.75">
      <c r="A91" s="1101"/>
      <c r="B91" s="1101"/>
      <c r="C91" s="254" t="s">
        <v>131</v>
      </c>
      <c r="D91" s="255" t="s">
        <v>34</v>
      </c>
      <c r="E91" s="254" t="s">
        <v>131</v>
      </c>
      <c r="F91" s="255" t="s">
        <v>34</v>
      </c>
      <c r="G91" s="254" t="s">
        <v>131</v>
      </c>
      <c r="H91" s="255" t="s">
        <v>34</v>
      </c>
      <c r="I91" s="254" t="s">
        <v>131</v>
      </c>
      <c r="J91" s="255" t="s">
        <v>34</v>
      </c>
      <c r="K91" s="254" t="s">
        <v>131</v>
      </c>
      <c r="L91" s="255" t="s">
        <v>34</v>
      </c>
      <c r="M91" s="254" t="s">
        <v>131</v>
      </c>
      <c r="N91" s="255" t="s">
        <v>34</v>
      </c>
      <c r="O91" s="1373" t="s">
        <v>32</v>
      </c>
      <c r="P91" s="1101"/>
      <c r="Q91" s="1101"/>
    </row>
    <row r="92" spans="1:17" ht="18.75">
      <c r="A92" s="1102"/>
      <c r="B92" s="1102"/>
      <c r="C92" s="126" t="s">
        <v>186</v>
      </c>
      <c r="D92" s="126" t="s">
        <v>185</v>
      </c>
      <c r="E92" s="126" t="s">
        <v>186</v>
      </c>
      <c r="F92" s="126" t="s">
        <v>185</v>
      </c>
      <c r="G92" s="126" t="s">
        <v>186</v>
      </c>
      <c r="H92" s="126" t="s">
        <v>185</v>
      </c>
      <c r="I92" s="126" t="s">
        <v>186</v>
      </c>
      <c r="J92" s="126" t="s">
        <v>185</v>
      </c>
      <c r="K92" s="126" t="s">
        <v>186</v>
      </c>
      <c r="L92" s="126" t="s">
        <v>185</v>
      </c>
      <c r="M92" s="126" t="s">
        <v>186</v>
      </c>
      <c r="N92" s="126" t="s">
        <v>185</v>
      </c>
      <c r="O92" s="1374"/>
      <c r="P92" s="1102"/>
      <c r="Q92" s="1102"/>
    </row>
    <row r="93" spans="1:17" ht="15.75">
      <c r="A93" s="1372" t="s">
        <v>54</v>
      </c>
      <c r="B93" s="1372"/>
      <c r="C93" s="454">
        <v>33</v>
      </c>
      <c r="D93" s="454">
        <v>5</v>
      </c>
      <c r="E93" s="454">
        <v>27</v>
      </c>
      <c r="F93" s="454">
        <v>12</v>
      </c>
      <c r="G93" s="454">
        <v>30</v>
      </c>
      <c r="H93" s="454">
        <v>28</v>
      </c>
      <c r="I93" s="454">
        <v>25</v>
      </c>
      <c r="J93" s="454">
        <v>7</v>
      </c>
      <c r="K93" s="454">
        <v>16</v>
      </c>
      <c r="L93" s="454">
        <v>0</v>
      </c>
      <c r="M93" s="454">
        <f t="shared" ref="M93:N101" si="18">K93+I93+G93+E93+C93</f>
        <v>131</v>
      </c>
      <c r="N93" s="454">
        <f t="shared" si="18"/>
        <v>52</v>
      </c>
      <c r="O93" s="454">
        <f t="shared" ref="O93:O112" si="19">SUM(M93:N93)</f>
        <v>183</v>
      </c>
      <c r="P93" s="1078" t="s">
        <v>449</v>
      </c>
      <c r="Q93" s="1078"/>
    </row>
    <row r="94" spans="1:17" ht="15.75">
      <c r="A94" s="1367" t="s">
        <v>55</v>
      </c>
      <c r="B94" s="1367"/>
      <c r="C94" s="339">
        <v>164</v>
      </c>
      <c r="D94" s="339">
        <v>97</v>
      </c>
      <c r="E94" s="339">
        <v>38</v>
      </c>
      <c r="F94" s="339">
        <v>24</v>
      </c>
      <c r="G94" s="339">
        <v>12</v>
      </c>
      <c r="H94" s="339">
        <v>8</v>
      </c>
      <c r="I94" s="339">
        <v>49</v>
      </c>
      <c r="J94" s="339">
        <v>42</v>
      </c>
      <c r="K94" s="339">
        <v>1</v>
      </c>
      <c r="L94" s="339">
        <v>0</v>
      </c>
      <c r="M94" s="339">
        <f t="shared" si="18"/>
        <v>264</v>
      </c>
      <c r="N94" s="339">
        <f t="shared" si="18"/>
        <v>171</v>
      </c>
      <c r="O94" s="339">
        <f t="shared" si="19"/>
        <v>435</v>
      </c>
      <c r="P94" s="1077" t="s">
        <v>191</v>
      </c>
      <c r="Q94" s="1077"/>
    </row>
    <row r="95" spans="1:17" ht="15.75">
      <c r="A95" s="1367" t="s">
        <v>56</v>
      </c>
      <c r="B95" s="1367"/>
      <c r="C95" s="339">
        <v>70</v>
      </c>
      <c r="D95" s="339">
        <v>32</v>
      </c>
      <c r="E95" s="339">
        <v>8</v>
      </c>
      <c r="F95" s="339">
        <v>2</v>
      </c>
      <c r="G95" s="339">
        <v>2</v>
      </c>
      <c r="H95" s="339">
        <v>1</v>
      </c>
      <c r="I95" s="339">
        <v>0</v>
      </c>
      <c r="J95" s="339">
        <v>0</v>
      </c>
      <c r="K95" s="339">
        <v>0</v>
      </c>
      <c r="L95" s="339">
        <v>0</v>
      </c>
      <c r="M95" s="339">
        <f t="shared" si="18"/>
        <v>80</v>
      </c>
      <c r="N95" s="339">
        <f t="shared" si="18"/>
        <v>35</v>
      </c>
      <c r="O95" s="339">
        <f t="shared" si="19"/>
        <v>115</v>
      </c>
      <c r="P95" s="1077" t="s">
        <v>192</v>
      </c>
      <c r="Q95" s="1077"/>
    </row>
    <row r="96" spans="1:17" ht="59.25">
      <c r="A96" s="1364" t="s">
        <v>460</v>
      </c>
      <c r="B96" s="381" t="s">
        <v>344</v>
      </c>
      <c r="C96" s="339">
        <v>573</v>
      </c>
      <c r="D96" s="339">
        <v>309</v>
      </c>
      <c r="E96" s="339">
        <v>80</v>
      </c>
      <c r="F96" s="339">
        <v>17</v>
      </c>
      <c r="G96" s="339">
        <v>16</v>
      </c>
      <c r="H96" s="339">
        <v>9</v>
      </c>
      <c r="I96" s="339">
        <v>2</v>
      </c>
      <c r="J96" s="339">
        <v>1</v>
      </c>
      <c r="K96" s="339">
        <v>1</v>
      </c>
      <c r="L96" s="339">
        <v>0</v>
      </c>
      <c r="M96" s="339">
        <f t="shared" si="18"/>
        <v>672</v>
      </c>
      <c r="N96" s="339">
        <f t="shared" si="18"/>
        <v>336</v>
      </c>
      <c r="O96" s="339">
        <f t="shared" si="19"/>
        <v>1008</v>
      </c>
      <c r="P96" s="204" t="s">
        <v>453</v>
      </c>
      <c r="Q96" s="1091" t="s">
        <v>179</v>
      </c>
    </row>
    <row r="97" spans="1:17" ht="15.75">
      <c r="A97" s="1365"/>
      <c r="B97" s="381" t="s">
        <v>345</v>
      </c>
      <c r="C97" s="339">
        <v>1174</v>
      </c>
      <c r="D97" s="339">
        <v>785</v>
      </c>
      <c r="E97" s="339">
        <v>198</v>
      </c>
      <c r="F97" s="339">
        <v>99</v>
      </c>
      <c r="G97" s="339">
        <v>38</v>
      </c>
      <c r="H97" s="339">
        <v>12</v>
      </c>
      <c r="I97" s="339">
        <v>10</v>
      </c>
      <c r="J97" s="339">
        <v>2</v>
      </c>
      <c r="K97" s="339">
        <v>2</v>
      </c>
      <c r="L97" s="339">
        <v>1</v>
      </c>
      <c r="M97" s="339">
        <f t="shared" si="18"/>
        <v>1422</v>
      </c>
      <c r="N97" s="339">
        <f t="shared" si="18"/>
        <v>899</v>
      </c>
      <c r="O97" s="339">
        <f t="shared" si="19"/>
        <v>2321</v>
      </c>
      <c r="P97" s="204" t="s">
        <v>454</v>
      </c>
      <c r="Q97" s="1092"/>
    </row>
    <row r="98" spans="1:17" ht="15.75">
      <c r="A98" s="1365"/>
      <c r="B98" s="381" t="s">
        <v>346</v>
      </c>
      <c r="C98" s="339">
        <v>96</v>
      </c>
      <c r="D98" s="339">
        <v>20</v>
      </c>
      <c r="E98" s="339">
        <v>16</v>
      </c>
      <c r="F98" s="339">
        <v>3</v>
      </c>
      <c r="G98" s="339">
        <v>11</v>
      </c>
      <c r="H98" s="339">
        <v>3</v>
      </c>
      <c r="I98" s="339">
        <v>5</v>
      </c>
      <c r="J98" s="339">
        <v>1</v>
      </c>
      <c r="K98" s="339">
        <v>2</v>
      </c>
      <c r="L98" s="339">
        <v>0</v>
      </c>
      <c r="M98" s="339">
        <f t="shared" si="18"/>
        <v>130</v>
      </c>
      <c r="N98" s="339">
        <f t="shared" si="18"/>
        <v>27</v>
      </c>
      <c r="O98" s="339">
        <f t="shared" si="19"/>
        <v>157</v>
      </c>
      <c r="P98" s="204" t="s">
        <v>455</v>
      </c>
      <c r="Q98" s="1092"/>
    </row>
    <row r="99" spans="1:17" ht="15.75">
      <c r="A99" s="1365"/>
      <c r="B99" s="381" t="s">
        <v>341</v>
      </c>
      <c r="C99" s="339">
        <v>343</v>
      </c>
      <c r="D99" s="339">
        <v>253</v>
      </c>
      <c r="E99" s="339">
        <v>54</v>
      </c>
      <c r="F99" s="339">
        <v>30</v>
      </c>
      <c r="G99" s="339">
        <v>29</v>
      </c>
      <c r="H99" s="339">
        <v>15</v>
      </c>
      <c r="I99" s="339">
        <v>2</v>
      </c>
      <c r="J99" s="339">
        <v>0</v>
      </c>
      <c r="K99" s="339">
        <v>1</v>
      </c>
      <c r="L99" s="339">
        <v>0</v>
      </c>
      <c r="M99" s="339">
        <f t="shared" si="18"/>
        <v>429</v>
      </c>
      <c r="N99" s="339">
        <f t="shared" si="18"/>
        <v>298</v>
      </c>
      <c r="O99" s="339">
        <f t="shared" si="19"/>
        <v>727</v>
      </c>
      <c r="P99" s="204" t="s">
        <v>456</v>
      </c>
      <c r="Q99" s="1092"/>
    </row>
    <row r="100" spans="1:17" ht="15.75">
      <c r="A100" s="1365"/>
      <c r="B100" s="381" t="s">
        <v>342</v>
      </c>
      <c r="C100" s="339">
        <v>573</v>
      </c>
      <c r="D100" s="339">
        <v>345</v>
      </c>
      <c r="E100" s="339">
        <v>34</v>
      </c>
      <c r="F100" s="339">
        <v>19</v>
      </c>
      <c r="G100" s="339">
        <v>7</v>
      </c>
      <c r="H100" s="339">
        <v>6</v>
      </c>
      <c r="I100" s="339">
        <v>3</v>
      </c>
      <c r="J100" s="339">
        <v>0</v>
      </c>
      <c r="K100" s="339">
        <v>0</v>
      </c>
      <c r="L100" s="339">
        <v>0</v>
      </c>
      <c r="M100" s="339">
        <f t="shared" si="18"/>
        <v>617</v>
      </c>
      <c r="N100" s="339">
        <f t="shared" si="18"/>
        <v>370</v>
      </c>
      <c r="O100" s="339">
        <f t="shared" si="19"/>
        <v>987</v>
      </c>
      <c r="P100" s="204" t="s">
        <v>457</v>
      </c>
      <c r="Q100" s="1092"/>
    </row>
    <row r="101" spans="1:17" ht="15.75">
      <c r="A101" s="1366"/>
      <c r="B101" s="381" t="s">
        <v>343</v>
      </c>
      <c r="C101" s="339">
        <v>375</v>
      </c>
      <c r="D101" s="339">
        <v>231</v>
      </c>
      <c r="E101" s="339">
        <v>89</v>
      </c>
      <c r="F101" s="339">
        <v>33</v>
      </c>
      <c r="G101" s="339">
        <v>12</v>
      </c>
      <c r="H101" s="339">
        <v>8</v>
      </c>
      <c r="I101" s="339">
        <v>3</v>
      </c>
      <c r="J101" s="339">
        <v>2</v>
      </c>
      <c r="K101" s="339">
        <v>2</v>
      </c>
      <c r="L101" s="339">
        <v>0</v>
      </c>
      <c r="M101" s="339">
        <f t="shared" si="18"/>
        <v>481</v>
      </c>
      <c r="N101" s="339">
        <f t="shared" si="18"/>
        <v>274</v>
      </c>
      <c r="O101" s="339">
        <f t="shared" si="19"/>
        <v>755</v>
      </c>
      <c r="P101" s="204" t="s">
        <v>458</v>
      </c>
      <c r="Q101" s="1092"/>
    </row>
    <row r="102" spans="1:17" ht="15.75">
      <c r="A102" s="462" t="s">
        <v>64</v>
      </c>
      <c r="B102" s="392"/>
      <c r="C102" s="454">
        <v>30</v>
      </c>
      <c r="D102" s="454">
        <v>23</v>
      </c>
      <c r="E102" s="454">
        <v>47</v>
      </c>
      <c r="F102" s="454">
        <v>32</v>
      </c>
      <c r="G102" s="454">
        <v>6</v>
      </c>
      <c r="H102" s="454">
        <v>4</v>
      </c>
      <c r="I102" s="454">
        <v>0</v>
      </c>
      <c r="J102" s="454">
        <v>0</v>
      </c>
      <c r="K102" s="454">
        <v>0</v>
      </c>
      <c r="L102" s="454">
        <v>0</v>
      </c>
      <c r="M102" s="454">
        <f t="shared" ref="M102:N107" si="20">K102+I102+G102+E102+C102</f>
        <v>83</v>
      </c>
      <c r="N102" s="454">
        <f t="shared" si="20"/>
        <v>59</v>
      </c>
      <c r="O102" s="454">
        <f>SUM(M102:N102)</f>
        <v>142</v>
      </c>
      <c r="P102" s="1378" t="s">
        <v>367</v>
      </c>
      <c r="Q102" s="1378"/>
    </row>
    <row r="103" spans="1:17" ht="15.75">
      <c r="A103" s="1367" t="s">
        <v>65</v>
      </c>
      <c r="B103" s="1367"/>
      <c r="C103" s="339">
        <v>346</v>
      </c>
      <c r="D103" s="339">
        <v>126</v>
      </c>
      <c r="E103" s="339">
        <v>174</v>
      </c>
      <c r="F103" s="339">
        <v>71</v>
      </c>
      <c r="G103" s="339">
        <v>28</v>
      </c>
      <c r="H103" s="339">
        <v>21</v>
      </c>
      <c r="I103" s="339">
        <v>10</v>
      </c>
      <c r="J103" s="339">
        <v>1</v>
      </c>
      <c r="K103" s="339">
        <v>5</v>
      </c>
      <c r="L103" s="339">
        <v>0</v>
      </c>
      <c r="M103" s="339">
        <f t="shared" si="20"/>
        <v>563</v>
      </c>
      <c r="N103" s="339">
        <f t="shared" si="20"/>
        <v>219</v>
      </c>
      <c r="O103" s="339">
        <f>SUM(M103:N103)</f>
        <v>782</v>
      </c>
      <c r="P103" s="1077" t="s">
        <v>199</v>
      </c>
      <c r="Q103" s="1077"/>
    </row>
    <row r="104" spans="1:17" ht="15.75">
      <c r="A104" s="1367" t="s">
        <v>113</v>
      </c>
      <c r="B104" s="1367"/>
      <c r="C104" s="339">
        <v>703</v>
      </c>
      <c r="D104" s="339">
        <v>247</v>
      </c>
      <c r="E104" s="339">
        <v>184</v>
      </c>
      <c r="F104" s="339">
        <v>135</v>
      </c>
      <c r="G104" s="339">
        <v>34</v>
      </c>
      <c r="H104" s="339">
        <v>26</v>
      </c>
      <c r="I104" s="339">
        <v>11</v>
      </c>
      <c r="J104" s="339">
        <v>10</v>
      </c>
      <c r="K104" s="339">
        <v>5</v>
      </c>
      <c r="L104" s="339">
        <v>4</v>
      </c>
      <c r="M104" s="339">
        <f t="shared" si="20"/>
        <v>937</v>
      </c>
      <c r="N104" s="339">
        <f t="shared" si="20"/>
        <v>422</v>
      </c>
      <c r="O104" s="339">
        <f t="shared" si="19"/>
        <v>1359</v>
      </c>
      <c r="P104" s="1077" t="s">
        <v>200</v>
      </c>
      <c r="Q104" s="1077"/>
    </row>
    <row r="105" spans="1:17" ht="15.75">
      <c r="A105" s="1367" t="s">
        <v>114</v>
      </c>
      <c r="B105" s="1367"/>
      <c r="C105" s="339">
        <v>830</v>
      </c>
      <c r="D105" s="339">
        <v>601</v>
      </c>
      <c r="E105" s="339">
        <v>686</v>
      </c>
      <c r="F105" s="339">
        <v>180</v>
      </c>
      <c r="G105" s="339">
        <v>110</v>
      </c>
      <c r="H105" s="339">
        <v>18</v>
      </c>
      <c r="I105" s="339">
        <v>31</v>
      </c>
      <c r="J105" s="339">
        <v>10</v>
      </c>
      <c r="K105" s="339">
        <v>12</v>
      </c>
      <c r="L105" s="339">
        <v>4</v>
      </c>
      <c r="M105" s="339">
        <f t="shared" si="20"/>
        <v>1669</v>
      </c>
      <c r="N105" s="339">
        <f t="shared" si="20"/>
        <v>813</v>
      </c>
      <c r="O105" s="339">
        <f t="shared" si="19"/>
        <v>2482</v>
      </c>
      <c r="P105" s="1077" t="s">
        <v>450</v>
      </c>
      <c r="Q105" s="1077"/>
    </row>
    <row r="106" spans="1:17" ht="15.75">
      <c r="A106" s="1367" t="s">
        <v>137</v>
      </c>
      <c r="B106" s="1367"/>
      <c r="C106" s="339">
        <v>375</v>
      </c>
      <c r="D106" s="339">
        <v>124</v>
      </c>
      <c r="E106" s="339">
        <v>48</v>
      </c>
      <c r="F106" s="339">
        <v>37</v>
      </c>
      <c r="G106" s="339">
        <v>22</v>
      </c>
      <c r="H106" s="339">
        <v>25</v>
      </c>
      <c r="I106" s="339">
        <v>21</v>
      </c>
      <c r="J106" s="339">
        <v>10</v>
      </c>
      <c r="K106" s="339">
        <v>7</v>
      </c>
      <c r="L106" s="339">
        <v>3</v>
      </c>
      <c r="M106" s="339">
        <f t="shared" si="20"/>
        <v>473</v>
      </c>
      <c r="N106" s="339">
        <f t="shared" si="20"/>
        <v>199</v>
      </c>
      <c r="O106" s="339">
        <f t="shared" si="19"/>
        <v>672</v>
      </c>
      <c r="P106" s="1077" t="s">
        <v>451</v>
      </c>
      <c r="Q106" s="1077"/>
    </row>
    <row r="107" spans="1:17" ht="15.75">
      <c r="A107" s="1367" t="s">
        <v>69</v>
      </c>
      <c r="B107" s="1367"/>
      <c r="C107" s="339">
        <v>295</v>
      </c>
      <c r="D107" s="339">
        <v>124</v>
      </c>
      <c r="E107" s="339">
        <v>69</v>
      </c>
      <c r="F107" s="339">
        <v>27</v>
      </c>
      <c r="G107" s="339">
        <v>16</v>
      </c>
      <c r="H107" s="339">
        <v>4</v>
      </c>
      <c r="I107" s="339">
        <v>4</v>
      </c>
      <c r="J107" s="339">
        <v>2</v>
      </c>
      <c r="K107" s="339">
        <v>4</v>
      </c>
      <c r="L107" s="339">
        <v>0</v>
      </c>
      <c r="M107" s="339">
        <f t="shared" si="20"/>
        <v>388</v>
      </c>
      <c r="N107" s="339">
        <f t="shared" si="20"/>
        <v>157</v>
      </c>
      <c r="O107" s="339">
        <f t="shared" si="19"/>
        <v>545</v>
      </c>
      <c r="P107" s="1077" t="s">
        <v>452</v>
      </c>
      <c r="Q107" s="1077"/>
    </row>
    <row r="108" spans="1:17" ht="15.75">
      <c r="A108" s="1367" t="s">
        <v>70</v>
      </c>
      <c r="B108" s="1367"/>
      <c r="C108" s="339">
        <v>130</v>
      </c>
      <c r="D108" s="339">
        <v>28</v>
      </c>
      <c r="E108" s="339">
        <v>28</v>
      </c>
      <c r="F108" s="339">
        <v>22</v>
      </c>
      <c r="G108" s="339">
        <v>30</v>
      </c>
      <c r="H108" s="339">
        <v>11</v>
      </c>
      <c r="I108" s="339">
        <v>18</v>
      </c>
      <c r="J108" s="339">
        <v>3</v>
      </c>
      <c r="K108" s="339">
        <v>3</v>
      </c>
      <c r="L108" s="339">
        <v>0</v>
      </c>
      <c r="M108" s="339">
        <f t="shared" ref="M108:N111" si="21">SUM(K108,I108,G108,E108,C108)</f>
        <v>209</v>
      </c>
      <c r="N108" s="339">
        <f t="shared" si="21"/>
        <v>64</v>
      </c>
      <c r="O108" s="339">
        <f t="shared" si="19"/>
        <v>273</v>
      </c>
      <c r="P108" s="1077" t="s">
        <v>204</v>
      </c>
      <c r="Q108" s="1077"/>
    </row>
    <row r="109" spans="1:17" ht="15.75">
      <c r="A109" s="1367" t="s">
        <v>71</v>
      </c>
      <c r="B109" s="1367"/>
      <c r="C109" s="339">
        <v>581</v>
      </c>
      <c r="D109" s="339">
        <v>239</v>
      </c>
      <c r="E109" s="339">
        <v>209</v>
      </c>
      <c r="F109" s="339">
        <v>79</v>
      </c>
      <c r="G109" s="339">
        <v>55</v>
      </c>
      <c r="H109" s="339">
        <v>14</v>
      </c>
      <c r="I109" s="339">
        <v>18</v>
      </c>
      <c r="J109" s="339">
        <v>2</v>
      </c>
      <c r="K109" s="339">
        <v>6</v>
      </c>
      <c r="L109" s="339">
        <v>0</v>
      </c>
      <c r="M109" s="339">
        <f t="shared" si="21"/>
        <v>869</v>
      </c>
      <c r="N109" s="339">
        <f t="shared" si="21"/>
        <v>334</v>
      </c>
      <c r="O109" s="339">
        <f t="shared" si="19"/>
        <v>1203</v>
      </c>
      <c r="P109" s="1077" t="s">
        <v>205</v>
      </c>
      <c r="Q109" s="1077"/>
    </row>
    <row r="110" spans="1:17" ht="15.75">
      <c r="A110" s="1367" t="s">
        <v>72</v>
      </c>
      <c r="B110" s="1367"/>
      <c r="C110" s="339">
        <v>93</v>
      </c>
      <c r="D110" s="339">
        <v>46</v>
      </c>
      <c r="E110" s="339">
        <v>58</v>
      </c>
      <c r="F110" s="339">
        <v>28</v>
      </c>
      <c r="G110" s="339">
        <v>10</v>
      </c>
      <c r="H110" s="339">
        <v>6</v>
      </c>
      <c r="I110" s="339">
        <v>1</v>
      </c>
      <c r="J110" s="339">
        <v>0</v>
      </c>
      <c r="K110" s="339">
        <v>1</v>
      </c>
      <c r="L110" s="339">
        <v>0</v>
      </c>
      <c r="M110" s="339">
        <f t="shared" si="21"/>
        <v>163</v>
      </c>
      <c r="N110" s="339">
        <f t="shared" si="21"/>
        <v>80</v>
      </c>
      <c r="O110" s="339">
        <f t="shared" si="19"/>
        <v>243</v>
      </c>
      <c r="P110" s="1077" t="s">
        <v>206</v>
      </c>
      <c r="Q110" s="1077"/>
    </row>
    <row r="111" spans="1:17" ht="15.75">
      <c r="A111" s="1375" t="s">
        <v>73</v>
      </c>
      <c r="B111" s="1375"/>
      <c r="C111" s="456">
        <v>2618</v>
      </c>
      <c r="D111" s="456">
        <v>1137</v>
      </c>
      <c r="E111" s="456">
        <v>1083</v>
      </c>
      <c r="F111" s="456">
        <v>380</v>
      </c>
      <c r="G111" s="456">
        <v>186</v>
      </c>
      <c r="H111" s="456">
        <v>47</v>
      </c>
      <c r="I111" s="456">
        <v>83</v>
      </c>
      <c r="J111" s="456">
        <v>17</v>
      </c>
      <c r="K111" s="456">
        <v>17</v>
      </c>
      <c r="L111" s="456">
        <v>4</v>
      </c>
      <c r="M111" s="454">
        <f t="shared" si="21"/>
        <v>3987</v>
      </c>
      <c r="N111" s="454">
        <f t="shared" si="21"/>
        <v>1585</v>
      </c>
      <c r="O111" s="456">
        <f>SUM(M111:N111)</f>
        <v>5572</v>
      </c>
      <c r="P111" s="1128" t="s">
        <v>382</v>
      </c>
      <c r="Q111" s="1128"/>
    </row>
    <row r="112" spans="1:17" ht="15.75">
      <c r="A112" s="1376" t="s">
        <v>32</v>
      </c>
      <c r="B112" s="1376"/>
      <c r="C112" s="459">
        <f>SUM(C93:C111)</f>
        <v>9402</v>
      </c>
      <c r="D112" s="459">
        <f t="shared" ref="D112:L112" si="22">SUM(D93:D111)</f>
        <v>4772</v>
      </c>
      <c r="E112" s="459">
        <f t="shared" si="22"/>
        <v>3130</v>
      </c>
      <c r="F112" s="459">
        <f t="shared" si="22"/>
        <v>1230</v>
      </c>
      <c r="G112" s="459">
        <f t="shared" si="22"/>
        <v>654</v>
      </c>
      <c r="H112" s="459">
        <f t="shared" si="22"/>
        <v>266</v>
      </c>
      <c r="I112" s="459">
        <f t="shared" si="22"/>
        <v>296</v>
      </c>
      <c r="J112" s="459">
        <f t="shared" si="22"/>
        <v>110</v>
      </c>
      <c r="K112" s="459">
        <f t="shared" si="22"/>
        <v>85</v>
      </c>
      <c r="L112" s="459">
        <f t="shared" si="22"/>
        <v>16</v>
      </c>
      <c r="M112" s="460">
        <f>SUM(M93:M111)</f>
        <v>13567</v>
      </c>
      <c r="N112" s="460">
        <f>SUM(N93:N111)</f>
        <v>6394</v>
      </c>
      <c r="O112" s="461">
        <f t="shared" si="19"/>
        <v>19961</v>
      </c>
      <c r="P112" s="1090" t="s">
        <v>181</v>
      </c>
      <c r="Q112" s="1090"/>
    </row>
    <row r="113" spans="1:17" ht="18">
      <c r="A113" s="240"/>
      <c r="B113" s="240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1"/>
      <c r="P113" s="102"/>
      <c r="Q113" s="102"/>
    </row>
    <row r="114" spans="1:17" ht="18">
      <c r="A114" s="995"/>
      <c r="B114" s="995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1"/>
      <c r="P114" s="102"/>
      <c r="Q114" s="102"/>
    </row>
    <row r="115" spans="1:17" ht="18">
      <c r="A115" s="1239" t="s">
        <v>399</v>
      </c>
      <c r="B115" s="1239"/>
      <c r="C115" s="1239"/>
      <c r="D115" s="1239"/>
      <c r="E115" s="1239"/>
      <c r="F115" s="1239"/>
      <c r="G115" s="1239"/>
      <c r="H115" s="1239"/>
      <c r="I115" s="1239"/>
      <c r="J115" s="1239"/>
      <c r="K115" s="1239"/>
      <c r="L115" s="1239"/>
      <c r="M115" s="1239"/>
      <c r="N115" s="1239"/>
      <c r="O115" s="1239"/>
      <c r="P115" s="1239"/>
      <c r="Q115" s="1239"/>
    </row>
    <row r="116" spans="1:17" ht="18">
      <c r="A116" s="1239" t="s">
        <v>572</v>
      </c>
      <c r="B116" s="1239"/>
      <c r="C116" s="1239"/>
      <c r="D116" s="1239"/>
      <c r="E116" s="1239"/>
      <c r="F116" s="1239"/>
      <c r="G116" s="1239"/>
      <c r="H116" s="1239"/>
      <c r="I116" s="1239"/>
      <c r="J116" s="1239"/>
      <c r="K116" s="1239"/>
      <c r="L116" s="1239"/>
      <c r="M116" s="1239"/>
      <c r="N116" s="1239"/>
      <c r="O116" s="1239"/>
      <c r="P116" s="1239"/>
      <c r="Q116" s="1239"/>
    </row>
    <row r="117" spans="1:17" ht="36">
      <c r="A117" s="1191" t="s">
        <v>306</v>
      </c>
      <c r="B117" s="1191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100"/>
      <c r="O117" s="100"/>
      <c r="P117" s="1192" t="s">
        <v>354</v>
      </c>
      <c r="Q117" s="1192"/>
    </row>
    <row r="118" spans="1:17" ht="18">
      <c r="A118" s="1099" t="s">
        <v>115</v>
      </c>
      <c r="B118" s="1099"/>
      <c r="C118" s="1371" t="s">
        <v>139</v>
      </c>
      <c r="D118" s="1371"/>
      <c r="E118" s="1371" t="s">
        <v>140</v>
      </c>
      <c r="F118" s="1371"/>
      <c r="G118" s="1371" t="s">
        <v>86</v>
      </c>
      <c r="H118" s="1371"/>
      <c r="I118" s="1371" t="s">
        <v>141</v>
      </c>
      <c r="J118" s="1371"/>
      <c r="K118" s="1371" t="s">
        <v>88</v>
      </c>
      <c r="L118" s="1371"/>
      <c r="M118" s="1371" t="s">
        <v>175</v>
      </c>
      <c r="N118" s="1371"/>
      <c r="O118" s="1371"/>
      <c r="P118" s="1099" t="s">
        <v>180</v>
      </c>
      <c r="Q118" s="1099"/>
    </row>
    <row r="119" spans="1:17" ht="18">
      <c r="A119" s="1101"/>
      <c r="B119" s="1101"/>
      <c r="C119" s="1373" t="s">
        <v>242</v>
      </c>
      <c r="D119" s="1373"/>
      <c r="E119" s="1373" t="s">
        <v>243</v>
      </c>
      <c r="F119" s="1373"/>
      <c r="G119" s="1373" t="s">
        <v>244</v>
      </c>
      <c r="H119" s="1373"/>
      <c r="I119" s="1373" t="s">
        <v>240</v>
      </c>
      <c r="J119" s="1373"/>
      <c r="K119" s="1373" t="s">
        <v>250</v>
      </c>
      <c r="L119" s="1373"/>
      <c r="M119" s="318"/>
      <c r="N119" s="318" t="s">
        <v>181</v>
      </c>
      <c r="O119" s="1373" t="s">
        <v>32</v>
      </c>
      <c r="P119" s="1101"/>
      <c r="Q119" s="1101"/>
    </row>
    <row r="120" spans="1:17" ht="18.75">
      <c r="A120" s="1101"/>
      <c r="B120" s="1101"/>
      <c r="C120" s="254" t="s">
        <v>131</v>
      </c>
      <c r="D120" s="255" t="s">
        <v>34</v>
      </c>
      <c r="E120" s="254" t="s">
        <v>131</v>
      </c>
      <c r="F120" s="255" t="s">
        <v>34</v>
      </c>
      <c r="G120" s="254" t="s">
        <v>131</v>
      </c>
      <c r="H120" s="255" t="s">
        <v>34</v>
      </c>
      <c r="I120" s="254" t="s">
        <v>131</v>
      </c>
      <c r="J120" s="255" t="s">
        <v>34</v>
      </c>
      <c r="K120" s="254" t="s">
        <v>131</v>
      </c>
      <c r="L120" s="255" t="s">
        <v>34</v>
      </c>
      <c r="M120" s="254" t="s">
        <v>131</v>
      </c>
      <c r="N120" s="255" t="s">
        <v>34</v>
      </c>
      <c r="O120" s="1373"/>
      <c r="P120" s="1101"/>
      <c r="Q120" s="1101"/>
    </row>
    <row r="121" spans="1:17" ht="18.75">
      <c r="A121" s="1102"/>
      <c r="B121" s="1102"/>
      <c r="C121" s="126" t="s">
        <v>186</v>
      </c>
      <c r="D121" s="126" t="s">
        <v>185</v>
      </c>
      <c r="E121" s="126" t="s">
        <v>186</v>
      </c>
      <c r="F121" s="126" t="s">
        <v>185</v>
      </c>
      <c r="G121" s="126" t="s">
        <v>186</v>
      </c>
      <c r="H121" s="126" t="s">
        <v>185</v>
      </c>
      <c r="I121" s="126" t="s">
        <v>186</v>
      </c>
      <c r="J121" s="126" t="s">
        <v>185</v>
      </c>
      <c r="K121" s="126" t="s">
        <v>186</v>
      </c>
      <c r="L121" s="126" t="s">
        <v>185</v>
      </c>
      <c r="M121" s="126" t="s">
        <v>186</v>
      </c>
      <c r="N121" s="126" t="s">
        <v>185</v>
      </c>
      <c r="O121" s="1374"/>
      <c r="P121" s="1102"/>
      <c r="Q121" s="1102"/>
    </row>
    <row r="122" spans="1:17" ht="18">
      <c r="A122" s="1370" t="s">
        <v>54</v>
      </c>
      <c r="B122" s="1370"/>
      <c r="C122" s="454">
        <v>13</v>
      </c>
      <c r="D122" s="454">
        <v>9</v>
      </c>
      <c r="E122" s="454">
        <v>20</v>
      </c>
      <c r="F122" s="454">
        <v>10</v>
      </c>
      <c r="G122" s="454">
        <v>19</v>
      </c>
      <c r="H122" s="454">
        <v>33</v>
      </c>
      <c r="I122" s="454">
        <v>27</v>
      </c>
      <c r="J122" s="454">
        <v>1</v>
      </c>
      <c r="K122" s="454">
        <v>25</v>
      </c>
      <c r="L122" s="454">
        <v>0</v>
      </c>
      <c r="M122" s="454">
        <f t="shared" ref="M122:N140" si="23">K122+I122+G122+E122+C122</f>
        <v>104</v>
      </c>
      <c r="N122" s="454">
        <f t="shared" si="23"/>
        <v>53</v>
      </c>
      <c r="O122" s="454">
        <f t="shared" ref="O122:O140" si="24">SUM(M122:N122)</f>
        <v>157</v>
      </c>
      <c r="P122" s="1078" t="s">
        <v>449</v>
      </c>
      <c r="Q122" s="1078"/>
    </row>
    <row r="123" spans="1:17" ht="15.75">
      <c r="A123" s="1367" t="s">
        <v>55</v>
      </c>
      <c r="B123" s="1367"/>
      <c r="C123" s="339">
        <v>119</v>
      </c>
      <c r="D123" s="339">
        <v>71</v>
      </c>
      <c r="E123" s="339">
        <v>29</v>
      </c>
      <c r="F123" s="339">
        <v>15</v>
      </c>
      <c r="G123" s="339">
        <v>19</v>
      </c>
      <c r="H123" s="339">
        <v>15</v>
      </c>
      <c r="I123" s="339">
        <v>39</v>
      </c>
      <c r="J123" s="339">
        <v>38</v>
      </c>
      <c r="K123" s="339">
        <v>6</v>
      </c>
      <c r="L123" s="339">
        <v>3</v>
      </c>
      <c r="M123" s="339">
        <f t="shared" si="23"/>
        <v>212</v>
      </c>
      <c r="N123" s="339">
        <f t="shared" si="23"/>
        <v>142</v>
      </c>
      <c r="O123" s="339">
        <f t="shared" si="24"/>
        <v>354</v>
      </c>
      <c r="P123" s="1077" t="s">
        <v>191</v>
      </c>
      <c r="Q123" s="1077"/>
    </row>
    <row r="124" spans="1:17" ht="15.75">
      <c r="A124" s="1367" t="s">
        <v>56</v>
      </c>
      <c r="B124" s="1367"/>
      <c r="C124" s="339">
        <v>52</v>
      </c>
      <c r="D124" s="339">
        <v>20</v>
      </c>
      <c r="E124" s="339">
        <v>18</v>
      </c>
      <c r="F124" s="339">
        <v>4</v>
      </c>
      <c r="G124" s="339">
        <v>3</v>
      </c>
      <c r="H124" s="339">
        <v>2</v>
      </c>
      <c r="I124" s="339">
        <v>3</v>
      </c>
      <c r="J124" s="339">
        <v>0</v>
      </c>
      <c r="K124" s="339">
        <v>4</v>
      </c>
      <c r="L124" s="339">
        <v>1</v>
      </c>
      <c r="M124" s="339">
        <f t="shared" si="23"/>
        <v>80</v>
      </c>
      <c r="N124" s="339">
        <f t="shared" si="23"/>
        <v>27</v>
      </c>
      <c r="O124" s="339">
        <f t="shared" si="24"/>
        <v>107</v>
      </c>
      <c r="P124" s="1077" t="s">
        <v>192</v>
      </c>
      <c r="Q124" s="1077"/>
    </row>
    <row r="125" spans="1:17" ht="59.25">
      <c r="A125" s="1364" t="s">
        <v>460</v>
      </c>
      <c r="B125" s="233" t="s">
        <v>344</v>
      </c>
      <c r="C125" s="458">
        <v>428</v>
      </c>
      <c r="D125" s="458">
        <v>261</v>
      </c>
      <c r="E125" s="458">
        <v>61</v>
      </c>
      <c r="F125" s="458">
        <v>12</v>
      </c>
      <c r="G125" s="458">
        <v>10</v>
      </c>
      <c r="H125" s="458">
        <v>3</v>
      </c>
      <c r="I125" s="458">
        <v>2</v>
      </c>
      <c r="J125" s="458">
        <v>0</v>
      </c>
      <c r="K125" s="458">
        <v>1</v>
      </c>
      <c r="L125" s="458">
        <v>0</v>
      </c>
      <c r="M125" s="458">
        <f t="shared" si="23"/>
        <v>502</v>
      </c>
      <c r="N125" s="458">
        <f t="shared" si="23"/>
        <v>276</v>
      </c>
      <c r="O125" s="458">
        <f t="shared" si="24"/>
        <v>778</v>
      </c>
      <c r="P125" s="204" t="s">
        <v>453</v>
      </c>
      <c r="Q125" s="1091" t="s">
        <v>179</v>
      </c>
    </row>
    <row r="126" spans="1:17" ht="15.75">
      <c r="A126" s="1365"/>
      <c r="B126" s="381" t="s">
        <v>345</v>
      </c>
      <c r="C126" s="339">
        <v>938</v>
      </c>
      <c r="D126" s="339">
        <v>660</v>
      </c>
      <c r="E126" s="339">
        <v>167</v>
      </c>
      <c r="F126" s="339">
        <v>88</v>
      </c>
      <c r="G126" s="339">
        <v>27</v>
      </c>
      <c r="H126" s="339">
        <v>14</v>
      </c>
      <c r="I126" s="339">
        <v>8</v>
      </c>
      <c r="J126" s="339">
        <v>1</v>
      </c>
      <c r="K126" s="339">
        <v>3</v>
      </c>
      <c r="L126" s="339">
        <v>0</v>
      </c>
      <c r="M126" s="339">
        <f t="shared" si="23"/>
        <v>1143</v>
      </c>
      <c r="N126" s="339">
        <f t="shared" si="23"/>
        <v>763</v>
      </c>
      <c r="O126" s="339">
        <f t="shared" si="24"/>
        <v>1906</v>
      </c>
      <c r="P126" s="204" t="s">
        <v>454</v>
      </c>
      <c r="Q126" s="1092"/>
    </row>
    <row r="127" spans="1:17" ht="15.75">
      <c r="A127" s="1365"/>
      <c r="B127" s="381" t="s">
        <v>346</v>
      </c>
      <c r="C127" s="339">
        <v>69</v>
      </c>
      <c r="D127" s="339">
        <v>15</v>
      </c>
      <c r="E127" s="339">
        <v>20</v>
      </c>
      <c r="F127" s="339">
        <v>4</v>
      </c>
      <c r="G127" s="339">
        <v>4</v>
      </c>
      <c r="H127" s="339">
        <v>1</v>
      </c>
      <c r="I127" s="339">
        <v>0</v>
      </c>
      <c r="J127" s="339">
        <v>0</v>
      </c>
      <c r="K127" s="339">
        <v>0</v>
      </c>
      <c r="L127" s="339">
        <v>0</v>
      </c>
      <c r="M127" s="339">
        <f t="shared" si="23"/>
        <v>93</v>
      </c>
      <c r="N127" s="339">
        <f t="shared" si="23"/>
        <v>20</v>
      </c>
      <c r="O127" s="339">
        <f t="shared" si="24"/>
        <v>113</v>
      </c>
      <c r="P127" s="204" t="s">
        <v>455</v>
      </c>
      <c r="Q127" s="1092"/>
    </row>
    <row r="128" spans="1:17" ht="15.75">
      <c r="A128" s="1365"/>
      <c r="B128" s="381" t="s">
        <v>341</v>
      </c>
      <c r="C128" s="339">
        <v>306</v>
      </c>
      <c r="D128" s="339">
        <v>204</v>
      </c>
      <c r="E128" s="339">
        <v>54</v>
      </c>
      <c r="F128" s="339">
        <v>30</v>
      </c>
      <c r="G128" s="339">
        <v>13</v>
      </c>
      <c r="H128" s="339">
        <v>11</v>
      </c>
      <c r="I128" s="339">
        <v>1</v>
      </c>
      <c r="J128" s="339">
        <v>3</v>
      </c>
      <c r="K128" s="339">
        <v>2</v>
      </c>
      <c r="L128" s="339">
        <v>3</v>
      </c>
      <c r="M128" s="339">
        <f t="shared" si="23"/>
        <v>376</v>
      </c>
      <c r="N128" s="339">
        <f t="shared" si="23"/>
        <v>251</v>
      </c>
      <c r="O128" s="339">
        <f t="shared" si="24"/>
        <v>627</v>
      </c>
      <c r="P128" s="204" t="s">
        <v>456</v>
      </c>
      <c r="Q128" s="1092"/>
    </row>
    <row r="129" spans="1:17" ht="15.75">
      <c r="A129" s="1365"/>
      <c r="B129" s="381" t="s">
        <v>342</v>
      </c>
      <c r="C129" s="339">
        <v>434</v>
      </c>
      <c r="D129" s="339">
        <v>247</v>
      </c>
      <c r="E129" s="339">
        <v>32</v>
      </c>
      <c r="F129" s="339">
        <v>30</v>
      </c>
      <c r="G129" s="339">
        <v>9</v>
      </c>
      <c r="H129" s="339">
        <v>5</v>
      </c>
      <c r="I129" s="339">
        <v>3</v>
      </c>
      <c r="J129" s="339">
        <v>1</v>
      </c>
      <c r="K129" s="339">
        <v>0</v>
      </c>
      <c r="L129" s="339">
        <v>1</v>
      </c>
      <c r="M129" s="339">
        <f t="shared" si="23"/>
        <v>478</v>
      </c>
      <c r="N129" s="339">
        <f t="shared" si="23"/>
        <v>284</v>
      </c>
      <c r="O129" s="339">
        <f t="shared" si="24"/>
        <v>762</v>
      </c>
      <c r="P129" s="204" t="s">
        <v>457</v>
      </c>
      <c r="Q129" s="1092"/>
    </row>
    <row r="130" spans="1:17" ht="15.75">
      <c r="A130" s="1366"/>
      <c r="B130" s="215" t="s">
        <v>343</v>
      </c>
      <c r="C130" s="455">
        <v>272</v>
      </c>
      <c r="D130" s="455">
        <v>199</v>
      </c>
      <c r="E130" s="455">
        <v>75</v>
      </c>
      <c r="F130" s="455">
        <v>21</v>
      </c>
      <c r="G130" s="455">
        <v>10</v>
      </c>
      <c r="H130" s="455">
        <v>7</v>
      </c>
      <c r="I130" s="455">
        <v>13</v>
      </c>
      <c r="J130" s="455">
        <v>1</v>
      </c>
      <c r="K130" s="455">
        <v>4</v>
      </c>
      <c r="L130" s="455">
        <v>1</v>
      </c>
      <c r="M130" s="455">
        <f t="shared" si="23"/>
        <v>374</v>
      </c>
      <c r="N130" s="455">
        <f t="shared" si="23"/>
        <v>229</v>
      </c>
      <c r="O130" s="455">
        <f t="shared" si="24"/>
        <v>603</v>
      </c>
      <c r="P130" s="204" t="s">
        <v>458</v>
      </c>
      <c r="Q130" s="1092"/>
    </row>
    <row r="131" spans="1:17" ht="15.75">
      <c r="A131" s="440" t="s">
        <v>64</v>
      </c>
      <c r="B131" s="390"/>
      <c r="C131" s="455">
        <v>19</v>
      </c>
      <c r="D131" s="455">
        <v>11</v>
      </c>
      <c r="E131" s="455">
        <v>43</v>
      </c>
      <c r="F131" s="455">
        <v>22</v>
      </c>
      <c r="G131" s="455">
        <v>6</v>
      </c>
      <c r="H131" s="455">
        <v>1</v>
      </c>
      <c r="I131" s="455">
        <v>0</v>
      </c>
      <c r="J131" s="455">
        <v>1</v>
      </c>
      <c r="K131" s="455">
        <v>0</v>
      </c>
      <c r="L131" s="455">
        <v>0</v>
      </c>
      <c r="M131" s="455">
        <f t="shared" ref="M131" si="25">K131+I131+G131+E131+C131</f>
        <v>68</v>
      </c>
      <c r="N131" s="455">
        <f t="shared" ref="N131" si="26">L131+J131+H131+F131+D131</f>
        <v>35</v>
      </c>
      <c r="O131" s="455">
        <f t="shared" ref="O131" si="27">SUM(M131:N131)</f>
        <v>103</v>
      </c>
      <c r="P131" s="1077" t="s">
        <v>367</v>
      </c>
      <c r="Q131" s="1077"/>
    </row>
    <row r="132" spans="1:17" ht="15.75">
      <c r="A132" s="1367" t="s">
        <v>65</v>
      </c>
      <c r="B132" s="1367"/>
      <c r="C132" s="339">
        <v>255</v>
      </c>
      <c r="D132" s="339">
        <v>89</v>
      </c>
      <c r="E132" s="339">
        <v>126</v>
      </c>
      <c r="F132" s="339">
        <v>48</v>
      </c>
      <c r="G132" s="339">
        <v>29</v>
      </c>
      <c r="H132" s="339">
        <v>21</v>
      </c>
      <c r="I132" s="339">
        <v>5</v>
      </c>
      <c r="J132" s="339">
        <v>1</v>
      </c>
      <c r="K132" s="339">
        <v>1</v>
      </c>
      <c r="L132" s="339">
        <v>0</v>
      </c>
      <c r="M132" s="339">
        <f t="shared" si="23"/>
        <v>416</v>
      </c>
      <c r="N132" s="339">
        <f t="shared" si="23"/>
        <v>159</v>
      </c>
      <c r="O132" s="339">
        <f t="shared" si="24"/>
        <v>575</v>
      </c>
      <c r="P132" s="1077" t="s">
        <v>199</v>
      </c>
      <c r="Q132" s="1077"/>
    </row>
    <row r="133" spans="1:17" ht="15.75">
      <c r="A133" s="1367" t="s">
        <v>113</v>
      </c>
      <c r="B133" s="1367"/>
      <c r="C133" s="339">
        <v>368</v>
      </c>
      <c r="D133" s="339">
        <v>189</v>
      </c>
      <c r="E133" s="339">
        <v>157</v>
      </c>
      <c r="F133" s="339">
        <v>136</v>
      </c>
      <c r="G133" s="339">
        <v>61</v>
      </c>
      <c r="H133" s="339">
        <v>17</v>
      </c>
      <c r="I133" s="339">
        <v>24</v>
      </c>
      <c r="J133" s="339">
        <v>6</v>
      </c>
      <c r="K133" s="339">
        <v>3</v>
      </c>
      <c r="L133" s="339">
        <v>3</v>
      </c>
      <c r="M133" s="339">
        <f t="shared" si="23"/>
        <v>613</v>
      </c>
      <c r="N133" s="339">
        <f t="shared" si="23"/>
        <v>351</v>
      </c>
      <c r="O133" s="339">
        <f t="shared" si="24"/>
        <v>964</v>
      </c>
      <c r="P133" s="1077" t="s">
        <v>200</v>
      </c>
      <c r="Q133" s="1077"/>
    </row>
    <row r="134" spans="1:17" ht="15.75">
      <c r="A134" s="1367" t="s">
        <v>114</v>
      </c>
      <c r="B134" s="1367"/>
      <c r="C134" s="339">
        <v>779</v>
      </c>
      <c r="D134" s="339">
        <v>466</v>
      </c>
      <c r="E134" s="339">
        <v>396</v>
      </c>
      <c r="F134" s="339">
        <v>107</v>
      </c>
      <c r="G134" s="339">
        <v>109</v>
      </c>
      <c r="H134" s="339">
        <v>19</v>
      </c>
      <c r="I134" s="339">
        <v>45</v>
      </c>
      <c r="J134" s="339">
        <v>8</v>
      </c>
      <c r="K134" s="339">
        <v>12</v>
      </c>
      <c r="L134" s="339">
        <v>4</v>
      </c>
      <c r="M134" s="339">
        <f t="shared" si="23"/>
        <v>1341</v>
      </c>
      <c r="N134" s="339">
        <f t="shared" si="23"/>
        <v>604</v>
      </c>
      <c r="O134" s="339">
        <f t="shared" si="24"/>
        <v>1945</v>
      </c>
      <c r="P134" s="1077" t="s">
        <v>450</v>
      </c>
      <c r="Q134" s="1077"/>
    </row>
    <row r="135" spans="1:17" ht="15.75">
      <c r="A135" s="1367" t="s">
        <v>137</v>
      </c>
      <c r="B135" s="1367"/>
      <c r="C135" s="339">
        <v>381</v>
      </c>
      <c r="D135" s="339">
        <v>126</v>
      </c>
      <c r="E135" s="339">
        <v>56</v>
      </c>
      <c r="F135" s="339">
        <v>32</v>
      </c>
      <c r="G135" s="339">
        <v>35</v>
      </c>
      <c r="H135" s="339">
        <v>19</v>
      </c>
      <c r="I135" s="339">
        <v>16</v>
      </c>
      <c r="J135" s="339">
        <v>9</v>
      </c>
      <c r="K135" s="339">
        <v>2</v>
      </c>
      <c r="L135" s="339">
        <v>0</v>
      </c>
      <c r="M135" s="339">
        <f t="shared" si="23"/>
        <v>490</v>
      </c>
      <c r="N135" s="339">
        <f t="shared" si="23"/>
        <v>186</v>
      </c>
      <c r="O135" s="339">
        <f t="shared" si="24"/>
        <v>676</v>
      </c>
      <c r="P135" s="1077" t="s">
        <v>451</v>
      </c>
      <c r="Q135" s="1077"/>
    </row>
    <row r="136" spans="1:17" ht="15.75">
      <c r="A136" s="1367" t="s">
        <v>69</v>
      </c>
      <c r="B136" s="1367"/>
      <c r="C136" s="339">
        <v>202</v>
      </c>
      <c r="D136" s="339">
        <v>93</v>
      </c>
      <c r="E136" s="339">
        <v>93</v>
      </c>
      <c r="F136" s="339">
        <v>42</v>
      </c>
      <c r="G136" s="339">
        <v>13</v>
      </c>
      <c r="H136" s="339">
        <v>5</v>
      </c>
      <c r="I136" s="339">
        <v>4</v>
      </c>
      <c r="J136" s="339">
        <v>1</v>
      </c>
      <c r="K136" s="339">
        <v>2</v>
      </c>
      <c r="L136" s="339">
        <v>0</v>
      </c>
      <c r="M136" s="339">
        <f t="shared" si="23"/>
        <v>314</v>
      </c>
      <c r="N136" s="339">
        <f t="shared" si="23"/>
        <v>141</v>
      </c>
      <c r="O136" s="339">
        <f t="shared" si="24"/>
        <v>455</v>
      </c>
      <c r="P136" s="1077" t="s">
        <v>452</v>
      </c>
      <c r="Q136" s="1077"/>
    </row>
    <row r="137" spans="1:17" ht="15.75">
      <c r="A137" s="1367" t="s">
        <v>70</v>
      </c>
      <c r="B137" s="1367"/>
      <c r="C137" s="339">
        <v>80</v>
      </c>
      <c r="D137" s="339">
        <v>22</v>
      </c>
      <c r="E137" s="339">
        <v>51</v>
      </c>
      <c r="F137" s="339">
        <v>13</v>
      </c>
      <c r="G137" s="339">
        <v>28</v>
      </c>
      <c r="H137" s="339">
        <v>27</v>
      </c>
      <c r="I137" s="339">
        <v>7</v>
      </c>
      <c r="J137" s="339">
        <v>5</v>
      </c>
      <c r="K137" s="339">
        <v>0</v>
      </c>
      <c r="L137" s="339">
        <v>0</v>
      </c>
      <c r="M137" s="339">
        <f t="shared" si="23"/>
        <v>166</v>
      </c>
      <c r="N137" s="339">
        <f t="shared" si="23"/>
        <v>67</v>
      </c>
      <c r="O137" s="339">
        <f t="shared" si="24"/>
        <v>233</v>
      </c>
      <c r="P137" s="1077" t="s">
        <v>204</v>
      </c>
      <c r="Q137" s="1077"/>
    </row>
    <row r="138" spans="1:17" ht="15.75">
      <c r="A138" s="1367" t="s">
        <v>71</v>
      </c>
      <c r="B138" s="1367"/>
      <c r="C138" s="339">
        <v>533</v>
      </c>
      <c r="D138" s="339">
        <v>194</v>
      </c>
      <c r="E138" s="339">
        <v>194</v>
      </c>
      <c r="F138" s="339">
        <v>53</v>
      </c>
      <c r="G138" s="339">
        <v>54</v>
      </c>
      <c r="H138" s="339">
        <v>15</v>
      </c>
      <c r="I138" s="339">
        <v>24</v>
      </c>
      <c r="J138" s="339">
        <v>4</v>
      </c>
      <c r="K138" s="339">
        <v>4</v>
      </c>
      <c r="L138" s="339">
        <v>3</v>
      </c>
      <c r="M138" s="339">
        <f t="shared" si="23"/>
        <v>809</v>
      </c>
      <c r="N138" s="339">
        <f t="shared" si="23"/>
        <v>269</v>
      </c>
      <c r="O138" s="339">
        <f t="shared" si="24"/>
        <v>1078</v>
      </c>
      <c r="P138" s="1077" t="s">
        <v>205</v>
      </c>
      <c r="Q138" s="1077"/>
    </row>
    <row r="139" spans="1:17" ht="15.75">
      <c r="A139" s="1367" t="s">
        <v>72</v>
      </c>
      <c r="B139" s="1367"/>
      <c r="C139" s="339">
        <v>62</v>
      </c>
      <c r="D139" s="339">
        <v>13</v>
      </c>
      <c r="E139" s="339">
        <v>49</v>
      </c>
      <c r="F139" s="339">
        <v>28</v>
      </c>
      <c r="G139" s="339">
        <v>10</v>
      </c>
      <c r="H139" s="339">
        <v>5</v>
      </c>
      <c r="I139" s="339">
        <v>0</v>
      </c>
      <c r="J139" s="339">
        <v>0</v>
      </c>
      <c r="K139" s="339">
        <v>0</v>
      </c>
      <c r="L139" s="339">
        <v>0</v>
      </c>
      <c r="M139" s="339">
        <f t="shared" si="23"/>
        <v>121</v>
      </c>
      <c r="N139" s="339">
        <f t="shared" si="23"/>
        <v>46</v>
      </c>
      <c r="O139" s="339">
        <f t="shared" si="24"/>
        <v>167</v>
      </c>
      <c r="P139" s="1077" t="s">
        <v>206</v>
      </c>
      <c r="Q139" s="1077"/>
    </row>
    <row r="140" spans="1:17" ht="15.75">
      <c r="A140" s="1375" t="s">
        <v>73</v>
      </c>
      <c r="B140" s="1375"/>
      <c r="C140" s="456">
        <v>2431</v>
      </c>
      <c r="D140" s="456">
        <v>997</v>
      </c>
      <c r="E140" s="456">
        <v>949</v>
      </c>
      <c r="F140" s="456">
        <v>349</v>
      </c>
      <c r="G140" s="456">
        <v>208</v>
      </c>
      <c r="H140" s="456">
        <v>52</v>
      </c>
      <c r="I140" s="456">
        <v>72</v>
      </c>
      <c r="J140" s="456">
        <v>19</v>
      </c>
      <c r="K140" s="456">
        <v>17</v>
      </c>
      <c r="L140" s="456">
        <v>5</v>
      </c>
      <c r="M140" s="456">
        <f t="shared" si="23"/>
        <v>3677</v>
      </c>
      <c r="N140" s="456">
        <f t="shared" si="23"/>
        <v>1422</v>
      </c>
      <c r="O140" s="456">
        <f t="shared" si="24"/>
        <v>5099</v>
      </c>
      <c r="P140" s="1089" t="s">
        <v>382</v>
      </c>
      <c r="Q140" s="1089"/>
    </row>
    <row r="141" spans="1:17" ht="15.75">
      <c r="A141" s="1376" t="s">
        <v>32</v>
      </c>
      <c r="B141" s="1376"/>
      <c r="C141" s="459">
        <f>SUM(C122:C140)</f>
        <v>7741</v>
      </c>
      <c r="D141" s="459">
        <f t="shared" ref="D141:L141" si="28">SUM(D122:D140)</f>
        <v>3886</v>
      </c>
      <c r="E141" s="459">
        <f t="shared" si="28"/>
        <v>2590</v>
      </c>
      <c r="F141" s="459">
        <f t="shared" si="28"/>
        <v>1044</v>
      </c>
      <c r="G141" s="459">
        <f t="shared" si="28"/>
        <v>667</v>
      </c>
      <c r="H141" s="459">
        <f t="shared" si="28"/>
        <v>272</v>
      </c>
      <c r="I141" s="459">
        <f t="shared" si="28"/>
        <v>293</v>
      </c>
      <c r="J141" s="459">
        <f t="shared" si="28"/>
        <v>99</v>
      </c>
      <c r="K141" s="459">
        <f t="shared" si="28"/>
        <v>86</v>
      </c>
      <c r="L141" s="459">
        <f t="shared" si="28"/>
        <v>24</v>
      </c>
      <c r="M141" s="459">
        <f>SUM(M122:M140)</f>
        <v>11377</v>
      </c>
      <c r="N141" s="459">
        <f>SUM(N122:N140)</f>
        <v>5325</v>
      </c>
      <c r="O141" s="459">
        <f>SUM(M141:N141)</f>
        <v>16702</v>
      </c>
      <c r="P141" s="1090" t="s">
        <v>181</v>
      </c>
      <c r="Q141" s="1090"/>
    </row>
  </sheetData>
  <mergeCells count="20">
    <mergeCell ref="A2:Q2"/>
    <mergeCell ref="A1:Q1"/>
    <mergeCell ref="O3:P3"/>
    <mergeCell ref="A3:B3"/>
    <mergeCell ref="A4:B7"/>
    <mergeCell ref="C4:D4"/>
    <mergeCell ref="E4:F4"/>
    <mergeCell ref="G4:H4"/>
    <mergeCell ref="I4:J4"/>
    <mergeCell ref="K4:L4"/>
    <mergeCell ref="A11:A16"/>
    <mergeCell ref="Q11:Q16"/>
    <mergeCell ref="M4:O4"/>
    <mergeCell ref="P4:Q7"/>
    <mergeCell ref="C5:D5"/>
    <mergeCell ref="E5:F5"/>
    <mergeCell ref="G5:H5"/>
    <mergeCell ref="I5:J5"/>
    <mergeCell ref="K5:L5"/>
    <mergeCell ref="M5:O5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>
  <dimension ref="A1:AG115"/>
  <sheetViews>
    <sheetView rightToLeft="1" topLeftCell="P1" workbookViewId="0">
      <selection activeCell="S1" sqref="S1:AG27"/>
    </sheetView>
  </sheetViews>
  <sheetFormatPr defaultRowHeight="12.75"/>
  <sheetData>
    <row r="1" spans="1:33" ht="18">
      <c r="A1" s="1481" t="s">
        <v>372</v>
      </c>
      <c r="B1" s="1481"/>
      <c r="C1" s="1481"/>
      <c r="D1" s="1481"/>
      <c r="E1" s="1481"/>
      <c r="F1" s="1481"/>
      <c r="G1" s="1481"/>
      <c r="H1" s="1481"/>
      <c r="I1" s="1481"/>
      <c r="J1" s="1481"/>
      <c r="K1" s="1481"/>
      <c r="L1" s="1481"/>
      <c r="M1" s="1481"/>
      <c r="N1" s="1481"/>
      <c r="O1" s="1481"/>
      <c r="P1" s="1481"/>
      <c r="Q1" s="1481"/>
      <c r="R1" s="1481"/>
    </row>
    <row r="2" spans="1:33" ht="18">
      <c r="A2" s="1481" t="s">
        <v>429</v>
      </c>
      <c r="B2" s="1481"/>
      <c r="C2" s="1481"/>
      <c r="D2" s="1481"/>
      <c r="E2" s="1481"/>
      <c r="F2" s="1481"/>
      <c r="G2" s="1481"/>
      <c r="H2" s="1481"/>
      <c r="I2" s="1481"/>
      <c r="J2" s="1481"/>
      <c r="K2" s="1481"/>
      <c r="L2" s="1481"/>
      <c r="M2" s="1481"/>
      <c r="N2" s="1481"/>
      <c r="O2" s="1481"/>
      <c r="P2" s="1481"/>
      <c r="Q2" s="1481"/>
      <c r="R2" s="1481"/>
    </row>
    <row r="3" spans="1:33" ht="36">
      <c r="A3" s="1527" t="s">
        <v>307</v>
      </c>
      <c r="B3" s="1527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04"/>
      <c r="O3" s="104"/>
      <c r="P3" s="99"/>
      <c r="Q3" s="1192" t="s">
        <v>523</v>
      </c>
      <c r="R3" s="1192"/>
      <c r="S3" s="1380" t="s">
        <v>524</v>
      </c>
      <c r="T3" s="1380"/>
      <c r="U3" s="1380"/>
      <c r="V3" s="408"/>
      <c r="W3" s="360"/>
      <c r="X3" s="360"/>
      <c r="Y3" s="360"/>
      <c r="Z3" s="360"/>
      <c r="AA3" s="360"/>
      <c r="AB3" s="360"/>
      <c r="AC3" s="360"/>
      <c r="AD3" s="360"/>
      <c r="AE3" s="1379" t="s">
        <v>525</v>
      </c>
      <c r="AF3" s="1379"/>
      <c r="AG3" s="1379"/>
    </row>
    <row r="4" spans="1:33" ht="15.75">
      <c r="A4" s="1070" t="s">
        <v>115</v>
      </c>
      <c r="B4" s="1070"/>
      <c r="C4" s="1381" t="s">
        <v>42</v>
      </c>
      <c r="D4" s="1381"/>
      <c r="E4" s="1381" t="s">
        <v>43</v>
      </c>
      <c r="F4" s="1381"/>
      <c r="G4" s="1381" t="s">
        <v>44</v>
      </c>
      <c r="H4" s="1381"/>
      <c r="I4" s="1381" t="s">
        <v>74</v>
      </c>
      <c r="J4" s="1381"/>
      <c r="K4" s="1381" t="s">
        <v>45</v>
      </c>
      <c r="L4" s="1381"/>
      <c r="M4" s="1381" t="s">
        <v>75</v>
      </c>
      <c r="N4" s="1381"/>
      <c r="O4" s="1381" t="s">
        <v>78</v>
      </c>
      <c r="P4" s="1381"/>
      <c r="Q4" s="1070" t="s">
        <v>180</v>
      </c>
      <c r="R4" s="1070"/>
      <c r="S4" s="1070" t="s">
        <v>115</v>
      </c>
      <c r="T4" s="1070"/>
      <c r="U4" s="1381" t="s">
        <v>144</v>
      </c>
      <c r="V4" s="1381"/>
      <c r="W4" s="1381" t="s">
        <v>145</v>
      </c>
      <c r="X4" s="1381"/>
      <c r="Y4" s="1381" t="s">
        <v>146</v>
      </c>
      <c r="Z4" s="1381"/>
      <c r="AA4" s="1381" t="s">
        <v>147</v>
      </c>
      <c r="AB4" s="1381"/>
      <c r="AC4" s="1381" t="s">
        <v>172</v>
      </c>
      <c r="AD4" s="1381"/>
      <c r="AE4" s="1381"/>
      <c r="AF4" s="1070" t="s">
        <v>180</v>
      </c>
      <c r="AG4" s="1070"/>
    </row>
    <row r="5" spans="1:33" ht="15.75">
      <c r="A5" s="1082"/>
      <c r="B5" s="1082"/>
      <c r="C5" s="1382" t="s">
        <v>221</v>
      </c>
      <c r="D5" s="1382"/>
      <c r="E5" s="1382" t="s">
        <v>223</v>
      </c>
      <c r="F5" s="1382"/>
      <c r="G5" s="1382" t="s">
        <v>233</v>
      </c>
      <c r="H5" s="1382"/>
      <c r="I5" s="1382" t="s">
        <v>225</v>
      </c>
      <c r="J5" s="1382"/>
      <c r="K5" s="1382" t="s">
        <v>226</v>
      </c>
      <c r="L5" s="1382"/>
      <c r="M5" s="1382" t="s">
        <v>227</v>
      </c>
      <c r="N5" s="1382"/>
      <c r="O5" s="1382" t="s">
        <v>228</v>
      </c>
      <c r="P5" s="1382"/>
      <c r="Q5" s="1082"/>
      <c r="R5" s="1082"/>
      <c r="S5" s="1082"/>
      <c r="T5" s="1082"/>
      <c r="U5" s="1382" t="s">
        <v>229</v>
      </c>
      <c r="V5" s="1382"/>
      <c r="W5" s="1382" t="s">
        <v>244</v>
      </c>
      <c r="X5" s="1382"/>
      <c r="Y5" s="1382" t="s">
        <v>240</v>
      </c>
      <c r="Z5" s="1382"/>
      <c r="AA5" s="1382" t="s">
        <v>250</v>
      </c>
      <c r="AB5" s="1382"/>
      <c r="AC5" s="1382" t="s">
        <v>181</v>
      </c>
      <c r="AD5" s="1382"/>
      <c r="AE5" s="1382"/>
      <c r="AF5" s="1082"/>
      <c r="AG5" s="1082"/>
    </row>
    <row r="6" spans="1:33" ht="15.75">
      <c r="A6" s="1082"/>
      <c r="B6" s="1082"/>
      <c r="C6" s="28" t="s">
        <v>33</v>
      </c>
      <c r="D6" s="28" t="s">
        <v>34</v>
      </c>
      <c r="E6" s="28" t="s">
        <v>33</v>
      </c>
      <c r="F6" s="28" t="s">
        <v>34</v>
      </c>
      <c r="G6" s="28" t="s">
        <v>33</v>
      </c>
      <c r="H6" s="28" t="s">
        <v>34</v>
      </c>
      <c r="I6" s="28" t="s">
        <v>33</v>
      </c>
      <c r="J6" s="28" t="s">
        <v>34</v>
      </c>
      <c r="K6" s="28" t="s">
        <v>33</v>
      </c>
      <c r="L6" s="28" t="s">
        <v>34</v>
      </c>
      <c r="M6" s="28" t="s">
        <v>33</v>
      </c>
      <c r="N6" s="28" t="s">
        <v>34</v>
      </c>
      <c r="O6" s="28" t="s">
        <v>33</v>
      </c>
      <c r="P6" s="28" t="s">
        <v>34</v>
      </c>
      <c r="Q6" s="1082"/>
      <c r="R6" s="1082"/>
      <c r="S6" s="1082"/>
      <c r="T6" s="1082"/>
      <c r="U6" s="28" t="s">
        <v>33</v>
      </c>
      <c r="V6" s="28" t="s">
        <v>34</v>
      </c>
      <c r="W6" s="28" t="s">
        <v>33</v>
      </c>
      <c r="X6" s="28" t="s">
        <v>34</v>
      </c>
      <c r="Y6" s="28" t="s">
        <v>33</v>
      </c>
      <c r="Z6" s="28" t="s">
        <v>34</v>
      </c>
      <c r="AA6" s="28" t="s">
        <v>33</v>
      </c>
      <c r="AB6" s="28" t="s">
        <v>34</v>
      </c>
      <c r="AC6" s="28" t="s">
        <v>33</v>
      </c>
      <c r="AD6" s="28" t="s">
        <v>34</v>
      </c>
      <c r="AE6" s="28" t="s">
        <v>32</v>
      </c>
      <c r="AF6" s="1082"/>
      <c r="AG6" s="1082"/>
    </row>
    <row r="7" spans="1:33" ht="15.75">
      <c r="A7" s="1071"/>
      <c r="B7" s="1071"/>
      <c r="C7" s="436" t="s">
        <v>186</v>
      </c>
      <c r="D7" s="436" t="s">
        <v>185</v>
      </c>
      <c r="E7" s="436" t="s">
        <v>186</v>
      </c>
      <c r="F7" s="436" t="s">
        <v>185</v>
      </c>
      <c r="G7" s="436" t="s">
        <v>186</v>
      </c>
      <c r="H7" s="436" t="s">
        <v>185</v>
      </c>
      <c r="I7" s="436" t="s">
        <v>186</v>
      </c>
      <c r="J7" s="436" t="s">
        <v>185</v>
      </c>
      <c r="K7" s="436" t="s">
        <v>186</v>
      </c>
      <c r="L7" s="436" t="s">
        <v>185</v>
      </c>
      <c r="M7" s="436" t="s">
        <v>186</v>
      </c>
      <c r="N7" s="436" t="s">
        <v>185</v>
      </c>
      <c r="O7" s="436" t="s">
        <v>186</v>
      </c>
      <c r="P7" s="436" t="s">
        <v>185</v>
      </c>
      <c r="Q7" s="1071"/>
      <c r="R7" s="1071"/>
      <c r="S7" s="1071"/>
      <c r="T7" s="1071"/>
      <c r="U7" s="436" t="s">
        <v>186</v>
      </c>
      <c r="V7" s="436" t="s">
        <v>185</v>
      </c>
      <c r="W7" s="436" t="s">
        <v>186</v>
      </c>
      <c r="X7" s="436" t="s">
        <v>185</v>
      </c>
      <c r="Y7" s="436" t="s">
        <v>186</v>
      </c>
      <c r="Z7" s="436" t="s">
        <v>185</v>
      </c>
      <c r="AA7" s="436" t="s">
        <v>186</v>
      </c>
      <c r="AB7" s="436" t="s">
        <v>185</v>
      </c>
      <c r="AC7" s="436" t="s">
        <v>186</v>
      </c>
      <c r="AD7" s="436" t="s">
        <v>185</v>
      </c>
      <c r="AE7" s="436" t="s">
        <v>181</v>
      </c>
      <c r="AF7" s="1071"/>
      <c r="AG7" s="1071"/>
    </row>
    <row r="8" spans="1:33" ht="15.75">
      <c r="A8" s="1383" t="s">
        <v>54</v>
      </c>
      <c r="B8" s="1383"/>
      <c r="C8" s="454">
        <v>19</v>
      </c>
      <c r="D8" s="454">
        <v>12</v>
      </c>
      <c r="E8" s="454">
        <v>225</v>
      </c>
      <c r="F8" s="454">
        <v>129</v>
      </c>
      <c r="G8" s="454">
        <v>64</v>
      </c>
      <c r="H8" s="454">
        <v>20</v>
      </c>
      <c r="I8" s="454">
        <v>45</v>
      </c>
      <c r="J8" s="454">
        <v>18</v>
      </c>
      <c r="K8" s="454">
        <v>87</v>
      </c>
      <c r="L8" s="454">
        <v>43</v>
      </c>
      <c r="M8" s="454">
        <v>101</v>
      </c>
      <c r="N8" s="454">
        <v>58</v>
      </c>
      <c r="O8" s="454">
        <v>138</v>
      </c>
      <c r="P8" s="454">
        <v>43</v>
      </c>
      <c r="Q8" s="1126" t="s">
        <v>449</v>
      </c>
      <c r="R8" s="1126"/>
      <c r="S8" s="1388" t="s">
        <v>54</v>
      </c>
      <c r="T8" s="1388"/>
      <c r="U8" s="453">
        <v>116</v>
      </c>
      <c r="V8" s="453">
        <v>68</v>
      </c>
      <c r="W8" s="453">
        <v>44</v>
      </c>
      <c r="X8" s="453">
        <v>40</v>
      </c>
      <c r="Y8" s="453">
        <v>43</v>
      </c>
      <c r="Z8" s="453">
        <v>1</v>
      </c>
      <c r="AA8" s="453">
        <v>25</v>
      </c>
      <c r="AB8" s="453">
        <v>0</v>
      </c>
      <c r="AC8" s="454">
        <f t="shared" ref="AC8:AC26" si="0">AA8+Y8+W8+U8+O8+M8+K8+I8+G8+E8+C8</f>
        <v>907</v>
      </c>
      <c r="AD8" s="454">
        <f t="shared" ref="AD8:AD26" si="1">AB8+Z8+X8+V8+P8+N8+L8+J8+H8+F8+D8</f>
        <v>432</v>
      </c>
      <c r="AE8" s="454">
        <f t="shared" ref="AE8:AE27" si="2">SUM(AC8:AD8)</f>
        <v>1339</v>
      </c>
      <c r="AF8" s="1126" t="s">
        <v>449</v>
      </c>
      <c r="AG8" s="1126"/>
    </row>
    <row r="9" spans="1:33" ht="15.75">
      <c r="A9" s="1384" t="s">
        <v>55</v>
      </c>
      <c r="B9" s="1384"/>
      <c r="C9" s="339">
        <v>30</v>
      </c>
      <c r="D9" s="339">
        <v>29</v>
      </c>
      <c r="E9" s="339">
        <v>405</v>
      </c>
      <c r="F9" s="339">
        <v>283</v>
      </c>
      <c r="G9" s="339">
        <v>310</v>
      </c>
      <c r="H9" s="339">
        <v>221</v>
      </c>
      <c r="I9" s="339">
        <v>332</v>
      </c>
      <c r="J9" s="339">
        <v>239</v>
      </c>
      <c r="K9" s="339">
        <v>280</v>
      </c>
      <c r="L9" s="339">
        <v>235</v>
      </c>
      <c r="M9" s="339">
        <v>240</v>
      </c>
      <c r="N9" s="339">
        <v>152</v>
      </c>
      <c r="O9" s="339">
        <v>214</v>
      </c>
      <c r="P9" s="339">
        <v>124</v>
      </c>
      <c r="Q9" s="1077" t="s">
        <v>191</v>
      </c>
      <c r="R9" s="1077"/>
      <c r="S9" s="1389" t="s">
        <v>55</v>
      </c>
      <c r="T9" s="1389"/>
      <c r="U9" s="339">
        <v>56</v>
      </c>
      <c r="V9" s="339">
        <v>39</v>
      </c>
      <c r="W9" s="339">
        <v>68</v>
      </c>
      <c r="X9" s="339">
        <v>57</v>
      </c>
      <c r="Y9" s="339">
        <v>40</v>
      </c>
      <c r="Z9" s="339">
        <v>38</v>
      </c>
      <c r="AA9" s="339">
        <v>6</v>
      </c>
      <c r="AB9" s="339">
        <v>3</v>
      </c>
      <c r="AC9" s="339">
        <f t="shared" si="0"/>
        <v>1981</v>
      </c>
      <c r="AD9" s="339">
        <f t="shared" si="1"/>
        <v>1420</v>
      </c>
      <c r="AE9" s="339">
        <f t="shared" si="2"/>
        <v>3401</v>
      </c>
      <c r="AF9" s="1077" t="s">
        <v>191</v>
      </c>
      <c r="AG9" s="1077"/>
    </row>
    <row r="10" spans="1:33" ht="15.75">
      <c r="A10" s="1384" t="s">
        <v>56</v>
      </c>
      <c r="B10" s="1384"/>
      <c r="C10" s="339">
        <v>12</v>
      </c>
      <c r="D10" s="339">
        <v>7</v>
      </c>
      <c r="E10" s="339">
        <v>139</v>
      </c>
      <c r="F10" s="339">
        <v>78</v>
      </c>
      <c r="G10" s="339">
        <v>119</v>
      </c>
      <c r="H10" s="339">
        <v>63</v>
      </c>
      <c r="I10" s="339">
        <v>67</v>
      </c>
      <c r="J10" s="339">
        <v>26</v>
      </c>
      <c r="K10" s="339">
        <v>77</v>
      </c>
      <c r="L10" s="339">
        <v>32</v>
      </c>
      <c r="M10" s="339">
        <v>81</v>
      </c>
      <c r="N10" s="339">
        <v>35</v>
      </c>
      <c r="O10" s="339">
        <v>61</v>
      </c>
      <c r="P10" s="339">
        <v>24</v>
      </c>
      <c r="Q10" s="1077" t="s">
        <v>192</v>
      </c>
      <c r="R10" s="1077"/>
      <c r="S10" s="1389" t="s">
        <v>56</v>
      </c>
      <c r="T10" s="1389"/>
      <c r="U10" s="339">
        <v>22</v>
      </c>
      <c r="V10" s="339">
        <v>6</v>
      </c>
      <c r="W10" s="339">
        <v>3</v>
      </c>
      <c r="X10" s="339">
        <v>2</v>
      </c>
      <c r="Y10" s="339">
        <v>3</v>
      </c>
      <c r="Z10" s="339">
        <v>0</v>
      </c>
      <c r="AA10" s="339">
        <v>4</v>
      </c>
      <c r="AB10" s="339">
        <v>1</v>
      </c>
      <c r="AC10" s="339">
        <f t="shared" si="0"/>
        <v>588</v>
      </c>
      <c r="AD10" s="339">
        <f t="shared" si="1"/>
        <v>274</v>
      </c>
      <c r="AE10" s="339">
        <f t="shared" si="2"/>
        <v>862</v>
      </c>
      <c r="AF10" s="1077" t="s">
        <v>192</v>
      </c>
      <c r="AG10" s="1077"/>
    </row>
    <row r="11" spans="1:33" ht="59.25">
      <c r="A11" s="1365" t="s">
        <v>461</v>
      </c>
      <c r="B11" s="463" t="s">
        <v>344</v>
      </c>
      <c r="C11" s="339">
        <v>93</v>
      </c>
      <c r="D11" s="339">
        <v>57</v>
      </c>
      <c r="E11" s="339">
        <v>1242</v>
      </c>
      <c r="F11" s="339">
        <v>792</v>
      </c>
      <c r="G11" s="339">
        <v>1142</v>
      </c>
      <c r="H11" s="339">
        <v>694</v>
      </c>
      <c r="I11" s="339">
        <v>859</v>
      </c>
      <c r="J11" s="339">
        <v>499</v>
      </c>
      <c r="K11" s="339">
        <v>687</v>
      </c>
      <c r="L11" s="339">
        <v>397</v>
      </c>
      <c r="M11" s="339">
        <v>645</v>
      </c>
      <c r="N11" s="339">
        <v>344</v>
      </c>
      <c r="O11" s="339">
        <v>516</v>
      </c>
      <c r="P11" s="339">
        <v>288</v>
      </c>
      <c r="Q11" s="204" t="s">
        <v>453</v>
      </c>
      <c r="R11" s="1092" t="s">
        <v>179</v>
      </c>
      <c r="S11" s="1365" t="s">
        <v>461</v>
      </c>
      <c r="T11" s="381" t="s">
        <v>344</v>
      </c>
      <c r="U11" s="339">
        <v>83</v>
      </c>
      <c r="V11" s="339">
        <v>21</v>
      </c>
      <c r="W11" s="339">
        <v>13</v>
      </c>
      <c r="X11" s="339">
        <v>4</v>
      </c>
      <c r="Y11" s="339">
        <v>3</v>
      </c>
      <c r="Z11" s="339">
        <v>0</v>
      </c>
      <c r="AA11" s="339">
        <v>1</v>
      </c>
      <c r="AB11" s="339">
        <v>0</v>
      </c>
      <c r="AC11" s="339">
        <f t="shared" si="0"/>
        <v>5284</v>
      </c>
      <c r="AD11" s="339">
        <f t="shared" si="1"/>
        <v>3096</v>
      </c>
      <c r="AE11" s="339">
        <f t="shared" si="2"/>
        <v>8380</v>
      </c>
      <c r="AF11" s="204" t="s">
        <v>453</v>
      </c>
      <c r="AG11" s="1092" t="s">
        <v>179</v>
      </c>
    </row>
    <row r="12" spans="1:33" ht="15.75">
      <c r="A12" s="1365"/>
      <c r="B12" s="463" t="s">
        <v>345</v>
      </c>
      <c r="C12" s="339">
        <v>446</v>
      </c>
      <c r="D12" s="339">
        <v>226</v>
      </c>
      <c r="E12" s="339">
        <v>2051</v>
      </c>
      <c r="F12" s="339">
        <v>1498</v>
      </c>
      <c r="G12" s="339">
        <v>1806</v>
      </c>
      <c r="H12" s="339">
        <v>1281</v>
      </c>
      <c r="I12" s="339">
        <v>1751</v>
      </c>
      <c r="J12" s="339">
        <v>1210</v>
      </c>
      <c r="K12" s="339">
        <v>1477</v>
      </c>
      <c r="L12" s="339">
        <v>1089</v>
      </c>
      <c r="M12" s="339">
        <v>1423</v>
      </c>
      <c r="N12" s="339">
        <v>899</v>
      </c>
      <c r="O12" s="339">
        <v>1154</v>
      </c>
      <c r="P12" s="339">
        <v>768</v>
      </c>
      <c r="Q12" s="204" t="s">
        <v>454</v>
      </c>
      <c r="R12" s="1092"/>
      <c r="S12" s="1365"/>
      <c r="T12" s="381" t="s">
        <v>345</v>
      </c>
      <c r="U12" s="339">
        <v>213</v>
      </c>
      <c r="V12" s="339">
        <v>100</v>
      </c>
      <c r="W12" s="339">
        <v>38</v>
      </c>
      <c r="X12" s="339">
        <v>17</v>
      </c>
      <c r="Y12" s="339">
        <v>10</v>
      </c>
      <c r="Z12" s="339">
        <v>2</v>
      </c>
      <c r="AA12" s="339">
        <v>3</v>
      </c>
      <c r="AB12" s="339">
        <v>0</v>
      </c>
      <c r="AC12" s="339">
        <f t="shared" si="0"/>
        <v>10372</v>
      </c>
      <c r="AD12" s="339">
        <f t="shared" si="1"/>
        <v>7090</v>
      </c>
      <c r="AE12" s="339">
        <f t="shared" si="2"/>
        <v>17462</v>
      </c>
      <c r="AF12" s="204" t="s">
        <v>454</v>
      </c>
      <c r="AG12" s="1092"/>
    </row>
    <row r="13" spans="1:33" ht="15.75">
      <c r="A13" s="1365"/>
      <c r="B13" s="463" t="s">
        <v>346</v>
      </c>
      <c r="C13" s="339">
        <v>52</v>
      </c>
      <c r="D13" s="339">
        <v>19</v>
      </c>
      <c r="E13" s="339">
        <v>150</v>
      </c>
      <c r="F13" s="339">
        <v>66</v>
      </c>
      <c r="G13" s="339">
        <v>169</v>
      </c>
      <c r="H13" s="339">
        <v>56</v>
      </c>
      <c r="I13" s="339">
        <v>141</v>
      </c>
      <c r="J13" s="339">
        <v>47</v>
      </c>
      <c r="K13" s="339">
        <v>101</v>
      </c>
      <c r="L13" s="339">
        <v>28</v>
      </c>
      <c r="M13" s="339">
        <v>114</v>
      </c>
      <c r="N13" s="339">
        <v>30</v>
      </c>
      <c r="O13" s="339">
        <v>93</v>
      </c>
      <c r="P13" s="339">
        <v>22</v>
      </c>
      <c r="Q13" s="204" t="s">
        <v>455</v>
      </c>
      <c r="R13" s="1092"/>
      <c r="S13" s="1365"/>
      <c r="T13" s="381" t="s">
        <v>346</v>
      </c>
      <c r="U13" s="339">
        <v>35</v>
      </c>
      <c r="V13" s="339">
        <v>7</v>
      </c>
      <c r="W13" s="339">
        <v>10</v>
      </c>
      <c r="X13" s="339">
        <v>2</v>
      </c>
      <c r="Y13" s="339">
        <v>2</v>
      </c>
      <c r="Z13" s="339">
        <v>0</v>
      </c>
      <c r="AA13" s="339">
        <v>0</v>
      </c>
      <c r="AB13" s="339">
        <v>0</v>
      </c>
      <c r="AC13" s="339">
        <f t="shared" si="0"/>
        <v>867</v>
      </c>
      <c r="AD13" s="339">
        <f t="shared" si="1"/>
        <v>277</v>
      </c>
      <c r="AE13" s="339">
        <f t="shared" si="2"/>
        <v>1144</v>
      </c>
      <c r="AF13" s="204" t="s">
        <v>455</v>
      </c>
      <c r="AG13" s="1092"/>
    </row>
    <row r="14" spans="1:33" ht="15.75">
      <c r="A14" s="1365"/>
      <c r="B14" s="463" t="s">
        <v>341</v>
      </c>
      <c r="C14" s="339">
        <v>39</v>
      </c>
      <c r="D14" s="339">
        <v>18</v>
      </c>
      <c r="E14" s="339">
        <v>690</v>
      </c>
      <c r="F14" s="339">
        <v>536</v>
      </c>
      <c r="G14" s="339">
        <v>627</v>
      </c>
      <c r="H14" s="339">
        <v>470</v>
      </c>
      <c r="I14" s="339">
        <v>508</v>
      </c>
      <c r="J14" s="339">
        <v>386</v>
      </c>
      <c r="K14" s="339">
        <v>503</v>
      </c>
      <c r="L14" s="339">
        <v>363</v>
      </c>
      <c r="M14" s="339">
        <v>422</v>
      </c>
      <c r="N14" s="339">
        <v>316</v>
      </c>
      <c r="O14" s="339">
        <v>386</v>
      </c>
      <c r="P14" s="339">
        <v>249</v>
      </c>
      <c r="Q14" s="204" t="s">
        <v>456</v>
      </c>
      <c r="R14" s="1092"/>
      <c r="S14" s="1365"/>
      <c r="T14" s="381" t="s">
        <v>341</v>
      </c>
      <c r="U14" s="339">
        <v>88</v>
      </c>
      <c r="V14" s="339">
        <v>46</v>
      </c>
      <c r="W14" s="339">
        <v>17</v>
      </c>
      <c r="X14" s="339">
        <v>11</v>
      </c>
      <c r="Y14" s="339">
        <v>2</v>
      </c>
      <c r="Z14" s="339">
        <v>3</v>
      </c>
      <c r="AA14" s="339">
        <v>2</v>
      </c>
      <c r="AB14" s="339">
        <v>3</v>
      </c>
      <c r="AC14" s="339">
        <f t="shared" si="0"/>
        <v>3284</v>
      </c>
      <c r="AD14" s="339">
        <f t="shared" si="1"/>
        <v>2401</v>
      </c>
      <c r="AE14" s="339">
        <f t="shared" si="2"/>
        <v>5685</v>
      </c>
      <c r="AF14" s="204" t="s">
        <v>456</v>
      </c>
      <c r="AG14" s="1092"/>
    </row>
    <row r="15" spans="1:33" ht="15.75">
      <c r="A15" s="1365"/>
      <c r="B15" s="463" t="s">
        <v>342</v>
      </c>
      <c r="C15" s="339">
        <v>83</v>
      </c>
      <c r="D15" s="339">
        <v>71</v>
      </c>
      <c r="E15" s="339">
        <v>1219</v>
      </c>
      <c r="F15" s="339">
        <v>788</v>
      </c>
      <c r="G15" s="339">
        <v>1017</v>
      </c>
      <c r="H15" s="339">
        <v>608</v>
      </c>
      <c r="I15" s="339">
        <v>725</v>
      </c>
      <c r="J15" s="339">
        <v>484</v>
      </c>
      <c r="K15" s="339">
        <v>578</v>
      </c>
      <c r="L15" s="339">
        <v>396</v>
      </c>
      <c r="M15" s="339">
        <v>609</v>
      </c>
      <c r="N15" s="339">
        <v>372</v>
      </c>
      <c r="O15" s="339">
        <v>479</v>
      </c>
      <c r="P15" s="339">
        <v>272</v>
      </c>
      <c r="Q15" s="204" t="s">
        <v>457</v>
      </c>
      <c r="R15" s="1092"/>
      <c r="S15" s="1365"/>
      <c r="T15" s="381" t="s">
        <v>342</v>
      </c>
      <c r="U15" s="339">
        <v>40</v>
      </c>
      <c r="V15" s="339">
        <v>37</v>
      </c>
      <c r="W15" s="339">
        <v>12</v>
      </c>
      <c r="X15" s="339">
        <v>6</v>
      </c>
      <c r="Y15" s="339">
        <v>3</v>
      </c>
      <c r="Z15" s="339">
        <v>1</v>
      </c>
      <c r="AA15" s="339">
        <v>0</v>
      </c>
      <c r="AB15" s="339">
        <v>1</v>
      </c>
      <c r="AC15" s="339">
        <f t="shared" si="0"/>
        <v>4765</v>
      </c>
      <c r="AD15" s="339">
        <f t="shared" si="1"/>
        <v>3036</v>
      </c>
      <c r="AE15" s="339">
        <f t="shared" si="2"/>
        <v>7801</v>
      </c>
      <c r="AF15" s="204" t="s">
        <v>457</v>
      </c>
      <c r="AG15" s="1092"/>
    </row>
    <row r="16" spans="1:33" ht="15.75">
      <c r="A16" s="1366"/>
      <c r="B16" s="463" t="s">
        <v>343</v>
      </c>
      <c r="C16" s="339">
        <v>59</v>
      </c>
      <c r="D16" s="339">
        <v>41</v>
      </c>
      <c r="E16" s="339">
        <v>733</v>
      </c>
      <c r="F16" s="339">
        <v>494</v>
      </c>
      <c r="G16" s="339">
        <v>602</v>
      </c>
      <c r="H16" s="339">
        <v>433</v>
      </c>
      <c r="I16" s="339">
        <v>527</v>
      </c>
      <c r="J16" s="339">
        <v>396</v>
      </c>
      <c r="K16" s="339">
        <v>490</v>
      </c>
      <c r="L16" s="339">
        <v>341</v>
      </c>
      <c r="M16" s="339">
        <v>446</v>
      </c>
      <c r="N16" s="339">
        <v>261</v>
      </c>
      <c r="O16" s="339">
        <v>370</v>
      </c>
      <c r="P16" s="339">
        <v>239</v>
      </c>
      <c r="Q16" s="204" t="s">
        <v>458</v>
      </c>
      <c r="R16" s="1092"/>
      <c r="S16" s="1366"/>
      <c r="T16" s="381" t="s">
        <v>343</v>
      </c>
      <c r="U16" s="339">
        <v>91</v>
      </c>
      <c r="V16" s="339">
        <v>31</v>
      </c>
      <c r="W16" s="339">
        <v>14</v>
      </c>
      <c r="X16" s="339">
        <v>9</v>
      </c>
      <c r="Y16" s="339">
        <v>15</v>
      </c>
      <c r="Z16" s="339">
        <v>1</v>
      </c>
      <c r="AA16" s="339">
        <v>4</v>
      </c>
      <c r="AB16" s="339">
        <v>1</v>
      </c>
      <c r="AC16" s="339">
        <f t="shared" si="0"/>
        <v>3351</v>
      </c>
      <c r="AD16" s="339">
        <f t="shared" si="1"/>
        <v>2247</v>
      </c>
      <c r="AE16" s="339">
        <f t="shared" si="2"/>
        <v>5598</v>
      </c>
      <c r="AF16" s="204" t="s">
        <v>458</v>
      </c>
      <c r="AG16" s="1092"/>
    </row>
    <row r="17" spans="1:33" ht="15.75">
      <c r="A17" s="464" t="s">
        <v>64</v>
      </c>
      <c r="B17" s="392"/>
      <c r="C17" s="338">
        <v>15</v>
      </c>
      <c r="D17" s="454">
        <v>12</v>
      </c>
      <c r="E17" s="454">
        <v>156</v>
      </c>
      <c r="F17" s="454">
        <v>94</v>
      </c>
      <c r="G17" s="454">
        <v>98</v>
      </c>
      <c r="H17" s="454">
        <v>72</v>
      </c>
      <c r="I17" s="454">
        <v>124</v>
      </c>
      <c r="J17" s="454">
        <v>93</v>
      </c>
      <c r="K17" s="454">
        <v>91</v>
      </c>
      <c r="L17" s="454">
        <v>55</v>
      </c>
      <c r="M17" s="454">
        <v>79</v>
      </c>
      <c r="N17" s="454">
        <v>55</v>
      </c>
      <c r="O17" s="454">
        <v>73</v>
      </c>
      <c r="P17" s="454">
        <v>47</v>
      </c>
      <c r="Q17" s="1115" t="s">
        <v>367</v>
      </c>
      <c r="R17" s="1378"/>
      <c r="S17" s="465" t="s">
        <v>64</v>
      </c>
      <c r="T17" s="389"/>
      <c r="U17" s="340">
        <v>54</v>
      </c>
      <c r="V17" s="342">
        <v>27</v>
      </c>
      <c r="W17" s="342">
        <v>6</v>
      </c>
      <c r="X17" s="342">
        <v>1</v>
      </c>
      <c r="Y17" s="342">
        <v>0</v>
      </c>
      <c r="Z17" s="342">
        <v>1</v>
      </c>
      <c r="AA17" s="342">
        <v>0</v>
      </c>
      <c r="AB17" s="342">
        <v>0</v>
      </c>
      <c r="AC17" s="339">
        <f t="shared" si="0"/>
        <v>696</v>
      </c>
      <c r="AD17" s="339">
        <f t="shared" si="1"/>
        <v>457</v>
      </c>
      <c r="AE17" s="339">
        <f t="shared" si="2"/>
        <v>1153</v>
      </c>
      <c r="AF17" s="1077" t="s">
        <v>367</v>
      </c>
      <c r="AG17" s="1077"/>
    </row>
    <row r="18" spans="1:33" ht="15.75">
      <c r="A18" s="1384" t="s">
        <v>65</v>
      </c>
      <c r="B18" s="1384"/>
      <c r="C18" s="339">
        <v>109</v>
      </c>
      <c r="D18" s="339">
        <v>60</v>
      </c>
      <c r="E18" s="339">
        <v>908</v>
      </c>
      <c r="F18" s="339">
        <v>460</v>
      </c>
      <c r="G18" s="339">
        <v>705</v>
      </c>
      <c r="H18" s="339">
        <v>280</v>
      </c>
      <c r="I18" s="339">
        <v>603</v>
      </c>
      <c r="J18" s="339">
        <v>292</v>
      </c>
      <c r="K18" s="339">
        <v>648</v>
      </c>
      <c r="L18" s="339">
        <v>307</v>
      </c>
      <c r="M18" s="339">
        <v>562</v>
      </c>
      <c r="N18" s="339">
        <v>253</v>
      </c>
      <c r="O18" s="339">
        <v>453</v>
      </c>
      <c r="P18" s="339">
        <v>168</v>
      </c>
      <c r="Q18" s="1077" t="s">
        <v>199</v>
      </c>
      <c r="R18" s="1077"/>
      <c r="S18" s="1389" t="s">
        <v>65</v>
      </c>
      <c r="T18" s="1389"/>
      <c r="U18" s="339">
        <v>160</v>
      </c>
      <c r="V18" s="339">
        <v>72</v>
      </c>
      <c r="W18" s="339">
        <v>47</v>
      </c>
      <c r="X18" s="339">
        <v>22</v>
      </c>
      <c r="Y18" s="339">
        <v>10</v>
      </c>
      <c r="Z18" s="339">
        <v>1</v>
      </c>
      <c r="AA18" s="339">
        <v>1</v>
      </c>
      <c r="AB18" s="339">
        <v>0</v>
      </c>
      <c r="AC18" s="339">
        <f t="shared" si="0"/>
        <v>4206</v>
      </c>
      <c r="AD18" s="339">
        <f t="shared" si="1"/>
        <v>1915</v>
      </c>
      <c r="AE18" s="339">
        <f t="shared" si="2"/>
        <v>6121</v>
      </c>
      <c r="AF18" s="1077" t="s">
        <v>199</v>
      </c>
      <c r="AG18" s="1077"/>
    </row>
    <row r="19" spans="1:33" ht="15.75">
      <c r="A19" s="1384" t="s">
        <v>113</v>
      </c>
      <c r="B19" s="1384"/>
      <c r="C19" s="339">
        <v>124</v>
      </c>
      <c r="D19" s="339">
        <v>86</v>
      </c>
      <c r="E19" s="339">
        <v>1347</v>
      </c>
      <c r="F19" s="339">
        <v>786</v>
      </c>
      <c r="G19" s="339">
        <v>1253</v>
      </c>
      <c r="H19" s="339">
        <v>549</v>
      </c>
      <c r="I19" s="339">
        <v>1176</v>
      </c>
      <c r="J19" s="339">
        <v>541</v>
      </c>
      <c r="K19" s="339">
        <v>937</v>
      </c>
      <c r="L19" s="339">
        <v>525</v>
      </c>
      <c r="M19" s="339">
        <v>929</v>
      </c>
      <c r="N19" s="339">
        <v>410</v>
      </c>
      <c r="O19" s="339">
        <v>595</v>
      </c>
      <c r="P19" s="339">
        <v>357</v>
      </c>
      <c r="Q19" s="1077" t="s">
        <v>200</v>
      </c>
      <c r="R19" s="1077"/>
      <c r="S19" s="1384" t="s">
        <v>113</v>
      </c>
      <c r="T19" s="1384"/>
      <c r="U19" s="339">
        <v>197</v>
      </c>
      <c r="V19" s="339">
        <v>172</v>
      </c>
      <c r="W19" s="339">
        <v>77</v>
      </c>
      <c r="X19" s="339">
        <v>33</v>
      </c>
      <c r="Y19" s="339">
        <v>29</v>
      </c>
      <c r="Z19" s="339">
        <v>10</v>
      </c>
      <c r="AA19" s="339">
        <v>3</v>
      </c>
      <c r="AB19" s="339">
        <v>3</v>
      </c>
      <c r="AC19" s="339">
        <f t="shared" si="0"/>
        <v>6667</v>
      </c>
      <c r="AD19" s="339">
        <f t="shared" si="1"/>
        <v>3472</v>
      </c>
      <c r="AE19" s="339">
        <f t="shared" si="2"/>
        <v>10139</v>
      </c>
      <c r="AF19" s="1077" t="s">
        <v>200</v>
      </c>
      <c r="AG19" s="1077"/>
    </row>
    <row r="20" spans="1:33" ht="15.75">
      <c r="A20" s="1384" t="s">
        <v>114</v>
      </c>
      <c r="B20" s="1384"/>
      <c r="C20" s="339">
        <v>203</v>
      </c>
      <c r="D20" s="339">
        <v>92</v>
      </c>
      <c r="E20" s="339">
        <v>2646</v>
      </c>
      <c r="F20" s="339">
        <v>1133</v>
      </c>
      <c r="G20" s="339">
        <v>1612</v>
      </c>
      <c r="H20" s="339">
        <v>919</v>
      </c>
      <c r="I20" s="339">
        <v>2101</v>
      </c>
      <c r="J20" s="339">
        <v>908</v>
      </c>
      <c r="K20" s="339">
        <v>1920</v>
      </c>
      <c r="L20" s="339">
        <v>808</v>
      </c>
      <c r="M20" s="339">
        <v>1588</v>
      </c>
      <c r="N20" s="339">
        <v>882</v>
      </c>
      <c r="O20" s="339">
        <v>1603</v>
      </c>
      <c r="P20" s="339">
        <v>696</v>
      </c>
      <c r="Q20" s="1077" t="s">
        <v>450</v>
      </c>
      <c r="R20" s="1077"/>
      <c r="S20" s="1384" t="s">
        <v>114</v>
      </c>
      <c r="T20" s="1384"/>
      <c r="U20" s="339">
        <v>550</v>
      </c>
      <c r="V20" s="339">
        <v>136</v>
      </c>
      <c r="W20" s="339">
        <v>154</v>
      </c>
      <c r="X20" s="339">
        <v>31</v>
      </c>
      <c r="Y20" s="339">
        <v>57</v>
      </c>
      <c r="Z20" s="339">
        <v>12</v>
      </c>
      <c r="AA20" s="339">
        <v>12</v>
      </c>
      <c r="AB20" s="339">
        <v>4</v>
      </c>
      <c r="AC20" s="339">
        <f t="shared" si="0"/>
        <v>12446</v>
      </c>
      <c r="AD20" s="339">
        <f t="shared" si="1"/>
        <v>5621</v>
      </c>
      <c r="AE20" s="339">
        <f t="shared" si="2"/>
        <v>18067</v>
      </c>
      <c r="AF20" s="1077" t="s">
        <v>450</v>
      </c>
      <c r="AG20" s="1077"/>
    </row>
    <row r="21" spans="1:33" ht="15.75">
      <c r="A21" s="1384" t="s">
        <v>137</v>
      </c>
      <c r="B21" s="1384"/>
      <c r="C21" s="339">
        <v>43</v>
      </c>
      <c r="D21" s="339">
        <v>27</v>
      </c>
      <c r="E21" s="339">
        <v>518</v>
      </c>
      <c r="F21" s="339">
        <v>276</v>
      </c>
      <c r="G21" s="339">
        <v>645</v>
      </c>
      <c r="H21" s="339">
        <v>276</v>
      </c>
      <c r="I21" s="339">
        <v>474</v>
      </c>
      <c r="J21" s="339">
        <v>244</v>
      </c>
      <c r="K21" s="339">
        <v>453</v>
      </c>
      <c r="L21" s="339">
        <v>189</v>
      </c>
      <c r="M21" s="339">
        <v>485</v>
      </c>
      <c r="N21" s="339">
        <v>168</v>
      </c>
      <c r="O21" s="339">
        <v>491</v>
      </c>
      <c r="P21" s="339">
        <v>175</v>
      </c>
      <c r="Q21" s="1077" t="s">
        <v>451</v>
      </c>
      <c r="R21" s="1077"/>
      <c r="S21" s="1389" t="s">
        <v>137</v>
      </c>
      <c r="T21" s="1389"/>
      <c r="U21" s="339">
        <v>92</v>
      </c>
      <c r="V21" s="339">
        <v>68</v>
      </c>
      <c r="W21" s="339">
        <v>56</v>
      </c>
      <c r="X21" s="339">
        <v>29</v>
      </c>
      <c r="Y21" s="339">
        <v>23</v>
      </c>
      <c r="Z21" s="339">
        <v>12</v>
      </c>
      <c r="AA21" s="339">
        <v>2</v>
      </c>
      <c r="AB21" s="339">
        <v>0</v>
      </c>
      <c r="AC21" s="339">
        <f t="shared" si="0"/>
        <v>3282</v>
      </c>
      <c r="AD21" s="339">
        <f t="shared" si="1"/>
        <v>1464</v>
      </c>
      <c r="AE21" s="339">
        <f t="shared" si="2"/>
        <v>4746</v>
      </c>
      <c r="AF21" s="1077" t="s">
        <v>451</v>
      </c>
      <c r="AG21" s="1077"/>
    </row>
    <row r="22" spans="1:33" ht="15.75">
      <c r="A22" s="1384" t="s">
        <v>69</v>
      </c>
      <c r="B22" s="1384"/>
      <c r="C22" s="339">
        <v>26</v>
      </c>
      <c r="D22" s="339">
        <v>9</v>
      </c>
      <c r="E22" s="339">
        <v>536</v>
      </c>
      <c r="F22" s="339">
        <v>249</v>
      </c>
      <c r="G22" s="339">
        <v>455</v>
      </c>
      <c r="H22" s="339">
        <v>228</v>
      </c>
      <c r="I22" s="339">
        <v>425</v>
      </c>
      <c r="J22" s="339">
        <v>211</v>
      </c>
      <c r="K22" s="339">
        <v>335</v>
      </c>
      <c r="L22" s="339">
        <v>146</v>
      </c>
      <c r="M22" s="339">
        <v>378</v>
      </c>
      <c r="N22" s="339">
        <v>157</v>
      </c>
      <c r="O22" s="339">
        <v>294</v>
      </c>
      <c r="P22" s="339">
        <v>129</v>
      </c>
      <c r="Q22" s="1077" t="s">
        <v>452</v>
      </c>
      <c r="R22" s="1077"/>
      <c r="S22" s="1389" t="s">
        <v>69</v>
      </c>
      <c r="T22" s="1389"/>
      <c r="U22" s="339">
        <v>111</v>
      </c>
      <c r="V22" s="339">
        <v>46</v>
      </c>
      <c r="W22" s="339">
        <v>17</v>
      </c>
      <c r="X22" s="339">
        <v>7</v>
      </c>
      <c r="Y22" s="339">
        <v>8</v>
      </c>
      <c r="Z22" s="339">
        <v>1</v>
      </c>
      <c r="AA22" s="339">
        <v>2</v>
      </c>
      <c r="AB22" s="339">
        <v>0</v>
      </c>
      <c r="AC22" s="339">
        <f t="shared" si="0"/>
        <v>2587</v>
      </c>
      <c r="AD22" s="339">
        <f t="shared" si="1"/>
        <v>1183</v>
      </c>
      <c r="AE22" s="339">
        <f t="shared" si="2"/>
        <v>3770</v>
      </c>
      <c r="AF22" s="1077" t="s">
        <v>452</v>
      </c>
      <c r="AG22" s="1077"/>
    </row>
    <row r="23" spans="1:33" ht="15.75">
      <c r="A23" s="1384" t="s">
        <v>70</v>
      </c>
      <c r="B23" s="1384"/>
      <c r="C23" s="339">
        <v>26</v>
      </c>
      <c r="D23" s="339">
        <v>12</v>
      </c>
      <c r="E23" s="339">
        <v>338</v>
      </c>
      <c r="F23" s="339">
        <v>143</v>
      </c>
      <c r="G23" s="339">
        <v>197</v>
      </c>
      <c r="H23" s="339">
        <v>68</v>
      </c>
      <c r="I23" s="339">
        <v>278</v>
      </c>
      <c r="J23" s="339">
        <v>119</v>
      </c>
      <c r="K23" s="339">
        <v>212</v>
      </c>
      <c r="L23" s="339">
        <v>100</v>
      </c>
      <c r="M23" s="339">
        <v>184</v>
      </c>
      <c r="N23" s="339">
        <v>66</v>
      </c>
      <c r="O23" s="339">
        <v>125</v>
      </c>
      <c r="P23" s="339">
        <v>47</v>
      </c>
      <c r="Q23" s="1077" t="s">
        <v>204</v>
      </c>
      <c r="R23" s="1077"/>
      <c r="S23" s="1389" t="s">
        <v>70</v>
      </c>
      <c r="T23" s="1389"/>
      <c r="U23" s="339">
        <v>84</v>
      </c>
      <c r="V23" s="339">
        <v>24</v>
      </c>
      <c r="W23" s="339">
        <v>46</v>
      </c>
      <c r="X23" s="339">
        <v>30</v>
      </c>
      <c r="Y23" s="339">
        <v>10</v>
      </c>
      <c r="Z23" s="339">
        <v>5</v>
      </c>
      <c r="AA23" s="339">
        <v>0</v>
      </c>
      <c r="AB23" s="339">
        <v>0</v>
      </c>
      <c r="AC23" s="339">
        <f t="shared" si="0"/>
        <v>1500</v>
      </c>
      <c r="AD23" s="339">
        <f t="shared" si="1"/>
        <v>614</v>
      </c>
      <c r="AE23" s="339">
        <f t="shared" si="2"/>
        <v>2114</v>
      </c>
      <c r="AF23" s="1077" t="s">
        <v>204</v>
      </c>
      <c r="AG23" s="1077"/>
    </row>
    <row r="24" spans="1:33" ht="15.75">
      <c r="A24" s="1384" t="s">
        <v>71</v>
      </c>
      <c r="B24" s="1384"/>
      <c r="C24" s="339">
        <v>135</v>
      </c>
      <c r="D24" s="339">
        <v>69</v>
      </c>
      <c r="E24" s="339">
        <v>1239</v>
      </c>
      <c r="F24" s="339">
        <v>585</v>
      </c>
      <c r="G24" s="339">
        <v>939</v>
      </c>
      <c r="H24" s="339">
        <v>438</v>
      </c>
      <c r="I24" s="339">
        <v>792</v>
      </c>
      <c r="J24" s="339">
        <v>375</v>
      </c>
      <c r="K24" s="339">
        <v>840</v>
      </c>
      <c r="L24" s="339">
        <v>374</v>
      </c>
      <c r="M24" s="339">
        <v>867</v>
      </c>
      <c r="N24" s="339">
        <v>340</v>
      </c>
      <c r="O24" s="339">
        <v>805</v>
      </c>
      <c r="P24" s="339">
        <v>283</v>
      </c>
      <c r="Q24" s="1077" t="s">
        <v>205</v>
      </c>
      <c r="R24" s="1077"/>
      <c r="S24" s="1389" t="s">
        <v>71</v>
      </c>
      <c r="T24" s="1389"/>
      <c r="U24" s="339">
        <v>261</v>
      </c>
      <c r="V24" s="339">
        <v>67</v>
      </c>
      <c r="W24" s="339">
        <v>75</v>
      </c>
      <c r="X24" s="339">
        <v>17</v>
      </c>
      <c r="Y24" s="339">
        <v>30</v>
      </c>
      <c r="Z24" s="339">
        <v>4</v>
      </c>
      <c r="AA24" s="339">
        <v>4</v>
      </c>
      <c r="AB24" s="339">
        <v>3</v>
      </c>
      <c r="AC24" s="339">
        <f t="shared" si="0"/>
        <v>5987</v>
      </c>
      <c r="AD24" s="339">
        <f t="shared" si="1"/>
        <v>2555</v>
      </c>
      <c r="AE24" s="339">
        <f t="shared" si="2"/>
        <v>8542</v>
      </c>
      <c r="AF24" s="1077" t="s">
        <v>205</v>
      </c>
      <c r="AG24" s="1077"/>
    </row>
    <row r="25" spans="1:33" ht="15.75">
      <c r="A25" s="1384" t="s">
        <v>72</v>
      </c>
      <c r="B25" s="1384"/>
      <c r="C25" s="339">
        <v>17</v>
      </c>
      <c r="D25" s="339">
        <v>9</v>
      </c>
      <c r="E25" s="339">
        <v>214</v>
      </c>
      <c r="F25" s="339">
        <v>114</v>
      </c>
      <c r="G25" s="339">
        <v>212</v>
      </c>
      <c r="H25" s="339">
        <v>98</v>
      </c>
      <c r="I25" s="339">
        <v>220</v>
      </c>
      <c r="J25" s="339">
        <v>90</v>
      </c>
      <c r="K25" s="339">
        <v>161</v>
      </c>
      <c r="L25" s="339">
        <v>71</v>
      </c>
      <c r="M25" s="339">
        <v>153</v>
      </c>
      <c r="N25" s="339">
        <v>102</v>
      </c>
      <c r="O25" s="339">
        <v>138</v>
      </c>
      <c r="P25" s="339">
        <v>48</v>
      </c>
      <c r="Q25" s="1077" t="s">
        <v>206</v>
      </c>
      <c r="R25" s="1077"/>
      <c r="S25" s="1389" t="s">
        <v>72</v>
      </c>
      <c r="T25" s="1389"/>
      <c r="U25" s="339">
        <v>62</v>
      </c>
      <c r="V25" s="339">
        <v>37</v>
      </c>
      <c r="W25" s="339">
        <v>13</v>
      </c>
      <c r="X25" s="339">
        <v>5</v>
      </c>
      <c r="Y25" s="339">
        <v>1</v>
      </c>
      <c r="Z25" s="339">
        <v>0</v>
      </c>
      <c r="AA25" s="339">
        <v>0</v>
      </c>
      <c r="AB25" s="339">
        <v>0</v>
      </c>
      <c r="AC25" s="339">
        <f t="shared" si="0"/>
        <v>1191</v>
      </c>
      <c r="AD25" s="339">
        <f t="shared" si="1"/>
        <v>574</v>
      </c>
      <c r="AE25" s="339">
        <f t="shared" si="2"/>
        <v>1765</v>
      </c>
      <c r="AF25" s="1077" t="s">
        <v>206</v>
      </c>
      <c r="AG25" s="1077"/>
    </row>
    <row r="26" spans="1:33" ht="15.75">
      <c r="A26" s="1385" t="s">
        <v>73</v>
      </c>
      <c r="B26" s="1385"/>
      <c r="C26" s="456">
        <v>406</v>
      </c>
      <c r="D26" s="456">
        <v>214</v>
      </c>
      <c r="E26" s="456">
        <v>5424</v>
      </c>
      <c r="F26" s="456">
        <v>2861</v>
      </c>
      <c r="G26" s="456">
        <v>4065</v>
      </c>
      <c r="H26" s="456">
        <v>1918</v>
      </c>
      <c r="I26" s="456">
        <v>4493</v>
      </c>
      <c r="J26" s="456">
        <v>2194</v>
      </c>
      <c r="K26" s="456">
        <v>4368</v>
      </c>
      <c r="L26" s="456">
        <v>1852</v>
      </c>
      <c r="M26" s="456">
        <v>3822</v>
      </c>
      <c r="N26" s="456">
        <v>1658</v>
      </c>
      <c r="O26" s="456">
        <v>3615</v>
      </c>
      <c r="P26" s="456">
        <v>1426</v>
      </c>
      <c r="Q26" s="1128" t="s">
        <v>382</v>
      </c>
      <c r="R26" s="1128"/>
      <c r="S26" s="1390" t="s">
        <v>73</v>
      </c>
      <c r="T26" s="1390"/>
      <c r="U26" s="456">
        <v>1169</v>
      </c>
      <c r="V26" s="456">
        <v>403</v>
      </c>
      <c r="W26" s="456">
        <v>307</v>
      </c>
      <c r="X26" s="456">
        <v>69</v>
      </c>
      <c r="Y26" s="456">
        <v>89</v>
      </c>
      <c r="Z26" s="456">
        <v>23</v>
      </c>
      <c r="AA26" s="456">
        <v>17</v>
      </c>
      <c r="AB26" s="456">
        <v>5</v>
      </c>
      <c r="AC26" s="456">
        <f t="shared" si="0"/>
        <v>27775</v>
      </c>
      <c r="AD26" s="456">
        <f t="shared" si="1"/>
        <v>12623</v>
      </c>
      <c r="AE26" s="456">
        <f t="shared" si="2"/>
        <v>40398</v>
      </c>
      <c r="AF26" s="1128" t="s">
        <v>382</v>
      </c>
      <c r="AG26" s="1128"/>
    </row>
    <row r="27" spans="1:33" ht="15.75">
      <c r="A27" s="1386" t="s">
        <v>32</v>
      </c>
      <c r="B27" s="1386"/>
      <c r="C27" s="459">
        <f t="shared" ref="C27:P27" si="3">SUM(C8:C26)</f>
        <v>1937</v>
      </c>
      <c r="D27" s="459">
        <f t="shared" si="3"/>
        <v>1070</v>
      </c>
      <c r="E27" s="459">
        <f t="shared" si="3"/>
        <v>20180</v>
      </c>
      <c r="F27" s="459">
        <f t="shared" si="3"/>
        <v>11365</v>
      </c>
      <c r="G27" s="459">
        <f t="shared" si="3"/>
        <v>16037</v>
      </c>
      <c r="H27" s="459">
        <f t="shared" si="3"/>
        <v>8692</v>
      </c>
      <c r="I27" s="459">
        <f t="shared" si="3"/>
        <v>15641</v>
      </c>
      <c r="J27" s="459">
        <f t="shared" si="3"/>
        <v>8372</v>
      </c>
      <c r="K27" s="459">
        <f t="shared" si="3"/>
        <v>14245</v>
      </c>
      <c r="L27" s="459">
        <f t="shared" si="3"/>
        <v>7351</v>
      </c>
      <c r="M27" s="459">
        <f t="shared" si="3"/>
        <v>13128</v>
      </c>
      <c r="N27" s="459">
        <f t="shared" si="3"/>
        <v>6558</v>
      </c>
      <c r="O27" s="459">
        <f t="shared" si="3"/>
        <v>11603</v>
      </c>
      <c r="P27" s="459">
        <f t="shared" si="3"/>
        <v>5405</v>
      </c>
      <c r="Q27" s="1090" t="s">
        <v>181</v>
      </c>
      <c r="R27" s="1090"/>
      <c r="S27" s="1387" t="s">
        <v>32</v>
      </c>
      <c r="T27" s="1387"/>
      <c r="U27" s="459">
        <f>SUM(U8:U26)</f>
        <v>3484</v>
      </c>
      <c r="V27" s="459">
        <f t="shared" ref="V27:X27" si="4">SUM(V8:V26)</f>
        <v>1407</v>
      </c>
      <c r="W27" s="459">
        <f t="shared" si="4"/>
        <v>1017</v>
      </c>
      <c r="X27" s="459">
        <f t="shared" si="4"/>
        <v>392</v>
      </c>
      <c r="Y27" s="459">
        <f t="shared" ref="Y27" si="5">SUM(Y8:Y26)</f>
        <v>378</v>
      </c>
      <c r="Z27" s="459">
        <f t="shared" ref="Z27" si="6">SUM(Z8:Z26)</f>
        <v>115</v>
      </c>
      <c r="AA27" s="459">
        <v>86</v>
      </c>
      <c r="AB27" s="459">
        <v>24</v>
      </c>
      <c r="AC27" s="459">
        <f t="shared" ref="AC27:AD27" si="7">SUM(AC8:AC26)</f>
        <v>97736</v>
      </c>
      <c r="AD27" s="459">
        <f t="shared" si="7"/>
        <v>50751</v>
      </c>
      <c r="AE27" s="457">
        <f t="shared" si="2"/>
        <v>148487</v>
      </c>
      <c r="AF27" s="1090" t="s">
        <v>181</v>
      </c>
      <c r="AG27" s="1090"/>
    </row>
    <row r="112" spans="3:15"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spans="3:15"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spans="3:15"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spans="3:15"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</sheetData>
  <mergeCells count="3">
    <mergeCell ref="A3:B3"/>
    <mergeCell ref="A1:R1"/>
    <mergeCell ref="A2:R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>
  <dimension ref="A1:S117"/>
  <sheetViews>
    <sheetView rightToLeft="1" workbookViewId="0">
      <selection activeCell="L5" sqref="L5:M5"/>
    </sheetView>
  </sheetViews>
  <sheetFormatPr defaultRowHeight="12.75"/>
  <cols>
    <col min="1" max="1" width="13.42578125" customWidth="1"/>
    <col min="16" max="16" width="10.7109375" customWidth="1"/>
    <col min="17" max="17" width="13.85546875" customWidth="1"/>
  </cols>
  <sheetData>
    <row r="1" spans="1:17" ht="18">
      <c r="A1" s="1490" t="s">
        <v>373</v>
      </c>
      <c r="B1" s="1490"/>
      <c r="C1" s="1490"/>
      <c r="D1" s="1490"/>
      <c r="E1" s="1490"/>
      <c r="F1" s="1490"/>
      <c r="G1" s="1490"/>
      <c r="H1" s="1490"/>
      <c r="I1" s="1490"/>
      <c r="J1" s="1490"/>
      <c r="K1" s="1490"/>
      <c r="L1" s="1490"/>
      <c r="M1" s="1490"/>
      <c r="N1" s="1490"/>
      <c r="O1" s="1490"/>
      <c r="P1" s="1490"/>
      <c r="Q1" s="1490"/>
    </row>
    <row r="2" spans="1:17" ht="18">
      <c r="A2" s="1490" t="s">
        <v>573</v>
      </c>
      <c r="B2" s="1490"/>
      <c r="C2" s="1490"/>
      <c r="D2" s="1490"/>
      <c r="E2" s="1490"/>
      <c r="F2" s="1490"/>
      <c r="G2" s="1490"/>
      <c r="H2" s="1490"/>
      <c r="I2" s="1490"/>
      <c r="J2" s="1490"/>
      <c r="K2" s="1490"/>
      <c r="L2" s="1490"/>
      <c r="M2" s="1490"/>
      <c r="N2" s="1490"/>
      <c r="O2" s="1490"/>
      <c r="P2" s="1490"/>
      <c r="Q2" s="1490"/>
    </row>
    <row r="3" spans="1:17" ht="36.75" customHeight="1" thickBot="1">
      <c r="A3" s="1418" t="s">
        <v>526</v>
      </c>
      <c r="B3" s="1191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04"/>
      <c r="O3" s="1527" t="s">
        <v>527</v>
      </c>
      <c r="P3" s="1527"/>
      <c r="Q3" s="1192"/>
    </row>
    <row r="4" spans="1:17" ht="18.75" thickTop="1">
      <c r="A4" s="1559" t="s">
        <v>25</v>
      </c>
      <c r="B4" s="1559" t="s">
        <v>26</v>
      </c>
      <c r="C4" s="1559"/>
      <c r="D4" s="1559" t="s">
        <v>27</v>
      </c>
      <c r="E4" s="1559"/>
      <c r="F4" s="1559" t="s">
        <v>28</v>
      </c>
      <c r="G4" s="1559"/>
      <c r="H4" s="1559" t="s">
        <v>29</v>
      </c>
      <c r="I4" s="1559"/>
      <c r="J4" s="1559" t="s">
        <v>30</v>
      </c>
      <c r="K4" s="1559"/>
      <c r="L4" s="1559" t="s">
        <v>31</v>
      </c>
      <c r="M4" s="1559"/>
      <c r="N4" s="1559" t="s">
        <v>32</v>
      </c>
      <c r="O4" s="1559"/>
      <c r="P4" s="1559"/>
      <c r="Q4" s="1559" t="s">
        <v>234</v>
      </c>
    </row>
    <row r="5" spans="1:17" ht="18">
      <c r="A5" s="1560"/>
      <c r="B5" s="1456" t="s">
        <v>269</v>
      </c>
      <c r="C5" s="1456"/>
      <c r="D5" s="1456" t="s">
        <v>272</v>
      </c>
      <c r="E5" s="1456"/>
      <c r="F5" s="1456" t="s">
        <v>273</v>
      </c>
      <c r="G5" s="1456"/>
      <c r="H5" s="1456" t="s">
        <v>265</v>
      </c>
      <c r="I5" s="1456"/>
      <c r="J5" s="1456" t="s">
        <v>274</v>
      </c>
      <c r="K5" s="1456"/>
      <c r="L5" s="1456" t="s">
        <v>275</v>
      </c>
      <c r="M5" s="1456"/>
      <c r="N5" s="385"/>
      <c r="O5" s="385" t="s">
        <v>181</v>
      </c>
      <c r="P5" s="385"/>
      <c r="Q5" s="1560"/>
    </row>
    <row r="6" spans="1:17" ht="18">
      <c r="A6" s="1560"/>
      <c r="B6" s="252" t="s">
        <v>33</v>
      </c>
      <c r="C6" s="246" t="s">
        <v>34</v>
      </c>
      <c r="D6" s="252" t="s">
        <v>33</v>
      </c>
      <c r="E6" s="246" t="s">
        <v>34</v>
      </c>
      <c r="F6" s="252" t="s">
        <v>33</v>
      </c>
      <c r="G6" s="246" t="s">
        <v>34</v>
      </c>
      <c r="H6" s="252" t="s">
        <v>33</v>
      </c>
      <c r="I6" s="246" t="s">
        <v>34</v>
      </c>
      <c r="J6" s="252" t="s">
        <v>33</v>
      </c>
      <c r="K6" s="246" t="s">
        <v>34</v>
      </c>
      <c r="L6" s="252" t="s">
        <v>33</v>
      </c>
      <c r="M6" s="246" t="s">
        <v>34</v>
      </c>
      <c r="N6" s="252" t="s">
        <v>33</v>
      </c>
      <c r="O6" s="246" t="s">
        <v>34</v>
      </c>
      <c r="P6" s="253" t="s">
        <v>35</v>
      </c>
      <c r="Q6" s="1560"/>
    </row>
    <row r="7" spans="1:17" ht="18.75" thickBot="1">
      <c r="A7" s="1561"/>
      <c r="B7" s="109" t="s">
        <v>186</v>
      </c>
      <c r="C7" s="110" t="s">
        <v>185</v>
      </c>
      <c r="D7" s="109" t="s">
        <v>186</v>
      </c>
      <c r="E7" s="110" t="s">
        <v>185</v>
      </c>
      <c r="F7" s="109" t="s">
        <v>186</v>
      </c>
      <c r="G7" s="110" t="s">
        <v>185</v>
      </c>
      <c r="H7" s="109" t="s">
        <v>186</v>
      </c>
      <c r="I7" s="110" t="s">
        <v>185</v>
      </c>
      <c r="J7" s="109" t="s">
        <v>186</v>
      </c>
      <c r="K7" s="110" t="s">
        <v>185</v>
      </c>
      <c r="L7" s="109" t="s">
        <v>186</v>
      </c>
      <c r="M7" s="110" t="s">
        <v>185</v>
      </c>
      <c r="N7" s="109" t="s">
        <v>186</v>
      </c>
      <c r="O7" s="110" t="s">
        <v>185</v>
      </c>
      <c r="P7" s="110" t="s">
        <v>181</v>
      </c>
      <c r="Q7" s="1561"/>
    </row>
    <row r="8" spans="1:17" ht="18.75" thickTop="1">
      <c r="A8" s="466" t="s">
        <v>125</v>
      </c>
      <c r="B8" s="336">
        <v>1937</v>
      </c>
      <c r="C8" s="336">
        <v>1070</v>
      </c>
      <c r="D8" s="336">
        <v>0</v>
      </c>
      <c r="E8" s="336">
        <v>0</v>
      </c>
      <c r="F8" s="336">
        <v>0</v>
      </c>
      <c r="G8" s="336">
        <v>0</v>
      </c>
      <c r="H8" s="336">
        <v>0</v>
      </c>
      <c r="I8" s="336">
        <v>0</v>
      </c>
      <c r="J8" s="336">
        <v>0</v>
      </c>
      <c r="K8" s="336">
        <v>0</v>
      </c>
      <c r="L8" s="336">
        <v>0</v>
      </c>
      <c r="M8" s="336">
        <v>0</v>
      </c>
      <c r="N8" s="336">
        <f t="shared" ref="N8:N19" si="0">SUM(L8,J8,H8,F8,D8,B8)</f>
        <v>1937</v>
      </c>
      <c r="O8" s="336">
        <f t="shared" ref="O8:O19" si="1">SUM(M8,K8,I8,G8,E8,C8)</f>
        <v>1070</v>
      </c>
      <c r="P8" s="336">
        <f>SUM(N8:O8)</f>
        <v>3007</v>
      </c>
      <c r="Q8" s="469" t="s">
        <v>221</v>
      </c>
    </row>
    <row r="9" spans="1:17" ht="18">
      <c r="A9" s="467" t="s">
        <v>126</v>
      </c>
      <c r="B9" s="428">
        <v>20180</v>
      </c>
      <c r="C9" s="428">
        <v>11365</v>
      </c>
      <c r="D9" s="428">
        <v>0</v>
      </c>
      <c r="E9" s="428">
        <v>0</v>
      </c>
      <c r="F9" s="428">
        <v>0</v>
      </c>
      <c r="G9" s="428">
        <v>0</v>
      </c>
      <c r="H9" s="428">
        <v>0</v>
      </c>
      <c r="I9" s="428">
        <v>0</v>
      </c>
      <c r="J9" s="428">
        <v>0</v>
      </c>
      <c r="K9" s="428">
        <v>0</v>
      </c>
      <c r="L9" s="428">
        <v>0</v>
      </c>
      <c r="M9" s="428">
        <v>0</v>
      </c>
      <c r="N9" s="428">
        <f t="shared" si="0"/>
        <v>20180</v>
      </c>
      <c r="O9" s="428">
        <f t="shared" si="1"/>
        <v>11365</v>
      </c>
      <c r="P9" s="428">
        <f t="shared" ref="P9:P19" si="2">SUM(N9:O9)</f>
        <v>31545</v>
      </c>
      <c r="Q9" s="470" t="s">
        <v>462</v>
      </c>
    </row>
    <row r="10" spans="1:17" ht="18">
      <c r="A10" s="467" t="s">
        <v>127</v>
      </c>
      <c r="B10" s="428">
        <v>1693</v>
      </c>
      <c r="C10" s="428">
        <v>739</v>
      </c>
      <c r="D10" s="428">
        <v>14344</v>
      </c>
      <c r="E10" s="428">
        <v>7953</v>
      </c>
      <c r="F10" s="428">
        <v>0</v>
      </c>
      <c r="G10" s="428">
        <v>0</v>
      </c>
      <c r="H10" s="428">
        <v>0</v>
      </c>
      <c r="I10" s="428">
        <v>0</v>
      </c>
      <c r="J10" s="428">
        <v>0</v>
      </c>
      <c r="K10" s="428">
        <v>0</v>
      </c>
      <c r="L10" s="428">
        <v>0</v>
      </c>
      <c r="M10" s="428">
        <v>0</v>
      </c>
      <c r="N10" s="428">
        <f t="shared" si="0"/>
        <v>16037</v>
      </c>
      <c r="O10" s="428">
        <f t="shared" si="1"/>
        <v>8692</v>
      </c>
      <c r="P10" s="428">
        <f t="shared" si="2"/>
        <v>24729</v>
      </c>
      <c r="Q10" s="470" t="s">
        <v>463</v>
      </c>
    </row>
    <row r="11" spans="1:17" ht="18">
      <c r="A11" s="467" t="s">
        <v>128</v>
      </c>
      <c r="B11" s="428">
        <v>248</v>
      </c>
      <c r="C11" s="428">
        <v>113</v>
      </c>
      <c r="D11" s="428">
        <v>4035</v>
      </c>
      <c r="E11" s="428">
        <v>2021</v>
      </c>
      <c r="F11" s="428">
        <v>11358</v>
      </c>
      <c r="G11" s="428">
        <v>6238</v>
      </c>
      <c r="H11" s="428">
        <v>0</v>
      </c>
      <c r="I11" s="428">
        <v>0</v>
      </c>
      <c r="J11" s="428">
        <v>0</v>
      </c>
      <c r="K11" s="428">
        <v>0</v>
      </c>
      <c r="L11" s="428">
        <v>0</v>
      </c>
      <c r="M11" s="428">
        <v>0</v>
      </c>
      <c r="N11" s="428">
        <f t="shared" si="0"/>
        <v>15641</v>
      </c>
      <c r="O11" s="428">
        <f t="shared" si="1"/>
        <v>8372</v>
      </c>
      <c r="P11" s="428">
        <f t="shared" si="2"/>
        <v>24013</v>
      </c>
      <c r="Q11" s="470" t="s">
        <v>225</v>
      </c>
    </row>
    <row r="12" spans="1:17" ht="18">
      <c r="A12" s="467" t="s">
        <v>129</v>
      </c>
      <c r="B12" s="428">
        <v>52</v>
      </c>
      <c r="C12" s="428">
        <v>22</v>
      </c>
      <c r="D12" s="428">
        <v>539</v>
      </c>
      <c r="E12" s="428">
        <v>259</v>
      </c>
      <c r="F12" s="428">
        <v>3385</v>
      </c>
      <c r="G12" s="428">
        <v>1773</v>
      </c>
      <c r="H12" s="428">
        <v>10269</v>
      </c>
      <c r="I12" s="428">
        <v>5297</v>
      </c>
      <c r="J12" s="428">
        <v>0</v>
      </c>
      <c r="K12" s="428">
        <v>0</v>
      </c>
      <c r="L12" s="428">
        <v>0</v>
      </c>
      <c r="M12" s="428">
        <v>0</v>
      </c>
      <c r="N12" s="428">
        <f t="shared" si="0"/>
        <v>14245</v>
      </c>
      <c r="O12" s="428">
        <f t="shared" si="1"/>
        <v>7351</v>
      </c>
      <c r="P12" s="428">
        <f t="shared" si="2"/>
        <v>21596</v>
      </c>
      <c r="Q12" s="470" t="s">
        <v>226</v>
      </c>
    </row>
    <row r="13" spans="1:17" ht="18">
      <c r="A13" s="467" t="s">
        <v>130</v>
      </c>
      <c r="B13" s="428">
        <v>8</v>
      </c>
      <c r="C13" s="428">
        <v>3</v>
      </c>
      <c r="D13" s="428">
        <v>119</v>
      </c>
      <c r="E13" s="428">
        <v>65</v>
      </c>
      <c r="F13" s="428">
        <v>533</v>
      </c>
      <c r="G13" s="428">
        <v>241</v>
      </c>
      <c r="H13" s="428">
        <v>3066</v>
      </c>
      <c r="I13" s="428">
        <v>1477</v>
      </c>
      <c r="J13" s="428">
        <v>9402</v>
      </c>
      <c r="K13" s="428">
        <v>4772</v>
      </c>
      <c r="L13" s="428">
        <v>0</v>
      </c>
      <c r="M13" s="428">
        <v>0</v>
      </c>
      <c r="N13" s="428">
        <f t="shared" si="0"/>
        <v>13128</v>
      </c>
      <c r="O13" s="428">
        <f t="shared" si="1"/>
        <v>6558</v>
      </c>
      <c r="P13" s="428">
        <f t="shared" si="2"/>
        <v>19686</v>
      </c>
      <c r="Q13" s="470" t="s">
        <v>227</v>
      </c>
    </row>
    <row r="14" spans="1:17" ht="18">
      <c r="A14" s="467" t="s">
        <v>36</v>
      </c>
      <c r="B14" s="428">
        <v>0</v>
      </c>
      <c r="C14" s="428">
        <v>0</v>
      </c>
      <c r="D14" s="428">
        <v>68</v>
      </c>
      <c r="E14" s="428">
        <v>23</v>
      </c>
      <c r="F14" s="428">
        <v>152</v>
      </c>
      <c r="G14" s="428">
        <v>42</v>
      </c>
      <c r="H14" s="428">
        <v>512</v>
      </c>
      <c r="I14" s="428">
        <v>224</v>
      </c>
      <c r="J14" s="428">
        <v>3130</v>
      </c>
      <c r="K14" s="428">
        <v>1230</v>
      </c>
      <c r="L14" s="428">
        <v>7741</v>
      </c>
      <c r="M14" s="428">
        <v>3886</v>
      </c>
      <c r="N14" s="428">
        <f t="shared" si="0"/>
        <v>11603</v>
      </c>
      <c r="O14" s="428">
        <f t="shared" si="1"/>
        <v>5405</v>
      </c>
      <c r="P14" s="428">
        <f t="shared" si="2"/>
        <v>17008</v>
      </c>
      <c r="Q14" s="470" t="s">
        <v>228</v>
      </c>
    </row>
    <row r="15" spans="1:17" ht="18">
      <c r="A15" s="467" t="s">
        <v>37</v>
      </c>
      <c r="B15" s="428">
        <v>0</v>
      </c>
      <c r="C15" s="428">
        <v>0</v>
      </c>
      <c r="D15" s="428">
        <v>0</v>
      </c>
      <c r="E15" s="428">
        <v>0</v>
      </c>
      <c r="F15" s="428">
        <v>75</v>
      </c>
      <c r="G15" s="428">
        <v>18</v>
      </c>
      <c r="H15" s="428">
        <v>165</v>
      </c>
      <c r="I15" s="428">
        <v>79</v>
      </c>
      <c r="J15" s="428">
        <v>654</v>
      </c>
      <c r="K15" s="428">
        <v>266</v>
      </c>
      <c r="L15" s="428">
        <v>2590</v>
      </c>
      <c r="M15" s="428">
        <v>1044</v>
      </c>
      <c r="N15" s="428">
        <f t="shared" si="0"/>
        <v>3484</v>
      </c>
      <c r="O15" s="428">
        <f t="shared" si="1"/>
        <v>1407</v>
      </c>
      <c r="P15" s="428">
        <f t="shared" si="2"/>
        <v>4891</v>
      </c>
      <c r="Q15" s="470" t="s">
        <v>464</v>
      </c>
    </row>
    <row r="16" spans="1:17" ht="18">
      <c r="A16" s="467" t="s">
        <v>38</v>
      </c>
      <c r="B16" s="428">
        <v>0</v>
      </c>
      <c r="C16" s="428">
        <v>0</v>
      </c>
      <c r="D16" s="428">
        <v>0</v>
      </c>
      <c r="E16" s="428">
        <v>0</v>
      </c>
      <c r="F16" s="428">
        <v>0</v>
      </c>
      <c r="G16" s="428">
        <v>0</v>
      </c>
      <c r="H16" s="428">
        <v>54</v>
      </c>
      <c r="I16" s="428">
        <v>10</v>
      </c>
      <c r="J16" s="428">
        <v>296</v>
      </c>
      <c r="K16" s="428">
        <v>110</v>
      </c>
      <c r="L16" s="428">
        <v>667</v>
      </c>
      <c r="M16" s="428">
        <v>272</v>
      </c>
      <c r="N16" s="428">
        <f t="shared" si="0"/>
        <v>1017</v>
      </c>
      <c r="O16" s="428">
        <f t="shared" si="1"/>
        <v>392</v>
      </c>
      <c r="P16" s="428">
        <f t="shared" si="2"/>
        <v>1409</v>
      </c>
      <c r="Q16" s="470" t="s">
        <v>230</v>
      </c>
    </row>
    <row r="17" spans="1:19" ht="18">
      <c r="A17" s="467" t="s">
        <v>39</v>
      </c>
      <c r="B17" s="428">
        <v>0</v>
      </c>
      <c r="C17" s="428">
        <v>0</v>
      </c>
      <c r="D17" s="428">
        <v>0</v>
      </c>
      <c r="E17" s="428">
        <v>0</v>
      </c>
      <c r="F17" s="428">
        <v>0</v>
      </c>
      <c r="G17" s="428">
        <v>0</v>
      </c>
      <c r="H17" s="428">
        <v>0</v>
      </c>
      <c r="I17" s="428">
        <v>0</v>
      </c>
      <c r="J17" s="428">
        <v>85</v>
      </c>
      <c r="K17" s="428">
        <v>16</v>
      </c>
      <c r="L17" s="428">
        <v>293</v>
      </c>
      <c r="M17" s="428">
        <v>99</v>
      </c>
      <c r="N17" s="428">
        <f t="shared" si="0"/>
        <v>378</v>
      </c>
      <c r="O17" s="428">
        <f t="shared" si="1"/>
        <v>115</v>
      </c>
      <c r="P17" s="428">
        <f t="shared" si="2"/>
        <v>493</v>
      </c>
      <c r="Q17" s="470" t="s">
        <v>231</v>
      </c>
    </row>
    <row r="18" spans="1:19" ht="18.75" thickBot="1">
      <c r="A18" s="468" t="s">
        <v>40</v>
      </c>
      <c r="B18" s="322">
        <v>0</v>
      </c>
      <c r="C18" s="322">
        <v>0</v>
      </c>
      <c r="D18" s="322">
        <v>0</v>
      </c>
      <c r="E18" s="322">
        <v>0</v>
      </c>
      <c r="F18" s="322">
        <v>0</v>
      </c>
      <c r="G18" s="322">
        <v>0</v>
      </c>
      <c r="H18" s="322">
        <v>0</v>
      </c>
      <c r="I18" s="322">
        <v>0</v>
      </c>
      <c r="J18" s="322">
        <v>0</v>
      </c>
      <c r="K18" s="322">
        <v>0</v>
      </c>
      <c r="L18" s="322">
        <v>86</v>
      </c>
      <c r="M18" s="322">
        <v>24</v>
      </c>
      <c r="N18" s="322">
        <f t="shared" si="0"/>
        <v>86</v>
      </c>
      <c r="O18" s="322">
        <f t="shared" si="1"/>
        <v>24</v>
      </c>
      <c r="P18" s="322">
        <f t="shared" si="2"/>
        <v>110</v>
      </c>
      <c r="Q18" s="469" t="s">
        <v>255</v>
      </c>
    </row>
    <row r="19" spans="1:19" ht="19.5" thickTop="1" thickBot="1">
      <c r="A19" s="111" t="s">
        <v>32</v>
      </c>
      <c r="B19" s="471">
        <f>SUM(B8:B18)</f>
        <v>24118</v>
      </c>
      <c r="C19" s="471">
        <f t="shared" ref="C19:M19" si="3">SUM(C8:C18)</f>
        <v>13312</v>
      </c>
      <c r="D19" s="471">
        <f t="shared" si="3"/>
        <v>19105</v>
      </c>
      <c r="E19" s="471">
        <f t="shared" si="3"/>
        <v>10321</v>
      </c>
      <c r="F19" s="471">
        <f t="shared" si="3"/>
        <v>15503</v>
      </c>
      <c r="G19" s="471">
        <f t="shared" si="3"/>
        <v>8312</v>
      </c>
      <c r="H19" s="471">
        <f t="shared" si="3"/>
        <v>14066</v>
      </c>
      <c r="I19" s="471">
        <f t="shared" si="3"/>
        <v>7087</v>
      </c>
      <c r="J19" s="471">
        <f t="shared" si="3"/>
        <v>13567</v>
      </c>
      <c r="K19" s="471">
        <f t="shared" si="3"/>
        <v>6394</v>
      </c>
      <c r="L19" s="471">
        <f t="shared" si="3"/>
        <v>11377</v>
      </c>
      <c r="M19" s="471">
        <f t="shared" si="3"/>
        <v>5325</v>
      </c>
      <c r="N19" s="471">
        <f t="shared" si="0"/>
        <v>97736</v>
      </c>
      <c r="O19" s="471">
        <f t="shared" si="1"/>
        <v>50751</v>
      </c>
      <c r="P19" s="471">
        <f t="shared" si="2"/>
        <v>148487</v>
      </c>
      <c r="Q19" s="112" t="s">
        <v>181</v>
      </c>
      <c r="R19" s="248"/>
      <c r="S19" s="248"/>
    </row>
    <row r="114" spans="3:15"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spans="3:15"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spans="3:15"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spans="3:15"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</sheetData>
  <mergeCells count="18">
    <mergeCell ref="F5:G5"/>
    <mergeCell ref="H5:I5"/>
    <mergeCell ref="J5:K5"/>
    <mergeCell ref="L5:M5"/>
    <mergeCell ref="A1:Q1"/>
    <mergeCell ref="A2:Q2"/>
    <mergeCell ref="O3:P3"/>
    <mergeCell ref="A4:A7"/>
    <mergeCell ref="N4:P4"/>
    <mergeCell ref="B4:C4"/>
    <mergeCell ref="D4:E4"/>
    <mergeCell ref="F4:G4"/>
    <mergeCell ref="H4:I4"/>
    <mergeCell ref="J4:K4"/>
    <mergeCell ref="L4:M4"/>
    <mergeCell ref="Q4:Q7"/>
    <mergeCell ref="B5:C5"/>
    <mergeCell ref="D5:E5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dimension ref="A1:S119"/>
  <sheetViews>
    <sheetView rightToLeft="1" workbookViewId="0">
      <selection sqref="A1:S27"/>
    </sheetView>
  </sheetViews>
  <sheetFormatPr defaultRowHeight="12.75"/>
  <cols>
    <col min="18" max="18" width="16.7109375" customWidth="1"/>
  </cols>
  <sheetData>
    <row r="1" spans="1:19" ht="18">
      <c r="A1" s="1470" t="s">
        <v>588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  <c r="O1" s="1470"/>
      <c r="P1" s="1470"/>
      <c r="Q1" s="1470"/>
      <c r="R1" s="1470"/>
      <c r="S1" s="1470"/>
    </row>
    <row r="2" spans="1:19" ht="18">
      <c r="A2" s="1466" t="s">
        <v>584</v>
      </c>
      <c r="B2" s="1466"/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  <c r="N2" s="1466"/>
      <c r="O2" s="1466"/>
      <c r="P2" s="1466"/>
      <c r="Q2" s="1466"/>
      <c r="R2" s="1466"/>
      <c r="S2" s="1466"/>
    </row>
    <row r="3" spans="1:19" ht="18.75" thickBot="1">
      <c r="A3" s="1527" t="s">
        <v>528</v>
      </c>
      <c r="B3" s="1527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100"/>
      <c r="O3" s="100"/>
      <c r="P3" s="1527" t="s">
        <v>355</v>
      </c>
      <c r="Q3" s="1527"/>
      <c r="R3" s="1192"/>
      <c r="S3" s="1192"/>
    </row>
    <row r="4" spans="1:19" ht="32.25" customHeight="1" thickTop="1">
      <c r="A4" s="1430" t="s">
        <v>41</v>
      </c>
      <c r="B4" s="1430"/>
      <c r="C4" s="1440" t="s">
        <v>94</v>
      </c>
      <c r="D4" s="1440"/>
      <c r="E4" s="1440" t="s">
        <v>95</v>
      </c>
      <c r="F4" s="1440"/>
      <c r="G4" s="1440" t="s">
        <v>96</v>
      </c>
      <c r="H4" s="1440"/>
      <c r="I4" s="1440" t="s">
        <v>97</v>
      </c>
      <c r="J4" s="1440"/>
      <c r="K4" s="1440" t="s">
        <v>98</v>
      </c>
      <c r="L4" s="1440"/>
      <c r="M4" s="1440" t="s">
        <v>31</v>
      </c>
      <c r="N4" s="1440"/>
      <c r="O4" s="1440" t="s">
        <v>32</v>
      </c>
      <c r="P4" s="1440"/>
      <c r="Q4" s="1440"/>
      <c r="R4" s="1430" t="s">
        <v>180</v>
      </c>
      <c r="S4" s="1430"/>
    </row>
    <row r="5" spans="1:19" ht="47.25" customHeight="1">
      <c r="A5" s="1431"/>
      <c r="B5" s="1431"/>
      <c r="C5" s="1435" t="s">
        <v>269</v>
      </c>
      <c r="D5" s="1435"/>
      <c r="E5" s="1435" t="s">
        <v>263</v>
      </c>
      <c r="F5" s="1435"/>
      <c r="G5" s="1435" t="s">
        <v>270</v>
      </c>
      <c r="H5" s="1435"/>
      <c r="I5" s="1435" t="s">
        <v>265</v>
      </c>
      <c r="J5" s="1435"/>
      <c r="K5" s="1435" t="s">
        <v>357</v>
      </c>
      <c r="L5" s="1435"/>
      <c r="M5" s="1435" t="s">
        <v>268</v>
      </c>
      <c r="N5" s="1435"/>
      <c r="O5" s="1435" t="s">
        <v>181</v>
      </c>
      <c r="P5" s="1435"/>
      <c r="Q5" s="1435"/>
      <c r="R5" s="1431"/>
      <c r="S5" s="1431"/>
    </row>
    <row r="6" spans="1:19" ht="15.75">
      <c r="A6" s="1431"/>
      <c r="B6" s="1431"/>
      <c r="C6" s="382" t="s">
        <v>33</v>
      </c>
      <c r="D6" s="382" t="s">
        <v>34</v>
      </c>
      <c r="E6" s="382" t="s">
        <v>33</v>
      </c>
      <c r="F6" s="382" t="s">
        <v>34</v>
      </c>
      <c r="G6" s="382" t="s">
        <v>33</v>
      </c>
      <c r="H6" s="382" t="s">
        <v>34</v>
      </c>
      <c r="I6" s="382" t="s">
        <v>33</v>
      </c>
      <c r="J6" s="382" t="s">
        <v>34</v>
      </c>
      <c r="K6" s="382" t="s">
        <v>33</v>
      </c>
      <c r="L6" s="382" t="s">
        <v>34</v>
      </c>
      <c r="M6" s="382" t="s">
        <v>33</v>
      </c>
      <c r="N6" s="382" t="s">
        <v>34</v>
      </c>
      <c r="O6" s="382" t="s">
        <v>33</v>
      </c>
      <c r="P6" s="382" t="s">
        <v>34</v>
      </c>
      <c r="Q6" s="382" t="s">
        <v>32</v>
      </c>
      <c r="R6" s="1431"/>
      <c r="S6" s="1431"/>
    </row>
    <row r="7" spans="1:19" ht="16.5" thickBot="1">
      <c r="A7" s="1432"/>
      <c r="B7" s="1432"/>
      <c r="C7" s="383" t="s">
        <v>186</v>
      </c>
      <c r="D7" s="383" t="s">
        <v>185</v>
      </c>
      <c r="E7" s="383" t="s">
        <v>186</v>
      </c>
      <c r="F7" s="383" t="s">
        <v>185</v>
      </c>
      <c r="G7" s="383" t="s">
        <v>186</v>
      </c>
      <c r="H7" s="383" t="s">
        <v>185</v>
      </c>
      <c r="I7" s="383" t="s">
        <v>186</v>
      </c>
      <c r="J7" s="383" t="s">
        <v>185</v>
      </c>
      <c r="K7" s="383" t="s">
        <v>186</v>
      </c>
      <c r="L7" s="383" t="s">
        <v>185</v>
      </c>
      <c r="M7" s="383" t="s">
        <v>186</v>
      </c>
      <c r="N7" s="383" t="s">
        <v>185</v>
      </c>
      <c r="O7" s="383" t="s">
        <v>186</v>
      </c>
      <c r="P7" s="383" t="s">
        <v>185</v>
      </c>
      <c r="Q7" s="383" t="s">
        <v>181</v>
      </c>
      <c r="R7" s="1432"/>
      <c r="S7" s="1432"/>
    </row>
    <row r="8" spans="1:19" ht="16.5" thickTop="1">
      <c r="A8" s="1106" t="s">
        <v>54</v>
      </c>
      <c r="B8" s="1106"/>
      <c r="C8" s="413">
        <v>0</v>
      </c>
      <c r="D8" s="413">
        <v>0</v>
      </c>
      <c r="E8" s="413">
        <v>0</v>
      </c>
      <c r="F8" s="413">
        <v>0</v>
      </c>
      <c r="G8" s="413">
        <v>0</v>
      </c>
      <c r="H8" s="413">
        <v>0</v>
      </c>
      <c r="I8" s="413">
        <v>0</v>
      </c>
      <c r="J8" s="413">
        <v>0</v>
      </c>
      <c r="K8" s="413">
        <v>0</v>
      </c>
      <c r="L8" s="413">
        <v>0</v>
      </c>
      <c r="M8" s="413">
        <v>0</v>
      </c>
      <c r="N8" s="413">
        <v>0</v>
      </c>
      <c r="O8" s="413">
        <f t="shared" ref="O8:P27" si="0">SUM(M8,K8,I8,G8,E8,C8)</f>
        <v>0</v>
      </c>
      <c r="P8" s="413">
        <f t="shared" si="0"/>
        <v>0</v>
      </c>
      <c r="Q8" s="413">
        <f t="shared" ref="Q8:Q27" si="1">SUM(O8:P8)</f>
        <v>0</v>
      </c>
      <c r="R8" s="1126" t="s">
        <v>449</v>
      </c>
      <c r="S8" s="1126"/>
    </row>
    <row r="9" spans="1:19" ht="15.75">
      <c r="A9" s="1088" t="s">
        <v>55</v>
      </c>
      <c r="B9" s="1088"/>
      <c r="C9" s="414">
        <v>9</v>
      </c>
      <c r="D9" s="414">
        <v>4</v>
      </c>
      <c r="E9" s="414">
        <v>4</v>
      </c>
      <c r="F9" s="414">
        <v>0</v>
      </c>
      <c r="G9" s="414">
        <v>16</v>
      </c>
      <c r="H9" s="414">
        <v>0</v>
      </c>
      <c r="I9" s="414">
        <v>0</v>
      </c>
      <c r="J9" s="414">
        <v>0</v>
      </c>
      <c r="K9" s="414">
        <v>0</v>
      </c>
      <c r="L9" s="414">
        <v>0</v>
      </c>
      <c r="M9" s="414">
        <v>2</v>
      </c>
      <c r="N9" s="414">
        <v>1</v>
      </c>
      <c r="O9" s="414">
        <f t="shared" si="0"/>
        <v>31</v>
      </c>
      <c r="P9" s="414">
        <f t="shared" si="0"/>
        <v>5</v>
      </c>
      <c r="Q9" s="414">
        <f t="shared" si="1"/>
        <v>36</v>
      </c>
      <c r="R9" s="1077" t="s">
        <v>191</v>
      </c>
      <c r="S9" s="1077"/>
    </row>
    <row r="10" spans="1:19" ht="15.75">
      <c r="A10" s="1088" t="s">
        <v>56</v>
      </c>
      <c r="B10" s="1088"/>
      <c r="C10" s="414">
        <v>1</v>
      </c>
      <c r="D10" s="414">
        <v>0</v>
      </c>
      <c r="E10" s="414">
        <v>0</v>
      </c>
      <c r="F10" s="414">
        <v>2</v>
      </c>
      <c r="G10" s="414">
        <v>0</v>
      </c>
      <c r="H10" s="414">
        <v>0</v>
      </c>
      <c r="I10" s="414">
        <v>0</v>
      </c>
      <c r="J10" s="414">
        <v>0</v>
      </c>
      <c r="K10" s="414">
        <v>3</v>
      </c>
      <c r="L10" s="414">
        <v>1</v>
      </c>
      <c r="M10" s="414">
        <v>7</v>
      </c>
      <c r="N10" s="414">
        <v>0</v>
      </c>
      <c r="O10" s="414">
        <f t="shared" si="0"/>
        <v>11</v>
      </c>
      <c r="P10" s="414">
        <f t="shared" si="0"/>
        <v>3</v>
      </c>
      <c r="Q10" s="414">
        <f t="shared" si="1"/>
        <v>14</v>
      </c>
      <c r="R10" s="1077" t="s">
        <v>192</v>
      </c>
      <c r="S10" s="1077"/>
    </row>
    <row r="11" spans="1:19" ht="24" customHeight="1">
      <c r="A11" s="1562" t="s">
        <v>461</v>
      </c>
      <c r="B11" s="381" t="s">
        <v>344</v>
      </c>
      <c r="C11" s="414">
        <v>10</v>
      </c>
      <c r="D11" s="414">
        <v>5</v>
      </c>
      <c r="E11" s="414">
        <v>6</v>
      </c>
      <c r="F11" s="414">
        <v>0</v>
      </c>
      <c r="G11" s="414">
        <v>3</v>
      </c>
      <c r="H11" s="414">
        <v>2</v>
      </c>
      <c r="I11" s="414">
        <v>6</v>
      </c>
      <c r="J11" s="414">
        <v>2</v>
      </c>
      <c r="K11" s="414">
        <v>13</v>
      </c>
      <c r="L11" s="414">
        <v>6</v>
      </c>
      <c r="M11" s="414">
        <v>27</v>
      </c>
      <c r="N11" s="414">
        <v>1</v>
      </c>
      <c r="O11" s="414">
        <f t="shared" si="0"/>
        <v>65</v>
      </c>
      <c r="P11" s="414">
        <f t="shared" si="0"/>
        <v>16</v>
      </c>
      <c r="Q11" s="414">
        <f t="shared" si="1"/>
        <v>81</v>
      </c>
      <c r="R11" s="204" t="s">
        <v>453</v>
      </c>
      <c r="S11" s="1441" t="s">
        <v>179</v>
      </c>
    </row>
    <row r="12" spans="1:19" ht="15.75">
      <c r="A12" s="1563"/>
      <c r="B12" s="381" t="s">
        <v>345</v>
      </c>
      <c r="C12" s="414">
        <v>11</v>
      </c>
      <c r="D12" s="414">
        <v>3</v>
      </c>
      <c r="E12" s="414">
        <v>4</v>
      </c>
      <c r="F12" s="414">
        <v>2</v>
      </c>
      <c r="G12" s="414">
        <v>4</v>
      </c>
      <c r="H12" s="414">
        <v>4</v>
      </c>
      <c r="I12" s="414">
        <v>5</v>
      </c>
      <c r="J12" s="414">
        <v>1</v>
      </c>
      <c r="K12" s="414">
        <v>16</v>
      </c>
      <c r="L12" s="414">
        <v>2</v>
      </c>
      <c r="M12" s="414">
        <v>33</v>
      </c>
      <c r="N12" s="414">
        <v>30</v>
      </c>
      <c r="O12" s="414">
        <f t="shared" si="0"/>
        <v>73</v>
      </c>
      <c r="P12" s="414">
        <f t="shared" si="0"/>
        <v>42</v>
      </c>
      <c r="Q12" s="414">
        <f t="shared" si="1"/>
        <v>115</v>
      </c>
      <c r="R12" s="204" t="s">
        <v>454</v>
      </c>
      <c r="S12" s="1442"/>
    </row>
    <row r="13" spans="1:19" ht="15.75">
      <c r="A13" s="1563"/>
      <c r="B13" s="381" t="s">
        <v>346</v>
      </c>
      <c r="C13" s="414">
        <v>2</v>
      </c>
      <c r="D13" s="414">
        <v>3</v>
      </c>
      <c r="E13" s="414">
        <v>0</v>
      </c>
      <c r="F13" s="414">
        <v>7</v>
      </c>
      <c r="G13" s="414">
        <v>0</v>
      </c>
      <c r="H13" s="414">
        <v>0</v>
      </c>
      <c r="I13" s="414">
        <v>0</v>
      </c>
      <c r="J13" s="414">
        <v>0</v>
      </c>
      <c r="K13" s="414">
        <v>2</v>
      </c>
      <c r="L13" s="414">
        <v>0</v>
      </c>
      <c r="M13" s="414">
        <v>0</v>
      </c>
      <c r="N13" s="414">
        <v>0</v>
      </c>
      <c r="O13" s="414">
        <f t="shared" si="0"/>
        <v>4</v>
      </c>
      <c r="P13" s="414">
        <f t="shared" si="0"/>
        <v>10</v>
      </c>
      <c r="Q13" s="414">
        <f t="shared" si="1"/>
        <v>14</v>
      </c>
      <c r="R13" s="204" t="s">
        <v>455</v>
      </c>
      <c r="S13" s="1442"/>
    </row>
    <row r="14" spans="1:19" ht="15.75">
      <c r="A14" s="1563"/>
      <c r="B14" s="381" t="s">
        <v>341</v>
      </c>
      <c r="C14" s="414">
        <v>1</v>
      </c>
      <c r="D14" s="414">
        <v>2</v>
      </c>
      <c r="E14" s="414">
        <v>1</v>
      </c>
      <c r="F14" s="414">
        <v>0</v>
      </c>
      <c r="G14" s="414">
        <v>2</v>
      </c>
      <c r="H14" s="414">
        <v>1</v>
      </c>
      <c r="I14" s="414">
        <v>3</v>
      </c>
      <c r="J14" s="414">
        <v>1</v>
      </c>
      <c r="K14" s="414">
        <v>10</v>
      </c>
      <c r="L14" s="414">
        <v>1</v>
      </c>
      <c r="M14" s="414">
        <v>4</v>
      </c>
      <c r="N14" s="414">
        <v>4</v>
      </c>
      <c r="O14" s="414">
        <f t="shared" si="0"/>
        <v>21</v>
      </c>
      <c r="P14" s="414">
        <f t="shared" si="0"/>
        <v>9</v>
      </c>
      <c r="Q14" s="414">
        <f t="shared" si="1"/>
        <v>30</v>
      </c>
      <c r="R14" s="204" t="s">
        <v>456</v>
      </c>
      <c r="S14" s="1442"/>
    </row>
    <row r="15" spans="1:19" ht="15.75">
      <c r="A15" s="1563"/>
      <c r="B15" s="381" t="s">
        <v>342</v>
      </c>
      <c r="C15" s="414">
        <v>4</v>
      </c>
      <c r="D15" s="414">
        <v>1</v>
      </c>
      <c r="E15" s="414">
        <v>3</v>
      </c>
      <c r="F15" s="414">
        <v>3</v>
      </c>
      <c r="G15" s="414">
        <v>5</v>
      </c>
      <c r="H15" s="414">
        <v>1</v>
      </c>
      <c r="I15" s="414">
        <v>3</v>
      </c>
      <c r="J15" s="414">
        <v>4</v>
      </c>
      <c r="K15" s="414">
        <v>7</v>
      </c>
      <c r="L15" s="414">
        <v>4</v>
      </c>
      <c r="M15" s="414">
        <v>28</v>
      </c>
      <c r="N15" s="414">
        <v>7</v>
      </c>
      <c r="O15" s="414">
        <f t="shared" si="0"/>
        <v>50</v>
      </c>
      <c r="P15" s="414">
        <f t="shared" si="0"/>
        <v>20</v>
      </c>
      <c r="Q15" s="414">
        <f t="shared" si="1"/>
        <v>70</v>
      </c>
      <c r="R15" s="204" t="s">
        <v>457</v>
      </c>
      <c r="S15" s="1442"/>
    </row>
    <row r="16" spans="1:19" ht="15.75">
      <c r="A16" s="1564"/>
      <c r="B16" s="381" t="s">
        <v>343</v>
      </c>
      <c r="C16" s="414">
        <v>2</v>
      </c>
      <c r="D16" s="414">
        <v>0</v>
      </c>
      <c r="E16" s="414">
        <v>0</v>
      </c>
      <c r="F16" s="414">
        <v>1</v>
      </c>
      <c r="G16" s="414">
        <v>0</v>
      </c>
      <c r="H16" s="414">
        <v>0</v>
      </c>
      <c r="I16" s="414">
        <v>0</v>
      </c>
      <c r="J16" s="414">
        <v>1</v>
      </c>
      <c r="K16" s="414">
        <v>3</v>
      </c>
      <c r="L16" s="414">
        <v>2</v>
      </c>
      <c r="M16" s="414">
        <v>10</v>
      </c>
      <c r="N16" s="414">
        <v>5</v>
      </c>
      <c r="O16" s="414">
        <f t="shared" si="0"/>
        <v>15</v>
      </c>
      <c r="P16" s="414">
        <f t="shared" si="0"/>
        <v>9</v>
      </c>
      <c r="Q16" s="414">
        <f t="shared" si="1"/>
        <v>24</v>
      </c>
      <c r="R16" s="204" t="s">
        <v>458</v>
      </c>
      <c r="S16" s="1443"/>
    </row>
    <row r="17" spans="1:19" ht="15.75">
      <c r="A17" s="464" t="s">
        <v>64</v>
      </c>
      <c r="B17" s="392"/>
      <c r="C17" s="472">
        <v>0</v>
      </c>
      <c r="D17" s="437">
        <v>0</v>
      </c>
      <c r="E17" s="437">
        <v>0</v>
      </c>
      <c r="F17" s="437">
        <v>0</v>
      </c>
      <c r="G17" s="437">
        <v>0</v>
      </c>
      <c r="H17" s="437">
        <v>0</v>
      </c>
      <c r="I17" s="437">
        <v>0</v>
      </c>
      <c r="J17" s="437">
        <v>0</v>
      </c>
      <c r="K17" s="437">
        <v>0</v>
      </c>
      <c r="L17" s="437">
        <v>0</v>
      </c>
      <c r="M17" s="437">
        <v>0</v>
      </c>
      <c r="N17" s="437">
        <v>0</v>
      </c>
      <c r="O17" s="473">
        <f t="shared" ref="O17" si="2">SUM(M17,K17,I17,G17,E17,C17)</f>
        <v>0</v>
      </c>
      <c r="P17" s="473">
        <f t="shared" ref="P17" si="3">SUM(N17,L17,J17,H17,F17,D17)</f>
        <v>0</v>
      </c>
      <c r="Q17" s="473">
        <f t="shared" ref="Q17" si="4">SUM(O17:P17)</f>
        <v>0</v>
      </c>
      <c r="R17" s="1115" t="s">
        <v>367</v>
      </c>
      <c r="S17" s="1378"/>
    </row>
    <row r="18" spans="1:19" ht="15.75">
      <c r="A18" s="1088" t="s">
        <v>65</v>
      </c>
      <c r="B18" s="1088"/>
      <c r="C18" s="414">
        <v>342</v>
      </c>
      <c r="D18" s="414">
        <v>121</v>
      </c>
      <c r="E18" s="414">
        <v>241</v>
      </c>
      <c r="F18" s="414">
        <v>102</v>
      </c>
      <c r="G18" s="414">
        <v>186</v>
      </c>
      <c r="H18" s="414">
        <v>72</v>
      </c>
      <c r="I18" s="414">
        <v>161</v>
      </c>
      <c r="J18" s="414">
        <v>50</v>
      </c>
      <c r="K18" s="414">
        <v>151</v>
      </c>
      <c r="L18" s="414">
        <v>49</v>
      </c>
      <c r="M18" s="414">
        <v>1</v>
      </c>
      <c r="N18" s="414">
        <v>0</v>
      </c>
      <c r="O18" s="414">
        <f t="shared" si="0"/>
        <v>1082</v>
      </c>
      <c r="P18" s="414">
        <f t="shared" si="0"/>
        <v>394</v>
      </c>
      <c r="Q18" s="414">
        <f t="shared" si="1"/>
        <v>1476</v>
      </c>
      <c r="R18" s="1077" t="s">
        <v>199</v>
      </c>
      <c r="S18" s="1077"/>
    </row>
    <row r="19" spans="1:19" ht="15.75">
      <c r="A19" s="1088" t="s">
        <v>66</v>
      </c>
      <c r="B19" s="1088"/>
      <c r="C19" s="414">
        <v>17</v>
      </c>
      <c r="D19" s="414">
        <v>4</v>
      </c>
      <c r="E19" s="414">
        <v>12</v>
      </c>
      <c r="F19" s="414">
        <v>3</v>
      </c>
      <c r="G19" s="414">
        <v>5</v>
      </c>
      <c r="H19" s="414">
        <v>9</v>
      </c>
      <c r="I19" s="414">
        <v>11</v>
      </c>
      <c r="J19" s="414">
        <v>13</v>
      </c>
      <c r="K19" s="414">
        <v>76</v>
      </c>
      <c r="L19" s="414">
        <v>28</v>
      </c>
      <c r="M19" s="414">
        <v>68</v>
      </c>
      <c r="N19" s="414">
        <v>17</v>
      </c>
      <c r="O19" s="414">
        <f t="shared" si="0"/>
        <v>189</v>
      </c>
      <c r="P19" s="414">
        <f t="shared" si="0"/>
        <v>74</v>
      </c>
      <c r="Q19" s="414">
        <f t="shared" si="1"/>
        <v>263</v>
      </c>
      <c r="R19" s="1077" t="s">
        <v>200</v>
      </c>
      <c r="S19" s="1077"/>
    </row>
    <row r="20" spans="1:19" ht="15.75">
      <c r="A20" s="1088" t="s">
        <v>67</v>
      </c>
      <c r="B20" s="1088"/>
      <c r="C20" s="414">
        <v>31</v>
      </c>
      <c r="D20" s="414">
        <v>37</v>
      </c>
      <c r="E20" s="414">
        <v>6</v>
      </c>
      <c r="F20" s="414">
        <v>12</v>
      </c>
      <c r="G20" s="414">
        <v>8</v>
      </c>
      <c r="H20" s="414">
        <v>18</v>
      </c>
      <c r="I20" s="414">
        <v>2</v>
      </c>
      <c r="J20" s="414">
        <v>6</v>
      </c>
      <c r="K20" s="414">
        <v>25</v>
      </c>
      <c r="L20" s="414">
        <v>31</v>
      </c>
      <c r="M20" s="414">
        <v>77</v>
      </c>
      <c r="N20" s="414">
        <v>36</v>
      </c>
      <c r="O20" s="414">
        <f t="shared" si="0"/>
        <v>149</v>
      </c>
      <c r="P20" s="414">
        <f t="shared" si="0"/>
        <v>140</v>
      </c>
      <c r="Q20" s="414">
        <f t="shared" si="1"/>
        <v>289</v>
      </c>
      <c r="R20" s="1077" t="s">
        <v>450</v>
      </c>
      <c r="S20" s="1077"/>
    </row>
    <row r="21" spans="1:19" ht="15.75">
      <c r="A21" s="1088" t="s">
        <v>137</v>
      </c>
      <c r="B21" s="1088"/>
      <c r="C21" s="414">
        <v>15</v>
      </c>
      <c r="D21" s="414">
        <v>1</v>
      </c>
      <c r="E21" s="414">
        <v>7</v>
      </c>
      <c r="F21" s="414">
        <v>2</v>
      </c>
      <c r="G21" s="414">
        <v>8</v>
      </c>
      <c r="H21" s="414">
        <v>1</v>
      </c>
      <c r="I21" s="414">
        <v>7</v>
      </c>
      <c r="J21" s="414">
        <v>1</v>
      </c>
      <c r="K21" s="414">
        <v>4</v>
      </c>
      <c r="L21" s="414">
        <v>0</v>
      </c>
      <c r="M21" s="414">
        <v>6</v>
      </c>
      <c r="N21" s="414">
        <v>0</v>
      </c>
      <c r="O21" s="414">
        <f t="shared" si="0"/>
        <v>47</v>
      </c>
      <c r="P21" s="414">
        <f t="shared" si="0"/>
        <v>5</v>
      </c>
      <c r="Q21" s="414">
        <f t="shared" si="1"/>
        <v>52</v>
      </c>
      <c r="R21" s="1077" t="s">
        <v>451</v>
      </c>
      <c r="S21" s="1077"/>
    </row>
    <row r="22" spans="1:19" ht="15.75">
      <c r="A22" s="1088" t="s">
        <v>69</v>
      </c>
      <c r="B22" s="1088"/>
      <c r="C22" s="414">
        <v>0</v>
      </c>
      <c r="D22" s="414">
        <v>12</v>
      </c>
      <c r="E22" s="414">
        <v>5</v>
      </c>
      <c r="F22" s="414">
        <v>0</v>
      </c>
      <c r="G22" s="414">
        <v>0</v>
      </c>
      <c r="H22" s="414">
        <v>1</v>
      </c>
      <c r="I22" s="414">
        <v>0</v>
      </c>
      <c r="J22" s="414">
        <v>0</v>
      </c>
      <c r="K22" s="414">
        <v>5</v>
      </c>
      <c r="L22" s="414">
        <v>0</v>
      </c>
      <c r="M22" s="414">
        <v>38</v>
      </c>
      <c r="N22" s="414">
        <v>2</v>
      </c>
      <c r="O22" s="414">
        <f t="shared" si="0"/>
        <v>48</v>
      </c>
      <c r="P22" s="414">
        <f t="shared" si="0"/>
        <v>15</v>
      </c>
      <c r="Q22" s="414">
        <f t="shared" si="1"/>
        <v>63</v>
      </c>
      <c r="R22" s="1077" t="s">
        <v>452</v>
      </c>
      <c r="S22" s="1077"/>
    </row>
    <row r="23" spans="1:19" ht="15.75">
      <c r="A23" s="1088" t="s">
        <v>70</v>
      </c>
      <c r="B23" s="1088"/>
      <c r="C23" s="414">
        <v>8</v>
      </c>
      <c r="D23" s="414">
        <v>1</v>
      </c>
      <c r="E23" s="414">
        <v>4</v>
      </c>
      <c r="F23" s="414">
        <v>0</v>
      </c>
      <c r="G23" s="414">
        <v>2</v>
      </c>
      <c r="H23" s="414">
        <v>1</v>
      </c>
      <c r="I23" s="414">
        <v>3</v>
      </c>
      <c r="J23" s="414">
        <v>1</v>
      </c>
      <c r="K23" s="414">
        <v>18</v>
      </c>
      <c r="L23" s="414">
        <v>1</v>
      </c>
      <c r="M23" s="414">
        <v>11</v>
      </c>
      <c r="N23" s="414">
        <v>0</v>
      </c>
      <c r="O23" s="414">
        <f t="shared" si="0"/>
        <v>46</v>
      </c>
      <c r="P23" s="414">
        <f t="shared" si="0"/>
        <v>4</v>
      </c>
      <c r="Q23" s="414">
        <f t="shared" si="1"/>
        <v>50</v>
      </c>
      <c r="R23" s="1077" t="s">
        <v>204</v>
      </c>
      <c r="S23" s="1077"/>
    </row>
    <row r="24" spans="1:19" ht="15.75">
      <c r="A24" s="1088" t="s">
        <v>71</v>
      </c>
      <c r="B24" s="1088"/>
      <c r="C24" s="414">
        <v>6</v>
      </c>
      <c r="D24" s="414">
        <v>2</v>
      </c>
      <c r="E24" s="414">
        <v>3</v>
      </c>
      <c r="F24" s="414">
        <v>0</v>
      </c>
      <c r="G24" s="414">
        <v>8</v>
      </c>
      <c r="H24" s="414">
        <v>2</v>
      </c>
      <c r="I24" s="414">
        <v>12</v>
      </c>
      <c r="J24" s="414">
        <v>0</v>
      </c>
      <c r="K24" s="414">
        <v>27</v>
      </c>
      <c r="L24" s="414">
        <v>9</v>
      </c>
      <c r="M24" s="414">
        <v>27</v>
      </c>
      <c r="N24" s="414">
        <v>4</v>
      </c>
      <c r="O24" s="414">
        <f t="shared" si="0"/>
        <v>83</v>
      </c>
      <c r="P24" s="414">
        <f t="shared" si="0"/>
        <v>17</v>
      </c>
      <c r="Q24" s="414">
        <f t="shared" si="1"/>
        <v>100</v>
      </c>
      <c r="R24" s="1077" t="s">
        <v>205</v>
      </c>
      <c r="S24" s="1077"/>
    </row>
    <row r="25" spans="1:19" ht="15.75">
      <c r="A25" s="1088" t="s">
        <v>72</v>
      </c>
      <c r="B25" s="1088"/>
      <c r="C25" s="414">
        <v>1</v>
      </c>
      <c r="D25" s="414">
        <v>1</v>
      </c>
      <c r="E25" s="414">
        <v>1</v>
      </c>
      <c r="F25" s="414">
        <v>0</v>
      </c>
      <c r="G25" s="414">
        <v>1</v>
      </c>
      <c r="H25" s="414">
        <v>0</v>
      </c>
      <c r="I25" s="414">
        <v>1</v>
      </c>
      <c r="J25" s="414">
        <v>0</v>
      </c>
      <c r="K25" s="414">
        <v>5</v>
      </c>
      <c r="L25" s="414">
        <v>3</v>
      </c>
      <c r="M25" s="414">
        <v>1</v>
      </c>
      <c r="N25" s="414">
        <v>0</v>
      </c>
      <c r="O25" s="414">
        <f t="shared" si="0"/>
        <v>10</v>
      </c>
      <c r="P25" s="414">
        <f t="shared" si="0"/>
        <v>4</v>
      </c>
      <c r="Q25" s="414">
        <f t="shared" si="1"/>
        <v>14</v>
      </c>
      <c r="R25" s="1077" t="s">
        <v>206</v>
      </c>
      <c r="S25" s="1077"/>
    </row>
    <row r="26" spans="1:19" ht="15.75">
      <c r="A26" s="1124" t="s">
        <v>73</v>
      </c>
      <c r="B26" s="1124"/>
      <c r="C26" s="474">
        <v>51</v>
      </c>
      <c r="D26" s="474">
        <v>11</v>
      </c>
      <c r="E26" s="474">
        <v>20</v>
      </c>
      <c r="F26" s="474">
        <v>11</v>
      </c>
      <c r="G26" s="474">
        <v>30</v>
      </c>
      <c r="H26" s="474">
        <v>3</v>
      </c>
      <c r="I26" s="474">
        <v>22</v>
      </c>
      <c r="J26" s="474">
        <v>4</v>
      </c>
      <c r="K26" s="474">
        <v>70</v>
      </c>
      <c r="L26" s="474">
        <v>24</v>
      </c>
      <c r="M26" s="474">
        <v>153</v>
      </c>
      <c r="N26" s="474">
        <v>16</v>
      </c>
      <c r="O26" s="474">
        <f t="shared" si="0"/>
        <v>346</v>
      </c>
      <c r="P26" s="474">
        <f t="shared" si="0"/>
        <v>69</v>
      </c>
      <c r="Q26" s="474">
        <f t="shared" si="1"/>
        <v>415</v>
      </c>
      <c r="R26" s="1128" t="s">
        <v>382</v>
      </c>
      <c r="S26" s="1128"/>
    </row>
    <row r="27" spans="1:19" ht="15.75">
      <c r="A27" s="1073" t="s">
        <v>32</v>
      </c>
      <c r="B27" s="1073"/>
      <c r="C27" s="216">
        <f t="shared" ref="C27:N27" si="5">SUM(C8:C26)</f>
        <v>511</v>
      </c>
      <c r="D27" s="216">
        <f t="shared" si="5"/>
        <v>208</v>
      </c>
      <c r="E27" s="216">
        <f t="shared" si="5"/>
        <v>317</v>
      </c>
      <c r="F27" s="216">
        <f t="shared" si="5"/>
        <v>145</v>
      </c>
      <c r="G27" s="216">
        <f t="shared" si="5"/>
        <v>278</v>
      </c>
      <c r="H27" s="216">
        <f t="shared" si="5"/>
        <v>115</v>
      </c>
      <c r="I27" s="216">
        <f t="shared" si="5"/>
        <v>236</v>
      </c>
      <c r="J27" s="216">
        <f t="shared" si="5"/>
        <v>84</v>
      </c>
      <c r="K27" s="216">
        <f t="shared" si="5"/>
        <v>435</v>
      </c>
      <c r="L27" s="216">
        <f t="shared" si="5"/>
        <v>161</v>
      </c>
      <c r="M27" s="216">
        <f t="shared" si="5"/>
        <v>493</v>
      </c>
      <c r="N27" s="216">
        <f t="shared" si="5"/>
        <v>123</v>
      </c>
      <c r="O27" s="216">
        <f t="shared" si="0"/>
        <v>2270</v>
      </c>
      <c r="P27" s="216">
        <f t="shared" si="0"/>
        <v>836</v>
      </c>
      <c r="Q27" s="216">
        <f t="shared" si="1"/>
        <v>3106</v>
      </c>
      <c r="R27" s="1090" t="s">
        <v>181</v>
      </c>
      <c r="S27" s="1090"/>
    </row>
    <row r="34" spans="17:17">
      <c r="Q34">
        <f>Q27/720302*100</f>
        <v>0.43120802108004702</v>
      </c>
    </row>
    <row r="116" spans="3:15"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spans="3:15"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spans="3:15"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spans="3:15"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</sheetData>
  <mergeCells count="22">
    <mergeCell ref="S11:S16"/>
    <mergeCell ref="A11:A16"/>
    <mergeCell ref="C4:D4"/>
    <mergeCell ref="E4:F4"/>
    <mergeCell ref="G4:H4"/>
    <mergeCell ref="I4:J4"/>
    <mergeCell ref="K4:L4"/>
    <mergeCell ref="C5:D5"/>
    <mergeCell ref="E5:F5"/>
    <mergeCell ref="G5:H5"/>
    <mergeCell ref="I5:J5"/>
    <mergeCell ref="A1:S1"/>
    <mergeCell ref="A2:S2"/>
    <mergeCell ref="A3:B3"/>
    <mergeCell ref="P3:Q3"/>
    <mergeCell ref="A4:B7"/>
    <mergeCell ref="R4:S7"/>
    <mergeCell ref="M4:N4"/>
    <mergeCell ref="O4:Q4"/>
    <mergeCell ref="O5:Q5"/>
    <mergeCell ref="K5:L5"/>
    <mergeCell ref="M5:N5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dimension ref="A1:S119"/>
  <sheetViews>
    <sheetView rightToLeft="1" topLeftCell="C1" workbookViewId="0">
      <selection activeCell="F11" sqref="F11"/>
    </sheetView>
  </sheetViews>
  <sheetFormatPr defaultRowHeight="12.75"/>
  <cols>
    <col min="18" max="18" width="16" customWidth="1"/>
  </cols>
  <sheetData>
    <row r="1" spans="1:19" ht="18">
      <c r="A1" s="1466" t="s">
        <v>587</v>
      </c>
      <c r="B1" s="1466"/>
      <c r="C1" s="1466"/>
      <c r="D1" s="1466"/>
      <c r="E1" s="1466"/>
      <c r="F1" s="1466"/>
      <c r="G1" s="1466"/>
      <c r="H1" s="1466"/>
      <c r="I1" s="1466"/>
      <c r="J1" s="1466"/>
      <c r="K1" s="1466"/>
      <c r="L1" s="1466"/>
      <c r="M1" s="1466"/>
      <c r="N1" s="1466"/>
      <c r="O1" s="1466"/>
      <c r="P1" s="1466"/>
      <c r="Q1" s="1466"/>
      <c r="R1" s="1466"/>
      <c r="S1" s="1466"/>
    </row>
    <row r="2" spans="1:19" ht="18">
      <c r="A2" s="1466" t="s">
        <v>585</v>
      </c>
      <c r="B2" s="1466"/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  <c r="N2" s="1466"/>
      <c r="O2" s="1466"/>
      <c r="P2" s="1466"/>
      <c r="Q2" s="1466"/>
      <c r="R2" s="1466"/>
      <c r="S2" s="1466"/>
    </row>
    <row r="3" spans="1:19" ht="36" customHeight="1" thickBot="1">
      <c r="A3" s="1527" t="s">
        <v>310</v>
      </c>
      <c r="B3" s="1527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100"/>
      <c r="O3" s="100"/>
      <c r="P3" s="100"/>
      <c r="Q3" s="1527" t="s">
        <v>529</v>
      </c>
      <c r="R3" s="1527"/>
      <c r="S3" s="1192"/>
    </row>
    <row r="4" spans="1:19" ht="31.5" customHeight="1" thickTop="1">
      <c r="A4" s="1430" t="s">
        <v>41</v>
      </c>
      <c r="B4" s="1430"/>
      <c r="C4" s="1440" t="s">
        <v>94</v>
      </c>
      <c r="D4" s="1440"/>
      <c r="E4" s="1440" t="s">
        <v>99</v>
      </c>
      <c r="F4" s="1440"/>
      <c r="G4" s="1440" t="s">
        <v>96</v>
      </c>
      <c r="H4" s="1440"/>
      <c r="I4" s="1440" t="s">
        <v>97</v>
      </c>
      <c r="J4" s="1440"/>
      <c r="K4" s="1440" t="s">
        <v>98</v>
      </c>
      <c r="L4" s="1440"/>
      <c r="M4" s="1440" t="s">
        <v>31</v>
      </c>
      <c r="N4" s="1440"/>
      <c r="O4" s="1440" t="s">
        <v>32</v>
      </c>
      <c r="P4" s="1440"/>
      <c r="Q4" s="1440"/>
      <c r="R4" s="1430" t="s">
        <v>180</v>
      </c>
      <c r="S4" s="1430"/>
    </row>
    <row r="5" spans="1:19" ht="15.75">
      <c r="A5" s="1431"/>
      <c r="B5" s="1431"/>
      <c r="C5" s="1431" t="s">
        <v>269</v>
      </c>
      <c r="D5" s="1431"/>
      <c r="E5" s="1431" t="s">
        <v>263</v>
      </c>
      <c r="F5" s="1431"/>
      <c r="G5" s="1431" t="s">
        <v>270</v>
      </c>
      <c r="H5" s="1431"/>
      <c r="I5" s="1431" t="s">
        <v>265</v>
      </c>
      <c r="J5" s="1431"/>
      <c r="K5" s="1431" t="s">
        <v>261</v>
      </c>
      <c r="L5" s="1431"/>
      <c r="M5" s="1431" t="s">
        <v>268</v>
      </c>
      <c r="N5" s="1431"/>
      <c r="O5" s="1435" t="s">
        <v>181</v>
      </c>
      <c r="P5" s="1435"/>
      <c r="Q5" s="1435"/>
      <c r="R5" s="1431"/>
      <c r="S5" s="1431"/>
    </row>
    <row r="6" spans="1:19" ht="15.75">
      <c r="A6" s="1431"/>
      <c r="B6" s="1431"/>
      <c r="C6" s="382" t="s">
        <v>33</v>
      </c>
      <c r="D6" s="382" t="s">
        <v>34</v>
      </c>
      <c r="E6" s="382" t="s">
        <v>33</v>
      </c>
      <c r="F6" s="382" t="s">
        <v>34</v>
      </c>
      <c r="G6" s="382" t="s">
        <v>33</v>
      </c>
      <c r="H6" s="382" t="s">
        <v>34</v>
      </c>
      <c r="I6" s="382" t="s">
        <v>33</v>
      </c>
      <c r="J6" s="382" t="s">
        <v>34</v>
      </c>
      <c r="K6" s="382" t="s">
        <v>33</v>
      </c>
      <c r="L6" s="382" t="s">
        <v>34</v>
      </c>
      <c r="M6" s="382" t="s">
        <v>33</v>
      </c>
      <c r="N6" s="382" t="s">
        <v>34</v>
      </c>
      <c r="O6" s="382" t="s">
        <v>33</v>
      </c>
      <c r="P6" s="382" t="s">
        <v>34</v>
      </c>
      <c r="Q6" s="382" t="s">
        <v>32</v>
      </c>
      <c r="R6" s="1431"/>
      <c r="S6" s="1431"/>
    </row>
    <row r="7" spans="1:19" ht="16.5" thickBot="1">
      <c r="A7" s="1432"/>
      <c r="B7" s="1432"/>
      <c r="C7" s="383" t="s">
        <v>186</v>
      </c>
      <c r="D7" s="383" t="s">
        <v>185</v>
      </c>
      <c r="E7" s="383" t="s">
        <v>186</v>
      </c>
      <c r="F7" s="383" t="s">
        <v>185</v>
      </c>
      <c r="G7" s="383" t="s">
        <v>186</v>
      </c>
      <c r="H7" s="383" t="s">
        <v>185</v>
      </c>
      <c r="I7" s="383" t="s">
        <v>186</v>
      </c>
      <c r="J7" s="383" t="s">
        <v>185</v>
      </c>
      <c r="K7" s="383" t="s">
        <v>186</v>
      </c>
      <c r="L7" s="383" t="s">
        <v>185</v>
      </c>
      <c r="M7" s="383" t="s">
        <v>186</v>
      </c>
      <c r="N7" s="383" t="s">
        <v>185</v>
      </c>
      <c r="O7" s="383" t="s">
        <v>186</v>
      </c>
      <c r="P7" s="383" t="s">
        <v>185</v>
      </c>
      <c r="Q7" s="383" t="s">
        <v>181</v>
      </c>
      <c r="R7" s="1432"/>
      <c r="S7" s="1432"/>
    </row>
    <row r="8" spans="1:19" ht="16.5" thickTop="1">
      <c r="A8" s="1106" t="s">
        <v>54</v>
      </c>
      <c r="B8" s="1106"/>
      <c r="C8" s="411">
        <v>0</v>
      </c>
      <c r="D8" s="411">
        <v>0</v>
      </c>
      <c r="E8" s="411">
        <v>0</v>
      </c>
      <c r="F8" s="411">
        <v>0</v>
      </c>
      <c r="G8" s="411">
        <v>0</v>
      </c>
      <c r="H8" s="411">
        <v>0</v>
      </c>
      <c r="I8" s="411">
        <v>0</v>
      </c>
      <c r="J8" s="411">
        <v>0</v>
      </c>
      <c r="K8" s="411">
        <v>0</v>
      </c>
      <c r="L8" s="411">
        <v>0</v>
      </c>
      <c r="M8" s="411">
        <v>0</v>
      </c>
      <c r="N8" s="411">
        <v>0</v>
      </c>
      <c r="O8" s="411">
        <f t="shared" ref="O8:P26" si="0">M8+K8+I8+G8+E8+C8</f>
        <v>0</v>
      </c>
      <c r="P8" s="411">
        <f t="shared" si="0"/>
        <v>0</v>
      </c>
      <c r="Q8" s="202">
        <f t="shared" ref="Q8:Q27" si="1">SUM(O8:P8)</f>
        <v>0</v>
      </c>
      <c r="R8" s="1078" t="s">
        <v>449</v>
      </c>
      <c r="S8" s="1078"/>
    </row>
    <row r="9" spans="1:19" ht="15.75">
      <c r="A9" s="1088" t="s">
        <v>55</v>
      </c>
      <c r="B9" s="1088"/>
      <c r="C9" s="412">
        <v>9</v>
      </c>
      <c r="D9" s="412">
        <v>4</v>
      </c>
      <c r="E9" s="412">
        <v>4</v>
      </c>
      <c r="F9" s="412">
        <v>0</v>
      </c>
      <c r="G9" s="412">
        <v>16</v>
      </c>
      <c r="H9" s="412">
        <v>0</v>
      </c>
      <c r="I9" s="412">
        <v>0</v>
      </c>
      <c r="J9" s="412">
        <v>0</v>
      </c>
      <c r="K9" s="412">
        <v>0</v>
      </c>
      <c r="L9" s="412">
        <v>0</v>
      </c>
      <c r="M9" s="412">
        <v>2</v>
      </c>
      <c r="N9" s="412">
        <v>1</v>
      </c>
      <c r="O9" s="412">
        <f t="shared" si="0"/>
        <v>31</v>
      </c>
      <c r="P9" s="412">
        <f t="shared" si="0"/>
        <v>5</v>
      </c>
      <c r="Q9" s="393">
        <f t="shared" si="1"/>
        <v>36</v>
      </c>
      <c r="R9" s="1077" t="s">
        <v>191</v>
      </c>
      <c r="S9" s="1077"/>
    </row>
    <row r="10" spans="1:19" ht="15.75">
      <c r="A10" s="1088" t="s">
        <v>56</v>
      </c>
      <c r="B10" s="1088"/>
      <c r="C10" s="412">
        <v>0</v>
      </c>
      <c r="D10" s="412">
        <v>0</v>
      </c>
      <c r="E10" s="412">
        <v>0</v>
      </c>
      <c r="F10" s="412">
        <v>0</v>
      </c>
      <c r="G10" s="412">
        <v>0</v>
      </c>
      <c r="H10" s="412">
        <v>0</v>
      </c>
      <c r="I10" s="412">
        <v>0</v>
      </c>
      <c r="J10" s="412">
        <v>0</v>
      </c>
      <c r="K10" s="412">
        <v>2</v>
      </c>
      <c r="L10" s="412">
        <v>1</v>
      </c>
      <c r="M10" s="412">
        <v>7</v>
      </c>
      <c r="N10" s="412">
        <v>0</v>
      </c>
      <c r="O10" s="412">
        <f t="shared" si="0"/>
        <v>9</v>
      </c>
      <c r="P10" s="412">
        <f t="shared" si="0"/>
        <v>1</v>
      </c>
      <c r="Q10" s="393">
        <f t="shared" si="1"/>
        <v>10</v>
      </c>
      <c r="R10" s="1077" t="s">
        <v>192</v>
      </c>
      <c r="S10" s="1077"/>
    </row>
    <row r="11" spans="1:19" ht="20.25" customHeight="1">
      <c r="A11" s="1562" t="s">
        <v>461</v>
      </c>
      <c r="B11" s="381" t="s">
        <v>344</v>
      </c>
      <c r="C11" s="412">
        <v>6</v>
      </c>
      <c r="D11" s="412">
        <v>1</v>
      </c>
      <c r="E11" s="412">
        <v>4</v>
      </c>
      <c r="F11" s="412">
        <v>0</v>
      </c>
      <c r="G11" s="412">
        <v>2</v>
      </c>
      <c r="H11" s="412">
        <v>0</v>
      </c>
      <c r="I11" s="412">
        <v>4</v>
      </c>
      <c r="J11" s="412">
        <v>1</v>
      </c>
      <c r="K11" s="412">
        <v>12</v>
      </c>
      <c r="L11" s="412">
        <v>3</v>
      </c>
      <c r="M11" s="412">
        <v>27</v>
      </c>
      <c r="N11" s="412">
        <v>1</v>
      </c>
      <c r="O11" s="412">
        <f t="shared" si="0"/>
        <v>55</v>
      </c>
      <c r="P11" s="412">
        <f t="shared" si="0"/>
        <v>6</v>
      </c>
      <c r="Q11" s="393">
        <f t="shared" si="1"/>
        <v>61</v>
      </c>
      <c r="R11" s="204" t="s">
        <v>453</v>
      </c>
      <c r="S11" s="1441" t="s">
        <v>179</v>
      </c>
    </row>
    <row r="12" spans="1:19" ht="15.75">
      <c r="A12" s="1563"/>
      <c r="B12" s="381" t="s">
        <v>345</v>
      </c>
      <c r="C12" s="412">
        <v>5</v>
      </c>
      <c r="D12" s="412">
        <v>1</v>
      </c>
      <c r="E12" s="412">
        <v>2</v>
      </c>
      <c r="F12" s="412">
        <v>0</v>
      </c>
      <c r="G12" s="412">
        <v>3</v>
      </c>
      <c r="H12" s="412">
        <v>0</v>
      </c>
      <c r="I12" s="412">
        <v>2</v>
      </c>
      <c r="J12" s="412">
        <v>1</v>
      </c>
      <c r="K12" s="412">
        <v>14</v>
      </c>
      <c r="L12" s="412">
        <v>2</v>
      </c>
      <c r="M12" s="412">
        <v>30</v>
      </c>
      <c r="N12" s="412">
        <v>6</v>
      </c>
      <c r="O12" s="412">
        <f t="shared" si="0"/>
        <v>56</v>
      </c>
      <c r="P12" s="412">
        <f t="shared" si="0"/>
        <v>10</v>
      </c>
      <c r="Q12" s="393">
        <f t="shared" si="1"/>
        <v>66</v>
      </c>
      <c r="R12" s="204" t="s">
        <v>454</v>
      </c>
      <c r="S12" s="1442"/>
    </row>
    <row r="13" spans="1:19" ht="15.75">
      <c r="A13" s="1563"/>
      <c r="B13" s="381" t="s">
        <v>346</v>
      </c>
      <c r="C13" s="412">
        <v>2</v>
      </c>
      <c r="D13" s="412">
        <v>3</v>
      </c>
      <c r="E13" s="412">
        <v>0</v>
      </c>
      <c r="F13" s="412">
        <v>7</v>
      </c>
      <c r="G13" s="412">
        <v>0</v>
      </c>
      <c r="H13" s="412">
        <v>0</v>
      </c>
      <c r="I13" s="412">
        <v>0</v>
      </c>
      <c r="J13" s="412">
        <v>0</v>
      </c>
      <c r="K13" s="412">
        <v>2</v>
      </c>
      <c r="L13" s="412">
        <v>0</v>
      </c>
      <c r="M13" s="412">
        <v>0</v>
      </c>
      <c r="N13" s="412">
        <v>0</v>
      </c>
      <c r="O13" s="412">
        <f t="shared" si="0"/>
        <v>4</v>
      </c>
      <c r="P13" s="412">
        <f t="shared" si="0"/>
        <v>10</v>
      </c>
      <c r="Q13" s="393">
        <f t="shared" si="1"/>
        <v>14</v>
      </c>
      <c r="R13" s="204" t="s">
        <v>455</v>
      </c>
      <c r="S13" s="1442"/>
    </row>
    <row r="14" spans="1:19" ht="15.75">
      <c r="A14" s="1563"/>
      <c r="B14" s="381" t="s">
        <v>341</v>
      </c>
      <c r="C14" s="412">
        <v>1</v>
      </c>
      <c r="D14" s="412">
        <v>1</v>
      </c>
      <c r="E14" s="412">
        <v>1</v>
      </c>
      <c r="F14" s="412">
        <v>0</v>
      </c>
      <c r="G14" s="412">
        <v>0</v>
      </c>
      <c r="H14" s="412">
        <v>0</v>
      </c>
      <c r="I14" s="412">
        <v>2</v>
      </c>
      <c r="J14" s="412">
        <v>1</v>
      </c>
      <c r="K14" s="412">
        <v>7</v>
      </c>
      <c r="L14" s="412">
        <v>0</v>
      </c>
      <c r="M14" s="412">
        <v>4</v>
      </c>
      <c r="N14" s="412">
        <v>3</v>
      </c>
      <c r="O14" s="412">
        <f t="shared" si="0"/>
        <v>15</v>
      </c>
      <c r="P14" s="412">
        <f t="shared" si="0"/>
        <v>5</v>
      </c>
      <c r="Q14" s="412">
        <f t="shared" si="1"/>
        <v>20</v>
      </c>
      <c r="R14" s="204" t="s">
        <v>456</v>
      </c>
      <c r="S14" s="1442"/>
    </row>
    <row r="15" spans="1:19" ht="15.75">
      <c r="A15" s="1563"/>
      <c r="B15" s="381" t="s">
        <v>342</v>
      </c>
      <c r="C15" s="412">
        <v>1</v>
      </c>
      <c r="D15" s="412">
        <v>0</v>
      </c>
      <c r="E15" s="412">
        <v>0</v>
      </c>
      <c r="F15" s="412">
        <v>0</v>
      </c>
      <c r="G15" s="412">
        <v>2</v>
      </c>
      <c r="H15" s="412">
        <v>1</v>
      </c>
      <c r="I15" s="412">
        <v>1</v>
      </c>
      <c r="J15" s="412">
        <v>1</v>
      </c>
      <c r="K15" s="412">
        <v>6</v>
      </c>
      <c r="L15" s="412">
        <v>4</v>
      </c>
      <c r="M15" s="412">
        <v>26</v>
      </c>
      <c r="N15" s="412">
        <v>6</v>
      </c>
      <c r="O15" s="412">
        <f t="shared" si="0"/>
        <v>36</v>
      </c>
      <c r="P15" s="412">
        <f t="shared" si="0"/>
        <v>12</v>
      </c>
      <c r="Q15" s="412">
        <f t="shared" si="1"/>
        <v>48</v>
      </c>
      <c r="R15" s="204" t="s">
        <v>457</v>
      </c>
      <c r="S15" s="1442"/>
    </row>
    <row r="16" spans="1:19" ht="15.75">
      <c r="A16" s="1565"/>
      <c r="B16" s="381" t="s">
        <v>343</v>
      </c>
      <c r="C16" s="412">
        <v>2</v>
      </c>
      <c r="D16" s="412">
        <v>0</v>
      </c>
      <c r="E16" s="412">
        <v>0</v>
      </c>
      <c r="F16" s="412">
        <v>1</v>
      </c>
      <c r="G16" s="412">
        <v>0</v>
      </c>
      <c r="H16" s="412">
        <v>0</v>
      </c>
      <c r="I16" s="412">
        <v>0</v>
      </c>
      <c r="J16" s="412">
        <v>1</v>
      </c>
      <c r="K16" s="412">
        <v>3</v>
      </c>
      <c r="L16" s="412">
        <v>2</v>
      </c>
      <c r="M16" s="412">
        <v>10</v>
      </c>
      <c r="N16" s="412">
        <v>5</v>
      </c>
      <c r="O16" s="412">
        <f t="shared" si="0"/>
        <v>15</v>
      </c>
      <c r="P16" s="412">
        <f t="shared" si="0"/>
        <v>9</v>
      </c>
      <c r="Q16" s="412">
        <f t="shared" si="1"/>
        <v>24</v>
      </c>
      <c r="R16" s="204" t="s">
        <v>458</v>
      </c>
      <c r="S16" s="1443"/>
    </row>
    <row r="17" spans="1:19" ht="15.75">
      <c r="A17" s="440" t="s">
        <v>64</v>
      </c>
      <c r="B17" s="389"/>
      <c r="C17" s="340">
        <v>0</v>
      </c>
      <c r="D17" s="342">
        <v>0</v>
      </c>
      <c r="E17" s="342">
        <v>0</v>
      </c>
      <c r="F17" s="342">
        <v>0</v>
      </c>
      <c r="G17" s="342">
        <v>0</v>
      </c>
      <c r="H17" s="342">
        <v>0</v>
      </c>
      <c r="I17" s="342">
        <v>0</v>
      </c>
      <c r="J17" s="342">
        <v>0</v>
      </c>
      <c r="K17" s="342">
        <v>0</v>
      </c>
      <c r="L17" s="342">
        <v>0</v>
      </c>
      <c r="M17" s="412">
        <v>0</v>
      </c>
      <c r="N17" s="412">
        <v>0</v>
      </c>
      <c r="O17" s="412">
        <f t="shared" ref="O17" si="2">M17+K17+I17+G17+E17+C17</f>
        <v>0</v>
      </c>
      <c r="P17" s="412">
        <f t="shared" ref="P17" si="3">N17+L17+J17+H17+F17+D17</f>
        <v>0</v>
      </c>
      <c r="Q17" s="412">
        <f t="shared" ref="Q17" si="4">SUM(O17:P17)</f>
        <v>0</v>
      </c>
      <c r="R17" s="1077" t="s">
        <v>367</v>
      </c>
      <c r="S17" s="1077"/>
    </row>
    <row r="18" spans="1:19" ht="15.75">
      <c r="A18" s="1088" t="s">
        <v>65</v>
      </c>
      <c r="B18" s="1088"/>
      <c r="C18" s="412">
        <v>300</v>
      </c>
      <c r="D18" s="412">
        <v>115</v>
      </c>
      <c r="E18" s="412">
        <v>221</v>
      </c>
      <c r="F18" s="412">
        <v>100</v>
      </c>
      <c r="G18" s="412">
        <v>180</v>
      </c>
      <c r="H18" s="412">
        <v>65</v>
      </c>
      <c r="I18" s="412">
        <v>155</v>
      </c>
      <c r="J18" s="412">
        <v>45</v>
      </c>
      <c r="K18" s="412">
        <v>151</v>
      </c>
      <c r="L18" s="412">
        <v>49</v>
      </c>
      <c r="M18" s="412">
        <v>1</v>
      </c>
      <c r="N18" s="412">
        <v>0</v>
      </c>
      <c r="O18" s="412">
        <f t="shared" si="0"/>
        <v>1008</v>
      </c>
      <c r="P18" s="412">
        <f t="shared" si="0"/>
        <v>374</v>
      </c>
      <c r="Q18" s="393">
        <f t="shared" si="1"/>
        <v>1382</v>
      </c>
      <c r="R18" s="1077" t="s">
        <v>199</v>
      </c>
      <c r="S18" s="1077"/>
    </row>
    <row r="19" spans="1:19" ht="15.75">
      <c r="A19" s="1088" t="s">
        <v>66</v>
      </c>
      <c r="B19" s="1088"/>
      <c r="C19" s="412">
        <v>12</v>
      </c>
      <c r="D19" s="412">
        <v>2</v>
      </c>
      <c r="E19" s="412">
        <v>5</v>
      </c>
      <c r="F19" s="412">
        <v>2</v>
      </c>
      <c r="G19" s="412">
        <v>1</v>
      </c>
      <c r="H19" s="412">
        <v>8</v>
      </c>
      <c r="I19" s="412">
        <v>4</v>
      </c>
      <c r="J19" s="412">
        <v>13</v>
      </c>
      <c r="K19" s="412">
        <v>65</v>
      </c>
      <c r="L19" s="412">
        <v>25</v>
      </c>
      <c r="M19" s="412">
        <v>57</v>
      </c>
      <c r="N19" s="412">
        <v>17</v>
      </c>
      <c r="O19" s="412">
        <f t="shared" si="0"/>
        <v>144</v>
      </c>
      <c r="P19" s="412">
        <f t="shared" si="0"/>
        <v>67</v>
      </c>
      <c r="Q19" s="393">
        <f t="shared" si="1"/>
        <v>211</v>
      </c>
      <c r="R19" s="1077" t="s">
        <v>200</v>
      </c>
      <c r="S19" s="1077"/>
    </row>
    <row r="20" spans="1:19" ht="15.75">
      <c r="A20" s="1088" t="s">
        <v>67</v>
      </c>
      <c r="B20" s="1088"/>
      <c r="C20" s="412">
        <v>25</v>
      </c>
      <c r="D20" s="412">
        <v>10</v>
      </c>
      <c r="E20" s="412">
        <v>3</v>
      </c>
      <c r="F20" s="412">
        <v>12</v>
      </c>
      <c r="G20" s="412">
        <v>6</v>
      </c>
      <c r="H20" s="412">
        <v>17</v>
      </c>
      <c r="I20" s="412">
        <v>1</v>
      </c>
      <c r="J20" s="412">
        <v>5</v>
      </c>
      <c r="K20" s="412">
        <v>22</v>
      </c>
      <c r="L20" s="412">
        <v>30</v>
      </c>
      <c r="M20" s="412">
        <v>76</v>
      </c>
      <c r="N20" s="412">
        <v>26</v>
      </c>
      <c r="O20" s="412">
        <f t="shared" si="0"/>
        <v>133</v>
      </c>
      <c r="P20" s="412">
        <f t="shared" si="0"/>
        <v>100</v>
      </c>
      <c r="Q20" s="393">
        <f t="shared" si="1"/>
        <v>233</v>
      </c>
      <c r="R20" s="1077" t="s">
        <v>450</v>
      </c>
      <c r="S20" s="1077"/>
    </row>
    <row r="21" spans="1:19" ht="15.75">
      <c r="A21" s="1088" t="s">
        <v>137</v>
      </c>
      <c r="B21" s="1088"/>
      <c r="C21" s="412">
        <v>12</v>
      </c>
      <c r="D21" s="412">
        <v>1</v>
      </c>
      <c r="E21" s="412">
        <v>7</v>
      </c>
      <c r="F21" s="412">
        <v>1</v>
      </c>
      <c r="G21" s="412">
        <v>7</v>
      </c>
      <c r="H21" s="412">
        <v>1</v>
      </c>
      <c r="I21" s="412">
        <v>6</v>
      </c>
      <c r="J21" s="412">
        <v>0</v>
      </c>
      <c r="K21" s="412">
        <v>4</v>
      </c>
      <c r="L21" s="412">
        <v>0</v>
      </c>
      <c r="M21" s="412">
        <v>6</v>
      </c>
      <c r="N21" s="412">
        <v>0</v>
      </c>
      <c r="O21" s="412">
        <f t="shared" si="0"/>
        <v>42</v>
      </c>
      <c r="P21" s="412">
        <f t="shared" si="0"/>
        <v>3</v>
      </c>
      <c r="Q21" s="393">
        <f t="shared" si="1"/>
        <v>45</v>
      </c>
      <c r="R21" s="1077" t="s">
        <v>451</v>
      </c>
      <c r="S21" s="1077"/>
    </row>
    <row r="22" spans="1:19" ht="15.75">
      <c r="A22" s="1088" t="s">
        <v>69</v>
      </c>
      <c r="B22" s="1088"/>
      <c r="C22" s="412">
        <v>0</v>
      </c>
      <c r="D22" s="412">
        <v>1</v>
      </c>
      <c r="E22" s="412">
        <v>1</v>
      </c>
      <c r="F22" s="412">
        <v>0</v>
      </c>
      <c r="G22" s="412">
        <v>0</v>
      </c>
      <c r="H22" s="412">
        <v>1</v>
      </c>
      <c r="I22" s="412">
        <v>0</v>
      </c>
      <c r="J22" s="412">
        <v>0</v>
      </c>
      <c r="K22" s="412">
        <v>3</v>
      </c>
      <c r="L22" s="412">
        <v>0</v>
      </c>
      <c r="M22" s="412">
        <v>34</v>
      </c>
      <c r="N22" s="412">
        <v>2</v>
      </c>
      <c r="O22" s="412">
        <f t="shared" si="0"/>
        <v>38</v>
      </c>
      <c r="P22" s="412">
        <f t="shared" si="0"/>
        <v>4</v>
      </c>
      <c r="Q22" s="393">
        <f t="shared" si="1"/>
        <v>42</v>
      </c>
      <c r="R22" s="1077" t="s">
        <v>452</v>
      </c>
      <c r="S22" s="1077"/>
    </row>
    <row r="23" spans="1:19" ht="15.75">
      <c r="A23" s="1088" t="s">
        <v>70</v>
      </c>
      <c r="B23" s="1088"/>
      <c r="C23" s="412">
        <v>6</v>
      </c>
      <c r="D23" s="412">
        <v>1</v>
      </c>
      <c r="E23" s="412">
        <v>4</v>
      </c>
      <c r="F23" s="412">
        <v>0</v>
      </c>
      <c r="G23" s="412">
        <v>2</v>
      </c>
      <c r="H23" s="412">
        <v>1</v>
      </c>
      <c r="I23" s="412">
        <v>2</v>
      </c>
      <c r="J23" s="412">
        <v>1</v>
      </c>
      <c r="K23" s="412">
        <v>18</v>
      </c>
      <c r="L23" s="412">
        <v>1</v>
      </c>
      <c r="M23" s="412">
        <v>7</v>
      </c>
      <c r="N23" s="412">
        <v>0</v>
      </c>
      <c r="O23" s="412">
        <f t="shared" si="0"/>
        <v>39</v>
      </c>
      <c r="P23" s="412">
        <f t="shared" si="0"/>
        <v>4</v>
      </c>
      <c r="Q23" s="393">
        <f t="shared" si="1"/>
        <v>43</v>
      </c>
      <c r="R23" s="1077" t="s">
        <v>204</v>
      </c>
      <c r="S23" s="1077"/>
    </row>
    <row r="24" spans="1:19" ht="15.75">
      <c r="A24" s="1088" t="s">
        <v>71</v>
      </c>
      <c r="B24" s="1088"/>
      <c r="C24" s="412">
        <v>5</v>
      </c>
      <c r="D24" s="412">
        <v>2</v>
      </c>
      <c r="E24" s="412">
        <v>3</v>
      </c>
      <c r="F24" s="412">
        <v>0</v>
      </c>
      <c r="G24" s="412">
        <v>8</v>
      </c>
      <c r="H24" s="412">
        <v>2</v>
      </c>
      <c r="I24" s="412">
        <v>12</v>
      </c>
      <c r="J24" s="412">
        <v>0</v>
      </c>
      <c r="K24" s="412">
        <v>26</v>
      </c>
      <c r="L24" s="412">
        <v>8</v>
      </c>
      <c r="M24" s="412">
        <v>27</v>
      </c>
      <c r="N24" s="412">
        <v>4</v>
      </c>
      <c r="O24" s="412">
        <f t="shared" si="0"/>
        <v>81</v>
      </c>
      <c r="P24" s="412">
        <f t="shared" si="0"/>
        <v>16</v>
      </c>
      <c r="Q24" s="393">
        <f t="shared" si="1"/>
        <v>97</v>
      </c>
      <c r="R24" s="1077" t="s">
        <v>205</v>
      </c>
      <c r="S24" s="1077"/>
    </row>
    <row r="25" spans="1:19" ht="15.75">
      <c r="A25" s="1088" t="s">
        <v>72</v>
      </c>
      <c r="B25" s="1088"/>
      <c r="C25" s="412">
        <v>1</v>
      </c>
      <c r="D25" s="412">
        <v>1</v>
      </c>
      <c r="E25" s="412">
        <v>1</v>
      </c>
      <c r="F25" s="412">
        <v>0</v>
      </c>
      <c r="G25" s="412">
        <v>1</v>
      </c>
      <c r="H25" s="412">
        <v>0</v>
      </c>
      <c r="I25" s="412">
        <v>1</v>
      </c>
      <c r="J25" s="412">
        <v>0</v>
      </c>
      <c r="K25" s="412">
        <v>5</v>
      </c>
      <c r="L25" s="412">
        <v>3</v>
      </c>
      <c r="M25" s="412">
        <v>1</v>
      </c>
      <c r="N25" s="412">
        <v>0</v>
      </c>
      <c r="O25" s="412">
        <f t="shared" si="0"/>
        <v>10</v>
      </c>
      <c r="P25" s="412">
        <f t="shared" si="0"/>
        <v>4</v>
      </c>
      <c r="Q25" s="393">
        <f t="shared" si="1"/>
        <v>14</v>
      </c>
      <c r="R25" s="1077" t="s">
        <v>206</v>
      </c>
      <c r="S25" s="1077"/>
    </row>
    <row r="26" spans="1:19" ht="15.75">
      <c r="A26" s="1104" t="s">
        <v>73</v>
      </c>
      <c r="B26" s="1104"/>
      <c r="C26" s="415">
        <v>51</v>
      </c>
      <c r="D26" s="415">
        <v>11</v>
      </c>
      <c r="E26" s="415">
        <v>20</v>
      </c>
      <c r="F26" s="415">
        <v>11</v>
      </c>
      <c r="G26" s="415">
        <v>30</v>
      </c>
      <c r="H26" s="415">
        <v>3</v>
      </c>
      <c r="I26" s="415">
        <v>22</v>
      </c>
      <c r="J26" s="415">
        <v>4</v>
      </c>
      <c r="K26" s="415">
        <v>70</v>
      </c>
      <c r="L26" s="415">
        <v>24</v>
      </c>
      <c r="M26" s="415">
        <v>153</v>
      </c>
      <c r="N26" s="415">
        <v>16</v>
      </c>
      <c r="O26" s="415">
        <f t="shared" si="0"/>
        <v>346</v>
      </c>
      <c r="P26" s="415">
        <f t="shared" si="0"/>
        <v>69</v>
      </c>
      <c r="Q26" s="203">
        <f t="shared" si="1"/>
        <v>415</v>
      </c>
      <c r="R26" s="1089" t="s">
        <v>382</v>
      </c>
      <c r="S26" s="1089"/>
    </row>
    <row r="27" spans="1:19" ht="15.75">
      <c r="A27" s="1073" t="s">
        <v>32</v>
      </c>
      <c r="B27" s="1073"/>
      <c r="C27" s="79">
        <v>438</v>
      </c>
      <c r="D27" s="79">
        <v>154</v>
      </c>
      <c r="E27" s="79">
        <f t="shared" ref="E27:N27" si="5">SUM(E8:E26)</f>
        <v>276</v>
      </c>
      <c r="F27" s="79">
        <f t="shared" si="5"/>
        <v>134</v>
      </c>
      <c r="G27" s="79">
        <f t="shared" si="5"/>
        <v>258</v>
      </c>
      <c r="H27" s="79">
        <f t="shared" si="5"/>
        <v>99</v>
      </c>
      <c r="I27" s="79">
        <f t="shared" si="5"/>
        <v>212</v>
      </c>
      <c r="J27" s="79">
        <f t="shared" si="5"/>
        <v>73</v>
      </c>
      <c r="K27" s="79">
        <f t="shared" si="5"/>
        <v>410</v>
      </c>
      <c r="L27" s="79">
        <f t="shared" si="5"/>
        <v>152</v>
      </c>
      <c r="M27" s="79">
        <f t="shared" si="5"/>
        <v>468</v>
      </c>
      <c r="N27" s="79">
        <f t="shared" si="5"/>
        <v>87</v>
      </c>
      <c r="O27" s="79">
        <f>SUM(M27,K27,I27,G27,E27,C27)</f>
        <v>2062</v>
      </c>
      <c r="P27" s="79">
        <f>SUM(N27,L27,J27,H27,F27,D27)</f>
        <v>699</v>
      </c>
      <c r="Q27" s="81">
        <f t="shared" si="1"/>
        <v>2761</v>
      </c>
      <c r="R27" s="1090" t="s">
        <v>181</v>
      </c>
      <c r="S27" s="1090"/>
    </row>
    <row r="116" spans="3:15"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spans="3:15"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spans="3:15"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spans="3:15"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</sheetData>
  <mergeCells count="22">
    <mergeCell ref="A11:A16"/>
    <mergeCell ref="R4:S7"/>
    <mergeCell ref="O4:Q4"/>
    <mergeCell ref="O5:Q5"/>
    <mergeCell ref="M5:N5"/>
    <mergeCell ref="K5:L5"/>
    <mergeCell ref="S11:S16"/>
    <mergeCell ref="I5:J5"/>
    <mergeCell ref="G5:H5"/>
    <mergeCell ref="E5:F5"/>
    <mergeCell ref="C5:D5"/>
    <mergeCell ref="A3:B3"/>
    <mergeCell ref="A1:S1"/>
    <mergeCell ref="A2:S2"/>
    <mergeCell ref="Q3:R3"/>
    <mergeCell ref="C4:D4"/>
    <mergeCell ref="E4:F4"/>
    <mergeCell ref="G4:H4"/>
    <mergeCell ref="I4:J4"/>
    <mergeCell ref="K4:L4"/>
    <mergeCell ref="M4:N4"/>
    <mergeCell ref="A4:B7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>
  <dimension ref="A1:S119"/>
  <sheetViews>
    <sheetView rightToLeft="1" topLeftCell="E7" workbookViewId="0">
      <selection sqref="A1:S27"/>
    </sheetView>
  </sheetViews>
  <sheetFormatPr defaultRowHeight="12.75"/>
  <cols>
    <col min="18" max="18" width="16" customWidth="1"/>
  </cols>
  <sheetData>
    <row r="1" spans="1:19" ht="18">
      <c r="A1" s="1470" t="s">
        <v>589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  <c r="O1" s="1470"/>
      <c r="P1" s="1470"/>
      <c r="Q1" s="1470"/>
      <c r="R1" s="1470"/>
      <c r="S1" s="1470"/>
    </row>
    <row r="2" spans="1:19" ht="18">
      <c r="A2" s="1466" t="s">
        <v>1145</v>
      </c>
      <c r="B2" s="1466"/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  <c r="N2" s="1466"/>
      <c r="O2" s="1466"/>
      <c r="P2" s="1466"/>
      <c r="Q2" s="1466"/>
      <c r="R2" s="1466"/>
      <c r="S2" s="1466"/>
    </row>
    <row r="3" spans="1:19" ht="36.75" customHeight="1" thickBot="1">
      <c r="A3" s="1527" t="s">
        <v>530</v>
      </c>
      <c r="B3" s="1527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100"/>
      <c r="O3" s="1527" t="s">
        <v>531</v>
      </c>
      <c r="P3" s="1527"/>
      <c r="Q3" s="1527"/>
      <c r="R3" s="1192"/>
      <c r="S3" s="1192"/>
    </row>
    <row r="4" spans="1:19" ht="32.25" customHeight="1" thickTop="1">
      <c r="A4" s="1430" t="s">
        <v>41</v>
      </c>
      <c r="B4" s="1430"/>
      <c r="C4" s="1440" t="s">
        <v>94</v>
      </c>
      <c r="D4" s="1440"/>
      <c r="E4" s="1440" t="s">
        <v>99</v>
      </c>
      <c r="F4" s="1440"/>
      <c r="G4" s="1440" t="s">
        <v>96</v>
      </c>
      <c r="H4" s="1440"/>
      <c r="I4" s="1440" t="s">
        <v>97</v>
      </c>
      <c r="J4" s="1440"/>
      <c r="K4" s="1440" t="s">
        <v>98</v>
      </c>
      <c r="L4" s="1440"/>
      <c r="M4" s="1440" t="s">
        <v>31</v>
      </c>
      <c r="N4" s="1440"/>
      <c r="O4" s="1440" t="s">
        <v>32</v>
      </c>
      <c r="P4" s="1440"/>
      <c r="Q4" s="1440"/>
      <c r="R4" s="1430" t="s">
        <v>180</v>
      </c>
      <c r="S4" s="1430"/>
    </row>
    <row r="5" spans="1:19" ht="47.25" customHeight="1">
      <c r="A5" s="1431"/>
      <c r="B5" s="1431"/>
      <c r="C5" s="1431" t="s">
        <v>269</v>
      </c>
      <c r="D5" s="1431"/>
      <c r="E5" s="1435" t="s">
        <v>263</v>
      </c>
      <c r="F5" s="1435"/>
      <c r="G5" s="1435" t="s">
        <v>270</v>
      </c>
      <c r="H5" s="1435"/>
      <c r="I5" s="1435" t="s">
        <v>265</v>
      </c>
      <c r="J5" s="1435"/>
      <c r="K5" s="1435" t="s">
        <v>271</v>
      </c>
      <c r="L5" s="1435"/>
      <c r="M5" s="1435" t="s">
        <v>268</v>
      </c>
      <c r="N5" s="1435"/>
      <c r="O5" s="1435" t="s">
        <v>181</v>
      </c>
      <c r="P5" s="1435"/>
      <c r="Q5" s="1435"/>
      <c r="R5" s="1431"/>
      <c r="S5" s="1431"/>
    </row>
    <row r="6" spans="1:19" ht="15.75">
      <c r="A6" s="1431"/>
      <c r="B6" s="1431"/>
      <c r="C6" s="382" t="s">
        <v>33</v>
      </c>
      <c r="D6" s="382" t="s">
        <v>34</v>
      </c>
      <c r="E6" s="382" t="s">
        <v>33</v>
      </c>
      <c r="F6" s="382" t="s">
        <v>34</v>
      </c>
      <c r="G6" s="382" t="s">
        <v>33</v>
      </c>
      <c r="H6" s="382" t="s">
        <v>34</v>
      </c>
      <c r="I6" s="382" t="s">
        <v>33</v>
      </c>
      <c r="J6" s="382" t="s">
        <v>34</v>
      </c>
      <c r="K6" s="382" t="s">
        <v>33</v>
      </c>
      <c r="L6" s="382" t="s">
        <v>34</v>
      </c>
      <c r="M6" s="382" t="s">
        <v>33</v>
      </c>
      <c r="N6" s="382" t="s">
        <v>34</v>
      </c>
      <c r="O6" s="382" t="s">
        <v>33</v>
      </c>
      <c r="P6" s="382" t="s">
        <v>34</v>
      </c>
      <c r="Q6" s="382" t="s">
        <v>32</v>
      </c>
      <c r="R6" s="1431"/>
      <c r="S6" s="1431"/>
    </row>
    <row r="7" spans="1:19" ht="16.5" thickBot="1">
      <c r="A7" s="1432"/>
      <c r="B7" s="1432"/>
      <c r="C7" s="383" t="s">
        <v>186</v>
      </c>
      <c r="D7" s="383" t="s">
        <v>185</v>
      </c>
      <c r="E7" s="383" t="s">
        <v>186</v>
      </c>
      <c r="F7" s="383" t="s">
        <v>185</v>
      </c>
      <c r="G7" s="383" t="s">
        <v>186</v>
      </c>
      <c r="H7" s="383" t="s">
        <v>185</v>
      </c>
      <c r="I7" s="383" t="s">
        <v>186</v>
      </c>
      <c r="J7" s="383" t="s">
        <v>185</v>
      </c>
      <c r="K7" s="383" t="s">
        <v>186</v>
      </c>
      <c r="L7" s="383" t="s">
        <v>185</v>
      </c>
      <c r="M7" s="383" t="s">
        <v>186</v>
      </c>
      <c r="N7" s="383" t="s">
        <v>185</v>
      </c>
      <c r="O7" s="383" t="s">
        <v>186</v>
      </c>
      <c r="P7" s="383" t="s">
        <v>185</v>
      </c>
      <c r="Q7" s="383" t="s">
        <v>181</v>
      </c>
      <c r="R7" s="1432"/>
      <c r="S7" s="1432"/>
    </row>
    <row r="8" spans="1:19" ht="16.5" thickTop="1">
      <c r="A8" s="1106" t="s">
        <v>54</v>
      </c>
      <c r="B8" s="1106"/>
      <c r="C8" s="475">
        <v>0</v>
      </c>
      <c r="D8" s="475">
        <v>0</v>
      </c>
      <c r="E8" s="475">
        <v>0</v>
      </c>
      <c r="F8" s="475">
        <v>0</v>
      </c>
      <c r="G8" s="475">
        <v>0</v>
      </c>
      <c r="H8" s="475">
        <v>0</v>
      </c>
      <c r="I8" s="475">
        <v>0</v>
      </c>
      <c r="J8" s="475">
        <v>0</v>
      </c>
      <c r="K8" s="475">
        <v>0</v>
      </c>
      <c r="L8" s="475">
        <v>0</v>
      </c>
      <c r="M8" s="475">
        <v>0</v>
      </c>
      <c r="N8" s="475">
        <v>0</v>
      </c>
      <c r="O8" s="475">
        <f>SUM(M8,K8,I8,G8,E8,C8)</f>
        <v>0</v>
      </c>
      <c r="P8" s="475">
        <f t="shared" ref="P8:P26" si="0">SUM(N8,L8,J8,H8,F8,D8)</f>
        <v>0</v>
      </c>
      <c r="Q8" s="475">
        <f>SUM(O8:P8)</f>
        <v>0</v>
      </c>
      <c r="R8" s="1078" t="s">
        <v>449</v>
      </c>
      <c r="S8" s="1078"/>
    </row>
    <row r="9" spans="1:19" ht="15.75">
      <c r="A9" s="1088" t="s">
        <v>55</v>
      </c>
      <c r="B9" s="1088"/>
      <c r="C9" s="206">
        <v>0</v>
      </c>
      <c r="D9" s="206">
        <v>0</v>
      </c>
      <c r="E9" s="206">
        <v>0</v>
      </c>
      <c r="F9" s="206">
        <v>0</v>
      </c>
      <c r="G9" s="206">
        <v>0</v>
      </c>
      <c r="H9" s="206">
        <v>0</v>
      </c>
      <c r="I9" s="206">
        <v>0</v>
      </c>
      <c r="J9" s="206">
        <v>0</v>
      </c>
      <c r="K9" s="206">
        <v>0</v>
      </c>
      <c r="L9" s="206">
        <v>0</v>
      </c>
      <c r="M9" s="206">
        <v>0</v>
      </c>
      <c r="N9" s="206">
        <v>0</v>
      </c>
      <c r="O9" s="206">
        <f t="shared" ref="O9:O26" si="1">SUM(M9,K9,I9,G9,E9,C9)</f>
        <v>0</v>
      </c>
      <c r="P9" s="206">
        <f t="shared" si="0"/>
        <v>0</v>
      </c>
      <c r="Q9" s="206">
        <f>SUM(O9:P9)</f>
        <v>0</v>
      </c>
      <c r="R9" s="1077" t="s">
        <v>191</v>
      </c>
      <c r="S9" s="1077"/>
    </row>
    <row r="10" spans="1:19" ht="15.75">
      <c r="A10" s="1088" t="s">
        <v>56</v>
      </c>
      <c r="B10" s="1088"/>
      <c r="C10" s="206">
        <v>1</v>
      </c>
      <c r="D10" s="206">
        <v>0</v>
      </c>
      <c r="E10" s="206">
        <v>0</v>
      </c>
      <c r="F10" s="206">
        <v>2</v>
      </c>
      <c r="G10" s="206">
        <v>0</v>
      </c>
      <c r="H10" s="206">
        <v>0</v>
      </c>
      <c r="I10" s="206">
        <v>0</v>
      </c>
      <c r="J10" s="206">
        <v>0</v>
      </c>
      <c r="K10" s="206">
        <v>1</v>
      </c>
      <c r="L10" s="206">
        <v>0</v>
      </c>
      <c r="M10" s="206">
        <v>0</v>
      </c>
      <c r="N10" s="206">
        <v>0</v>
      </c>
      <c r="O10" s="206">
        <f t="shared" si="1"/>
        <v>2</v>
      </c>
      <c r="P10" s="206">
        <f t="shared" si="0"/>
        <v>2</v>
      </c>
      <c r="Q10" s="206">
        <f t="shared" ref="Q10:Q26" si="2">SUM(O10:P10)</f>
        <v>4</v>
      </c>
      <c r="R10" s="1077" t="s">
        <v>192</v>
      </c>
      <c r="S10" s="1077"/>
    </row>
    <row r="11" spans="1:19" ht="21.75" customHeight="1">
      <c r="A11" s="1562" t="s">
        <v>461</v>
      </c>
      <c r="B11" s="381" t="s">
        <v>344</v>
      </c>
      <c r="C11" s="206">
        <v>2</v>
      </c>
      <c r="D11" s="206">
        <v>4</v>
      </c>
      <c r="E11" s="206">
        <v>2</v>
      </c>
      <c r="F11" s="206">
        <v>0</v>
      </c>
      <c r="G11" s="206">
        <v>0</v>
      </c>
      <c r="H11" s="206">
        <v>1</v>
      </c>
      <c r="I11" s="206">
        <v>1</v>
      </c>
      <c r="J11" s="206">
        <v>1</v>
      </c>
      <c r="K11" s="206">
        <v>0</v>
      </c>
      <c r="L11" s="206">
        <v>1</v>
      </c>
      <c r="M11" s="206">
        <v>0</v>
      </c>
      <c r="N11" s="206">
        <v>0</v>
      </c>
      <c r="O11" s="206">
        <f t="shared" si="1"/>
        <v>5</v>
      </c>
      <c r="P11" s="206">
        <f t="shared" si="0"/>
        <v>7</v>
      </c>
      <c r="Q11" s="206">
        <f t="shared" si="2"/>
        <v>12</v>
      </c>
      <c r="R11" s="204" t="s">
        <v>453</v>
      </c>
      <c r="S11" s="1441" t="s">
        <v>179</v>
      </c>
    </row>
    <row r="12" spans="1:19" ht="15.75">
      <c r="A12" s="1563"/>
      <c r="B12" s="381" t="s">
        <v>345</v>
      </c>
      <c r="C12" s="206">
        <v>5</v>
      </c>
      <c r="D12" s="206">
        <v>2</v>
      </c>
      <c r="E12" s="206">
        <v>2</v>
      </c>
      <c r="F12" s="206">
        <v>1</v>
      </c>
      <c r="G12" s="206">
        <v>1</v>
      </c>
      <c r="H12" s="206">
        <v>3</v>
      </c>
      <c r="I12" s="206">
        <v>3</v>
      </c>
      <c r="J12" s="206">
        <v>0</v>
      </c>
      <c r="K12" s="206">
        <v>2</v>
      </c>
      <c r="L12" s="206">
        <v>0</v>
      </c>
      <c r="M12" s="206">
        <v>3</v>
      </c>
      <c r="N12" s="206">
        <v>18</v>
      </c>
      <c r="O12" s="206">
        <f t="shared" si="1"/>
        <v>16</v>
      </c>
      <c r="P12" s="206">
        <f t="shared" si="0"/>
        <v>24</v>
      </c>
      <c r="Q12" s="206">
        <f t="shared" si="2"/>
        <v>40</v>
      </c>
      <c r="R12" s="204" t="s">
        <v>454</v>
      </c>
      <c r="S12" s="1442"/>
    </row>
    <row r="13" spans="1:19" ht="15.75">
      <c r="A13" s="1563"/>
      <c r="B13" s="381" t="s">
        <v>346</v>
      </c>
      <c r="C13" s="206">
        <v>0</v>
      </c>
      <c r="D13" s="206">
        <v>0</v>
      </c>
      <c r="E13" s="206">
        <v>0</v>
      </c>
      <c r="F13" s="206">
        <v>0</v>
      </c>
      <c r="G13" s="206">
        <v>0</v>
      </c>
      <c r="H13" s="206">
        <v>0</v>
      </c>
      <c r="I13" s="206">
        <v>0</v>
      </c>
      <c r="J13" s="206">
        <v>0</v>
      </c>
      <c r="K13" s="206">
        <v>0</v>
      </c>
      <c r="L13" s="206">
        <v>0</v>
      </c>
      <c r="M13" s="206">
        <v>0</v>
      </c>
      <c r="N13" s="206">
        <v>0</v>
      </c>
      <c r="O13" s="206">
        <f t="shared" si="1"/>
        <v>0</v>
      </c>
      <c r="P13" s="206">
        <f t="shared" si="0"/>
        <v>0</v>
      </c>
      <c r="Q13" s="206">
        <f t="shared" si="2"/>
        <v>0</v>
      </c>
      <c r="R13" s="204" t="s">
        <v>455</v>
      </c>
      <c r="S13" s="1442"/>
    </row>
    <row r="14" spans="1:19" ht="15.75">
      <c r="A14" s="1563"/>
      <c r="B14" s="381" t="s">
        <v>341</v>
      </c>
      <c r="C14" s="206">
        <v>0</v>
      </c>
      <c r="D14" s="206">
        <v>1</v>
      </c>
      <c r="E14" s="206">
        <v>0</v>
      </c>
      <c r="F14" s="206">
        <v>0</v>
      </c>
      <c r="G14" s="206">
        <v>2</v>
      </c>
      <c r="H14" s="206">
        <v>1</v>
      </c>
      <c r="I14" s="206">
        <v>1</v>
      </c>
      <c r="J14" s="206">
        <v>0</v>
      </c>
      <c r="K14" s="206">
        <v>3</v>
      </c>
      <c r="L14" s="206">
        <v>1</v>
      </c>
      <c r="M14" s="206">
        <v>0</v>
      </c>
      <c r="N14" s="206">
        <v>1</v>
      </c>
      <c r="O14" s="206">
        <f t="shared" si="1"/>
        <v>6</v>
      </c>
      <c r="P14" s="206">
        <f t="shared" si="0"/>
        <v>4</v>
      </c>
      <c r="Q14" s="206">
        <f t="shared" si="2"/>
        <v>10</v>
      </c>
      <c r="R14" s="204" t="s">
        <v>456</v>
      </c>
      <c r="S14" s="1442"/>
    </row>
    <row r="15" spans="1:19" ht="15.75">
      <c r="A15" s="1563"/>
      <c r="B15" s="381" t="s">
        <v>342</v>
      </c>
      <c r="C15" s="206">
        <v>3</v>
      </c>
      <c r="D15" s="206">
        <v>1</v>
      </c>
      <c r="E15" s="206">
        <v>3</v>
      </c>
      <c r="F15" s="206">
        <v>3</v>
      </c>
      <c r="G15" s="206">
        <v>3</v>
      </c>
      <c r="H15" s="206">
        <v>0</v>
      </c>
      <c r="I15" s="206">
        <v>2</v>
      </c>
      <c r="J15" s="206">
        <v>3</v>
      </c>
      <c r="K15" s="206">
        <v>1</v>
      </c>
      <c r="L15" s="206">
        <v>0</v>
      </c>
      <c r="M15" s="206">
        <v>1</v>
      </c>
      <c r="N15" s="206">
        <v>1</v>
      </c>
      <c r="O15" s="206">
        <f t="shared" si="1"/>
        <v>13</v>
      </c>
      <c r="P15" s="206">
        <f t="shared" si="0"/>
        <v>8</v>
      </c>
      <c r="Q15" s="206">
        <f t="shared" si="2"/>
        <v>21</v>
      </c>
      <c r="R15" s="204" t="s">
        <v>457</v>
      </c>
      <c r="S15" s="1442"/>
    </row>
    <row r="16" spans="1:19" ht="15.75">
      <c r="A16" s="1565"/>
      <c r="B16" s="381" t="s">
        <v>343</v>
      </c>
      <c r="C16" s="206">
        <v>0</v>
      </c>
      <c r="D16" s="206">
        <v>0</v>
      </c>
      <c r="E16" s="206">
        <v>0</v>
      </c>
      <c r="F16" s="206">
        <v>0</v>
      </c>
      <c r="G16" s="206">
        <v>0</v>
      </c>
      <c r="H16" s="206">
        <v>0</v>
      </c>
      <c r="I16" s="206">
        <v>0</v>
      </c>
      <c r="J16" s="206">
        <v>0</v>
      </c>
      <c r="K16" s="206">
        <v>0</v>
      </c>
      <c r="L16" s="206">
        <v>0</v>
      </c>
      <c r="M16" s="206">
        <v>0</v>
      </c>
      <c r="N16" s="206">
        <v>0</v>
      </c>
      <c r="O16" s="206">
        <f t="shared" si="1"/>
        <v>0</v>
      </c>
      <c r="P16" s="206">
        <f t="shared" si="0"/>
        <v>0</v>
      </c>
      <c r="Q16" s="206">
        <f t="shared" si="2"/>
        <v>0</v>
      </c>
      <c r="R16" s="204" t="s">
        <v>458</v>
      </c>
      <c r="S16" s="1443"/>
    </row>
    <row r="17" spans="1:19" ht="15.75">
      <c r="A17" s="462" t="s">
        <v>64</v>
      </c>
      <c r="B17" s="390"/>
      <c r="C17" s="341">
        <v>0</v>
      </c>
      <c r="D17" s="476">
        <v>0</v>
      </c>
      <c r="E17" s="476">
        <v>0</v>
      </c>
      <c r="F17" s="476">
        <v>0</v>
      </c>
      <c r="G17" s="476">
        <v>0</v>
      </c>
      <c r="H17" s="476">
        <v>0</v>
      </c>
      <c r="I17" s="476">
        <v>0</v>
      </c>
      <c r="J17" s="476">
        <v>0</v>
      </c>
      <c r="K17" s="476">
        <v>0</v>
      </c>
      <c r="L17" s="476">
        <v>0</v>
      </c>
      <c r="M17" s="476">
        <v>0</v>
      </c>
      <c r="N17" s="476">
        <v>0</v>
      </c>
      <c r="O17" s="477">
        <f t="shared" ref="O17" si="3">SUM(M17,K17,I17,G17,E17,C17)</f>
        <v>0</v>
      </c>
      <c r="P17" s="477">
        <f t="shared" ref="P17" si="4">SUM(N17,L17,J17,H17,F17,D17)</f>
        <v>0</v>
      </c>
      <c r="Q17" s="477">
        <f t="shared" ref="Q17" si="5">SUM(O17:P17)</f>
        <v>0</v>
      </c>
      <c r="R17" s="1378" t="s">
        <v>367</v>
      </c>
      <c r="S17" s="1378"/>
    </row>
    <row r="18" spans="1:19" ht="15.75">
      <c r="A18" s="1088" t="s">
        <v>65</v>
      </c>
      <c r="B18" s="1088"/>
      <c r="C18" s="206">
        <v>42</v>
      </c>
      <c r="D18" s="206">
        <v>6</v>
      </c>
      <c r="E18" s="206">
        <v>20</v>
      </c>
      <c r="F18" s="206">
        <v>2</v>
      </c>
      <c r="G18" s="206">
        <v>6</v>
      </c>
      <c r="H18" s="206">
        <v>7</v>
      </c>
      <c r="I18" s="206">
        <v>6</v>
      </c>
      <c r="J18" s="206">
        <v>5</v>
      </c>
      <c r="K18" s="206">
        <v>0</v>
      </c>
      <c r="L18" s="206">
        <v>0</v>
      </c>
      <c r="M18" s="206">
        <v>0</v>
      </c>
      <c r="N18" s="206">
        <v>0</v>
      </c>
      <c r="O18" s="206">
        <f t="shared" si="1"/>
        <v>74</v>
      </c>
      <c r="P18" s="206">
        <f t="shared" si="0"/>
        <v>20</v>
      </c>
      <c r="Q18" s="206">
        <f t="shared" si="2"/>
        <v>94</v>
      </c>
      <c r="R18" s="1077" t="s">
        <v>199</v>
      </c>
      <c r="S18" s="1077"/>
    </row>
    <row r="19" spans="1:19" ht="15.75">
      <c r="A19" s="1088" t="s">
        <v>66</v>
      </c>
      <c r="B19" s="1088"/>
      <c r="C19" s="206">
        <v>5</v>
      </c>
      <c r="D19" s="206">
        <v>2</v>
      </c>
      <c r="E19" s="206">
        <v>6</v>
      </c>
      <c r="F19" s="206">
        <v>1</v>
      </c>
      <c r="G19" s="206">
        <v>4</v>
      </c>
      <c r="H19" s="206">
        <v>1</v>
      </c>
      <c r="I19" s="206">
        <v>7</v>
      </c>
      <c r="J19" s="206">
        <v>0</v>
      </c>
      <c r="K19" s="206">
        <v>11</v>
      </c>
      <c r="L19" s="206">
        <v>3</v>
      </c>
      <c r="M19" s="206">
        <v>10</v>
      </c>
      <c r="N19" s="206">
        <v>0</v>
      </c>
      <c r="O19" s="206">
        <f t="shared" si="1"/>
        <v>43</v>
      </c>
      <c r="P19" s="206">
        <f t="shared" si="0"/>
        <v>7</v>
      </c>
      <c r="Q19" s="206">
        <f t="shared" si="2"/>
        <v>50</v>
      </c>
      <c r="R19" s="1077" t="s">
        <v>200</v>
      </c>
      <c r="S19" s="1077"/>
    </row>
    <row r="20" spans="1:19" ht="15.75">
      <c r="A20" s="1088" t="s">
        <v>67</v>
      </c>
      <c r="B20" s="1088"/>
      <c r="C20" s="206">
        <v>6</v>
      </c>
      <c r="D20" s="206">
        <v>26</v>
      </c>
      <c r="E20" s="206">
        <v>3</v>
      </c>
      <c r="F20" s="206">
        <v>0</v>
      </c>
      <c r="G20" s="206">
        <v>2</v>
      </c>
      <c r="H20" s="206">
        <v>1</v>
      </c>
      <c r="I20" s="206">
        <v>1</v>
      </c>
      <c r="J20" s="206">
        <v>1</v>
      </c>
      <c r="K20" s="206">
        <v>3</v>
      </c>
      <c r="L20" s="206">
        <v>1</v>
      </c>
      <c r="M20" s="206">
        <v>0</v>
      </c>
      <c r="N20" s="206">
        <v>7</v>
      </c>
      <c r="O20" s="206">
        <f t="shared" ref="O20" si="6">SUM(M20,K20,I20,G20,E20,C20)</f>
        <v>15</v>
      </c>
      <c r="P20" s="206">
        <f t="shared" ref="P20" si="7">SUM(N20,L20,J20,H20,F20,D20)</f>
        <v>36</v>
      </c>
      <c r="Q20" s="206">
        <f t="shared" ref="Q20" si="8">SUM(O20:P20)</f>
        <v>51</v>
      </c>
      <c r="R20" s="1077" t="s">
        <v>450</v>
      </c>
      <c r="S20" s="1077"/>
    </row>
    <row r="21" spans="1:19" ht="15.75">
      <c r="A21" s="1088" t="s">
        <v>137</v>
      </c>
      <c r="B21" s="1088"/>
      <c r="C21" s="206">
        <v>3</v>
      </c>
      <c r="D21" s="206">
        <v>0</v>
      </c>
      <c r="E21" s="206">
        <v>0</v>
      </c>
      <c r="F21" s="206">
        <v>1</v>
      </c>
      <c r="G21" s="206">
        <v>0</v>
      </c>
      <c r="H21" s="206">
        <v>0</v>
      </c>
      <c r="I21" s="206">
        <v>1</v>
      </c>
      <c r="J21" s="206">
        <v>1</v>
      </c>
      <c r="K21" s="206">
        <v>0</v>
      </c>
      <c r="L21" s="206">
        <v>0</v>
      </c>
      <c r="M21" s="206">
        <v>0</v>
      </c>
      <c r="N21" s="206">
        <v>0</v>
      </c>
      <c r="O21" s="206">
        <f t="shared" si="1"/>
        <v>4</v>
      </c>
      <c r="P21" s="206">
        <f t="shared" si="0"/>
        <v>2</v>
      </c>
      <c r="Q21" s="206">
        <f t="shared" si="2"/>
        <v>6</v>
      </c>
      <c r="R21" s="1077" t="s">
        <v>451</v>
      </c>
      <c r="S21" s="1077"/>
    </row>
    <row r="22" spans="1:19" ht="15.75">
      <c r="A22" s="1088" t="s">
        <v>69</v>
      </c>
      <c r="B22" s="1088"/>
      <c r="C22" s="206">
        <v>0</v>
      </c>
      <c r="D22" s="206">
        <v>5</v>
      </c>
      <c r="E22" s="206">
        <v>4</v>
      </c>
      <c r="F22" s="206">
        <v>0</v>
      </c>
      <c r="G22" s="206">
        <v>0</v>
      </c>
      <c r="H22" s="206">
        <v>0</v>
      </c>
      <c r="I22" s="206">
        <v>0</v>
      </c>
      <c r="J22" s="206">
        <v>0</v>
      </c>
      <c r="K22" s="206">
        <v>2</v>
      </c>
      <c r="L22" s="206">
        <v>0</v>
      </c>
      <c r="M22" s="206">
        <v>0</v>
      </c>
      <c r="N22" s="206">
        <v>0</v>
      </c>
      <c r="O22" s="206">
        <f t="shared" si="1"/>
        <v>6</v>
      </c>
      <c r="P22" s="206">
        <f t="shared" si="0"/>
        <v>5</v>
      </c>
      <c r="Q22" s="206">
        <f t="shared" si="2"/>
        <v>11</v>
      </c>
      <c r="R22" s="1077" t="s">
        <v>452</v>
      </c>
      <c r="S22" s="1077"/>
    </row>
    <row r="23" spans="1:19" ht="15.75">
      <c r="A23" s="1088" t="s">
        <v>70</v>
      </c>
      <c r="B23" s="1088"/>
      <c r="C23" s="206">
        <v>1</v>
      </c>
      <c r="D23" s="206">
        <v>0</v>
      </c>
      <c r="E23" s="206">
        <v>0</v>
      </c>
      <c r="F23" s="206">
        <v>0</v>
      </c>
      <c r="G23" s="206">
        <v>0</v>
      </c>
      <c r="H23" s="206">
        <v>0</v>
      </c>
      <c r="I23" s="206">
        <v>1</v>
      </c>
      <c r="J23" s="206">
        <v>0</v>
      </c>
      <c r="K23" s="206">
        <v>0</v>
      </c>
      <c r="L23" s="206">
        <v>0</v>
      </c>
      <c r="M23" s="206">
        <v>4</v>
      </c>
      <c r="N23" s="206">
        <v>0</v>
      </c>
      <c r="O23" s="206">
        <f t="shared" si="1"/>
        <v>6</v>
      </c>
      <c r="P23" s="206">
        <f t="shared" si="0"/>
        <v>0</v>
      </c>
      <c r="Q23" s="206">
        <f t="shared" si="2"/>
        <v>6</v>
      </c>
      <c r="R23" s="1077" t="s">
        <v>204</v>
      </c>
      <c r="S23" s="1077"/>
    </row>
    <row r="24" spans="1:19" ht="15.75">
      <c r="A24" s="1088" t="s">
        <v>71</v>
      </c>
      <c r="B24" s="1088"/>
      <c r="C24" s="206">
        <v>1</v>
      </c>
      <c r="D24" s="206">
        <v>0</v>
      </c>
      <c r="E24" s="206">
        <v>0</v>
      </c>
      <c r="F24" s="206">
        <v>0</v>
      </c>
      <c r="G24" s="206">
        <v>0</v>
      </c>
      <c r="H24" s="206">
        <v>0</v>
      </c>
      <c r="I24" s="206">
        <v>0</v>
      </c>
      <c r="J24" s="206">
        <v>0</v>
      </c>
      <c r="K24" s="206">
        <v>1</v>
      </c>
      <c r="L24" s="206">
        <v>1</v>
      </c>
      <c r="M24" s="206">
        <v>0</v>
      </c>
      <c r="N24" s="206">
        <v>0</v>
      </c>
      <c r="O24" s="206">
        <f t="shared" si="1"/>
        <v>2</v>
      </c>
      <c r="P24" s="206">
        <f t="shared" si="0"/>
        <v>1</v>
      </c>
      <c r="Q24" s="206">
        <f t="shared" si="2"/>
        <v>3</v>
      </c>
      <c r="R24" s="1077" t="s">
        <v>205</v>
      </c>
      <c r="S24" s="1077"/>
    </row>
    <row r="25" spans="1:19" ht="15.75">
      <c r="A25" s="1088" t="s">
        <v>72</v>
      </c>
      <c r="B25" s="1088"/>
      <c r="C25" s="206">
        <v>0</v>
      </c>
      <c r="D25" s="206">
        <v>0</v>
      </c>
      <c r="E25" s="206">
        <v>0</v>
      </c>
      <c r="F25" s="206">
        <v>0</v>
      </c>
      <c r="G25" s="206">
        <v>0</v>
      </c>
      <c r="H25" s="206">
        <v>0</v>
      </c>
      <c r="I25" s="206">
        <v>0</v>
      </c>
      <c r="J25" s="206">
        <v>0</v>
      </c>
      <c r="K25" s="206">
        <v>0</v>
      </c>
      <c r="L25" s="206">
        <v>0</v>
      </c>
      <c r="M25" s="206">
        <v>0</v>
      </c>
      <c r="N25" s="206">
        <v>0</v>
      </c>
      <c r="O25" s="206">
        <f t="shared" si="1"/>
        <v>0</v>
      </c>
      <c r="P25" s="206">
        <f t="shared" si="0"/>
        <v>0</v>
      </c>
      <c r="Q25" s="206">
        <f t="shared" si="2"/>
        <v>0</v>
      </c>
      <c r="R25" s="1077" t="s">
        <v>206</v>
      </c>
      <c r="S25" s="1077"/>
    </row>
    <row r="26" spans="1:19" ht="15.75">
      <c r="A26" s="1217" t="s">
        <v>73</v>
      </c>
      <c r="B26" s="1217"/>
      <c r="C26" s="478">
        <v>0</v>
      </c>
      <c r="D26" s="478">
        <v>0</v>
      </c>
      <c r="E26" s="478">
        <v>0</v>
      </c>
      <c r="F26" s="478">
        <v>0</v>
      </c>
      <c r="G26" s="478">
        <v>0</v>
      </c>
      <c r="H26" s="478">
        <v>0</v>
      </c>
      <c r="I26" s="478">
        <v>0</v>
      </c>
      <c r="J26" s="478">
        <v>0</v>
      </c>
      <c r="K26" s="478">
        <v>0</v>
      </c>
      <c r="L26" s="478">
        <v>0</v>
      </c>
      <c r="M26" s="478">
        <v>0</v>
      </c>
      <c r="N26" s="478">
        <v>0</v>
      </c>
      <c r="O26" s="478">
        <f t="shared" si="1"/>
        <v>0</v>
      </c>
      <c r="P26" s="478">
        <f t="shared" si="0"/>
        <v>0</v>
      </c>
      <c r="Q26" s="478">
        <f t="shared" si="2"/>
        <v>0</v>
      </c>
      <c r="R26" s="1089" t="s">
        <v>382</v>
      </c>
      <c r="S26" s="1089"/>
    </row>
    <row r="27" spans="1:19" ht="15.75">
      <c r="A27" s="1073" t="s">
        <v>32</v>
      </c>
      <c r="B27" s="1073"/>
      <c r="C27" s="78">
        <f>SUM(C8:C26)</f>
        <v>69</v>
      </c>
      <c r="D27" s="78">
        <f t="shared" ref="D27:Q27" si="9">SUM(D8:D26)</f>
        <v>47</v>
      </c>
      <c r="E27" s="78">
        <f t="shared" si="9"/>
        <v>40</v>
      </c>
      <c r="F27" s="78">
        <f t="shared" si="9"/>
        <v>10</v>
      </c>
      <c r="G27" s="78">
        <f t="shared" si="9"/>
        <v>18</v>
      </c>
      <c r="H27" s="78">
        <f t="shared" si="9"/>
        <v>14</v>
      </c>
      <c r="I27" s="78">
        <f t="shared" si="9"/>
        <v>23</v>
      </c>
      <c r="J27" s="78">
        <f t="shared" si="9"/>
        <v>11</v>
      </c>
      <c r="K27" s="78">
        <f t="shared" si="9"/>
        <v>24</v>
      </c>
      <c r="L27" s="78">
        <f t="shared" si="9"/>
        <v>7</v>
      </c>
      <c r="M27" s="78">
        <f t="shared" si="9"/>
        <v>18</v>
      </c>
      <c r="N27" s="78">
        <f t="shared" si="9"/>
        <v>27</v>
      </c>
      <c r="O27" s="78">
        <f t="shared" si="9"/>
        <v>192</v>
      </c>
      <c r="P27" s="78">
        <f t="shared" si="9"/>
        <v>116</v>
      </c>
      <c r="Q27" s="78">
        <f t="shared" si="9"/>
        <v>308</v>
      </c>
      <c r="R27" s="1090" t="s">
        <v>181</v>
      </c>
      <c r="S27" s="1090"/>
    </row>
    <row r="116" spans="3:15">
      <c r="C116" s="258"/>
      <c r="D116" s="258"/>
      <c r="E116" s="258"/>
      <c r="F116" s="258"/>
      <c r="G116" s="258"/>
      <c r="H116" s="258"/>
      <c r="I116" s="258"/>
      <c r="J116" s="258"/>
      <c r="K116" s="258"/>
      <c r="L116" s="258"/>
      <c r="M116" s="258"/>
      <c r="N116" s="258"/>
      <c r="O116" s="258"/>
    </row>
    <row r="117" spans="3:15">
      <c r="C117" s="258"/>
      <c r="D117" s="258"/>
      <c r="E117" s="258"/>
      <c r="F117" s="258"/>
      <c r="G117" s="258"/>
      <c r="H117" s="258"/>
      <c r="I117" s="258"/>
      <c r="J117" s="258"/>
      <c r="K117" s="258"/>
      <c r="L117" s="258"/>
      <c r="M117" s="258"/>
      <c r="N117" s="258"/>
      <c r="O117" s="258"/>
    </row>
    <row r="118" spans="3:15">
      <c r="C118" s="258"/>
      <c r="D118" s="258"/>
      <c r="E118" s="258"/>
      <c r="F118" s="258"/>
      <c r="G118" s="258"/>
      <c r="H118" s="258"/>
      <c r="I118" s="258"/>
      <c r="J118" s="258"/>
      <c r="K118" s="258"/>
      <c r="L118" s="258"/>
      <c r="M118" s="258"/>
      <c r="N118" s="258"/>
      <c r="O118" s="258"/>
    </row>
    <row r="119" spans="3:15">
      <c r="C119" s="258"/>
      <c r="D119" s="258"/>
      <c r="E119" s="258"/>
      <c r="F119" s="258"/>
      <c r="G119" s="258"/>
      <c r="H119" s="258"/>
      <c r="I119" s="258"/>
      <c r="J119" s="258"/>
      <c r="K119" s="258"/>
      <c r="L119" s="258"/>
      <c r="M119" s="258"/>
      <c r="N119" s="258"/>
      <c r="O119" s="258"/>
    </row>
  </sheetData>
  <mergeCells count="22">
    <mergeCell ref="A1:S1"/>
    <mergeCell ref="A2:S2"/>
    <mergeCell ref="A4:B7"/>
    <mergeCell ref="C4:D4"/>
    <mergeCell ref="E4:F4"/>
    <mergeCell ref="G4:H4"/>
    <mergeCell ref="I4:J4"/>
    <mergeCell ref="K4:L4"/>
    <mergeCell ref="M4:N4"/>
    <mergeCell ref="O4:Q4"/>
    <mergeCell ref="O3:Q3"/>
    <mergeCell ref="A3:B3"/>
    <mergeCell ref="R4:S7"/>
    <mergeCell ref="S11:S16"/>
    <mergeCell ref="A11:A16"/>
    <mergeCell ref="C5:D5"/>
    <mergeCell ref="E5:F5"/>
    <mergeCell ref="G5:H5"/>
    <mergeCell ref="I5:J5"/>
    <mergeCell ref="K5:L5"/>
    <mergeCell ref="M5:N5"/>
    <mergeCell ref="O5:Q5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>
  <dimension ref="A1:S119"/>
  <sheetViews>
    <sheetView rightToLeft="1" workbookViewId="0">
      <selection sqref="A1:S27"/>
    </sheetView>
  </sheetViews>
  <sheetFormatPr defaultRowHeight="12.75"/>
  <cols>
    <col min="18" max="18" width="16.140625" customWidth="1"/>
  </cols>
  <sheetData>
    <row r="1" spans="1:19" ht="18">
      <c r="A1" s="1466" t="s">
        <v>590</v>
      </c>
      <c r="B1" s="1466"/>
      <c r="C1" s="1466"/>
      <c r="D1" s="1466"/>
      <c r="E1" s="1466"/>
      <c r="F1" s="1466"/>
      <c r="G1" s="1466"/>
      <c r="H1" s="1466"/>
      <c r="I1" s="1466"/>
      <c r="J1" s="1466"/>
      <c r="K1" s="1466"/>
      <c r="L1" s="1466"/>
      <c r="M1" s="1466"/>
      <c r="N1" s="1466"/>
      <c r="O1" s="1466"/>
      <c r="P1" s="1466"/>
      <c r="Q1" s="1466"/>
      <c r="R1" s="1466"/>
      <c r="S1" s="1466"/>
    </row>
    <row r="2" spans="1:19" ht="18">
      <c r="A2" s="1466" t="s">
        <v>586</v>
      </c>
      <c r="B2" s="1466"/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  <c r="N2" s="1466"/>
      <c r="O2" s="1466"/>
      <c r="P2" s="1466"/>
      <c r="Q2" s="1466"/>
      <c r="R2" s="1466"/>
      <c r="S2" s="1129"/>
    </row>
    <row r="3" spans="1:19" ht="18.75" thickBot="1">
      <c r="A3" s="1527" t="s">
        <v>311</v>
      </c>
      <c r="B3" s="1527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100"/>
      <c r="O3" s="100"/>
      <c r="P3" s="1527" t="s">
        <v>356</v>
      </c>
      <c r="Q3" s="1527"/>
      <c r="R3" s="1192"/>
      <c r="S3" s="1192"/>
    </row>
    <row r="4" spans="1:19" ht="32.25" customHeight="1" thickTop="1">
      <c r="A4" s="1430" t="s">
        <v>41</v>
      </c>
      <c r="B4" s="1430"/>
      <c r="C4" s="1440" t="s">
        <v>94</v>
      </c>
      <c r="D4" s="1440"/>
      <c r="E4" s="1440" t="s">
        <v>99</v>
      </c>
      <c r="F4" s="1440"/>
      <c r="G4" s="1440" t="s">
        <v>96</v>
      </c>
      <c r="H4" s="1440"/>
      <c r="I4" s="1440" t="s">
        <v>97</v>
      </c>
      <c r="J4" s="1440"/>
      <c r="K4" s="1440" t="s">
        <v>98</v>
      </c>
      <c r="L4" s="1440"/>
      <c r="M4" s="1440" t="s">
        <v>31</v>
      </c>
      <c r="N4" s="1440"/>
      <c r="O4" s="1440" t="s">
        <v>32</v>
      </c>
      <c r="P4" s="1440"/>
      <c r="Q4" s="1440"/>
      <c r="R4" s="1430" t="s">
        <v>180</v>
      </c>
      <c r="S4" s="1430"/>
    </row>
    <row r="5" spans="1:19" ht="47.25" customHeight="1">
      <c r="A5" s="1431"/>
      <c r="B5" s="1431"/>
      <c r="C5" s="1435" t="s">
        <v>269</v>
      </c>
      <c r="D5" s="1435"/>
      <c r="E5" s="1435" t="s">
        <v>263</v>
      </c>
      <c r="F5" s="1435"/>
      <c r="G5" s="1435" t="s">
        <v>270</v>
      </c>
      <c r="H5" s="1435"/>
      <c r="I5" s="1435" t="s">
        <v>265</v>
      </c>
      <c r="J5" s="1435"/>
      <c r="K5" s="1435" t="s">
        <v>271</v>
      </c>
      <c r="L5" s="1435"/>
      <c r="M5" s="1435" t="s">
        <v>268</v>
      </c>
      <c r="N5" s="1435"/>
      <c r="O5" s="1435" t="s">
        <v>181</v>
      </c>
      <c r="P5" s="1435"/>
      <c r="Q5" s="1435"/>
      <c r="R5" s="1431"/>
      <c r="S5" s="1431"/>
    </row>
    <row r="6" spans="1:19" ht="15.75">
      <c r="A6" s="1431"/>
      <c r="B6" s="1431"/>
      <c r="C6" s="382" t="s">
        <v>33</v>
      </c>
      <c r="D6" s="382" t="s">
        <v>34</v>
      </c>
      <c r="E6" s="382" t="s">
        <v>33</v>
      </c>
      <c r="F6" s="382" t="s">
        <v>34</v>
      </c>
      <c r="G6" s="382" t="s">
        <v>33</v>
      </c>
      <c r="H6" s="382" t="s">
        <v>34</v>
      </c>
      <c r="I6" s="382" t="s">
        <v>33</v>
      </c>
      <c r="J6" s="382" t="s">
        <v>34</v>
      </c>
      <c r="K6" s="382" t="s">
        <v>33</v>
      </c>
      <c r="L6" s="382" t="s">
        <v>34</v>
      </c>
      <c r="M6" s="382" t="s">
        <v>33</v>
      </c>
      <c r="N6" s="382" t="s">
        <v>34</v>
      </c>
      <c r="O6" s="382" t="s">
        <v>33</v>
      </c>
      <c r="P6" s="382" t="s">
        <v>34</v>
      </c>
      <c r="Q6" s="382" t="s">
        <v>35</v>
      </c>
      <c r="R6" s="1431"/>
      <c r="S6" s="1431"/>
    </row>
    <row r="7" spans="1:19" ht="16.5" thickBot="1">
      <c r="A7" s="1432"/>
      <c r="B7" s="1432"/>
      <c r="C7" s="383" t="s">
        <v>186</v>
      </c>
      <c r="D7" s="383" t="s">
        <v>185</v>
      </c>
      <c r="E7" s="383" t="s">
        <v>181</v>
      </c>
      <c r="F7" s="383" t="s">
        <v>186</v>
      </c>
      <c r="G7" s="383" t="s">
        <v>185</v>
      </c>
      <c r="H7" s="383" t="s">
        <v>181</v>
      </c>
      <c r="I7" s="383" t="s">
        <v>186</v>
      </c>
      <c r="J7" s="383" t="s">
        <v>185</v>
      </c>
      <c r="K7" s="383" t="s">
        <v>181</v>
      </c>
      <c r="L7" s="383" t="s">
        <v>186</v>
      </c>
      <c r="M7" s="383" t="s">
        <v>185</v>
      </c>
      <c r="N7" s="383" t="s">
        <v>181</v>
      </c>
      <c r="O7" s="383" t="s">
        <v>186</v>
      </c>
      <c r="P7" s="383" t="s">
        <v>185</v>
      </c>
      <c r="Q7" s="383" t="s">
        <v>181</v>
      </c>
      <c r="R7" s="1432"/>
      <c r="S7" s="1432"/>
    </row>
    <row r="8" spans="1:19" ht="16.5" thickTop="1">
      <c r="A8" s="1106" t="s">
        <v>54</v>
      </c>
      <c r="B8" s="1106"/>
      <c r="C8" s="411">
        <v>0</v>
      </c>
      <c r="D8" s="411">
        <v>0</v>
      </c>
      <c r="E8" s="411">
        <v>0</v>
      </c>
      <c r="F8" s="411">
        <v>0</v>
      </c>
      <c r="G8" s="411">
        <v>0</v>
      </c>
      <c r="H8" s="411">
        <v>0</v>
      </c>
      <c r="I8" s="411">
        <v>0</v>
      </c>
      <c r="J8" s="411">
        <v>0</v>
      </c>
      <c r="K8" s="411">
        <v>0</v>
      </c>
      <c r="L8" s="411">
        <v>0</v>
      </c>
      <c r="M8" s="411">
        <v>0</v>
      </c>
      <c r="N8" s="411">
        <v>0</v>
      </c>
      <c r="O8" s="411">
        <f t="shared" ref="O8:P26" si="0">M8+K8+I8+G8+E8+C8</f>
        <v>0</v>
      </c>
      <c r="P8" s="411">
        <f t="shared" si="0"/>
        <v>0</v>
      </c>
      <c r="Q8" s="202">
        <f t="shared" ref="Q8:Q27" si="1">SUM(O8:P8)</f>
        <v>0</v>
      </c>
      <c r="R8" s="1078" t="s">
        <v>449</v>
      </c>
      <c r="S8" s="1078"/>
    </row>
    <row r="9" spans="1:19" ht="15.75">
      <c r="A9" s="1088" t="s">
        <v>55</v>
      </c>
      <c r="B9" s="1088"/>
      <c r="C9" s="412">
        <v>0</v>
      </c>
      <c r="D9" s="412">
        <v>0</v>
      </c>
      <c r="E9" s="412">
        <v>0</v>
      </c>
      <c r="F9" s="412">
        <v>0</v>
      </c>
      <c r="G9" s="412">
        <v>0</v>
      </c>
      <c r="H9" s="412">
        <v>0</v>
      </c>
      <c r="I9" s="412">
        <v>0</v>
      </c>
      <c r="J9" s="412">
        <v>0</v>
      </c>
      <c r="K9" s="412">
        <v>0</v>
      </c>
      <c r="L9" s="412">
        <v>0</v>
      </c>
      <c r="M9" s="412">
        <v>0</v>
      </c>
      <c r="N9" s="412">
        <v>0</v>
      </c>
      <c r="O9" s="412">
        <f t="shared" si="0"/>
        <v>0</v>
      </c>
      <c r="P9" s="412">
        <f t="shared" si="0"/>
        <v>0</v>
      </c>
      <c r="Q9" s="393">
        <f t="shared" si="1"/>
        <v>0</v>
      </c>
      <c r="R9" s="1077" t="s">
        <v>191</v>
      </c>
      <c r="S9" s="1077"/>
    </row>
    <row r="10" spans="1:19" ht="15.75">
      <c r="A10" s="1088" t="s">
        <v>56</v>
      </c>
      <c r="B10" s="1088"/>
      <c r="C10" s="412">
        <v>0</v>
      </c>
      <c r="D10" s="412">
        <v>0</v>
      </c>
      <c r="E10" s="412">
        <v>0</v>
      </c>
      <c r="F10" s="412">
        <v>0</v>
      </c>
      <c r="G10" s="412">
        <v>0</v>
      </c>
      <c r="H10" s="412">
        <v>0</v>
      </c>
      <c r="I10" s="412">
        <v>0</v>
      </c>
      <c r="J10" s="412">
        <v>0</v>
      </c>
      <c r="K10" s="412">
        <v>0</v>
      </c>
      <c r="L10" s="412">
        <v>0</v>
      </c>
      <c r="M10" s="412">
        <v>0</v>
      </c>
      <c r="N10" s="412">
        <v>0</v>
      </c>
      <c r="O10" s="412">
        <f t="shared" si="0"/>
        <v>0</v>
      </c>
      <c r="P10" s="412">
        <f t="shared" si="0"/>
        <v>0</v>
      </c>
      <c r="Q10" s="393">
        <f t="shared" si="1"/>
        <v>0</v>
      </c>
      <c r="R10" s="1077" t="s">
        <v>192</v>
      </c>
      <c r="S10" s="1077"/>
    </row>
    <row r="11" spans="1:19" ht="21.75" customHeight="1">
      <c r="A11" s="1562" t="s">
        <v>461</v>
      </c>
      <c r="B11" s="381" t="s">
        <v>344</v>
      </c>
      <c r="C11" s="412">
        <v>2</v>
      </c>
      <c r="D11" s="412">
        <v>0</v>
      </c>
      <c r="E11" s="412">
        <v>0</v>
      </c>
      <c r="F11" s="412">
        <v>0</v>
      </c>
      <c r="G11" s="412">
        <v>1</v>
      </c>
      <c r="H11" s="412">
        <v>1</v>
      </c>
      <c r="I11" s="412">
        <v>1</v>
      </c>
      <c r="J11" s="412">
        <v>0</v>
      </c>
      <c r="K11" s="412">
        <v>1</v>
      </c>
      <c r="L11" s="412">
        <v>2</v>
      </c>
      <c r="M11" s="412">
        <v>0</v>
      </c>
      <c r="N11" s="412">
        <v>0</v>
      </c>
      <c r="O11" s="412">
        <f t="shared" si="0"/>
        <v>5</v>
      </c>
      <c r="P11" s="412">
        <f t="shared" si="0"/>
        <v>3</v>
      </c>
      <c r="Q11" s="393">
        <f t="shared" si="1"/>
        <v>8</v>
      </c>
      <c r="R11" s="204" t="s">
        <v>453</v>
      </c>
      <c r="S11" s="1441" t="s">
        <v>179</v>
      </c>
    </row>
    <row r="12" spans="1:19" ht="15.75">
      <c r="A12" s="1563"/>
      <c r="B12" s="381" t="s">
        <v>345</v>
      </c>
      <c r="C12" s="412">
        <v>1</v>
      </c>
      <c r="D12" s="412">
        <v>0</v>
      </c>
      <c r="E12" s="412">
        <v>0</v>
      </c>
      <c r="F12" s="412">
        <v>1</v>
      </c>
      <c r="G12" s="412">
        <v>0</v>
      </c>
      <c r="H12" s="412">
        <v>1</v>
      </c>
      <c r="I12" s="412">
        <v>0</v>
      </c>
      <c r="J12" s="412">
        <v>0</v>
      </c>
      <c r="K12" s="412">
        <v>0</v>
      </c>
      <c r="L12" s="412">
        <v>0</v>
      </c>
      <c r="M12" s="412">
        <v>0</v>
      </c>
      <c r="N12" s="412">
        <v>6</v>
      </c>
      <c r="O12" s="412">
        <f t="shared" si="0"/>
        <v>1</v>
      </c>
      <c r="P12" s="412">
        <f t="shared" si="0"/>
        <v>8</v>
      </c>
      <c r="Q12" s="393">
        <f t="shared" si="1"/>
        <v>9</v>
      </c>
      <c r="R12" s="204" t="s">
        <v>454</v>
      </c>
      <c r="S12" s="1442"/>
    </row>
    <row r="13" spans="1:19" ht="15.75">
      <c r="A13" s="1563"/>
      <c r="B13" s="381" t="s">
        <v>346</v>
      </c>
      <c r="C13" s="412">
        <v>0</v>
      </c>
      <c r="D13" s="412">
        <v>0</v>
      </c>
      <c r="E13" s="412">
        <v>0</v>
      </c>
      <c r="F13" s="412">
        <v>0</v>
      </c>
      <c r="G13" s="412">
        <v>0</v>
      </c>
      <c r="H13" s="412">
        <v>0</v>
      </c>
      <c r="I13" s="412">
        <v>0</v>
      </c>
      <c r="J13" s="412">
        <v>0</v>
      </c>
      <c r="K13" s="412">
        <v>0</v>
      </c>
      <c r="L13" s="412">
        <v>0</v>
      </c>
      <c r="M13" s="412">
        <v>0</v>
      </c>
      <c r="N13" s="412">
        <v>0</v>
      </c>
      <c r="O13" s="412">
        <f t="shared" si="0"/>
        <v>0</v>
      </c>
      <c r="P13" s="412">
        <f t="shared" si="0"/>
        <v>0</v>
      </c>
      <c r="Q13" s="393">
        <f t="shared" si="1"/>
        <v>0</v>
      </c>
      <c r="R13" s="204" t="s">
        <v>455</v>
      </c>
      <c r="S13" s="1442"/>
    </row>
    <row r="14" spans="1:19" ht="15.75">
      <c r="A14" s="1563"/>
      <c r="B14" s="381" t="s">
        <v>341</v>
      </c>
      <c r="C14" s="412">
        <v>0</v>
      </c>
      <c r="D14" s="412">
        <v>0</v>
      </c>
      <c r="E14" s="412">
        <v>0</v>
      </c>
      <c r="F14" s="412">
        <v>0</v>
      </c>
      <c r="G14" s="412">
        <v>0</v>
      </c>
      <c r="H14" s="412">
        <v>0</v>
      </c>
      <c r="I14" s="412">
        <v>0</v>
      </c>
      <c r="J14" s="412">
        <v>0</v>
      </c>
      <c r="K14" s="412">
        <v>0</v>
      </c>
      <c r="L14" s="412">
        <v>0</v>
      </c>
      <c r="M14" s="412">
        <v>0</v>
      </c>
      <c r="N14" s="412">
        <v>0</v>
      </c>
      <c r="O14" s="412">
        <f t="shared" si="0"/>
        <v>0</v>
      </c>
      <c r="P14" s="412">
        <f t="shared" si="0"/>
        <v>0</v>
      </c>
      <c r="Q14" s="393">
        <f t="shared" si="1"/>
        <v>0</v>
      </c>
      <c r="R14" s="204" t="s">
        <v>456</v>
      </c>
      <c r="S14" s="1442"/>
    </row>
    <row r="15" spans="1:19" ht="15.75">
      <c r="A15" s="1563"/>
      <c r="B15" s="381" t="s">
        <v>342</v>
      </c>
      <c r="C15" s="412">
        <v>0</v>
      </c>
      <c r="D15" s="412">
        <v>0</v>
      </c>
      <c r="E15" s="412">
        <v>0</v>
      </c>
      <c r="F15" s="412">
        <v>0</v>
      </c>
      <c r="G15" s="412">
        <v>0</v>
      </c>
      <c r="H15" s="412">
        <v>0</v>
      </c>
      <c r="I15" s="412">
        <v>0</v>
      </c>
      <c r="J15" s="412">
        <v>0</v>
      </c>
      <c r="K15" s="412">
        <v>0</v>
      </c>
      <c r="L15" s="412">
        <v>0</v>
      </c>
      <c r="M15" s="412">
        <v>1</v>
      </c>
      <c r="N15" s="412">
        <v>0</v>
      </c>
      <c r="O15" s="412">
        <f t="shared" si="0"/>
        <v>1</v>
      </c>
      <c r="P15" s="412">
        <f t="shared" si="0"/>
        <v>0</v>
      </c>
      <c r="Q15" s="393">
        <f t="shared" si="1"/>
        <v>1</v>
      </c>
      <c r="R15" s="204" t="s">
        <v>457</v>
      </c>
      <c r="S15" s="1442"/>
    </row>
    <row r="16" spans="1:19" ht="15.75">
      <c r="A16" s="1565"/>
      <c r="B16" s="381" t="s">
        <v>343</v>
      </c>
      <c r="C16" s="412">
        <v>0</v>
      </c>
      <c r="D16" s="412">
        <v>0</v>
      </c>
      <c r="E16" s="412">
        <v>0</v>
      </c>
      <c r="F16" s="412">
        <v>0</v>
      </c>
      <c r="G16" s="412">
        <v>0</v>
      </c>
      <c r="H16" s="412">
        <v>0</v>
      </c>
      <c r="I16" s="412">
        <v>0</v>
      </c>
      <c r="J16" s="412">
        <v>0</v>
      </c>
      <c r="K16" s="412">
        <v>0</v>
      </c>
      <c r="L16" s="412">
        <v>0</v>
      </c>
      <c r="M16" s="412">
        <v>0</v>
      </c>
      <c r="N16" s="412">
        <v>0</v>
      </c>
      <c r="O16" s="412">
        <f t="shared" si="0"/>
        <v>0</v>
      </c>
      <c r="P16" s="412">
        <f t="shared" si="0"/>
        <v>0</v>
      </c>
      <c r="Q16" s="393">
        <f t="shared" si="1"/>
        <v>0</v>
      </c>
      <c r="R16" s="204" t="s">
        <v>458</v>
      </c>
      <c r="S16" s="1443"/>
    </row>
    <row r="17" spans="1:19" ht="15.75">
      <c r="A17" s="462" t="s">
        <v>64</v>
      </c>
      <c r="B17" s="390"/>
      <c r="C17" s="441">
        <v>0</v>
      </c>
      <c r="D17" s="479">
        <v>0</v>
      </c>
      <c r="E17" s="479">
        <v>0</v>
      </c>
      <c r="F17" s="479">
        <v>0</v>
      </c>
      <c r="G17" s="479">
        <v>0</v>
      </c>
      <c r="H17" s="479">
        <v>0</v>
      </c>
      <c r="I17" s="479">
        <v>0</v>
      </c>
      <c r="J17" s="479">
        <v>0</v>
      </c>
      <c r="K17" s="479">
        <v>0</v>
      </c>
      <c r="L17" s="479">
        <v>0</v>
      </c>
      <c r="M17" s="480">
        <v>0</v>
      </c>
      <c r="N17" s="480">
        <v>0</v>
      </c>
      <c r="O17" s="480">
        <f t="shared" ref="O17" si="2">M17+K17+I17+G17+E17+C17</f>
        <v>0</v>
      </c>
      <c r="P17" s="480">
        <f t="shared" ref="P17" si="3">N17+L17+J17+H17+F17+D17</f>
        <v>0</v>
      </c>
      <c r="Q17" s="395">
        <f t="shared" ref="Q17" si="4">SUM(O17:P17)</f>
        <v>0</v>
      </c>
      <c r="R17" s="1378" t="s">
        <v>367</v>
      </c>
      <c r="S17" s="1378"/>
    </row>
    <row r="18" spans="1:19" ht="15.75">
      <c r="A18" s="1088" t="s">
        <v>65</v>
      </c>
      <c r="B18" s="1088"/>
      <c r="C18" s="412">
        <v>0</v>
      </c>
      <c r="D18" s="412">
        <v>0</v>
      </c>
      <c r="E18" s="412">
        <v>0</v>
      </c>
      <c r="F18" s="412">
        <v>0</v>
      </c>
      <c r="G18" s="412">
        <v>0</v>
      </c>
      <c r="H18" s="412">
        <v>0</v>
      </c>
      <c r="I18" s="412">
        <v>0</v>
      </c>
      <c r="J18" s="412">
        <v>0</v>
      </c>
      <c r="K18" s="412">
        <v>0</v>
      </c>
      <c r="L18" s="412">
        <v>0</v>
      </c>
      <c r="M18" s="412">
        <v>0</v>
      </c>
      <c r="N18" s="412">
        <v>0</v>
      </c>
      <c r="O18" s="412">
        <f t="shared" si="0"/>
        <v>0</v>
      </c>
      <c r="P18" s="412">
        <f t="shared" si="0"/>
        <v>0</v>
      </c>
      <c r="Q18" s="393">
        <f t="shared" si="1"/>
        <v>0</v>
      </c>
      <c r="R18" s="1077" t="s">
        <v>199</v>
      </c>
      <c r="S18" s="1077"/>
    </row>
    <row r="19" spans="1:19" ht="15.75">
      <c r="A19" s="1088" t="s">
        <v>66</v>
      </c>
      <c r="B19" s="1088"/>
      <c r="C19" s="412">
        <v>0</v>
      </c>
      <c r="D19" s="412">
        <v>0</v>
      </c>
      <c r="E19" s="412">
        <v>1</v>
      </c>
      <c r="F19" s="412">
        <v>0</v>
      </c>
      <c r="G19" s="412">
        <v>0</v>
      </c>
      <c r="H19" s="412">
        <v>0</v>
      </c>
      <c r="I19" s="412">
        <v>0</v>
      </c>
      <c r="J19" s="412">
        <v>0</v>
      </c>
      <c r="K19" s="412">
        <v>0</v>
      </c>
      <c r="L19" s="412">
        <v>0</v>
      </c>
      <c r="M19" s="412">
        <v>1</v>
      </c>
      <c r="N19" s="412">
        <v>0</v>
      </c>
      <c r="O19" s="412">
        <f t="shared" si="0"/>
        <v>2</v>
      </c>
      <c r="P19" s="412">
        <f t="shared" si="0"/>
        <v>0</v>
      </c>
      <c r="Q19" s="393">
        <f t="shared" si="1"/>
        <v>2</v>
      </c>
      <c r="R19" s="1077" t="s">
        <v>200</v>
      </c>
      <c r="S19" s="1077"/>
    </row>
    <row r="20" spans="1:19" ht="15.75">
      <c r="A20" s="1088" t="s">
        <v>67</v>
      </c>
      <c r="B20" s="1088"/>
      <c r="C20" s="412">
        <v>0</v>
      </c>
      <c r="D20" s="412">
        <v>1</v>
      </c>
      <c r="E20" s="412">
        <v>0</v>
      </c>
      <c r="F20" s="412">
        <v>0</v>
      </c>
      <c r="G20" s="412">
        <v>0</v>
      </c>
      <c r="H20" s="412">
        <v>0</v>
      </c>
      <c r="I20" s="412">
        <v>0</v>
      </c>
      <c r="J20" s="412">
        <v>0</v>
      </c>
      <c r="K20" s="412">
        <v>0</v>
      </c>
      <c r="L20" s="412">
        <v>0</v>
      </c>
      <c r="M20" s="412">
        <v>1</v>
      </c>
      <c r="N20" s="412">
        <v>3</v>
      </c>
      <c r="O20" s="412">
        <f t="shared" si="0"/>
        <v>1</v>
      </c>
      <c r="P20" s="412">
        <f t="shared" si="0"/>
        <v>4</v>
      </c>
      <c r="Q20" s="393">
        <f t="shared" si="1"/>
        <v>5</v>
      </c>
      <c r="R20" s="1077" t="s">
        <v>450</v>
      </c>
      <c r="S20" s="1077"/>
    </row>
    <row r="21" spans="1:19" ht="15.75">
      <c r="A21" s="1088" t="s">
        <v>137</v>
      </c>
      <c r="B21" s="1088"/>
      <c r="C21" s="412">
        <v>0</v>
      </c>
      <c r="D21" s="412">
        <v>0</v>
      </c>
      <c r="E21" s="412">
        <v>0</v>
      </c>
      <c r="F21" s="412">
        <v>0</v>
      </c>
      <c r="G21" s="412">
        <v>1</v>
      </c>
      <c r="H21" s="412">
        <v>0</v>
      </c>
      <c r="I21" s="412">
        <v>0</v>
      </c>
      <c r="J21" s="412">
        <v>0</v>
      </c>
      <c r="K21" s="412">
        <v>0</v>
      </c>
      <c r="L21" s="412">
        <v>0</v>
      </c>
      <c r="M21" s="412">
        <v>0</v>
      </c>
      <c r="N21" s="412">
        <v>0</v>
      </c>
      <c r="O21" s="412">
        <f t="shared" si="0"/>
        <v>1</v>
      </c>
      <c r="P21" s="412">
        <f t="shared" si="0"/>
        <v>0</v>
      </c>
      <c r="Q21" s="393">
        <f t="shared" si="1"/>
        <v>1</v>
      </c>
      <c r="R21" s="1077" t="s">
        <v>451</v>
      </c>
      <c r="S21" s="1077"/>
    </row>
    <row r="22" spans="1:19" ht="15.75">
      <c r="A22" s="1088" t="s">
        <v>69</v>
      </c>
      <c r="B22" s="1088"/>
      <c r="C22" s="412">
        <v>0</v>
      </c>
      <c r="D22" s="412">
        <v>6</v>
      </c>
      <c r="E22" s="412">
        <v>0</v>
      </c>
      <c r="F22" s="412">
        <v>0</v>
      </c>
      <c r="G22" s="412">
        <v>0</v>
      </c>
      <c r="H22" s="412">
        <v>0</v>
      </c>
      <c r="I22" s="412">
        <v>0</v>
      </c>
      <c r="J22" s="412">
        <v>0</v>
      </c>
      <c r="K22" s="412">
        <v>0</v>
      </c>
      <c r="L22" s="412">
        <v>0</v>
      </c>
      <c r="M22" s="412">
        <v>4</v>
      </c>
      <c r="N22" s="412">
        <v>0</v>
      </c>
      <c r="O22" s="412">
        <f t="shared" si="0"/>
        <v>4</v>
      </c>
      <c r="P22" s="412">
        <f t="shared" si="0"/>
        <v>6</v>
      </c>
      <c r="Q22" s="393">
        <f t="shared" si="1"/>
        <v>10</v>
      </c>
      <c r="R22" s="1077" t="s">
        <v>452</v>
      </c>
      <c r="S22" s="1077"/>
    </row>
    <row r="23" spans="1:19" ht="15.75">
      <c r="A23" s="1088" t="s">
        <v>70</v>
      </c>
      <c r="B23" s="1088"/>
      <c r="C23" s="412">
        <v>1</v>
      </c>
      <c r="D23" s="412">
        <v>0</v>
      </c>
      <c r="E23" s="412">
        <v>0</v>
      </c>
      <c r="F23" s="412">
        <v>0</v>
      </c>
      <c r="G23" s="412">
        <v>0</v>
      </c>
      <c r="H23" s="412">
        <v>0</v>
      </c>
      <c r="I23" s="412">
        <v>0</v>
      </c>
      <c r="J23" s="412">
        <v>0</v>
      </c>
      <c r="K23" s="412">
        <v>0</v>
      </c>
      <c r="L23" s="412">
        <v>0</v>
      </c>
      <c r="M23" s="412">
        <v>0</v>
      </c>
      <c r="N23" s="412">
        <v>0</v>
      </c>
      <c r="O23" s="412">
        <f t="shared" si="0"/>
        <v>1</v>
      </c>
      <c r="P23" s="412">
        <f t="shared" si="0"/>
        <v>0</v>
      </c>
      <c r="Q23" s="393">
        <f t="shared" si="1"/>
        <v>1</v>
      </c>
      <c r="R23" s="1077" t="s">
        <v>204</v>
      </c>
      <c r="S23" s="1077"/>
    </row>
    <row r="24" spans="1:19" ht="15.75">
      <c r="A24" s="1088" t="s">
        <v>71</v>
      </c>
      <c r="B24" s="1088"/>
      <c r="C24" s="412">
        <v>0</v>
      </c>
      <c r="D24" s="412">
        <v>0</v>
      </c>
      <c r="E24" s="412">
        <v>0</v>
      </c>
      <c r="F24" s="412">
        <v>0</v>
      </c>
      <c r="G24" s="412">
        <v>0</v>
      </c>
      <c r="H24" s="412">
        <v>0</v>
      </c>
      <c r="I24" s="412">
        <v>0</v>
      </c>
      <c r="J24" s="412">
        <v>0</v>
      </c>
      <c r="K24" s="412">
        <v>0</v>
      </c>
      <c r="L24" s="412">
        <v>0</v>
      </c>
      <c r="M24" s="412">
        <v>0</v>
      </c>
      <c r="N24" s="412">
        <v>0</v>
      </c>
      <c r="O24" s="412">
        <f t="shared" si="0"/>
        <v>0</v>
      </c>
      <c r="P24" s="412">
        <f t="shared" si="0"/>
        <v>0</v>
      </c>
      <c r="Q24" s="393">
        <f t="shared" si="1"/>
        <v>0</v>
      </c>
      <c r="R24" s="1077" t="s">
        <v>205</v>
      </c>
      <c r="S24" s="1077"/>
    </row>
    <row r="25" spans="1:19" ht="15.75">
      <c r="A25" s="1088" t="s">
        <v>72</v>
      </c>
      <c r="B25" s="1088"/>
      <c r="C25" s="412">
        <v>0</v>
      </c>
      <c r="D25" s="412">
        <v>0</v>
      </c>
      <c r="E25" s="412">
        <v>0</v>
      </c>
      <c r="F25" s="412">
        <v>0</v>
      </c>
      <c r="G25" s="412">
        <v>0</v>
      </c>
      <c r="H25" s="412">
        <v>0</v>
      </c>
      <c r="I25" s="412">
        <v>0</v>
      </c>
      <c r="J25" s="412">
        <v>0</v>
      </c>
      <c r="K25" s="412">
        <v>0</v>
      </c>
      <c r="L25" s="412">
        <v>0</v>
      </c>
      <c r="M25" s="412">
        <v>0</v>
      </c>
      <c r="N25" s="412">
        <v>0</v>
      </c>
      <c r="O25" s="412">
        <f t="shared" si="0"/>
        <v>0</v>
      </c>
      <c r="P25" s="412">
        <f t="shared" si="0"/>
        <v>0</v>
      </c>
      <c r="Q25" s="393">
        <f t="shared" si="1"/>
        <v>0</v>
      </c>
      <c r="R25" s="1077" t="s">
        <v>206</v>
      </c>
      <c r="S25" s="1077"/>
    </row>
    <row r="26" spans="1:19" ht="15.75">
      <c r="A26" s="1104" t="s">
        <v>73</v>
      </c>
      <c r="B26" s="1104"/>
      <c r="C26" s="415">
        <v>0</v>
      </c>
      <c r="D26" s="415">
        <v>0</v>
      </c>
      <c r="E26" s="415">
        <v>0</v>
      </c>
      <c r="F26" s="415">
        <v>0</v>
      </c>
      <c r="G26" s="415">
        <v>0</v>
      </c>
      <c r="H26" s="415">
        <v>0</v>
      </c>
      <c r="I26" s="415">
        <v>0</v>
      </c>
      <c r="J26" s="415">
        <v>0</v>
      </c>
      <c r="K26" s="415">
        <v>0</v>
      </c>
      <c r="L26" s="415">
        <v>0</v>
      </c>
      <c r="M26" s="415">
        <v>0</v>
      </c>
      <c r="N26" s="415">
        <v>0</v>
      </c>
      <c r="O26" s="415">
        <f t="shared" si="0"/>
        <v>0</v>
      </c>
      <c r="P26" s="415">
        <f t="shared" si="0"/>
        <v>0</v>
      </c>
      <c r="Q26" s="360">
        <f t="shared" si="1"/>
        <v>0</v>
      </c>
      <c r="R26" s="1089" t="s">
        <v>382</v>
      </c>
      <c r="S26" s="1089"/>
    </row>
    <row r="27" spans="1:19" ht="15.75">
      <c r="A27" s="1073" t="s">
        <v>32</v>
      </c>
      <c r="B27" s="1073"/>
      <c r="C27" s="79">
        <f t="shared" ref="C27:N27" si="5">SUM(C8:C26)</f>
        <v>4</v>
      </c>
      <c r="D27" s="79">
        <f t="shared" si="5"/>
        <v>7</v>
      </c>
      <c r="E27" s="79">
        <f t="shared" si="5"/>
        <v>1</v>
      </c>
      <c r="F27" s="79">
        <f t="shared" si="5"/>
        <v>1</v>
      </c>
      <c r="G27" s="79">
        <f t="shared" si="5"/>
        <v>2</v>
      </c>
      <c r="H27" s="79">
        <f t="shared" si="5"/>
        <v>2</v>
      </c>
      <c r="I27" s="79">
        <f t="shared" si="5"/>
        <v>1</v>
      </c>
      <c r="J27" s="79">
        <f t="shared" si="5"/>
        <v>0</v>
      </c>
      <c r="K27" s="79">
        <f t="shared" si="5"/>
        <v>1</v>
      </c>
      <c r="L27" s="79">
        <f t="shared" si="5"/>
        <v>2</v>
      </c>
      <c r="M27" s="79">
        <f t="shared" si="5"/>
        <v>7</v>
      </c>
      <c r="N27" s="79">
        <f t="shared" si="5"/>
        <v>9</v>
      </c>
      <c r="O27" s="79">
        <f>SUM(M27,K27,I27,G27,E27,C27)</f>
        <v>16</v>
      </c>
      <c r="P27" s="79">
        <f>SUM(N27,L27,J27,H27,F27,D27)</f>
        <v>21</v>
      </c>
      <c r="Q27" s="81">
        <f t="shared" si="1"/>
        <v>37</v>
      </c>
      <c r="R27" s="1090" t="s">
        <v>181</v>
      </c>
      <c r="S27" s="1090"/>
    </row>
    <row r="116" spans="3:15"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spans="3:15"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spans="3:15"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spans="3:15"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</sheetData>
  <mergeCells count="22">
    <mergeCell ref="A1:S1"/>
    <mergeCell ref="A2:R2"/>
    <mergeCell ref="A3:B3"/>
    <mergeCell ref="P3:Q3"/>
    <mergeCell ref="A4:B7"/>
    <mergeCell ref="C4:D4"/>
    <mergeCell ref="E4:F4"/>
    <mergeCell ref="G4:H4"/>
    <mergeCell ref="I4:J4"/>
    <mergeCell ref="K4:L4"/>
    <mergeCell ref="A11:A16"/>
    <mergeCell ref="S11:S16"/>
    <mergeCell ref="C5:D5"/>
    <mergeCell ref="E5:F5"/>
    <mergeCell ref="G5:H5"/>
    <mergeCell ref="I5:J5"/>
    <mergeCell ref="K5:L5"/>
    <mergeCell ref="M5:N5"/>
    <mergeCell ref="O5:Q5"/>
    <mergeCell ref="M4:N4"/>
    <mergeCell ref="O4:Q4"/>
    <mergeCell ref="R4:S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dimension ref="A1:S119"/>
  <sheetViews>
    <sheetView rightToLeft="1" workbookViewId="0">
      <selection sqref="A1:S27"/>
    </sheetView>
  </sheetViews>
  <sheetFormatPr defaultRowHeight="12.75"/>
  <cols>
    <col min="18" max="18" width="16.42578125" customWidth="1"/>
  </cols>
  <sheetData>
    <row r="1" spans="1:19" ht="18">
      <c r="A1" s="1456" t="s">
        <v>401</v>
      </c>
      <c r="B1" s="1456"/>
      <c r="C1" s="1456"/>
      <c r="D1" s="1456"/>
      <c r="E1" s="1456"/>
      <c r="F1" s="1456"/>
      <c r="G1" s="1456"/>
      <c r="H1" s="1456"/>
      <c r="I1" s="1456"/>
      <c r="J1" s="1456"/>
      <c r="K1" s="1456"/>
      <c r="L1" s="1456"/>
      <c r="M1" s="1456"/>
      <c r="N1" s="1456"/>
      <c r="O1" s="1456"/>
      <c r="P1" s="1456"/>
      <c r="Q1" s="1456"/>
      <c r="R1" s="1456"/>
      <c r="S1" s="1456"/>
    </row>
    <row r="2" spans="1:19" ht="18">
      <c r="A2" s="1466" t="s">
        <v>424</v>
      </c>
      <c r="B2" s="1466"/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  <c r="N2" s="1466"/>
      <c r="O2" s="1466"/>
      <c r="P2" s="1466"/>
      <c r="Q2" s="1466"/>
      <c r="R2" s="1466"/>
      <c r="S2" s="1466"/>
    </row>
    <row r="3" spans="1:19" ht="18.75" thickBot="1">
      <c r="A3" s="1085" t="s">
        <v>532</v>
      </c>
      <c r="B3" s="1085"/>
      <c r="C3" s="1085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1467" t="s">
        <v>1141</v>
      </c>
      <c r="R3" s="1467"/>
      <c r="S3" s="1133"/>
    </row>
    <row r="4" spans="1:19" ht="32.25" customHeight="1" thickTop="1">
      <c r="A4" s="1430" t="s">
        <v>41</v>
      </c>
      <c r="B4" s="1430"/>
      <c r="C4" s="1440" t="s">
        <v>94</v>
      </c>
      <c r="D4" s="1440"/>
      <c r="E4" s="1440" t="s">
        <v>99</v>
      </c>
      <c r="F4" s="1440"/>
      <c r="G4" s="1440" t="s">
        <v>96</v>
      </c>
      <c r="H4" s="1440"/>
      <c r="I4" s="1440" t="s">
        <v>97</v>
      </c>
      <c r="J4" s="1440"/>
      <c r="K4" s="1440" t="s">
        <v>98</v>
      </c>
      <c r="L4" s="1440"/>
      <c r="M4" s="1440" t="s">
        <v>31</v>
      </c>
      <c r="N4" s="1440"/>
      <c r="O4" s="1440" t="s">
        <v>32</v>
      </c>
      <c r="P4" s="1440"/>
      <c r="Q4" s="1440"/>
      <c r="R4" s="1430" t="s">
        <v>180</v>
      </c>
      <c r="S4" s="1430"/>
    </row>
    <row r="5" spans="1:19" ht="47.25" customHeight="1">
      <c r="A5" s="1431"/>
      <c r="B5" s="1431"/>
      <c r="C5" s="1435" t="s">
        <v>262</v>
      </c>
      <c r="D5" s="1435"/>
      <c r="E5" s="1435" t="s">
        <v>263</v>
      </c>
      <c r="F5" s="1435"/>
      <c r="G5" s="1435" t="s">
        <v>264</v>
      </c>
      <c r="H5" s="1435"/>
      <c r="I5" s="1435" t="s">
        <v>265</v>
      </c>
      <c r="J5" s="1435"/>
      <c r="K5" s="1435" t="s">
        <v>261</v>
      </c>
      <c r="L5" s="1435"/>
      <c r="M5" s="1435" t="s">
        <v>268</v>
      </c>
      <c r="N5" s="1435"/>
      <c r="O5" s="1435" t="s">
        <v>181</v>
      </c>
      <c r="P5" s="1435"/>
      <c r="Q5" s="1435"/>
      <c r="R5" s="1431"/>
      <c r="S5" s="1431"/>
    </row>
    <row r="6" spans="1:19" ht="15.75">
      <c r="A6" s="1431"/>
      <c r="B6" s="1431"/>
      <c r="C6" s="382" t="s">
        <v>33</v>
      </c>
      <c r="D6" s="382" t="s">
        <v>34</v>
      </c>
      <c r="E6" s="382" t="s">
        <v>33</v>
      </c>
      <c r="F6" s="382" t="s">
        <v>34</v>
      </c>
      <c r="G6" s="382" t="s">
        <v>33</v>
      </c>
      <c r="H6" s="382" t="s">
        <v>34</v>
      </c>
      <c r="I6" s="382" t="s">
        <v>33</v>
      </c>
      <c r="J6" s="382" t="s">
        <v>34</v>
      </c>
      <c r="K6" s="382" t="s">
        <v>33</v>
      </c>
      <c r="L6" s="382" t="s">
        <v>34</v>
      </c>
      <c r="M6" s="382" t="s">
        <v>33</v>
      </c>
      <c r="N6" s="382" t="s">
        <v>34</v>
      </c>
      <c r="O6" s="382" t="s">
        <v>33</v>
      </c>
      <c r="P6" s="382" t="s">
        <v>34</v>
      </c>
      <c r="Q6" s="382" t="s">
        <v>32</v>
      </c>
      <c r="R6" s="1431"/>
      <c r="S6" s="1431"/>
    </row>
    <row r="7" spans="1:19" ht="16.5" thickBot="1">
      <c r="A7" s="1432"/>
      <c r="B7" s="1432"/>
      <c r="C7" s="383" t="s">
        <v>186</v>
      </c>
      <c r="D7" s="383" t="s">
        <v>185</v>
      </c>
      <c r="E7" s="383" t="s">
        <v>186</v>
      </c>
      <c r="F7" s="383" t="s">
        <v>185</v>
      </c>
      <c r="G7" s="383" t="s">
        <v>186</v>
      </c>
      <c r="H7" s="383" t="s">
        <v>185</v>
      </c>
      <c r="I7" s="383" t="s">
        <v>186</v>
      </c>
      <c r="J7" s="383" t="s">
        <v>185</v>
      </c>
      <c r="K7" s="383" t="s">
        <v>186</v>
      </c>
      <c r="L7" s="383" t="s">
        <v>185</v>
      </c>
      <c r="M7" s="383" t="s">
        <v>186</v>
      </c>
      <c r="N7" s="383" t="s">
        <v>185</v>
      </c>
      <c r="O7" s="383" t="s">
        <v>186</v>
      </c>
      <c r="P7" s="383" t="s">
        <v>185</v>
      </c>
      <c r="Q7" s="383" t="s">
        <v>181</v>
      </c>
      <c r="R7" s="1432"/>
      <c r="S7" s="1432"/>
    </row>
    <row r="8" spans="1:19" ht="16.5" thickTop="1">
      <c r="A8" s="1248" t="s">
        <v>54</v>
      </c>
      <c r="B8" s="1248"/>
      <c r="C8" s="413">
        <v>0</v>
      </c>
      <c r="D8" s="413">
        <v>0</v>
      </c>
      <c r="E8" s="413">
        <v>0</v>
      </c>
      <c r="F8" s="413">
        <v>0</v>
      </c>
      <c r="G8" s="413">
        <v>1</v>
      </c>
      <c r="H8" s="413">
        <v>0</v>
      </c>
      <c r="I8" s="481">
        <v>0</v>
      </c>
      <c r="J8" s="481">
        <v>0</v>
      </c>
      <c r="K8" s="481">
        <v>0</v>
      </c>
      <c r="L8" s="481">
        <v>0</v>
      </c>
      <c r="M8" s="481">
        <v>0</v>
      </c>
      <c r="N8" s="481">
        <v>0</v>
      </c>
      <c r="O8" s="481">
        <f>SUM(M8,K8,I8,G8,E8,C8)</f>
        <v>1</v>
      </c>
      <c r="P8" s="481">
        <f>SUM(N8,L8,J8,H8,F8,D8)</f>
        <v>0</v>
      </c>
      <c r="Q8" s="396">
        <f>SUM(O8:P8)</f>
        <v>1</v>
      </c>
      <c r="R8" s="1078" t="s">
        <v>449</v>
      </c>
      <c r="S8" s="1078"/>
    </row>
    <row r="9" spans="1:19" ht="15.75">
      <c r="A9" s="1088" t="s">
        <v>55</v>
      </c>
      <c r="B9" s="1088"/>
      <c r="C9" s="414">
        <v>1</v>
      </c>
      <c r="D9" s="414">
        <v>1</v>
      </c>
      <c r="E9" s="414">
        <v>0</v>
      </c>
      <c r="F9" s="414">
        <v>2</v>
      </c>
      <c r="G9" s="414">
        <v>2</v>
      </c>
      <c r="H9" s="414">
        <v>1</v>
      </c>
      <c r="I9" s="414">
        <v>0</v>
      </c>
      <c r="J9" s="414">
        <v>0</v>
      </c>
      <c r="K9" s="414">
        <v>2</v>
      </c>
      <c r="L9" s="414">
        <v>1</v>
      </c>
      <c r="M9" s="414">
        <v>4</v>
      </c>
      <c r="N9" s="414">
        <v>0</v>
      </c>
      <c r="O9" s="414">
        <f>SUM(M9,K9,I9,G9,E9,C9)</f>
        <v>9</v>
      </c>
      <c r="P9" s="414">
        <f t="shared" ref="P9:P25" si="0">SUM(N9,L9,J9,H9,F9,D9)</f>
        <v>5</v>
      </c>
      <c r="Q9" s="414">
        <f>SUM(O9:P9)</f>
        <v>14</v>
      </c>
      <c r="R9" s="1077" t="s">
        <v>191</v>
      </c>
      <c r="S9" s="1077"/>
    </row>
    <row r="10" spans="1:19" ht="15.75">
      <c r="A10" s="1088" t="s">
        <v>56</v>
      </c>
      <c r="B10" s="1088"/>
      <c r="C10" s="414">
        <v>1</v>
      </c>
      <c r="D10" s="414">
        <v>0</v>
      </c>
      <c r="E10" s="414">
        <v>0</v>
      </c>
      <c r="F10" s="414">
        <v>1</v>
      </c>
      <c r="G10" s="414">
        <v>0</v>
      </c>
      <c r="H10" s="414">
        <v>0</v>
      </c>
      <c r="I10" s="414">
        <v>0</v>
      </c>
      <c r="J10" s="414">
        <v>0</v>
      </c>
      <c r="K10" s="414">
        <v>1</v>
      </c>
      <c r="L10" s="414">
        <v>1</v>
      </c>
      <c r="M10" s="414">
        <v>0</v>
      </c>
      <c r="N10" s="414">
        <v>0</v>
      </c>
      <c r="O10" s="414">
        <f t="shared" ref="O10:P26" si="1">SUM(M10,K10,I10,G10,E10,C10)</f>
        <v>2</v>
      </c>
      <c r="P10" s="414">
        <f t="shared" si="0"/>
        <v>2</v>
      </c>
      <c r="Q10" s="414">
        <f t="shared" ref="Q10:Q26" si="2">SUM(O10:P10)</f>
        <v>4</v>
      </c>
      <c r="R10" s="1077" t="s">
        <v>192</v>
      </c>
      <c r="S10" s="1077"/>
    </row>
    <row r="11" spans="1:19" ht="21.75" customHeight="1">
      <c r="A11" s="1562" t="s">
        <v>461</v>
      </c>
      <c r="B11" s="381" t="s">
        <v>344</v>
      </c>
      <c r="C11" s="414">
        <v>3</v>
      </c>
      <c r="D11" s="414">
        <v>1</v>
      </c>
      <c r="E11" s="414">
        <v>1</v>
      </c>
      <c r="F11" s="414">
        <v>2</v>
      </c>
      <c r="G11" s="414">
        <v>0</v>
      </c>
      <c r="H11" s="414">
        <v>1</v>
      </c>
      <c r="I11" s="414">
        <v>1</v>
      </c>
      <c r="J11" s="414">
        <v>0</v>
      </c>
      <c r="K11" s="414">
        <v>1</v>
      </c>
      <c r="L11" s="414">
        <v>3</v>
      </c>
      <c r="M11" s="414">
        <v>3</v>
      </c>
      <c r="N11" s="414">
        <v>0</v>
      </c>
      <c r="O11" s="414">
        <f t="shared" si="1"/>
        <v>9</v>
      </c>
      <c r="P11" s="414">
        <f t="shared" si="0"/>
        <v>7</v>
      </c>
      <c r="Q11" s="414">
        <f t="shared" si="2"/>
        <v>16</v>
      </c>
      <c r="R11" s="204" t="s">
        <v>453</v>
      </c>
      <c r="S11" s="1441" t="s">
        <v>179</v>
      </c>
    </row>
    <row r="12" spans="1:19" ht="15.75">
      <c r="A12" s="1563"/>
      <c r="B12" s="381" t="s">
        <v>345</v>
      </c>
      <c r="C12" s="414">
        <v>3</v>
      </c>
      <c r="D12" s="414">
        <v>1</v>
      </c>
      <c r="E12" s="414">
        <v>10</v>
      </c>
      <c r="F12" s="414">
        <v>8</v>
      </c>
      <c r="G12" s="414">
        <v>6</v>
      </c>
      <c r="H12" s="414">
        <v>6</v>
      </c>
      <c r="I12" s="414">
        <v>6</v>
      </c>
      <c r="J12" s="414">
        <v>2</v>
      </c>
      <c r="K12" s="414">
        <v>8</v>
      </c>
      <c r="L12" s="414">
        <v>3</v>
      </c>
      <c r="M12" s="414">
        <v>5</v>
      </c>
      <c r="N12" s="414">
        <v>1</v>
      </c>
      <c r="O12" s="414">
        <f t="shared" si="1"/>
        <v>38</v>
      </c>
      <c r="P12" s="414">
        <f t="shared" si="0"/>
        <v>21</v>
      </c>
      <c r="Q12" s="414">
        <f t="shared" si="2"/>
        <v>59</v>
      </c>
      <c r="R12" s="204" t="s">
        <v>454</v>
      </c>
      <c r="S12" s="1442"/>
    </row>
    <row r="13" spans="1:19" ht="15.75">
      <c r="A13" s="1563"/>
      <c r="B13" s="381" t="s">
        <v>346</v>
      </c>
      <c r="C13" s="414">
        <v>0</v>
      </c>
      <c r="D13" s="414">
        <v>0</v>
      </c>
      <c r="E13" s="414">
        <v>0</v>
      </c>
      <c r="F13" s="414">
        <v>0</v>
      </c>
      <c r="G13" s="414">
        <v>0</v>
      </c>
      <c r="H13" s="414">
        <v>0</v>
      </c>
      <c r="I13" s="414">
        <v>0</v>
      </c>
      <c r="J13" s="414">
        <v>0</v>
      </c>
      <c r="K13" s="414">
        <v>0</v>
      </c>
      <c r="L13" s="482">
        <v>0</v>
      </c>
      <c r="M13" s="482">
        <v>0</v>
      </c>
      <c r="N13" s="414">
        <v>0</v>
      </c>
      <c r="O13" s="414">
        <f t="shared" si="1"/>
        <v>0</v>
      </c>
      <c r="P13" s="414">
        <f t="shared" si="0"/>
        <v>0</v>
      </c>
      <c r="Q13" s="414">
        <f t="shared" si="2"/>
        <v>0</v>
      </c>
      <c r="R13" s="204" t="s">
        <v>455</v>
      </c>
      <c r="S13" s="1442"/>
    </row>
    <row r="14" spans="1:19" ht="15.75">
      <c r="A14" s="1563"/>
      <c r="B14" s="381" t="s">
        <v>341</v>
      </c>
      <c r="C14" s="414">
        <v>11</v>
      </c>
      <c r="D14" s="414">
        <v>7</v>
      </c>
      <c r="E14" s="414">
        <v>9</v>
      </c>
      <c r="F14" s="414">
        <v>4</v>
      </c>
      <c r="G14" s="414">
        <v>6</v>
      </c>
      <c r="H14" s="414">
        <v>5</v>
      </c>
      <c r="I14" s="414">
        <v>3</v>
      </c>
      <c r="J14" s="414">
        <v>1</v>
      </c>
      <c r="K14" s="414">
        <v>13</v>
      </c>
      <c r="L14" s="414">
        <v>1</v>
      </c>
      <c r="M14" s="414">
        <v>9</v>
      </c>
      <c r="N14" s="414">
        <v>2</v>
      </c>
      <c r="O14" s="414">
        <f t="shared" si="1"/>
        <v>51</v>
      </c>
      <c r="P14" s="414">
        <f t="shared" si="0"/>
        <v>20</v>
      </c>
      <c r="Q14" s="414">
        <f t="shared" si="2"/>
        <v>71</v>
      </c>
      <c r="R14" s="204" t="s">
        <v>456</v>
      </c>
      <c r="S14" s="1442"/>
    </row>
    <row r="15" spans="1:19" ht="15.75">
      <c r="A15" s="1563"/>
      <c r="B15" s="381" t="s">
        <v>342</v>
      </c>
      <c r="C15" s="414">
        <v>3</v>
      </c>
      <c r="D15" s="414">
        <v>1</v>
      </c>
      <c r="E15" s="414">
        <v>3</v>
      </c>
      <c r="F15" s="414">
        <v>1</v>
      </c>
      <c r="G15" s="414">
        <v>7</v>
      </c>
      <c r="H15" s="414">
        <v>0</v>
      </c>
      <c r="I15" s="414">
        <v>5</v>
      </c>
      <c r="J15" s="414">
        <v>0</v>
      </c>
      <c r="K15" s="414">
        <v>1</v>
      </c>
      <c r="L15" s="414">
        <v>2</v>
      </c>
      <c r="M15" s="414">
        <v>2</v>
      </c>
      <c r="N15" s="414">
        <v>0</v>
      </c>
      <c r="O15" s="414">
        <f t="shared" si="1"/>
        <v>21</v>
      </c>
      <c r="P15" s="414">
        <f t="shared" si="0"/>
        <v>4</v>
      </c>
      <c r="Q15" s="414">
        <f t="shared" si="2"/>
        <v>25</v>
      </c>
      <c r="R15" s="204" t="s">
        <v>457</v>
      </c>
      <c r="S15" s="1442"/>
    </row>
    <row r="16" spans="1:19" ht="15.75">
      <c r="A16" s="1565"/>
      <c r="B16" s="215" t="s">
        <v>343</v>
      </c>
      <c r="C16" s="483">
        <v>0</v>
      </c>
      <c r="D16" s="483">
        <v>1</v>
      </c>
      <c r="E16" s="483">
        <v>0</v>
      </c>
      <c r="F16" s="483">
        <v>0</v>
      </c>
      <c r="G16" s="483">
        <v>0</v>
      </c>
      <c r="H16" s="483">
        <v>0</v>
      </c>
      <c r="I16" s="483">
        <v>0</v>
      </c>
      <c r="J16" s="483">
        <v>1</v>
      </c>
      <c r="K16" s="483">
        <v>0</v>
      </c>
      <c r="L16" s="483">
        <v>0</v>
      </c>
      <c r="M16" s="483">
        <v>1</v>
      </c>
      <c r="N16" s="483">
        <v>0</v>
      </c>
      <c r="O16" s="483">
        <f t="shared" si="1"/>
        <v>1</v>
      </c>
      <c r="P16" s="483">
        <f t="shared" si="0"/>
        <v>2</v>
      </c>
      <c r="Q16" s="483">
        <f t="shared" si="2"/>
        <v>3</v>
      </c>
      <c r="R16" s="204" t="s">
        <v>458</v>
      </c>
      <c r="S16" s="1443"/>
    </row>
    <row r="17" spans="1:19" ht="15.75">
      <c r="A17" s="440" t="s">
        <v>64</v>
      </c>
      <c r="B17" s="390"/>
      <c r="C17" s="444">
        <v>0</v>
      </c>
      <c r="D17" s="439">
        <v>0</v>
      </c>
      <c r="E17" s="439">
        <v>0</v>
      </c>
      <c r="F17" s="439">
        <v>0</v>
      </c>
      <c r="G17" s="439">
        <v>0</v>
      </c>
      <c r="H17" s="439">
        <v>0</v>
      </c>
      <c r="I17" s="439">
        <v>0</v>
      </c>
      <c r="J17" s="439">
        <v>0</v>
      </c>
      <c r="K17" s="439">
        <v>0</v>
      </c>
      <c r="L17" s="439">
        <v>0</v>
      </c>
      <c r="M17" s="483">
        <v>0</v>
      </c>
      <c r="N17" s="483">
        <v>0</v>
      </c>
      <c r="O17" s="414">
        <f t="shared" ref="O17:P17" si="3">M17+K17+I17+G17+E17+C17</f>
        <v>0</v>
      </c>
      <c r="P17" s="414">
        <f t="shared" si="3"/>
        <v>0</v>
      </c>
      <c r="Q17" s="389">
        <f t="shared" si="2"/>
        <v>0</v>
      </c>
      <c r="R17" s="1077" t="s">
        <v>367</v>
      </c>
      <c r="S17" s="1077"/>
    </row>
    <row r="18" spans="1:19" ht="15.75">
      <c r="A18" s="1088" t="s">
        <v>65</v>
      </c>
      <c r="B18" s="1088"/>
      <c r="C18" s="414">
        <v>3</v>
      </c>
      <c r="D18" s="414">
        <v>1</v>
      </c>
      <c r="E18" s="414">
        <v>4</v>
      </c>
      <c r="F18" s="414">
        <v>3</v>
      </c>
      <c r="G18" s="414">
        <v>3</v>
      </c>
      <c r="H18" s="414">
        <v>2</v>
      </c>
      <c r="I18" s="414">
        <v>1</v>
      </c>
      <c r="J18" s="414">
        <v>3</v>
      </c>
      <c r="K18" s="414">
        <v>6</v>
      </c>
      <c r="L18" s="414">
        <v>5</v>
      </c>
      <c r="M18" s="414">
        <v>1</v>
      </c>
      <c r="N18" s="414">
        <v>0</v>
      </c>
      <c r="O18" s="414">
        <f t="shared" si="1"/>
        <v>18</v>
      </c>
      <c r="P18" s="414">
        <f t="shared" si="0"/>
        <v>14</v>
      </c>
      <c r="Q18" s="414">
        <f t="shared" si="2"/>
        <v>32</v>
      </c>
      <c r="R18" s="1077" t="s">
        <v>199</v>
      </c>
      <c r="S18" s="1077"/>
    </row>
    <row r="19" spans="1:19" ht="15.75">
      <c r="A19" s="1088" t="s">
        <v>66</v>
      </c>
      <c r="B19" s="1088"/>
      <c r="C19" s="414">
        <v>1</v>
      </c>
      <c r="D19" s="414">
        <v>3</v>
      </c>
      <c r="E19" s="414">
        <v>1</v>
      </c>
      <c r="F19" s="414">
        <v>1</v>
      </c>
      <c r="G19" s="414">
        <v>0</v>
      </c>
      <c r="H19" s="414">
        <v>0</v>
      </c>
      <c r="I19" s="414">
        <v>2</v>
      </c>
      <c r="J19" s="414">
        <v>0</v>
      </c>
      <c r="K19" s="414">
        <v>2</v>
      </c>
      <c r="L19" s="414">
        <v>0</v>
      </c>
      <c r="M19" s="414">
        <v>3</v>
      </c>
      <c r="N19" s="414">
        <v>2</v>
      </c>
      <c r="O19" s="414">
        <f t="shared" si="1"/>
        <v>9</v>
      </c>
      <c r="P19" s="414">
        <f t="shared" si="0"/>
        <v>6</v>
      </c>
      <c r="Q19" s="414">
        <f t="shared" si="2"/>
        <v>15</v>
      </c>
      <c r="R19" s="1077" t="s">
        <v>200</v>
      </c>
      <c r="S19" s="1077"/>
    </row>
    <row r="20" spans="1:19" ht="15.75">
      <c r="A20" s="1088" t="s">
        <v>67</v>
      </c>
      <c r="B20" s="1088"/>
      <c r="C20" s="414">
        <v>17</v>
      </c>
      <c r="D20" s="414">
        <v>4</v>
      </c>
      <c r="E20" s="414">
        <v>6</v>
      </c>
      <c r="F20" s="414">
        <v>0</v>
      </c>
      <c r="G20" s="414">
        <v>5</v>
      </c>
      <c r="H20" s="414">
        <v>3</v>
      </c>
      <c r="I20" s="414">
        <v>2</v>
      </c>
      <c r="J20" s="414">
        <v>0</v>
      </c>
      <c r="K20" s="414">
        <v>7</v>
      </c>
      <c r="L20" s="414">
        <v>2</v>
      </c>
      <c r="M20" s="414">
        <v>2</v>
      </c>
      <c r="N20" s="414">
        <v>2</v>
      </c>
      <c r="O20" s="414">
        <f t="shared" si="1"/>
        <v>39</v>
      </c>
      <c r="P20" s="414">
        <f t="shared" si="0"/>
        <v>11</v>
      </c>
      <c r="Q20" s="414">
        <f t="shared" si="2"/>
        <v>50</v>
      </c>
      <c r="R20" s="1077" t="s">
        <v>450</v>
      </c>
      <c r="S20" s="1077"/>
    </row>
    <row r="21" spans="1:19" ht="15.75">
      <c r="A21" s="1088" t="s">
        <v>137</v>
      </c>
      <c r="B21" s="1088"/>
      <c r="C21" s="414">
        <v>0</v>
      </c>
      <c r="D21" s="414">
        <v>0</v>
      </c>
      <c r="E21" s="414">
        <v>0</v>
      </c>
      <c r="F21" s="414">
        <v>0</v>
      </c>
      <c r="G21" s="414">
        <v>0</v>
      </c>
      <c r="H21" s="414">
        <v>0</v>
      </c>
      <c r="I21" s="414">
        <v>0</v>
      </c>
      <c r="J21" s="414">
        <v>0</v>
      </c>
      <c r="K21" s="414">
        <v>0</v>
      </c>
      <c r="L21" s="414">
        <v>0</v>
      </c>
      <c r="M21" s="414">
        <v>0</v>
      </c>
      <c r="N21" s="414">
        <v>0</v>
      </c>
      <c r="O21" s="414">
        <f t="shared" si="1"/>
        <v>0</v>
      </c>
      <c r="P21" s="414">
        <f t="shared" si="0"/>
        <v>0</v>
      </c>
      <c r="Q21" s="414">
        <f t="shared" si="2"/>
        <v>0</v>
      </c>
      <c r="R21" s="1077" t="s">
        <v>451</v>
      </c>
      <c r="S21" s="1077"/>
    </row>
    <row r="22" spans="1:19" ht="15.75">
      <c r="A22" s="1088" t="s">
        <v>69</v>
      </c>
      <c r="B22" s="1088"/>
      <c r="C22" s="414">
        <v>0</v>
      </c>
      <c r="D22" s="414">
        <v>1</v>
      </c>
      <c r="E22" s="414">
        <v>0</v>
      </c>
      <c r="F22" s="414">
        <v>1</v>
      </c>
      <c r="G22" s="414">
        <v>0</v>
      </c>
      <c r="H22" s="414">
        <v>0</v>
      </c>
      <c r="I22" s="414">
        <v>0</v>
      </c>
      <c r="J22" s="414">
        <v>1</v>
      </c>
      <c r="K22" s="414">
        <v>2</v>
      </c>
      <c r="L22" s="414">
        <v>0</v>
      </c>
      <c r="M22" s="414">
        <v>3</v>
      </c>
      <c r="N22" s="414">
        <v>0</v>
      </c>
      <c r="O22" s="414">
        <f t="shared" si="1"/>
        <v>5</v>
      </c>
      <c r="P22" s="414">
        <f t="shared" si="0"/>
        <v>3</v>
      </c>
      <c r="Q22" s="414">
        <f t="shared" si="2"/>
        <v>8</v>
      </c>
      <c r="R22" s="1077" t="s">
        <v>452</v>
      </c>
      <c r="S22" s="1077"/>
    </row>
    <row r="23" spans="1:19" ht="15.75">
      <c r="A23" s="1088" t="s">
        <v>70</v>
      </c>
      <c r="B23" s="1088"/>
      <c r="C23" s="414">
        <v>1</v>
      </c>
      <c r="D23" s="414">
        <v>1</v>
      </c>
      <c r="E23" s="414">
        <v>0</v>
      </c>
      <c r="F23" s="414">
        <v>0</v>
      </c>
      <c r="G23" s="414">
        <v>1</v>
      </c>
      <c r="H23" s="414">
        <v>0</v>
      </c>
      <c r="I23" s="414">
        <v>0</v>
      </c>
      <c r="J23" s="414">
        <v>0</v>
      </c>
      <c r="K23" s="414">
        <v>0</v>
      </c>
      <c r="L23" s="414">
        <v>0</v>
      </c>
      <c r="M23" s="414">
        <v>0</v>
      </c>
      <c r="N23" s="414">
        <v>0</v>
      </c>
      <c r="O23" s="414">
        <f t="shared" si="1"/>
        <v>2</v>
      </c>
      <c r="P23" s="414">
        <f t="shared" si="0"/>
        <v>1</v>
      </c>
      <c r="Q23" s="414">
        <f t="shared" si="2"/>
        <v>3</v>
      </c>
      <c r="R23" s="1077" t="s">
        <v>204</v>
      </c>
      <c r="S23" s="1077"/>
    </row>
    <row r="24" spans="1:19" ht="15.75">
      <c r="A24" s="1088" t="s">
        <v>71</v>
      </c>
      <c r="B24" s="1088"/>
      <c r="C24" s="414">
        <v>0</v>
      </c>
      <c r="D24" s="414">
        <v>0</v>
      </c>
      <c r="E24" s="414">
        <v>0</v>
      </c>
      <c r="F24" s="414">
        <v>0</v>
      </c>
      <c r="G24" s="414">
        <v>0</v>
      </c>
      <c r="H24" s="414">
        <v>0</v>
      </c>
      <c r="I24" s="414">
        <v>0</v>
      </c>
      <c r="J24" s="414">
        <v>0</v>
      </c>
      <c r="K24" s="414">
        <v>0</v>
      </c>
      <c r="L24" s="414">
        <v>0</v>
      </c>
      <c r="M24" s="414">
        <v>0</v>
      </c>
      <c r="N24" s="414">
        <v>0</v>
      </c>
      <c r="O24" s="414">
        <f t="shared" si="1"/>
        <v>0</v>
      </c>
      <c r="P24" s="414">
        <f t="shared" si="0"/>
        <v>0</v>
      </c>
      <c r="Q24" s="414">
        <f t="shared" si="2"/>
        <v>0</v>
      </c>
      <c r="R24" s="1077" t="s">
        <v>205</v>
      </c>
      <c r="S24" s="1077"/>
    </row>
    <row r="25" spans="1:19" ht="15.75">
      <c r="A25" s="1088" t="s">
        <v>72</v>
      </c>
      <c r="B25" s="1088"/>
      <c r="C25" s="414">
        <v>1</v>
      </c>
      <c r="D25" s="414">
        <v>1</v>
      </c>
      <c r="E25" s="414">
        <v>2</v>
      </c>
      <c r="F25" s="414">
        <v>0</v>
      </c>
      <c r="G25" s="414">
        <v>0</v>
      </c>
      <c r="H25" s="414">
        <v>0</v>
      </c>
      <c r="I25" s="414">
        <v>0</v>
      </c>
      <c r="J25" s="414">
        <v>0</v>
      </c>
      <c r="K25" s="414">
        <v>1</v>
      </c>
      <c r="L25" s="414">
        <v>0</v>
      </c>
      <c r="M25" s="414">
        <v>0</v>
      </c>
      <c r="N25" s="414">
        <v>0</v>
      </c>
      <c r="O25" s="414">
        <f t="shared" si="1"/>
        <v>4</v>
      </c>
      <c r="P25" s="414">
        <f t="shared" si="0"/>
        <v>1</v>
      </c>
      <c r="Q25" s="414">
        <f t="shared" si="2"/>
        <v>5</v>
      </c>
      <c r="R25" s="1077" t="s">
        <v>206</v>
      </c>
      <c r="S25" s="1077"/>
    </row>
    <row r="26" spans="1:19" ht="15.75">
      <c r="A26" s="1124" t="s">
        <v>73</v>
      </c>
      <c r="B26" s="1124"/>
      <c r="C26" s="484">
        <v>0</v>
      </c>
      <c r="D26" s="484">
        <v>0</v>
      </c>
      <c r="E26" s="484">
        <v>0</v>
      </c>
      <c r="F26" s="484">
        <v>0</v>
      </c>
      <c r="G26" s="484">
        <v>0</v>
      </c>
      <c r="H26" s="48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84">
        <f t="shared" si="1"/>
        <v>0</v>
      </c>
      <c r="P26" s="484">
        <f t="shared" si="1"/>
        <v>0</v>
      </c>
      <c r="Q26" s="484">
        <f t="shared" si="2"/>
        <v>0</v>
      </c>
      <c r="R26" s="1089" t="s">
        <v>382</v>
      </c>
      <c r="S26" s="1089"/>
    </row>
    <row r="27" spans="1:19" ht="15.75">
      <c r="A27" s="1073" t="s">
        <v>32</v>
      </c>
      <c r="B27" s="1073"/>
      <c r="C27" s="216">
        <f>SUM(C8:C26)</f>
        <v>45</v>
      </c>
      <c r="D27" s="216">
        <f t="shared" ref="D27:Q27" si="4">SUM(D8:D26)</f>
        <v>23</v>
      </c>
      <c r="E27" s="216">
        <f t="shared" si="4"/>
        <v>36</v>
      </c>
      <c r="F27" s="216">
        <f t="shared" si="4"/>
        <v>23</v>
      </c>
      <c r="G27" s="216">
        <f t="shared" si="4"/>
        <v>31</v>
      </c>
      <c r="H27" s="216">
        <f t="shared" si="4"/>
        <v>18</v>
      </c>
      <c r="I27" s="216">
        <f t="shared" si="4"/>
        <v>20</v>
      </c>
      <c r="J27" s="216">
        <f t="shared" si="4"/>
        <v>8</v>
      </c>
      <c r="K27" s="216">
        <f t="shared" si="4"/>
        <v>44</v>
      </c>
      <c r="L27" s="216">
        <f t="shared" si="4"/>
        <v>18</v>
      </c>
      <c r="M27" s="216">
        <f t="shared" si="4"/>
        <v>33</v>
      </c>
      <c r="N27" s="216">
        <f t="shared" si="4"/>
        <v>7</v>
      </c>
      <c r="O27" s="216">
        <f t="shared" si="4"/>
        <v>209</v>
      </c>
      <c r="P27" s="216">
        <f t="shared" si="4"/>
        <v>97</v>
      </c>
      <c r="Q27" s="216">
        <f t="shared" si="4"/>
        <v>306</v>
      </c>
      <c r="R27" s="1090" t="s">
        <v>181</v>
      </c>
      <c r="S27" s="1090"/>
    </row>
    <row r="116" spans="3:15"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spans="3:15"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spans="3:15"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spans="3:15"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</sheetData>
  <mergeCells count="21">
    <mergeCell ref="A1:S1"/>
    <mergeCell ref="A2:S2"/>
    <mergeCell ref="Q3:R3"/>
    <mergeCell ref="A4:B7"/>
    <mergeCell ref="C4:D4"/>
    <mergeCell ref="E4:F4"/>
    <mergeCell ref="G4:H4"/>
    <mergeCell ref="I4:J4"/>
    <mergeCell ref="K4:L4"/>
    <mergeCell ref="M4:N4"/>
    <mergeCell ref="A11:A16"/>
    <mergeCell ref="S11:S16"/>
    <mergeCell ref="O4:Q4"/>
    <mergeCell ref="R4:S7"/>
    <mergeCell ref="C5:D5"/>
    <mergeCell ref="E5:F5"/>
    <mergeCell ref="G5:H5"/>
    <mergeCell ref="I5:J5"/>
    <mergeCell ref="K5:L5"/>
    <mergeCell ref="M5:N5"/>
    <mergeCell ref="O5:Q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AG29"/>
  <sheetViews>
    <sheetView rightToLeft="1" topLeftCell="P1" workbookViewId="0">
      <selection activeCell="Z13" sqref="Z13"/>
    </sheetView>
  </sheetViews>
  <sheetFormatPr defaultRowHeight="12.75"/>
  <cols>
    <col min="15" max="15" width="15.85546875" customWidth="1"/>
    <col min="29" max="29" width="11.28515625" customWidth="1"/>
    <col min="30" max="30" width="10.5703125" customWidth="1"/>
    <col min="31" max="31" width="11.28515625" customWidth="1"/>
  </cols>
  <sheetData>
    <row r="2" spans="1:33" ht="33.75" customHeight="1">
      <c r="A2" s="1426" t="s">
        <v>443</v>
      </c>
      <c r="B2" s="1426"/>
      <c r="C2" s="1426"/>
      <c r="D2" s="1426"/>
      <c r="E2" s="1426"/>
      <c r="F2" s="1426"/>
      <c r="G2" s="1426"/>
      <c r="H2" s="1426"/>
      <c r="I2" s="1426"/>
      <c r="J2" s="1426"/>
      <c r="K2" s="1426"/>
      <c r="L2" s="1426"/>
      <c r="M2" s="1426"/>
      <c r="N2" s="1426"/>
      <c r="O2" s="1426"/>
      <c r="P2" s="115"/>
    </row>
    <row r="3" spans="1:33" ht="8.25" customHeight="1">
      <c r="A3" s="191"/>
      <c r="B3" s="1084"/>
      <c r="C3" s="1084"/>
      <c r="D3" s="1084"/>
      <c r="E3" s="1084"/>
      <c r="F3" s="1084"/>
      <c r="G3" s="1084"/>
      <c r="H3" s="1084"/>
      <c r="I3" s="1084"/>
      <c r="J3" s="1084"/>
      <c r="K3" s="1084"/>
      <c r="L3" s="1084"/>
      <c r="M3" s="1084"/>
      <c r="N3" s="1084"/>
      <c r="O3" s="115"/>
      <c r="P3" s="115"/>
    </row>
    <row r="4" spans="1:33" ht="39.75" customHeight="1">
      <c r="A4" s="1426" t="s">
        <v>448</v>
      </c>
      <c r="B4" s="1426"/>
      <c r="C4" s="1426"/>
      <c r="D4" s="1426"/>
      <c r="E4" s="1426"/>
      <c r="F4" s="1426"/>
      <c r="G4" s="1426"/>
      <c r="H4" s="1426"/>
      <c r="I4" s="1426"/>
      <c r="J4" s="1426"/>
      <c r="K4" s="1426"/>
      <c r="L4" s="1426"/>
      <c r="M4" s="1426"/>
      <c r="N4" s="1426"/>
      <c r="O4" s="1426"/>
      <c r="P4" s="1426"/>
    </row>
    <row r="5" spans="1:33" ht="16.5" thickBot="1">
      <c r="A5" s="1121" t="s">
        <v>289</v>
      </c>
      <c r="B5" s="1121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1122" t="s">
        <v>330</v>
      </c>
      <c r="P5" s="1122"/>
      <c r="Q5" s="408" t="s">
        <v>299</v>
      </c>
      <c r="R5" s="408"/>
      <c r="S5" s="408"/>
      <c r="T5" s="408"/>
      <c r="U5" s="360"/>
      <c r="V5" s="360"/>
      <c r="W5" s="360"/>
      <c r="X5" s="360"/>
      <c r="Y5" s="360"/>
      <c r="Z5" s="360"/>
      <c r="AA5" s="360"/>
      <c r="AB5" s="360"/>
      <c r="AC5" s="360"/>
      <c r="AD5" s="360"/>
      <c r="AE5" s="1120" t="s">
        <v>1139</v>
      </c>
      <c r="AF5" s="1120"/>
      <c r="AG5" s="1120"/>
    </row>
    <row r="6" spans="1:33" ht="32.25" thickTop="1">
      <c r="A6" s="1440" t="s">
        <v>41</v>
      </c>
      <c r="B6" s="1440"/>
      <c r="C6" s="1440" t="s">
        <v>42</v>
      </c>
      <c r="D6" s="1440"/>
      <c r="E6" s="1440" t="s">
        <v>43</v>
      </c>
      <c r="F6" s="1440"/>
      <c r="G6" s="1440" t="s">
        <v>44</v>
      </c>
      <c r="H6" s="1440"/>
      <c r="I6" s="1440" t="s">
        <v>74</v>
      </c>
      <c r="J6" s="1440"/>
      <c r="K6" s="1440" t="s">
        <v>45</v>
      </c>
      <c r="L6" s="1440"/>
      <c r="M6" s="1440" t="s">
        <v>46</v>
      </c>
      <c r="N6" s="1440"/>
      <c r="O6" s="1452" t="s">
        <v>180</v>
      </c>
      <c r="P6" s="1452"/>
      <c r="Q6" s="1430" t="s">
        <v>41</v>
      </c>
      <c r="R6" s="1430"/>
      <c r="S6" s="1094" t="s">
        <v>47</v>
      </c>
      <c r="T6" s="1070"/>
      <c r="U6" s="1094" t="s">
        <v>48</v>
      </c>
      <c r="V6" s="1070"/>
      <c r="W6" s="1094" t="s">
        <v>49</v>
      </c>
      <c r="X6" s="1070"/>
      <c r="Y6" s="1094" t="s">
        <v>50</v>
      </c>
      <c r="Z6" s="1070"/>
      <c r="AA6" s="1094" t="s">
        <v>51</v>
      </c>
      <c r="AB6" s="1094"/>
      <c r="AC6" s="1094" t="s">
        <v>52</v>
      </c>
      <c r="AD6" s="1094"/>
      <c r="AE6" s="1094"/>
      <c r="AF6" s="1108" t="s">
        <v>180</v>
      </c>
      <c r="AG6" s="1108"/>
    </row>
    <row r="7" spans="1:33" ht="47.25">
      <c r="A7" s="1435"/>
      <c r="B7" s="1435"/>
      <c r="C7" s="1435" t="s">
        <v>215</v>
      </c>
      <c r="D7" s="1435"/>
      <c r="E7" s="1435" t="s">
        <v>210</v>
      </c>
      <c r="F7" s="1435"/>
      <c r="G7" s="1083" t="s">
        <v>214</v>
      </c>
      <c r="H7" s="1083"/>
      <c r="I7" s="1083" t="s">
        <v>213</v>
      </c>
      <c r="J7" s="1083"/>
      <c r="K7" s="1083" t="s">
        <v>212</v>
      </c>
      <c r="L7" s="1083"/>
      <c r="M7" s="1435" t="s">
        <v>211</v>
      </c>
      <c r="N7" s="1435"/>
      <c r="O7" s="1453"/>
      <c r="P7" s="1453"/>
      <c r="Q7" s="1431"/>
      <c r="R7" s="1431"/>
      <c r="S7" s="1083" t="s">
        <v>216</v>
      </c>
      <c r="T7" s="1083"/>
      <c r="U7" s="1083" t="s">
        <v>217</v>
      </c>
      <c r="V7" s="1083"/>
      <c r="W7" s="1083" t="s">
        <v>218</v>
      </c>
      <c r="X7" s="1083"/>
      <c r="Y7" s="1083" t="s">
        <v>219</v>
      </c>
      <c r="Z7" s="1083"/>
      <c r="AA7" s="1083" t="s">
        <v>220</v>
      </c>
      <c r="AB7" s="1083"/>
      <c r="AC7" s="1083" t="s">
        <v>181</v>
      </c>
      <c r="AD7" s="1083"/>
      <c r="AE7" s="1083"/>
      <c r="AF7" s="1109"/>
      <c r="AG7" s="1109"/>
    </row>
    <row r="8" spans="1:33" ht="15.75">
      <c r="A8" s="1435"/>
      <c r="B8" s="1435"/>
      <c r="C8" s="382" t="s">
        <v>33</v>
      </c>
      <c r="D8" s="382" t="s">
        <v>34</v>
      </c>
      <c r="E8" s="382" t="s">
        <v>33</v>
      </c>
      <c r="F8" s="382" t="s">
        <v>34</v>
      </c>
      <c r="G8" s="382" t="s">
        <v>33</v>
      </c>
      <c r="H8" s="382" t="s">
        <v>34</v>
      </c>
      <c r="I8" s="382" t="s">
        <v>33</v>
      </c>
      <c r="J8" s="382" t="s">
        <v>34</v>
      </c>
      <c r="K8" s="382" t="s">
        <v>33</v>
      </c>
      <c r="L8" s="382" t="s">
        <v>34</v>
      </c>
      <c r="M8" s="382" t="s">
        <v>33</v>
      </c>
      <c r="N8" s="382" t="s">
        <v>34</v>
      </c>
      <c r="O8" s="1453"/>
      <c r="P8" s="1453"/>
      <c r="Q8" s="1431"/>
      <c r="R8" s="1431"/>
      <c r="S8" s="382" t="s">
        <v>33</v>
      </c>
      <c r="T8" s="382" t="s">
        <v>34</v>
      </c>
      <c r="U8" s="382" t="s">
        <v>33</v>
      </c>
      <c r="V8" s="382" t="s">
        <v>34</v>
      </c>
      <c r="W8" s="382" t="s">
        <v>33</v>
      </c>
      <c r="X8" s="382" t="s">
        <v>34</v>
      </c>
      <c r="Y8" s="382" t="s">
        <v>33</v>
      </c>
      <c r="Z8" s="382" t="s">
        <v>34</v>
      </c>
      <c r="AA8" s="382" t="s">
        <v>33</v>
      </c>
      <c r="AB8" s="382" t="s">
        <v>34</v>
      </c>
      <c r="AC8" s="382" t="s">
        <v>33</v>
      </c>
      <c r="AD8" s="382" t="s">
        <v>34</v>
      </c>
      <c r="AE8" s="382" t="s">
        <v>35</v>
      </c>
      <c r="AF8" s="1109"/>
      <c r="AG8" s="1109"/>
    </row>
    <row r="9" spans="1:33" ht="16.5" thickBot="1">
      <c r="A9" s="1465"/>
      <c r="B9" s="1465"/>
      <c r="C9" s="383" t="s">
        <v>186</v>
      </c>
      <c r="D9" s="383" t="s">
        <v>185</v>
      </c>
      <c r="E9" s="383" t="s">
        <v>186</v>
      </c>
      <c r="F9" s="383" t="s">
        <v>185</v>
      </c>
      <c r="G9" s="383" t="s">
        <v>186</v>
      </c>
      <c r="H9" s="383" t="s">
        <v>185</v>
      </c>
      <c r="I9" s="383" t="s">
        <v>186</v>
      </c>
      <c r="J9" s="383" t="s">
        <v>185</v>
      </c>
      <c r="K9" s="383" t="s">
        <v>186</v>
      </c>
      <c r="L9" s="383" t="s">
        <v>185</v>
      </c>
      <c r="M9" s="383" t="s">
        <v>186</v>
      </c>
      <c r="N9" s="383" t="s">
        <v>185</v>
      </c>
      <c r="O9" s="1462"/>
      <c r="P9" s="1462"/>
      <c r="Q9" s="1432"/>
      <c r="R9" s="1432"/>
      <c r="S9" s="383" t="s">
        <v>186</v>
      </c>
      <c r="T9" s="383" t="s">
        <v>185</v>
      </c>
      <c r="U9" s="383" t="s">
        <v>186</v>
      </c>
      <c r="V9" s="383" t="s">
        <v>185</v>
      </c>
      <c r="W9" s="383" t="s">
        <v>186</v>
      </c>
      <c r="X9" s="383" t="s">
        <v>185</v>
      </c>
      <c r="Y9" s="383" t="s">
        <v>186</v>
      </c>
      <c r="Z9" s="383" t="s">
        <v>185</v>
      </c>
      <c r="AA9" s="383" t="s">
        <v>186</v>
      </c>
      <c r="AB9" s="383" t="s">
        <v>185</v>
      </c>
      <c r="AC9" s="383" t="s">
        <v>186</v>
      </c>
      <c r="AD9" s="383" t="s">
        <v>185</v>
      </c>
      <c r="AE9" s="383" t="s">
        <v>181</v>
      </c>
      <c r="AF9" s="1110"/>
      <c r="AG9" s="1110"/>
    </row>
    <row r="10" spans="1:33" ht="16.5" thickTop="1">
      <c r="A10" s="1106" t="s">
        <v>54</v>
      </c>
      <c r="B10" s="1106"/>
      <c r="C10" s="391">
        <v>4636</v>
      </c>
      <c r="D10" s="391">
        <v>3787</v>
      </c>
      <c r="E10" s="391">
        <v>25653</v>
      </c>
      <c r="F10" s="391">
        <v>24342</v>
      </c>
      <c r="G10" s="391">
        <v>12049</v>
      </c>
      <c r="H10" s="391">
        <v>12536</v>
      </c>
      <c r="I10" s="391">
        <v>17559</v>
      </c>
      <c r="J10" s="391">
        <v>12991</v>
      </c>
      <c r="K10" s="391">
        <v>14369</v>
      </c>
      <c r="L10" s="391">
        <v>14338</v>
      </c>
      <c r="M10" s="391">
        <v>27197</v>
      </c>
      <c r="N10" s="391">
        <v>17751</v>
      </c>
      <c r="O10" s="1078" t="s">
        <v>449</v>
      </c>
      <c r="P10" s="1078"/>
      <c r="Q10" s="1106" t="s">
        <v>54</v>
      </c>
      <c r="R10" s="1106"/>
      <c r="S10" s="201">
        <v>24002</v>
      </c>
      <c r="T10" s="201">
        <v>35085</v>
      </c>
      <c r="U10" s="201">
        <v>30101</v>
      </c>
      <c r="V10" s="201">
        <v>15630</v>
      </c>
      <c r="W10" s="201">
        <v>14248</v>
      </c>
      <c r="X10" s="201">
        <v>8958</v>
      </c>
      <c r="Y10" s="201">
        <v>7680</v>
      </c>
      <c r="Z10" s="201">
        <v>8035</v>
      </c>
      <c r="AA10" s="201">
        <v>737</v>
      </c>
      <c r="AB10" s="201">
        <v>3014</v>
      </c>
      <c r="AC10" s="202">
        <f>SUM(AA10,Y10,W10,U10,S10,M10,K10,I10,G10,E10,C10)</f>
        <v>178231</v>
      </c>
      <c r="AD10" s="202">
        <f>SUM(AB10,Z10,X10,V10,T10,N10,L10,J10,H10,F10,D10)</f>
        <v>156467</v>
      </c>
      <c r="AE10" s="202">
        <f>SUM(AC10:AD10)</f>
        <v>334698</v>
      </c>
      <c r="AF10" s="1126" t="s">
        <v>449</v>
      </c>
      <c r="AG10" s="1126"/>
    </row>
    <row r="11" spans="1:33" ht="15.75">
      <c r="A11" s="1088" t="s">
        <v>55</v>
      </c>
      <c r="B11" s="1088"/>
      <c r="C11" s="389">
        <v>1446</v>
      </c>
      <c r="D11" s="389">
        <v>1385</v>
      </c>
      <c r="E11" s="389">
        <v>14892</v>
      </c>
      <c r="F11" s="389">
        <v>14297</v>
      </c>
      <c r="G11" s="389">
        <v>13052</v>
      </c>
      <c r="H11" s="389">
        <v>12741</v>
      </c>
      <c r="I11" s="389">
        <v>16171</v>
      </c>
      <c r="J11" s="389">
        <v>15067</v>
      </c>
      <c r="K11" s="389">
        <v>15849</v>
      </c>
      <c r="L11" s="389">
        <v>14729</v>
      </c>
      <c r="M11" s="389">
        <v>15510</v>
      </c>
      <c r="N11" s="389">
        <v>13999</v>
      </c>
      <c r="O11" s="1077" t="s">
        <v>191</v>
      </c>
      <c r="P11" s="1077"/>
      <c r="Q11" s="1088" t="s">
        <v>55</v>
      </c>
      <c r="R11" s="1088"/>
      <c r="S11" s="602">
        <v>14590</v>
      </c>
      <c r="T11" s="602">
        <v>12960</v>
      </c>
      <c r="U11" s="602">
        <v>6931</v>
      </c>
      <c r="V11" s="602">
        <v>5643</v>
      </c>
      <c r="W11" s="602">
        <v>2428</v>
      </c>
      <c r="X11" s="602">
        <v>1547</v>
      </c>
      <c r="Y11" s="602">
        <v>1020</v>
      </c>
      <c r="Z11" s="602">
        <v>466</v>
      </c>
      <c r="AA11" s="602">
        <v>247</v>
      </c>
      <c r="AB11" s="602">
        <v>78</v>
      </c>
      <c r="AC11" s="586">
        <f t="shared" ref="AC11:AC28" si="0">SUM(AA11,Y11,W11,U11,S11,M11,K11,I11,G11,E11,C11)</f>
        <v>102136</v>
      </c>
      <c r="AD11" s="586">
        <f t="shared" ref="AD11:AD28" si="1">SUM(AB11,Z11,X11,V11,T11,N11,L11,J11,H11,F11,D11)</f>
        <v>92912</v>
      </c>
      <c r="AE11" s="586">
        <f>SUM(AC11:AD11)</f>
        <v>195048</v>
      </c>
      <c r="AF11" s="1077" t="s">
        <v>191</v>
      </c>
      <c r="AG11" s="1077"/>
    </row>
    <row r="12" spans="1:33" ht="15.75">
      <c r="A12" s="1088" t="s">
        <v>56</v>
      </c>
      <c r="B12" s="1088"/>
      <c r="C12" s="389">
        <v>2507</v>
      </c>
      <c r="D12" s="389">
        <v>2425</v>
      </c>
      <c r="E12" s="389">
        <v>21986</v>
      </c>
      <c r="F12" s="389">
        <v>21253</v>
      </c>
      <c r="G12" s="389">
        <v>23717</v>
      </c>
      <c r="H12" s="389">
        <v>22513</v>
      </c>
      <c r="I12" s="389">
        <v>22831</v>
      </c>
      <c r="J12" s="389">
        <v>21554</v>
      </c>
      <c r="K12" s="389">
        <v>21069</v>
      </c>
      <c r="L12" s="389">
        <v>19222</v>
      </c>
      <c r="M12" s="389">
        <v>22800</v>
      </c>
      <c r="N12" s="389">
        <v>19532</v>
      </c>
      <c r="O12" s="1077" t="s">
        <v>192</v>
      </c>
      <c r="P12" s="1077"/>
      <c r="Q12" s="1088" t="s">
        <v>56</v>
      </c>
      <c r="R12" s="1088"/>
      <c r="S12" s="602">
        <v>21422</v>
      </c>
      <c r="T12" s="602">
        <v>18274</v>
      </c>
      <c r="U12" s="602">
        <v>7549</v>
      </c>
      <c r="V12" s="602">
        <v>5138</v>
      </c>
      <c r="W12" s="602">
        <v>3721</v>
      </c>
      <c r="X12" s="602">
        <v>2013</v>
      </c>
      <c r="Y12" s="602">
        <v>1673</v>
      </c>
      <c r="Z12" s="602">
        <v>674</v>
      </c>
      <c r="AA12" s="602">
        <v>419</v>
      </c>
      <c r="AB12" s="602">
        <v>154</v>
      </c>
      <c r="AC12" s="586">
        <f t="shared" si="0"/>
        <v>149694</v>
      </c>
      <c r="AD12" s="586">
        <f t="shared" si="1"/>
        <v>132752</v>
      </c>
      <c r="AE12" s="586">
        <f t="shared" ref="AE12:AE28" si="2">SUM(AC12:AD12)</f>
        <v>282446</v>
      </c>
      <c r="AF12" s="1077" t="s">
        <v>192</v>
      </c>
      <c r="AG12" s="1077"/>
    </row>
    <row r="13" spans="1:33" ht="22.5" customHeight="1">
      <c r="A13" s="1436" t="s">
        <v>364</v>
      </c>
      <c r="B13" s="381" t="s">
        <v>331</v>
      </c>
      <c r="C13" s="389">
        <v>1701</v>
      </c>
      <c r="D13" s="389">
        <v>1615</v>
      </c>
      <c r="E13" s="389">
        <v>19200</v>
      </c>
      <c r="F13" s="389">
        <v>18974</v>
      </c>
      <c r="G13" s="389">
        <v>20558</v>
      </c>
      <c r="H13" s="389">
        <v>19908</v>
      </c>
      <c r="I13" s="389">
        <v>19990</v>
      </c>
      <c r="J13" s="389">
        <v>19290</v>
      </c>
      <c r="K13" s="389">
        <v>19080</v>
      </c>
      <c r="L13" s="389">
        <v>17838</v>
      </c>
      <c r="M13" s="389">
        <v>18841</v>
      </c>
      <c r="N13" s="389">
        <v>17682</v>
      </c>
      <c r="O13" s="204" t="s">
        <v>453</v>
      </c>
      <c r="P13" s="1441" t="s">
        <v>179</v>
      </c>
      <c r="Q13" s="1127" t="s">
        <v>364</v>
      </c>
      <c r="R13" s="572" t="s">
        <v>331</v>
      </c>
      <c r="S13" s="602">
        <v>16723</v>
      </c>
      <c r="T13" s="602">
        <v>16028</v>
      </c>
      <c r="U13" s="602">
        <v>4173</v>
      </c>
      <c r="V13" s="602">
        <v>3576</v>
      </c>
      <c r="W13" s="602">
        <v>1876</v>
      </c>
      <c r="X13" s="602">
        <v>1120</v>
      </c>
      <c r="Y13" s="602">
        <v>642</v>
      </c>
      <c r="Z13" s="602">
        <v>309</v>
      </c>
      <c r="AA13" s="602">
        <v>120</v>
      </c>
      <c r="AB13" s="602">
        <v>34</v>
      </c>
      <c r="AC13" s="586">
        <f t="shared" si="0"/>
        <v>122904</v>
      </c>
      <c r="AD13" s="586">
        <f t="shared" si="1"/>
        <v>116374</v>
      </c>
      <c r="AE13" s="586">
        <f t="shared" si="2"/>
        <v>239278</v>
      </c>
      <c r="AF13" s="204" t="s">
        <v>453</v>
      </c>
      <c r="AG13" s="1097" t="s">
        <v>179</v>
      </c>
    </row>
    <row r="14" spans="1:33" ht="15.75">
      <c r="A14" s="1437"/>
      <c r="B14" s="381" t="s">
        <v>333</v>
      </c>
      <c r="C14" s="389">
        <v>2951</v>
      </c>
      <c r="D14" s="389">
        <v>2808</v>
      </c>
      <c r="E14" s="389">
        <v>35689</v>
      </c>
      <c r="F14" s="389">
        <v>33945</v>
      </c>
      <c r="G14" s="389">
        <v>40016</v>
      </c>
      <c r="H14" s="389">
        <v>37916</v>
      </c>
      <c r="I14" s="389">
        <v>38405</v>
      </c>
      <c r="J14" s="389">
        <v>35820</v>
      </c>
      <c r="K14" s="389">
        <v>37654</v>
      </c>
      <c r="L14" s="389">
        <v>33752</v>
      </c>
      <c r="M14" s="389">
        <v>37639</v>
      </c>
      <c r="N14" s="389">
        <v>33341</v>
      </c>
      <c r="O14" s="204" t="s">
        <v>454</v>
      </c>
      <c r="P14" s="1442"/>
      <c r="Q14" s="1127"/>
      <c r="R14" s="572" t="s">
        <v>333</v>
      </c>
      <c r="S14" s="602">
        <v>31994</v>
      </c>
      <c r="T14" s="602">
        <v>28166</v>
      </c>
      <c r="U14" s="602">
        <v>9631</v>
      </c>
      <c r="V14" s="602">
        <v>6458</v>
      </c>
      <c r="W14" s="602">
        <v>4067</v>
      </c>
      <c r="X14" s="602">
        <v>2723</v>
      </c>
      <c r="Y14" s="602">
        <v>1504</v>
      </c>
      <c r="Z14" s="602">
        <v>990</v>
      </c>
      <c r="AA14" s="602">
        <v>330</v>
      </c>
      <c r="AB14" s="602">
        <v>189</v>
      </c>
      <c r="AC14" s="586">
        <f t="shared" si="0"/>
        <v>239880</v>
      </c>
      <c r="AD14" s="586">
        <f t="shared" si="1"/>
        <v>216108</v>
      </c>
      <c r="AE14" s="586">
        <f t="shared" si="2"/>
        <v>455988</v>
      </c>
      <c r="AF14" s="204" t="s">
        <v>454</v>
      </c>
      <c r="AG14" s="1097"/>
    </row>
    <row r="15" spans="1:33" ht="15.75">
      <c r="A15" s="1437"/>
      <c r="B15" s="381" t="s">
        <v>332</v>
      </c>
      <c r="C15" s="389">
        <v>1385</v>
      </c>
      <c r="D15" s="389">
        <v>1543</v>
      </c>
      <c r="E15" s="389">
        <v>15546</v>
      </c>
      <c r="F15" s="389">
        <v>14968</v>
      </c>
      <c r="G15" s="389">
        <v>15483</v>
      </c>
      <c r="H15" s="389">
        <v>12471</v>
      </c>
      <c r="I15" s="389">
        <v>17430</v>
      </c>
      <c r="J15" s="389">
        <v>15099</v>
      </c>
      <c r="K15" s="389">
        <v>16314</v>
      </c>
      <c r="L15" s="389">
        <v>14908</v>
      </c>
      <c r="M15" s="389">
        <v>15925</v>
      </c>
      <c r="N15" s="389">
        <v>14160</v>
      </c>
      <c r="O15" s="204" t="s">
        <v>455</v>
      </c>
      <c r="P15" s="1442"/>
      <c r="Q15" s="1127"/>
      <c r="R15" s="572" t="s">
        <v>332</v>
      </c>
      <c r="S15" s="602">
        <v>14132</v>
      </c>
      <c r="T15" s="602">
        <v>13195</v>
      </c>
      <c r="U15" s="602">
        <v>6186</v>
      </c>
      <c r="V15" s="602">
        <v>6951</v>
      </c>
      <c r="W15" s="602">
        <v>2559</v>
      </c>
      <c r="X15" s="602">
        <v>2078</v>
      </c>
      <c r="Y15" s="602">
        <v>1147</v>
      </c>
      <c r="Z15" s="602">
        <v>599</v>
      </c>
      <c r="AA15" s="602">
        <v>189</v>
      </c>
      <c r="AB15" s="602">
        <v>106</v>
      </c>
      <c r="AC15" s="586">
        <f t="shared" si="0"/>
        <v>106296</v>
      </c>
      <c r="AD15" s="586">
        <f t="shared" si="1"/>
        <v>96078</v>
      </c>
      <c r="AE15" s="586">
        <f t="shared" si="2"/>
        <v>202374</v>
      </c>
      <c r="AF15" s="204" t="s">
        <v>455</v>
      </c>
      <c r="AG15" s="1097"/>
    </row>
    <row r="16" spans="1:33" ht="15.75">
      <c r="A16" s="1437"/>
      <c r="B16" s="381" t="s">
        <v>334</v>
      </c>
      <c r="C16" s="389">
        <v>1058</v>
      </c>
      <c r="D16" s="389">
        <v>1041</v>
      </c>
      <c r="E16" s="389">
        <v>12438</v>
      </c>
      <c r="F16" s="389">
        <v>12033</v>
      </c>
      <c r="G16" s="389">
        <v>11118</v>
      </c>
      <c r="H16" s="389">
        <v>10701</v>
      </c>
      <c r="I16" s="389">
        <v>13303</v>
      </c>
      <c r="J16" s="389">
        <v>12071</v>
      </c>
      <c r="K16" s="389">
        <v>12025</v>
      </c>
      <c r="L16" s="389">
        <v>11195</v>
      </c>
      <c r="M16" s="389">
        <v>12276</v>
      </c>
      <c r="N16" s="389">
        <v>10894</v>
      </c>
      <c r="O16" s="204" t="s">
        <v>456</v>
      </c>
      <c r="P16" s="1442"/>
      <c r="Q16" s="1127"/>
      <c r="R16" s="572" t="s">
        <v>334</v>
      </c>
      <c r="S16" s="602">
        <v>11219</v>
      </c>
      <c r="T16" s="602">
        <v>9894</v>
      </c>
      <c r="U16" s="602">
        <v>5103</v>
      </c>
      <c r="V16" s="602">
        <v>4039</v>
      </c>
      <c r="W16" s="602">
        <v>1499</v>
      </c>
      <c r="X16" s="602">
        <v>1026</v>
      </c>
      <c r="Y16" s="602">
        <v>662</v>
      </c>
      <c r="Z16" s="602">
        <v>316</v>
      </c>
      <c r="AA16" s="602">
        <v>140</v>
      </c>
      <c r="AB16" s="602">
        <v>150</v>
      </c>
      <c r="AC16" s="586">
        <f t="shared" si="0"/>
        <v>80841</v>
      </c>
      <c r="AD16" s="586">
        <f t="shared" si="1"/>
        <v>73360</v>
      </c>
      <c r="AE16" s="586">
        <f t="shared" si="2"/>
        <v>154201</v>
      </c>
      <c r="AF16" s="204" t="s">
        <v>456</v>
      </c>
      <c r="AG16" s="1097"/>
    </row>
    <row r="17" spans="1:33" ht="15.75">
      <c r="A17" s="1437"/>
      <c r="B17" s="381" t="s">
        <v>336</v>
      </c>
      <c r="C17" s="389">
        <v>1845</v>
      </c>
      <c r="D17" s="389">
        <v>1825</v>
      </c>
      <c r="E17" s="389">
        <v>23152</v>
      </c>
      <c r="F17" s="389">
        <v>22014</v>
      </c>
      <c r="G17" s="389">
        <v>25043</v>
      </c>
      <c r="H17" s="389">
        <v>23262</v>
      </c>
      <c r="I17" s="389">
        <v>23673</v>
      </c>
      <c r="J17" s="389">
        <v>22341</v>
      </c>
      <c r="K17" s="389">
        <v>21643</v>
      </c>
      <c r="L17" s="389">
        <v>20388</v>
      </c>
      <c r="M17" s="389">
        <v>22986</v>
      </c>
      <c r="N17" s="389">
        <v>20480</v>
      </c>
      <c r="O17" s="204" t="s">
        <v>457</v>
      </c>
      <c r="P17" s="1442"/>
      <c r="Q17" s="1127"/>
      <c r="R17" s="572" t="s">
        <v>336</v>
      </c>
      <c r="S17" s="602">
        <v>20977</v>
      </c>
      <c r="T17" s="602">
        <v>18545</v>
      </c>
      <c r="U17" s="602">
        <v>4923</v>
      </c>
      <c r="V17" s="602">
        <v>3837</v>
      </c>
      <c r="W17" s="602">
        <v>2167</v>
      </c>
      <c r="X17" s="602">
        <v>1211</v>
      </c>
      <c r="Y17" s="602">
        <v>871</v>
      </c>
      <c r="Z17" s="602">
        <v>390</v>
      </c>
      <c r="AA17" s="602">
        <v>235</v>
      </c>
      <c r="AB17" s="602">
        <v>97</v>
      </c>
      <c r="AC17" s="586">
        <f t="shared" si="0"/>
        <v>147515</v>
      </c>
      <c r="AD17" s="586">
        <f t="shared" si="1"/>
        <v>134390</v>
      </c>
      <c r="AE17" s="586">
        <f t="shared" si="2"/>
        <v>281905</v>
      </c>
      <c r="AF17" s="204" t="s">
        <v>457</v>
      </c>
      <c r="AG17" s="1097"/>
    </row>
    <row r="18" spans="1:33" ht="15.75">
      <c r="A18" s="1447"/>
      <c r="B18" s="215" t="s">
        <v>335</v>
      </c>
      <c r="C18" s="389">
        <v>1367</v>
      </c>
      <c r="D18" s="389">
        <v>1193</v>
      </c>
      <c r="E18" s="389">
        <v>15910</v>
      </c>
      <c r="F18" s="389">
        <v>15577</v>
      </c>
      <c r="G18" s="389">
        <v>14499</v>
      </c>
      <c r="H18" s="389">
        <v>13757</v>
      </c>
      <c r="I18" s="389">
        <v>17224</v>
      </c>
      <c r="J18" s="389">
        <v>16226</v>
      </c>
      <c r="K18" s="389">
        <v>16178</v>
      </c>
      <c r="L18" s="389">
        <v>15463</v>
      </c>
      <c r="M18" s="389">
        <v>16151</v>
      </c>
      <c r="N18" s="389">
        <v>14395</v>
      </c>
      <c r="O18" s="204" t="s">
        <v>458</v>
      </c>
      <c r="P18" s="1443"/>
      <c r="Q18" s="1127"/>
      <c r="R18" s="572" t="s">
        <v>335</v>
      </c>
      <c r="S18" s="602">
        <v>15401</v>
      </c>
      <c r="T18" s="602">
        <v>13885</v>
      </c>
      <c r="U18" s="602">
        <v>7263</v>
      </c>
      <c r="V18" s="602">
        <v>5988</v>
      </c>
      <c r="W18" s="602">
        <v>2664</v>
      </c>
      <c r="X18" s="602">
        <v>1918</v>
      </c>
      <c r="Y18" s="602">
        <v>1142</v>
      </c>
      <c r="Z18" s="602">
        <v>733</v>
      </c>
      <c r="AA18" s="602">
        <v>361</v>
      </c>
      <c r="AB18" s="602">
        <v>161</v>
      </c>
      <c r="AC18" s="586">
        <f t="shared" si="0"/>
        <v>108160</v>
      </c>
      <c r="AD18" s="586">
        <f t="shared" si="1"/>
        <v>99296</v>
      </c>
      <c r="AE18" s="586">
        <f t="shared" si="2"/>
        <v>207456</v>
      </c>
      <c r="AF18" s="204" t="s">
        <v>458</v>
      </c>
      <c r="AG18" s="1097"/>
    </row>
    <row r="19" spans="1:33" ht="15.75">
      <c r="A19" s="324"/>
      <c r="B19" s="390"/>
      <c r="C19" s="389">
        <v>2417</v>
      </c>
      <c r="D19" s="389">
        <v>1998</v>
      </c>
      <c r="E19" s="389">
        <v>19467</v>
      </c>
      <c r="F19" s="389">
        <v>17603</v>
      </c>
      <c r="G19" s="389">
        <v>18535</v>
      </c>
      <c r="H19" s="389">
        <v>16558</v>
      </c>
      <c r="I19" s="389">
        <v>19569</v>
      </c>
      <c r="J19" s="389">
        <v>17335</v>
      </c>
      <c r="K19" s="389">
        <v>18334</v>
      </c>
      <c r="L19" s="389">
        <v>16133</v>
      </c>
      <c r="M19" s="389">
        <v>17160</v>
      </c>
      <c r="N19" s="389">
        <v>15363</v>
      </c>
      <c r="O19" s="1077" t="s">
        <v>367</v>
      </c>
      <c r="P19" s="1077"/>
      <c r="Q19" s="586" t="s">
        <v>64</v>
      </c>
      <c r="R19" s="576"/>
      <c r="S19" s="602">
        <v>16678</v>
      </c>
      <c r="T19" s="602">
        <v>14127</v>
      </c>
      <c r="U19" s="602">
        <v>9119</v>
      </c>
      <c r="V19" s="602">
        <v>7897</v>
      </c>
      <c r="W19" s="602">
        <v>4576</v>
      </c>
      <c r="X19" s="602">
        <v>3719</v>
      </c>
      <c r="Y19" s="602">
        <v>1886</v>
      </c>
      <c r="Z19" s="602">
        <v>1554</v>
      </c>
      <c r="AA19" s="602">
        <v>723</v>
      </c>
      <c r="AB19" s="602">
        <v>573</v>
      </c>
      <c r="AC19" s="586">
        <f t="shared" si="0"/>
        <v>128464</v>
      </c>
      <c r="AD19" s="586">
        <f t="shared" si="1"/>
        <v>112860</v>
      </c>
      <c r="AE19" s="586">
        <f t="shared" si="2"/>
        <v>241324</v>
      </c>
      <c r="AF19" s="1077" t="s">
        <v>367</v>
      </c>
      <c r="AG19" s="1077"/>
    </row>
    <row r="20" spans="1:33" ht="15.75">
      <c r="A20" s="1088" t="s">
        <v>65</v>
      </c>
      <c r="B20" s="1088"/>
      <c r="C20" s="389">
        <v>2437</v>
      </c>
      <c r="D20" s="389">
        <v>2504</v>
      </c>
      <c r="E20" s="389">
        <v>27913</v>
      </c>
      <c r="F20" s="389">
        <v>25446</v>
      </c>
      <c r="G20" s="389">
        <v>27875</v>
      </c>
      <c r="H20" s="389">
        <v>24282</v>
      </c>
      <c r="I20" s="389">
        <v>31830</v>
      </c>
      <c r="J20" s="389">
        <v>28793</v>
      </c>
      <c r="K20" s="389">
        <v>31901</v>
      </c>
      <c r="L20" s="389">
        <v>28432</v>
      </c>
      <c r="M20" s="389">
        <v>31974</v>
      </c>
      <c r="N20" s="389">
        <v>28337</v>
      </c>
      <c r="O20" s="1077" t="s">
        <v>199</v>
      </c>
      <c r="P20" s="1077"/>
      <c r="Q20" s="1088" t="s">
        <v>65</v>
      </c>
      <c r="R20" s="1088"/>
      <c r="S20" s="602">
        <v>29751</v>
      </c>
      <c r="T20" s="602">
        <v>25884</v>
      </c>
      <c r="U20" s="602">
        <v>16024</v>
      </c>
      <c r="V20" s="602">
        <v>13585</v>
      </c>
      <c r="W20" s="602">
        <v>8174</v>
      </c>
      <c r="X20" s="602">
        <v>6042</v>
      </c>
      <c r="Y20" s="602">
        <v>4394</v>
      </c>
      <c r="Z20" s="602">
        <v>2710</v>
      </c>
      <c r="AA20" s="602">
        <v>933</v>
      </c>
      <c r="AB20" s="602">
        <v>423</v>
      </c>
      <c r="AC20" s="586">
        <f t="shared" si="0"/>
        <v>213206</v>
      </c>
      <c r="AD20" s="586">
        <f t="shared" si="1"/>
        <v>186438</v>
      </c>
      <c r="AE20" s="586">
        <f t="shared" si="2"/>
        <v>399644</v>
      </c>
      <c r="AF20" s="1077" t="s">
        <v>199</v>
      </c>
      <c r="AG20" s="1077"/>
    </row>
    <row r="21" spans="1:33" ht="15.75">
      <c r="A21" s="1088" t="s">
        <v>66</v>
      </c>
      <c r="B21" s="1088"/>
      <c r="C21" s="389">
        <v>1430</v>
      </c>
      <c r="D21" s="389">
        <v>1542</v>
      </c>
      <c r="E21" s="389">
        <v>18152</v>
      </c>
      <c r="F21" s="389">
        <v>17944</v>
      </c>
      <c r="G21" s="389">
        <v>18194</v>
      </c>
      <c r="H21" s="389">
        <v>15130</v>
      </c>
      <c r="I21" s="389">
        <v>20490</v>
      </c>
      <c r="J21" s="389">
        <v>18939</v>
      </c>
      <c r="K21" s="389">
        <v>20810</v>
      </c>
      <c r="L21" s="389">
        <v>18915</v>
      </c>
      <c r="M21" s="389">
        <v>21143</v>
      </c>
      <c r="N21" s="389">
        <v>18545</v>
      </c>
      <c r="O21" s="1077" t="s">
        <v>200</v>
      </c>
      <c r="P21" s="1077"/>
      <c r="Q21" s="1088" t="s">
        <v>66</v>
      </c>
      <c r="R21" s="1088"/>
      <c r="S21" s="602">
        <v>19258</v>
      </c>
      <c r="T21" s="602">
        <v>17016</v>
      </c>
      <c r="U21" s="602">
        <v>11036</v>
      </c>
      <c r="V21" s="602">
        <v>9964</v>
      </c>
      <c r="W21" s="602">
        <v>5777</v>
      </c>
      <c r="X21" s="602">
        <v>4463</v>
      </c>
      <c r="Y21" s="602">
        <v>3019</v>
      </c>
      <c r="Z21" s="602">
        <v>2157</v>
      </c>
      <c r="AA21" s="602">
        <v>1042</v>
      </c>
      <c r="AB21" s="602">
        <v>572</v>
      </c>
      <c r="AC21" s="586">
        <f t="shared" si="0"/>
        <v>140351</v>
      </c>
      <c r="AD21" s="586">
        <f t="shared" si="1"/>
        <v>125187</v>
      </c>
      <c r="AE21" s="586">
        <f t="shared" si="2"/>
        <v>265538</v>
      </c>
      <c r="AF21" s="1077" t="s">
        <v>200</v>
      </c>
      <c r="AG21" s="1077"/>
    </row>
    <row r="22" spans="1:33" ht="15.75">
      <c r="A22" s="1125" t="s">
        <v>67</v>
      </c>
      <c r="B22" s="1125"/>
      <c r="C22" s="389">
        <v>1482</v>
      </c>
      <c r="D22" s="389">
        <v>1572</v>
      </c>
      <c r="E22" s="389">
        <v>21698</v>
      </c>
      <c r="F22" s="389">
        <v>20525</v>
      </c>
      <c r="G22" s="389">
        <v>23229</v>
      </c>
      <c r="H22" s="389">
        <v>21314</v>
      </c>
      <c r="I22" s="389">
        <v>24717</v>
      </c>
      <c r="J22" s="389">
        <v>23236</v>
      </c>
      <c r="K22" s="389">
        <v>25616</v>
      </c>
      <c r="L22" s="389">
        <v>22473</v>
      </c>
      <c r="M22" s="389">
        <v>24865</v>
      </c>
      <c r="N22" s="389">
        <v>21924</v>
      </c>
      <c r="O22" s="1077" t="s">
        <v>450</v>
      </c>
      <c r="P22" s="1077"/>
      <c r="Q22" s="1088" t="s">
        <v>67</v>
      </c>
      <c r="R22" s="1088"/>
      <c r="S22" s="602">
        <v>22461</v>
      </c>
      <c r="T22" s="602">
        <v>18829</v>
      </c>
      <c r="U22" s="602">
        <v>11125</v>
      </c>
      <c r="V22" s="602">
        <v>8925</v>
      </c>
      <c r="W22" s="602">
        <v>5465</v>
      </c>
      <c r="X22" s="602">
        <v>3891</v>
      </c>
      <c r="Y22" s="602">
        <v>2752</v>
      </c>
      <c r="Z22" s="602">
        <v>1557</v>
      </c>
      <c r="AA22" s="602">
        <v>885</v>
      </c>
      <c r="AB22" s="602">
        <v>405</v>
      </c>
      <c r="AC22" s="586">
        <f t="shared" si="0"/>
        <v>164295</v>
      </c>
      <c r="AD22" s="586">
        <f t="shared" si="1"/>
        <v>144651</v>
      </c>
      <c r="AE22" s="586">
        <f t="shared" si="2"/>
        <v>308946</v>
      </c>
      <c r="AF22" s="1077" t="s">
        <v>450</v>
      </c>
      <c r="AG22" s="1077"/>
    </row>
    <row r="23" spans="1:33" ht="15.75">
      <c r="A23" s="1125" t="s">
        <v>137</v>
      </c>
      <c r="B23" s="1125"/>
      <c r="C23" s="389">
        <v>1260</v>
      </c>
      <c r="D23" s="389">
        <v>1238</v>
      </c>
      <c r="E23" s="389">
        <v>18642</v>
      </c>
      <c r="F23" s="389">
        <v>17570</v>
      </c>
      <c r="G23" s="389">
        <v>19501</v>
      </c>
      <c r="H23" s="389">
        <v>15625</v>
      </c>
      <c r="I23" s="389">
        <v>20841</v>
      </c>
      <c r="J23" s="389">
        <v>18265</v>
      </c>
      <c r="K23" s="389">
        <v>21155</v>
      </c>
      <c r="L23" s="389">
        <v>18403</v>
      </c>
      <c r="M23" s="389">
        <v>21677</v>
      </c>
      <c r="N23" s="389">
        <v>18153</v>
      </c>
      <c r="O23" s="1077" t="s">
        <v>451</v>
      </c>
      <c r="P23" s="1077"/>
      <c r="Q23" s="1088" t="s">
        <v>137</v>
      </c>
      <c r="R23" s="1088"/>
      <c r="S23" s="602">
        <v>18027</v>
      </c>
      <c r="T23" s="602">
        <v>15678</v>
      </c>
      <c r="U23" s="602">
        <v>7704</v>
      </c>
      <c r="V23" s="602">
        <v>7375</v>
      </c>
      <c r="W23" s="602">
        <v>3792</v>
      </c>
      <c r="X23" s="602">
        <v>2575</v>
      </c>
      <c r="Y23" s="602">
        <v>1482</v>
      </c>
      <c r="Z23" s="602">
        <v>904</v>
      </c>
      <c r="AA23" s="602">
        <v>402</v>
      </c>
      <c r="AB23" s="602">
        <v>151</v>
      </c>
      <c r="AC23" s="586">
        <f t="shared" si="0"/>
        <v>134483</v>
      </c>
      <c r="AD23" s="586">
        <f t="shared" si="1"/>
        <v>115937</v>
      </c>
      <c r="AE23" s="586">
        <f t="shared" si="2"/>
        <v>250420</v>
      </c>
      <c r="AF23" s="1077" t="s">
        <v>451</v>
      </c>
      <c r="AG23" s="1077"/>
    </row>
    <row r="24" spans="1:33" ht="15.75">
      <c r="A24" s="1088" t="s">
        <v>69</v>
      </c>
      <c r="B24" s="1088"/>
      <c r="C24" s="389">
        <v>780</v>
      </c>
      <c r="D24" s="389">
        <v>713</v>
      </c>
      <c r="E24" s="389">
        <v>10875</v>
      </c>
      <c r="F24" s="389">
        <v>9722</v>
      </c>
      <c r="G24" s="389">
        <v>11963</v>
      </c>
      <c r="H24" s="389">
        <v>10140</v>
      </c>
      <c r="I24" s="389">
        <v>13165</v>
      </c>
      <c r="J24" s="389">
        <v>14899</v>
      </c>
      <c r="K24" s="389">
        <v>13466</v>
      </c>
      <c r="L24" s="389">
        <v>11736</v>
      </c>
      <c r="M24" s="389">
        <v>12928</v>
      </c>
      <c r="N24" s="389">
        <v>11498</v>
      </c>
      <c r="O24" s="1077" t="s">
        <v>452</v>
      </c>
      <c r="P24" s="1077"/>
      <c r="Q24" s="1088" t="s">
        <v>69</v>
      </c>
      <c r="R24" s="1088"/>
      <c r="S24" s="602">
        <v>11549</v>
      </c>
      <c r="T24" s="602">
        <v>9630</v>
      </c>
      <c r="U24" s="602">
        <v>6798</v>
      </c>
      <c r="V24" s="602">
        <v>5247</v>
      </c>
      <c r="W24" s="602">
        <v>3523</v>
      </c>
      <c r="X24" s="602">
        <v>2158</v>
      </c>
      <c r="Y24" s="602">
        <v>1730</v>
      </c>
      <c r="Z24" s="602">
        <v>737</v>
      </c>
      <c r="AA24" s="602">
        <v>440</v>
      </c>
      <c r="AB24" s="602">
        <v>191</v>
      </c>
      <c r="AC24" s="586">
        <f t="shared" si="0"/>
        <v>87217</v>
      </c>
      <c r="AD24" s="586">
        <f t="shared" si="1"/>
        <v>76671</v>
      </c>
      <c r="AE24" s="586">
        <f t="shared" si="2"/>
        <v>163888</v>
      </c>
      <c r="AF24" s="1077" t="s">
        <v>452</v>
      </c>
      <c r="AG24" s="1077"/>
    </row>
    <row r="25" spans="1:33" ht="15.75">
      <c r="A25" s="1088" t="s">
        <v>70</v>
      </c>
      <c r="B25" s="1088"/>
      <c r="C25" s="389">
        <v>1501</v>
      </c>
      <c r="D25" s="389">
        <v>1331</v>
      </c>
      <c r="E25" s="389">
        <v>18359</v>
      </c>
      <c r="F25" s="389">
        <v>17070</v>
      </c>
      <c r="G25" s="389">
        <v>19619</v>
      </c>
      <c r="H25" s="389">
        <v>16025</v>
      </c>
      <c r="I25" s="389">
        <v>21018</v>
      </c>
      <c r="J25" s="389">
        <v>19203</v>
      </c>
      <c r="K25" s="389">
        <v>20828</v>
      </c>
      <c r="L25" s="389">
        <v>19017</v>
      </c>
      <c r="M25" s="389">
        <v>21595</v>
      </c>
      <c r="N25" s="389">
        <v>18067</v>
      </c>
      <c r="O25" s="1077" t="s">
        <v>204</v>
      </c>
      <c r="P25" s="1077"/>
      <c r="Q25" s="1088" t="s">
        <v>70</v>
      </c>
      <c r="R25" s="1088"/>
      <c r="S25" s="602">
        <v>19204</v>
      </c>
      <c r="T25" s="602">
        <v>15760</v>
      </c>
      <c r="U25" s="602">
        <v>11423</v>
      </c>
      <c r="V25" s="602">
        <v>8330</v>
      </c>
      <c r="W25" s="602">
        <v>5562</v>
      </c>
      <c r="X25" s="602">
        <v>3222</v>
      </c>
      <c r="Y25" s="602">
        <v>2660</v>
      </c>
      <c r="Z25" s="602">
        <v>1192</v>
      </c>
      <c r="AA25" s="602">
        <v>719</v>
      </c>
      <c r="AB25" s="602">
        <v>226</v>
      </c>
      <c r="AC25" s="586">
        <f t="shared" si="0"/>
        <v>142488</v>
      </c>
      <c r="AD25" s="586">
        <f t="shared" si="1"/>
        <v>119443</v>
      </c>
      <c r="AE25" s="586">
        <f t="shared" si="2"/>
        <v>261931</v>
      </c>
      <c r="AF25" s="1077" t="s">
        <v>204</v>
      </c>
      <c r="AG25" s="1077"/>
    </row>
    <row r="26" spans="1:33" ht="15.75">
      <c r="A26" s="1088" t="s">
        <v>71</v>
      </c>
      <c r="B26" s="1088"/>
      <c r="C26" s="389">
        <v>2348</v>
      </c>
      <c r="D26" s="389">
        <v>2224</v>
      </c>
      <c r="E26" s="389">
        <v>28042</v>
      </c>
      <c r="F26" s="389">
        <v>25818</v>
      </c>
      <c r="G26" s="389">
        <v>28436</v>
      </c>
      <c r="H26" s="389">
        <v>23625</v>
      </c>
      <c r="I26" s="389">
        <v>31216</v>
      </c>
      <c r="J26" s="389">
        <v>29090</v>
      </c>
      <c r="K26" s="389">
        <v>32058</v>
      </c>
      <c r="L26" s="389">
        <v>28854</v>
      </c>
      <c r="M26" s="389">
        <v>33083</v>
      </c>
      <c r="N26" s="389">
        <v>29273</v>
      </c>
      <c r="O26" s="1077" t="s">
        <v>205</v>
      </c>
      <c r="P26" s="1077"/>
      <c r="Q26" s="1088" t="s">
        <v>71</v>
      </c>
      <c r="R26" s="1088"/>
      <c r="S26" s="602">
        <v>31197</v>
      </c>
      <c r="T26" s="602">
        <v>25632</v>
      </c>
      <c r="U26" s="602">
        <v>18791</v>
      </c>
      <c r="V26" s="602">
        <v>15198</v>
      </c>
      <c r="W26" s="602">
        <v>9685</v>
      </c>
      <c r="X26" s="602">
        <v>6318</v>
      </c>
      <c r="Y26" s="602">
        <v>4658</v>
      </c>
      <c r="Z26" s="602">
        <v>2397</v>
      </c>
      <c r="AA26" s="602">
        <v>1289</v>
      </c>
      <c r="AB26" s="602">
        <v>586</v>
      </c>
      <c r="AC26" s="586">
        <f t="shared" si="0"/>
        <v>220803</v>
      </c>
      <c r="AD26" s="586">
        <f t="shared" si="1"/>
        <v>189015</v>
      </c>
      <c r="AE26" s="586">
        <f t="shared" si="2"/>
        <v>409818</v>
      </c>
      <c r="AF26" s="1077" t="s">
        <v>205</v>
      </c>
      <c r="AG26" s="1077"/>
    </row>
    <row r="27" spans="1:33" ht="15.75">
      <c r="A27" s="1088" t="s">
        <v>72</v>
      </c>
      <c r="B27" s="1088"/>
      <c r="C27" s="389">
        <v>1192</v>
      </c>
      <c r="D27" s="389">
        <v>1130</v>
      </c>
      <c r="E27" s="389">
        <v>17521</v>
      </c>
      <c r="F27" s="389">
        <v>14186</v>
      </c>
      <c r="G27" s="389">
        <v>19941</v>
      </c>
      <c r="H27" s="389">
        <v>14960</v>
      </c>
      <c r="I27" s="389">
        <v>21050</v>
      </c>
      <c r="J27" s="389">
        <v>16016</v>
      </c>
      <c r="K27" s="389">
        <v>20350</v>
      </c>
      <c r="L27" s="389">
        <v>14650</v>
      </c>
      <c r="M27" s="389">
        <v>19442</v>
      </c>
      <c r="N27" s="389">
        <v>14442</v>
      </c>
      <c r="O27" s="1077" t="s">
        <v>206</v>
      </c>
      <c r="P27" s="1077"/>
      <c r="Q27" s="1088" t="s">
        <v>72</v>
      </c>
      <c r="R27" s="1088"/>
      <c r="S27" s="602">
        <v>17790</v>
      </c>
      <c r="T27" s="602">
        <v>12528</v>
      </c>
      <c r="U27" s="602">
        <v>8936</v>
      </c>
      <c r="V27" s="602">
        <v>6062</v>
      </c>
      <c r="W27" s="602">
        <v>3597</v>
      </c>
      <c r="X27" s="602">
        <v>2214</v>
      </c>
      <c r="Y27" s="602">
        <v>2089</v>
      </c>
      <c r="Z27" s="602">
        <v>1205</v>
      </c>
      <c r="AA27" s="602">
        <v>1055</v>
      </c>
      <c r="AB27" s="602">
        <v>566</v>
      </c>
      <c r="AC27" s="586">
        <f t="shared" si="0"/>
        <v>132963</v>
      </c>
      <c r="AD27" s="586">
        <f t="shared" si="1"/>
        <v>97959</v>
      </c>
      <c r="AE27" s="586">
        <f t="shared" si="2"/>
        <v>230922</v>
      </c>
      <c r="AF27" s="1077" t="s">
        <v>206</v>
      </c>
      <c r="AG27" s="1077"/>
    </row>
    <row r="28" spans="1:33" ht="15.75">
      <c r="A28" s="1124" t="s">
        <v>73</v>
      </c>
      <c r="B28" s="1124"/>
      <c r="C28" s="392">
        <v>2918</v>
      </c>
      <c r="D28" s="392">
        <v>3183</v>
      </c>
      <c r="E28" s="392">
        <v>43570</v>
      </c>
      <c r="F28" s="392">
        <v>41267</v>
      </c>
      <c r="G28" s="392">
        <v>42509</v>
      </c>
      <c r="H28" s="392">
        <v>37334</v>
      </c>
      <c r="I28" s="392">
        <v>47663</v>
      </c>
      <c r="J28" s="392">
        <v>44843</v>
      </c>
      <c r="K28" s="392">
        <v>47179</v>
      </c>
      <c r="L28" s="392">
        <v>44902</v>
      </c>
      <c r="M28" s="392">
        <v>47683</v>
      </c>
      <c r="N28" s="392">
        <v>43239</v>
      </c>
      <c r="O28" s="1089" t="s">
        <v>382</v>
      </c>
      <c r="P28" s="1089"/>
      <c r="Q28" s="1104" t="s">
        <v>73</v>
      </c>
      <c r="R28" s="1104"/>
      <c r="S28" s="601">
        <v>43527</v>
      </c>
      <c r="T28" s="601">
        <v>37963</v>
      </c>
      <c r="U28" s="601">
        <v>20386</v>
      </c>
      <c r="V28" s="601">
        <v>18060</v>
      </c>
      <c r="W28" s="601">
        <v>8608</v>
      </c>
      <c r="X28" s="601">
        <v>6273</v>
      </c>
      <c r="Y28" s="601">
        <v>3967</v>
      </c>
      <c r="Z28" s="601">
        <v>1862</v>
      </c>
      <c r="AA28" s="601">
        <v>839</v>
      </c>
      <c r="AB28" s="601">
        <v>397</v>
      </c>
      <c r="AC28" s="360">
        <f t="shared" si="0"/>
        <v>308849</v>
      </c>
      <c r="AD28" s="360">
        <f t="shared" si="1"/>
        <v>279323</v>
      </c>
      <c r="AE28" s="360">
        <f t="shared" si="2"/>
        <v>588172</v>
      </c>
      <c r="AF28" s="1128" t="s">
        <v>382</v>
      </c>
      <c r="AG28" s="1128"/>
    </row>
    <row r="29" spans="1:33" ht="15.75">
      <c r="A29" s="1073" t="s">
        <v>32</v>
      </c>
      <c r="B29" s="1073"/>
      <c r="C29" s="216">
        <f t="shared" ref="C29:N29" si="3">SUM(C10:C28)</f>
        <v>36661</v>
      </c>
      <c r="D29" s="216">
        <f t="shared" si="3"/>
        <v>35057</v>
      </c>
      <c r="E29" s="216">
        <f t="shared" si="3"/>
        <v>408705</v>
      </c>
      <c r="F29" s="216">
        <f t="shared" si="3"/>
        <v>384554</v>
      </c>
      <c r="G29" s="216">
        <f t="shared" si="3"/>
        <v>405337</v>
      </c>
      <c r="H29" s="216">
        <f t="shared" si="3"/>
        <v>360798</v>
      </c>
      <c r="I29" s="216">
        <f t="shared" si="3"/>
        <v>438145</v>
      </c>
      <c r="J29" s="216">
        <f t="shared" si="3"/>
        <v>401078</v>
      </c>
      <c r="K29" s="216">
        <f t="shared" si="3"/>
        <v>425878</v>
      </c>
      <c r="L29" s="216">
        <f t="shared" si="3"/>
        <v>385348</v>
      </c>
      <c r="M29" s="216">
        <f t="shared" si="3"/>
        <v>440875</v>
      </c>
      <c r="N29" s="216">
        <f t="shared" si="3"/>
        <v>381075</v>
      </c>
      <c r="O29" s="1090" t="s">
        <v>181</v>
      </c>
      <c r="P29" s="1090"/>
      <c r="Q29" s="1073" t="s">
        <v>32</v>
      </c>
      <c r="R29" s="1073"/>
      <c r="S29" s="79">
        <f t="shared" ref="S29:AE29" si="4">SUM(S10:S28)</f>
        <v>399902</v>
      </c>
      <c r="T29" s="79">
        <f t="shared" si="4"/>
        <v>359079</v>
      </c>
      <c r="U29" s="79">
        <f t="shared" si="4"/>
        <v>203202</v>
      </c>
      <c r="V29" s="79">
        <f t="shared" si="4"/>
        <v>157903</v>
      </c>
      <c r="W29" s="79">
        <f t="shared" si="4"/>
        <v>93988</v>
      </c>
      <c r="X29" s="79">
        <f t="shared" si="4"/>
        <v>63469</v>
      </c>
      <c r="Y29" s="79">
        <f t="shared" si="4"/>
        <v>44978</v>
      </c>
      <c r="Z29" s="79">
        <f t="shared" si="4"/>
        <v>28787</v>
      </c>
      <c r="AA29" s="79">
        <f t="shared" si="4"/>
        <v>11105</v>
      </c>
      <c r="AB29" s="79">
        <f t="shared" si="4"/>
        <v>8073</v>
      </c>
      <c r="AC29" s="79">
        <f t="shared" si="4"/>
        <v>2908776</v>
      </c>
      <c r="AD29" s="79">
        <f t="shared" si="4"/>
        <v>2565221</v>
      </c>
      <c r="AE29" s="79">
        <f t="shared" si="4"/>
        <v>5473997</v>
      </c>
      <c r="AF29" s="1090" t="s">
        <v>181</v>
      </c>
      <c r="AG29" s="1090"/>
    </row>
  </sheetData>
  <mergeCells count="16">
    <mergeCell ref="Q6:R9"/>
    <mergeCell ref="A13:A18"/>
    <mergeCell ref="P13:P18"/>
    <mergeCell ref="A2:O2"/>
    <mergeCell ref="A4:P4"/>
    <mergeCell ref="A6:B9"/>
    <mergeCell ref="C6:D6"/>
    <mergeCell ref="C7:D7"/>
    <mergeCell ref="E6:F6"/>
    <mergeCell ref="E7:F7"/>
    <mergeCell ref="G6:H6"/>
    <mergeCell ref="I6:J6"/>
    <mergeCell ref="K6:L6"/>
    <mergeCell ref="M6:N6"/>
    <mergeCell ref="M7:N7"/>
    <mergeCell ref="O6:P9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>
  <dimension ref="A1:S119"/>
  <sheetViews>
    <sheetView rightToLeft="1" workbookViewId="0">
      <selection sqref="A1:S28"/>
    </sheetView>
  </sheetViews>
  <sheetFormatPr defaultRowHeight="12.75"/>
  <sheetData>
    <row r="1" spans="1:19" ht="18">
      <c r="A1" s="1466" t="s">
        <v>400</v>
      </c>
      <c r="B1" s="1466"/>
      <c r="C1" s="1466"/>
      <c r="D1" s="1466"/>
      <c r="E1" s="1466"/>
      <c r="F1" s="1466"/>
      <c r="G1" s="1466"/>
      <c r="H1" s="1466"/>
      <c r="I1" s="1466"/>
      <c r="J1" s="1466"/>
      <c r="K1" s="1466"/>
      <c r="L1" s="1466"/>
      <c r="M1" s="1466"/>
      <c r="N1" s="1466"/>
      <c r="O1" s="1466"/>
      <c r="P1" s="1466"/>
      <c r="Q1" s="1466"/>
      <c r="R1" s="1470"/>
      <c r="S1" s="1129"/>
    </row>
    <row r="2" spans="1:19" ht="18">
      <c r="A2" s="1466" t="s">
        <v>425</v>
      </c>
      <c r="B2" s="1466"/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  <c r="N2" s="1466"/>
      <c r="O2" s="1466"/>
      <c r="P2" s="1466"/>
      <c r="Q2" s="1466"/>
      <c r="R2" s="1466"/>
      <c r="S2" s="1129"/>
    </row>
    <row r="3" spans="1:19" ht="18.75" thickBot="1">
      <c r="A3" s="1527" t="s">
        <v>533</v>
      </c>
      <c r="B3" s="1527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04"/>
      <c r="O3" s="104"/>
      <c r="P3" s="1133"/>
      <c r="Q3" s="1467" t="s">
        <v>534</v>
      </c>
      <c r="R3" s="1467"/>
      <c r="S3" s="1133"/>
    </row>
    <row r="4" spans="1:19" ht="32.25" customHeight="1" thickTop="1">
      <c r="A4" s="1430" t="s">
        <v>41</v>
      </c>
      <c r="B4" s="1430"/>
      <c r="C4" s="1440" t="s">
        <v>94</v>
      </c>
      <c r="D4" s="1440"/>
      <c r="E4" s="1440" t="s">
        <v>95</v>
      </c>
      <c r="F4" s="1440"/>
      <c r="G4" s="1440" t="s">
        <v>96</v>
      </c>
      <c r="H4" s="1440"/>
      <c r="I4" s="1440" t="s">
        <v>97</v>
      </c>
      <c r="J4" s="1440"/>
      <c r="K4" s="1440" t="s">
        <v>98</v>
      </c>
      <c r="L4" s="1440"/>
      <c r="M4" s="1440" t="s">
        <v>31</v>
      </c>
      <c r="N4" s="1440"/>
      <c r="O4" s="1440" t="s">
        <v>32</v>
      </c>
      <c r="P4" s="1440"/>
      <c r="Q4" s="1440"/>
      <c r="R4" s="1430" t="s">
        <v>180</v>
      </c>
      <c r="S4" s="1430"/>
    </row>
    <row r="5" spans="1:19" ht="47.25" customHeight="1">
      <c r="A5" s="1431"/>
      <c r="B5" s="1431"/>
      <c r="C5" s="1435" t="s">
        <v>269</v>
      </c>
      <c r="D5" s="1435"/>
      <c r="E5" s="1435" t="s">
        <v>263</v>
      </c>
      <c r="F5" s="1435"/>
      <c r="G5" s="1435" t="s">
        <v>270</v>
      </c>
      <c r="H5" s="1435"/>
      <c r="I5" s="1435" t="s">
        <v>265</v>
      </c>
      <c r="J5" s="1435"/>
      <c r="K5" s="1435" t="s">
        <v>261</v>
      </c>
      <c r="L5" s="1435"/>
      <c r="M5" s="1435" t="s">
        <v>268</v>
      </c>
      <c r="N5" s="1435"/>
      <c r="O5" s="1435" t="s">
        <v>181</v>
      </c>
      <c r="P5" s="1435"/>
      <c r="Q5" s="1435"/>
      <c r="R5" s="1431"/>
      <c r="S5" s="1431"/>
    </row>
    <row r="6" spans="1:19" ht="15.75">
      <c r="A6" s="1431"/>
      <c r="B6" s="1431"/>
      <c r="C6" s="382" t="s">
        <v>33</v>
      </c>
      <c r="D6" s="382" t="s">
        <v>34</v>
      </c>
      <c r="E6" s="382" t="s">
        <v>33</v>
      </c>
      <c r="F6" s="382" t="s">
        <v>34</v>
      </c>
      <c r="G6" s="382" t="s">
        <v>33</v>
      </c>
      <c r="H6" s="382" t="s">
        <v>34</v>
      </c>
      <c r="I6" s="382" t="s">
        <v>33</v>
      </c>
      <c r="J6" s="382" t="s">
        <v>34</v>
      </c>
      <c r="K6" s="382" t="s">
        <v>33</v>
      </c>
      <c r="L6" s="382" t="s">
        <v>34</v>
      </c>
      <c r="M6" s="382" t="s">
        <v>33</v>
      </c>
      <c r="N6" s="382" t="s">
        <v>34</v>
      </c>
      <c r="O6" s="382" t="s">
        <v>33</v>
      </c>
      <c r="P6" s="382" t="s">
        <v>34</v>
      </c>
      <c r="Q6" s="382" t="s">
        <v>32</v>
      </c>
      <c r="R6" s="1431"/>
      <c r="S6" s="1431"/>
    </row>
    <row r="7" spans="1:19" ht="16.5" thickBot="1">
      <c r="A7" s="1432"/>
      <c r="B7" s="1432"/>
      <c r="C7" s="383" t="s">
        <v>186</v>
      </c>
      <c r="D7" s="383" t="s">
        <v>185</v>
      </c>
      <c r="E7" s="383" t="s">
        <v>186</v>
      </c>
      <c r="F7" s="383" t="s">
        <v>185</v>
      </c>
      <c r="G7" s="383" t="s">
        <v>186</v>
      </c>
      <c r="H7" s="383" t="s">
        <v>185</v>
      </c>
      <c r="I7" s="383" t="s">
        <v>186</v>
      </c>
      <c r="J7" s="383" t="s">
        <v>185</v>
      </c>
      <c r="K7" s="383" t="s">
        <v>186</v>
      </c>
      <c r="L7" s="383" t="s">
        <v>185</v>
      </c>
      <c r="M7" s="383" t="s">
        <v>186</v>
      </c>
      <c r="N7" s="383" t="s">
        <v>185</v>
      </c>
      <c r="O7" s="383" t="s">
        <v>186</v>
      </c>
      <c r="P7" s="383" t="s">
        <v>185</v>
      </c>
      <c r="Q7" s="383" t="s">
        <v>181</v>
      </c>
      <c r="R7" s="1432"/>
      <c r="S7" s="1432"/>
    </row>
    <row r="8" spans="1:19" ht="16.5" thickTop="1">
      <c r="A8" s="1106" t="s">
        <v>54</v>
      </c>
      <c r="B8" s="1106"/>
      <c r="C8" s="411">
        <v>96</v>
      </c>
      <c r="D8" s="411">
        <v>41</v>
      </c>
      <c r="E8" s="411">
        <v>63</v>
      </c>
      <c r="F8" s="411">
        <v>35</v>
      </c>
      <c r="G8" s="411">
        <v>52</v>
      </c>
      <c r="H8" s="411">
        <v>22</v>
      </c>
      <c r="I8" s="411">
        <v>50</v>
      </c>
      <c r="J8" s="411">
        <v>24</v>
      </c>
      <c r="K8" s="411">
        <v>47</v>
      </c>
      <c r="L8" s="411">
        <v>13</v>
      </c>
      <c r="M8" s="411">
        <v>40</v>
      </c>
      <c r="N8" s="411">
        <v>8</v>
      </c>
      <c r="O8" s="485">
        <f t="shared" ref="O8:P26" si="0">M8+K8+I8+G8+E8+C8</f>
        <v>348</v>
      </c>
      <c r="P8" s="485">
        <f t="shared" si="0"/>
        <v>143</v>
      </c>
      <c r="Q8" s="485">
        <f t="shared" ref="Q8:Q27" si="1">SUM(O8:P8)</f>
        <v>491</v>
      </c>
      <c r="R8" s="1078" t="s">
        <v>449</v>
      </c>
      <c r="S8" s="1078"/>
    </row>
    <row r="9" spans="1:19" ht="15.75">
      <c r="A9" s="1088" t="s">
        <v>55</v>
      </c>
      <c r="B9" s="1088"/>
      <c r="C9" s="412">
        <v>453</v>
      </c>
      <c r="D9" s="412">
        <v>322</v>
      </c>
      <c r="E9" s="412">
        <v>339</v>
      </c>
      <c r="F9" s="412">
        <v>223</v>
      </c>
      <c r="G9" s="412">
        <v>279</v>
      </c>
      <c r="H9" s="412">
        <v>208</v>
      </c>
      <c r="I9" s="412">
        <v>222</v>
      </c>
      <c r="J9" s="412">
        <v>163</v>
      </c>
      <c r="K9" s="412">
        <v>226</v>
      </c>
      <c r="L9" s="412">
        <v>122</v>
      </c>
      <c r="M9" s="412">
        <v>136</v>
      </c>
      <c r="N9" s="412">
        <v>87</v>
      </c>
      <c r="O9" s="259">
        <f t="shared" si="0"/>
        <v>1655</v>
      </c>
      <c r="P9" s="259">
        <f t="shared" si="0"/>
        <v>1125</v>
      </c>
      <c r="Q9" s="259">
        <f t="shared" si="1"/>
        <v>2780</v>
      </c>
      <c r="R9" s="1077" t="s">
        <v>191</v>
      </c>
      <c r="S9" s="1077"/>
    </row>
    <row r="10" spans="1:19" ht="15.75">
      <c r="A10" s="1088" t="s">
        <v>56</v>
      </c>
      <c r="B10" s="1088"/>
      <c r="C10" s="412">
        <v>107</v>
      </c>
      <c r="D10" s="412">
        <v>51</v>
      </c>
      <c r="E10" s="412">
        <v>76</v>
      </c>
      <c r="F10" s="412">
        <v>43</v>
      </c>
      <c r="G10" s="412">
        <v>63</v>
      </c>
      <c r="H10" s="412">
        <v>28</v>
      </c>
      <c r="I10" s="412">
        <v>50</v>
      </c>
      <c r="J10" s="412">
        <v>30</v>
      </c>
      <c r="K10" s="412">
        <v>60</v>
      </c>
      <c r="L10" s="412">
        <v>31</v>
      </c>
      <c r="M10" s="412">
        <v>54</v>
      </c>
      <c r="N10" s="412">
        <v>18</v>
      </c>
      <c r="O10" s="259">
        <f t="shared" si="0"/>
        <v>410</v>
      </c>
      <c r="P10" s="259">
        <f t="shared" si="0"/>
        <v>201</v>
      </c>
      <c r="Q10" s="259">
        <f t="shared" si="1"/>
        <v>611</v>
      </c>
      <c r="R10" s="1077" t="s">
        <v>192</v>
      </c>
      <c r="S10" s="1077"/>
    </row>
    <row r="11" spans="1:19" ht="18.75" customHeight="1">
      <c r="A11" s="1566" t="s">
        <v>461</v>
      </c>
      <c r="B11" s="389" t="s">
        <v>344</v>
      </c>
      <c r="C11" s="412">
        <v>1044</v>
      </c>
      <c r="D11" s="412">
        <v>677</v>
      </c>
      <c r="E11" s="412">
        <v>819</v>
      </c>
      <c r="F11" s="412">
        <v>495</v>
      </c>
      <c r="G11" s="412">
        <v>654</v>
      </c>
      <c r="H11" s="412">
        <v>389</v>
      </c>
      <c r="I11" s="412">
        <v>519</v>
      </c>
      <c r="J11" s="412">
        <v>273</v>
      </c>
      <c r="K11" s="412">
        <v>454</v>
      </c>
      <c r="L11" s="412">
        <v>246</v>
      </c>
      <c r="M11" s="412">
        <v>370</v>
      </c>
      <c r="N11" s="412">
        <v>174</v>
      </c>
      <c r="O11" s="259">
        <f t="shared" si="0"/>
        <v>3860</v>
      </c>
      <c r="P11" s="259">
        <f t="shared" si="0"/>
        <v>2254</v>
      </c>
      <c r="Q11" s="259">
        <f t="shared" si="1"/>
        <v>6114</v>
      </c>
      <c r="R11" s="204" t="s">
        <v>453</v>
      </c>
      <c r="S11" s="1441" t="s">
        <v>179</v>
      </c>
    </row>
    <row r="12" spans="1:19" ht="15.75">
      <c r="A12" s="1567"/>
      <c r="B12" s="389" t="s">
        <v>345</v>
      </c>
      <c r="C12" s="412">
        <v>1949</v>
      </c>
      <c r="D12" s="412">
        <v>1385</v>
      </c>
      <c r="E12" s="412">
        <v>1536</v>
      </c>
      <c r="F12" s="412">
        <v>1089</v>
      </c>
      <c r="G12" s="412">
        <v>1290</v>
      </c>
      <c r="H12" s="412">
        <v>893</v>
      </c>
      <c r="I12" s="412">
        <v>1122</v>
      </c>
      <c r="J12" s="412">
        <v>783</v>
      </c>
      <c r="K12" s="412">
        <v>950</v>
      </c>
      <c r="L12" s="412">
        <v>685</v>
      </c>
      <c r="M12" s="412">
        <v>794</v>
      </c>
      <c r="N12" s="412">
        <v>508</v>
      </c>
      <c r="O12" s="259">
        <f t="shared" si="0"/>
        <v>7641</v>
      </c>
      <c r="P12" s="259">
        <f t="shared" si="0"/>
        <v>5343</v>
      </c>
      <c r="Q12" s="259">
        <f t="shared" si="1"/>
        <v>12984</v>
      </c>
      <c r="R12" s="204" t="s">
        <v>454</v>
      </c>
      <c r="S12" s="1442"/>
    </row>
    <row r="13" spans="1:19" ht="15.75">
      <c r="A13" s="1567"/>
      <c r="B13" s="389" t="s">
        <v>346</v>
      </c>
      <c r="C13" s="412">
        <v>129</v>
      </c>
      <c r="D13" s="412">
        <v>46</v>
      </c>
      <c r="E13" s="412">
        <v>80</v>
      </c>
      <c r="F13" s="412">
        <v>33</v>
      </c>
      <c r="G13" s="412">
        <v>74</v>
      </c>
      <c r="H13" s="412">
        <v>20</v>
      </c>
      <c r="I13" s="412">
        <v>77</v>
      </c>
      <c r="J13" s="412">
        <v>21</v>
      </c>
      <c r="K13" s="412">
        <v>71</v>
      </c>
      <c r="L13" s="412">
        <v>20</v>
      </c>
      <c r="M13" s="412">
        <v>54</v>
      </c>
      <c r="N13" s="412">
        <v>16</v>
      </c>
      <c r="O13" s="259">
        <f t="shared" si="0"/>
        <v>485</v>
      </c>
      <c r="P13" s="259">
        <f t="shared" si="0"/>
        <v>156</v>
      </c>
      <c r="Q13" s="259">
        <f t="shared" si="1"/>
        <v>641</v>
      </c>
      <c r="R13" s="204" t="s">
        <v>455</v>
      </c>
      <c r="S13" s="1442"/>
    </row>
    <row r="14" spans="1:19" ht="15.75">
      <c r="A14" s="1567"/>
      <c r="B14" s="389" t="s">
        <v>341</v>
      </c>
      <c r="C14" s="412">
        <v>730</v>
      </c>
      <c r="D14" s="412">
        <v>552</v>
      </c>
      <c r="E14" s="412">
        <v>571</v>
      </c>
      <c r="F14" s="412">
        <v>395</v>
      </c>
      <c r="G14" s="412">
        <v>467</v>
      </c>
      <c r="H14" s="412">
        <v>356</v>
      </c>
      <c r="I14" s="412">
        <v>455</v>
      </c>
      <c r="J14" s="412">
        <v>301</v>
      </c>
      <c r="K14" s="412">
        <v>356</v>
      </c>
      <c r="L14" s="412">
        <v>237</v>
      </c>
      <c r="M14" s="412">
        <v>248</v>
      </c>
      <c r="N14" s="412">
        <v>189</v>
      </c>
      <c r="O14" s="259">
        <f t="shared" si="0"/>
        <v>2827</v>
      </c>
      <c r="P14" s="259">
        <f t="shared" si="0"/>
        <v>2030</v>
      </c>
      <c r="Q14" s="259">
        <f t="shared" si="1"/>
        <v>4857</v>
      </c>
      <c r="R14" s="204" t="s">
        <v>456</v>
      </c>
      <c r="S14" s="1442"/>
    </row>
    <row r="15" spans="1:19" ht="15.75">
      <c r="A15" s="1567"/>
      <c r="B15" s="389" t="s">
        <v>342</v>
      </c>
      <c r="C15" s="412">
        <v>910</v>
      </c>
      <c r="D15" s="412">
        <v>663</v>
      </c>
      <c r="E15" s="412">
        <v>610</v>
      </c>
      <c r="F15" s="412">
        <v>438</v>
      </c>
      <c r="G15" s="412">
        <v>504</v>
      </c>
      <c r="H15" s="412">
        <v>379</v>
      </c>
      <c r="I15" s="412">
        <v>427</v>
      </c>
      <c r="J15" s="412">
        <v>292</v>
      </c>
      <c r="K15" s="412">
        <v>374</v>
      </c>
      <c r="L15" s="412">
        <v>233</v>
      </c>
      <c r="M15" s="412">
        <v>292</v>
      </c>
      <c r="N15" s="412">
        <v>181</v>
      </c>
      <c r="O15" s="259">
        <f t="shared" si="0"/>
        <v>3117</v>
      </c>
      <c r="P15" s="259">
        <f t="shared" si="0"/>
        <v>2186</v>
      </c>
      <c r="Q15" s="259">
        <f t="shared" si="1"/>
        <v>5303</v>
      </c>
      <c r="R15" s="204" t="s">
        <v>457</v>
      </c>
      <c r="S15" s="1442"/>
    </row>
    <row r="16" spans="1:19" ht="15.75">
      <c r="A16" s="1568"/>
      <c r="B16" s="389" t="s">
        <v>343</v>
      </c>
      <c r="C16" s="412">
        <v>593</v>
      </c>
      <c r="D16" s="412">
        <v>437</v>
      </c>
      <c r="E16" s="412">
        <v>454</v>
      </c>
      <c r="F16" s="412">
        <v>364</v>
      </c>
      <c r="G16" s="412">
        <v>384</v>
      </c>
      <c r="H16" s="412">
        <v>277</v>
      </c>
      <c r="I16" s="412">
        <v>356</v>
      </c>
      <c r="J16" s="412">
        <v>238</v>
      </c>
      <c r="K16" s="412">
        <v>339</v>
      </c>
      <c r="L16" s="412">
        <v>204</v>
      </c>
      <c r="M16" s="412">
        <v>234</v>
      </c>
      <c r="N16" s="412">
        <v>169</v>
      </c>
      <c r="O16" s="259">
        <f t="shared" si="0"/>
        <v>2360</v>
      </c>
      <c r="P16" s="259">
        <f t="shared" si="0"/>
        <v>1689</v>
      </c>
      <c r="Q16" s="259">
        <f t="shared" si="1"/>
        <v>4049</v>
      </c>
      <c r="R16" s="204" t="s">
        <v>458</v>
      </c>
      <c r="S16" s="1443"/>
    </row>
    <row r="17" spans="1:19" ht="15.75">
      <c r="A17" s="440" t="s">
        <v>64</v>
      </c>
      <c r="B17" s="390"/>
      <c r="C17" s="441">
        <v>0</v>
      </c>
      <c r="D17" s="342">
        <v>0</v>
      </c>
      <c r="E17" s="342">
        <v>0</v>
      </c>
      <c r="F17" s="342">
        <v>0</v>
      </c>
      <c r="G17" s="342">
        <v>0</v>
      </c>
      <c r="H17" s="342">
        <v>0</v>
      </c>
      <c r="I17" s="342">
        <v>0</v>
      </c>
      <c r="J17" s="342">
        <v>0</v>
      </c>
      <c r="K17" s="342">
        <v>0</v>
      </c>
      <c r="L17" s="342">
        <v>0</v>
      </c>
      <c r="M17" s="342">
        <v>0</v>
      </c>
      <c r="N17" s="342">
        <v>0</v>
      </c>
      <c r="O17" s="412">
        <f t="shared" si="0"/>
        <v>0</v>
      </c>
      <c r="P17" s="412">
        <f t="shared" si="0"/>
        <v>0</v>
      </c>
      <c r="Q17" s="393">
        <f t="shared" si="1"/>
        <v>0</v>
      </c>
      <c r="R17" s="1077" t="s">
        <v>367</v>
      </c>
      <c r="S17" s="1077"/>
    </row>
    <row r="18" spans="1:19" ht="15.75">
      <c r="A18" s="1088" t="s">
        <v>65</v>
      </c>
      <c r="B18" s="1088"/>
      <c r="C18" s="412">
        <v>476</v>
      </c>
      <c r="D18" s="412">
        <v>257</v>
      </c>
      <c r="E18" s="412">
        <v>420</v>
      </c>
      <c r="F18" s="412">
        <v>196</v>
      </c>
      <c r="G18" s="412">
        <v>367</v>
      </c>
      <c r="H18" s="412">
        <v>176</v>
      </c>
      <c r="I18" s="412">
        <v>263</v>
      </c>
      <c r="J18" s="412">
        <v>134</v>
      </c>
      <c r="K18" s="412">
        <v>271</v>
      </c>
      <c r="L18" s="412">
        <v>115</v>
      </c>
      <c r="M18" s="412">
        <v>242</v>
      </c>
      <c r="N18" s="412">
        <v>190</v>
      </c>
      <c r="O18" s="259">
        <f t="shared" si="0"/>
        <v>2039</v>
      </c>
      <c r="P18" s="259">
        <f t="shared" si="0"/>
        <v>1068</v>
      </c>
      <c r="Q18" s="259">
        <f t="shared" si="1"/>
        <v>3107</v>
      </c>
      <c r="R18" s="1077" t="s">
        <v>199</v>
      </c>
      <c r="S18" s="1077"/>
    </row>
    <row r="19" spans="1:19" ht="15.75">
      <c r="A19" s="1088" t="s">
        <v>66</v>
      </c>
      <c r="B19" s="1088"/>
      <c r="C19" s="412">
        <v>1421</v>
      </c>
      <c r="D19" s="412">
        <v>754</v>
      </c>
      <c r="E19" s="412">
        <v>1129</v>
      </c>
      <c r="F19" s="412">
        <v>561</v>
      </c>
      <c r="G19" s="412">
        <v>900</v>
      </c>
      <c r="H19" s="412">
        <v>476</v>
      </c>
      <c r="I19" s="412">
        <v>863</v>
      </c>
      <c r="J19" s="412">
        <v>371</v>
      </c>
      <c r="K19" s="412">
        <v>665</v>
      </c>
      <c r="L19" s="412">
        <v>371</v>
      </c>
      <c r="M19" s="412">
        <v>415</v>
      </c>
      <c r="N19" s="412">
        <v>221</v>
      </c>
      <c r="O19" s="259">
        <f t="shared" si="0"/>
        <v>5393</v>
      </c>
      <c r="P19" s="259">
        <f t="shared" si="0"/>
        <v>2754</v>
      </c>
      <c r="Q19" s="259">
        <f t="shared" si="1"/>
        <v>8147</v>
      </c>
      <c r="R19" s="1077" t="s">
        <v>200</v>
      </c>
      <c r="S19" s="1077"/>
    </row>
    <row r="20" spans="1:19" ht="15.75">
      <c r="A20" s="1088" t="s">
        <v>67</v>
      </c>
      <c r="B20" s="1088"/>
      <c r="C20" s="412">
        <v>2408</v>
      </c>
      <c r="D20" s="412">
        <v>987</v>
      </c>
      <c r="E20" s="412">
        <v>1913</v>
      </c>
      <c r="F20" s="412">
        <v>868</v>
      </c>
      <c r="G20" s="412">
        <v>1627</v>
      </c>
      <c r="H20" s="412">
        <v>658</v>
      </c>
      <c r="I20" s="412">
        <v>1360</v>
      </c>
      <c r="J20" s="412">
        <v>569</v>
      </c>
      <c r="K20" s="412">
        <v>1095</v>
      </c>
      <c r="L20" s="412">
        <v>517</v>
      </c>
      <c r="M20" s="412">
        <v>869</v>
      </c>
      <c r="N20" s="412">
        <v>406</v>
      </c>
      <c r="O20" s="259">
        <f t="shared" si="0"/>
        <v>9272</v>
      </c>
      <c r="P20" s="259">
        <f t="shared" si="0"/>
        <v>4005</v>
      </c>
      <c r="Q20" s="259">
        <f t="shared" si="1"/>
        <v>13277</v>
      </c>
      <c r="R20" s="1077" t="s">
        <v>450</v>
      </c>
      <c r="S20" s="1077"/>
    </row>
    <row r="21" spans="1:19" ht="15.75">
      <c r="A21" s="1088" t="s">
        <v>137</v>
      </c>
      <c r="B21" s="1088"/>
      <c r="C21" s="412">
        <v>513</v>
      </c>
      <c r="D21" s="412">
        <v>286</v>
      </c>
      <c r="E21" s="412">
        <v>487</v>
      </c>
      <c r="F21" s="412">
        <v>213</v>
      </c>
      <c r="G21" s="412">
        <v>401</v>
      </c>
      <c r="H21" s="412">
        <v>193</v>
      </c>
      <c r="I21" s="412">
        <v>311</v>
      </c>
      <c r="J21" s="412">
        <v>121</v>
      </c>
      <c r="K21" s="412">
        <v>297</v>
      </c>
      <c r="L21" s="412">
        <v>98</v>
      </c>
      <c r="M21" s="412">
        <v>283</v>
      </c>
      <c r="N21" s="412">
        <v>75</v>
      </c>
      <c r="O21" s="259">
        <f t="shared" si="0"/>
        <v>2292</v>
      </c>
      <c r="P21" s="259">
        <f t="shared" si="0"/>
        <v>986</v>
      </c>
      <c r="Q21" s="259">
        <f t="shared" si="1"/>
        <v>3278</v>
      </c>
      <c r="R21" s="1077" t="s">
        <v>451</v>
      </c>
      <c r="S21" s="1077"/>
    </row>
    <row r="22" spans="1:19" ht="15.75">
      <c r="A22" s="1088" t="s">
        <v>69</v>
      </c>
      <c r="B22" s="1088"/>
      <c r="C22" s="412">
        <v>463</v>
      </c>
      <c r="D22" s="412">
        <v>243</v>
      </c>
      <c r="E22" s="412">
        <v>442</v>
      </c>
      <c r="F22" s="412">
        <v>184</v>
      </c>
      <c r="G22" s="412">
        <v>338</v>
      </c>
      <c r="H22" s="412">
        <v>146</v>
      </c>
      <c r="I22" s="412">
        <v>292</v>
      </c>
      <c r="J22" s="412">
        <v>128</v>
      </c>
      <c r="K22" s="412">
        <v>277</v>
      </c>
      <c r="L22" s="412">
        <v>124</v>
      </c>
      <c r="M22" s="412">
        <v>182</v>
      </c>
      <c r="N22" s="412">
        <v>67</v>
      </c>
      <c r="O22" s="259">
        <f t="shared" si="0"/>
        <v>1994</v>
      </c>
      <c r="P22" s="259">
        <f t="shared" si="0"/>
        <v>892</v>
      </c>
      <c r="Q22" s="259">
        <f t="shared" si="1"/>
        <v>2886</v>
      </c>
      <c r="R22" s="1077" t="s">
        <v>452</v>
      </c>
      <c r="S22" s="1077"/>
    </row>
    <row r="23" spans="1:19" ht="15.75">
      <c r="A23" s="1088" t="s">
        <v>70</v>
      </c>
      <c r="B23" s="1088"/>
      <c r="C23" s="412">
        <v>302</v>
      </c>
      <c r="D23" s="412">
        <v>135</v>
      </c>
      <c r="E23" s="412">
        <v>236</v>
      </c>
      <c r="F23" s="412">
        <v>130</v>
      </c>
      <c r="G23" s="412">
        <v>219</v>
      </c>
      <c r="H23" s="412">
        <v>77</v>
      </c>
      <c r="I23" s="412">
        <v>164</v>
      </c>
      <c r="J23" s="412">
        <v>59</v>
      </c>
      <c r="K23" s="412">
        <v>152</v>
      </c>
      <c r="L23" s="412">
        <v>63</v>
      </c>
      <c r="M23" s="412">
        <v>123</v>
      </c>
      <c r="N23" s="412">
        <v>48</v>
      </c>
      <c r="O23" s="259">
        <f t="shared" si="0"/>
        <v>1196</v>
      </c>
      <c r="P23" s="259">
        <f t="shared" si="0"/>
        <v>512</v>
      </c>
      <c r="Q23" s="259">
        <f t="shared" si="1"/>
        <v>1708</v>
      </c>
      <c r="R23" s="1077" t="s">
        <v>204</v>
      </c>
      <c r="S23" s="1077"/>
    </row>
    <row r="24" spans="1:19" ht="15.75">
      <c r="A24" s="1088" t="s">
        <v>71</v>
      </c>
      <c r="B24" s="1088"/>
      <c r="C24" s="412">
        <v>1135</v>
      </c>
      <c r="D24" s="412">
        <v>528</v>
      </c>
      <c r="E24" s="412">
        <v>891</v>
      </c>
      <c r="F24" s="412">
        <v>388</v>
      </c>
      <c r="G24" s="412">
        <v>768</v>
      </c>
      <c r="H24" s="412">
        <v>307</v>
      </c>
      <c r="I24" s="412">
        <v>658</v>
      </c>
      <c r="J24" s="412">
        <v>277</v>
      </c>
      <c r="K24" s="412">
        <v>607</v>
      </c>
      <c r="L24" s="412">
        <v>248</v>
      </c>
      <c r="M24" s="412">
        <v>600</v>
      </c>
      <c r="N24" s="412">
        <v>197</v>
      </c>
      <c r="O24" s="259">
        <f t="shared" si="0"/>
        <v>4659</v>
      </c>
      <c r="P24" s="259">
        <f t="shared" si="0"/>
        <v>1945</v>
      </c>
      <c r="Q24" s="259">
        <f t="shared" si="1"/>
        <v>6604</v>
      </c>
      <c r="R24" s="1077" t="s">
        <v>205</v>
      </c>
      <c r="S24" s="1077"/>
    </row>
    <row r="25" spans="1:19" ht="15.75">
      <c r="A25" s="1088" t="s">
        <v>72</v>
      </c>
      <c r="B25" s="1088"/>
      <c r="C25" s="412">
        <v>286</v>
      </c>
      <c r="D25" s="412">
        <v>109</v>
      </c>
      <c r="E25" s="412">
        <v>240</v>
      </c>
      <c r="F25" s="412">
        <v>127</v>
      </c>
      <c r="G25" s="412">
        <v>211</v>
      </c>
      <c r="H25" s="412">
        <v>81</v>
      </c>
      <c r="I25" s="412">
        <v>162</v>
      </c>
      <c r="J25" s="412">
        <v>80</v>
      </c>
      <c r="K25" s="412">
        <v>159</v>
      </c>
      <c r="L25" s="412">
        <v>54</v>
      </c>
      <c r="M25" s="412">
        <v>81</v>
      </c>
      <c r="N25" s="412">
        <v>39</v>
      </c>
      <c r="O25" s="259">
        <f t="shared" si="0"/>
        <v>1139</v>
      </c>
      <c r="P25" s="259">
        <f t="shared" si="0"/>
        <v>490</v>
      </c>
      <c r="Q25" s="259">
        <f t="shared" si="1"/>
        <v>1629</v>
      </c>
      <c r="R25" s="1077" t="s">
        <v>206</v>
      </c>
      <c r="S25" s="1077"/>
    </row>
    <row r="26" spans="1:19" ht="15.75">
      <c r="A26" s="1104" t="s">
        <v>73</v>
      </c>
      <c r="B26" s="1104"/>
      <c r="C26" s="416">
        <v>5885</v>
      </c>
      <c r="D26" s="416">
        <v>2952</v>
      </c>
      <c r="E26" s="416">
        <v>4793</v>
      </c>
      <c r="F26" s="416">
        <v>2402</v>
      </c>
      <c r="G26" s="416">
        <v>4365</v>
      </c>
      <c r="H26" s="416">
        <v>2036</v>
      </c>
      <c r="I26" s="416">
        <v>3748</v>
      </c>
      <c r="J26" s="416">
        <v>1641</v>
      </c>
      <c r="K26" s="416">
        <v>3678</v>
      </c>
      <c r="L26" s="416">
        <v>1431</v>
      </c>
      <c r="M26" s="416">
        <v>2883</v>
      </c>
      <c r="N26" s="416">
        <v>1248</v>
      </c>
      <c r="O26" s="486">
        <f t="shared" si="0"/>
        <v>25352</v>
      </c>
      <c r="P26" s="486">
        <f t="shared" si="0"/>
        <v>11710</v>
      </c>
      <c r="Q26" s="487">
        <f t="shared" si="1"/>
        <v>37062</v>
      </c>
      <c r="R26" s="1089" t="s">
        <v>382</v>
      </c>
      <c r="S26" s="1089"/>
    </row>
    <row r="27" spans="1:19" ht="15.75">
      <c r="A27" s="1073" t="s">
        <v>32</v>
      </c>
      <c r="B27" s="1073"/>
      <c r="C27" s="79">
        <f t="shared" ref="C27:P27" si="2">SUM(C8:C26)</f>
        <v>18900</v>
      </c>
      <c r="D27" s="79">
        <f t="shared" si="2"/>
        <v>10425</v>
      </c>
      <c r="E27" s="623">
        <f t="shared" si="2"/>
        <v>15099</v>
      </c>
      <c r="F27" s="79">
        <f t="shared" si="2"/>
        <v>8184</v>
      </c>
      <c r="G27" s="79">
        <f t="shared" si="2"/>
        <v>12963</v>
      </c>
      <c r="H27" s="79">
        <f t="shared" si="2"/>
        <v>6722</v>
      </c>
      <c r="I27" s="79">
        <f t="shared" si="2"/>
        <v>11099</v>
      </c>
      <c r="J27" s="79">
        <f t="shared" si="2"/>
        <v>5505</v>
      </c>
      <c r="K27" s="79">
        <f t="shared" si="2"/>
        <v>10078</v>
      </c>
      <c r="L27" s="79">
        <f t="shared" si="2"/>
        <v>4812</v>
      </c>
      <c r="M27" s="79">
        <f t="shared" si="2"/>
        <v>7900</v>
      </c>
      <c r="N27" s="79">
        <f t="shared" si="2"/>
        <v>3841</v>
      </c>
      <c r="O27" s="79">
        <f t="shared" si="2"/>
        <v>76039</v>
      </c>
      <c r="P27" s="79">
        <f t="shared" si="2"/>
        <v>39489</v>
      </c>
      <c r="Q27" s="488">
        <f t="shared" si="1"/>
        <v>115528</v>
      </c>
      <c r="R27" s="1090" t="s">
        <v>181</v>
      </c>
      <c r="S27" s="1090"/>
    </row>
    <row r="116" spans="3:15"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spans="3:15"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spans="3:15"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spans="3:15"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</sheetData>
  <mergeCells count="22">
    <mergeCell ref="A1:R1"/>
    <mergeCell ref="A2:R2"/>
    <mergeCell ref="A3:B3"/>
    <mergeCell ref="Q3:R3"/>
    <mergeCell ref="A4:B7"/>
    <mergeCell ref="C4:D4"/>
    <mergeCell ref="C5:D5"/>
    <mergeCell ref="E4:F4"/>
    <mergeCell ref="G4:H4"/>
    <mergeCell ref="I4:J4"/>
    <mergeCell ref="A11:A16"/>
    <mergeCell ref="S11:S16"/>
    <mergeCell ref="K4:L4"/>
    <mergeCell ref="M4:N4"/>
    <mergeCell ref="O4:Q4"/>
    <mergeCell ref="R4:S7"/>
    <mergeCell ref="E5:F5"/>
    <mergeCell ref="G5:H5"/>
    <mergeCell ref="I5:J5"/>
    <mergeCell ref="K5:L5"/>
    <mergeCell ref="M5:N5"/>
    <mergeCell ref="O5:Q5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dimension ref="A2:Z32"/>
  <sheetViews>
    <sheetView rightToLeft="1" topLeftCell="L5" workbookViewId="0">
      <selection activeCell="A2" sqref="A2:Z29"/>
    </sheetView>
  </sheetViews>
  <sheetFormatPr defaultRowHeight="12.75"/>
  <cols>
    <col min="7" max="7" width="8.140625" customWidth="1"/>
    <col min="8" max="8" width="9.42578125" customWidth="1"/>
    <col min="9" max="9" width="10.42578125" customWidth="1"/>
    <col min="24" max="24" width="15.85546875" customWidth="1"/>
  </cols>
  <sheetData>
    <row r="2" spans="1:26" ht="32.25" customHeight="1">
      <c r="A2" s="1519" t="s">
        <v>402</v>
      </c>
      <c r="B2" s="1519"/>
      <c r="C2" s="1519"/>
      <c r="D2" s="1519"/>
      <c r="E2" s="1519"/>
      <c r="F2" s="1519"/>
      <c r="G2" s="1519"/>
      <c r="H2" s="1519"/>
      <c r="I2" s="1519"/>
      <c r="J2" s="1519"/>
      <c r="K2" s="1519"/>
      <c r="L2" s="1519"/>
      <c r="M2" s="1519"/>
      <c r="N2" s="1519"/>
      <c r="O2" s="1519"/>
      <c r="P2" s="1519"/>
      <c r="Q2" s="1519"/>
      <c r="R2" s="1519"/>
      <c r="S2" s="1519"/>
      <c r="T2" s="1519"/>
      <c r="U2" s="1519"/>
      <c r="V2" s="1519"/>
      <c r="W2" s="1519"/>
      <c r="X2" s="1519"/>
      <c r="Y2" s="1519"/>
      <c r="Z2" s="1519"/>
    </row>
    <row r="3" spans="1:26" ht="37.5" customHeight="1">
      <c r="A3" s="1519" t="s">
        <v>577</v>
      </c>
      <c r="B3" s="1519"/>
      <c r="C3" s="1519"/>
      <c r="D3" s="1519"/>
      <c r="E3" s="1519"/>
      <c r="F3" s="1519"/>
      <c r="G3" s="1519"/>
      <c r="H3" s="1519"/>
      <c r="I3" s="1519"/>
      <c r="J3" s="1519"/>
      <c r="K3" s="1519"/>
      <c r="L3" s="1519"/>
      <c r="M3" s="1519"/>
      <c r="N3" s="1519"/>
      <c r="O3" s="1519"/>
      <c r="P3" s="1519"/>
      <c r="Q3" s="1519"/>
      <c r="R3" s="1519"/>
      <c r="S3" s="1519"/>
      <c r="T3" s="1519"/>
      <c r="U3" s="1519"/>
      <c r="V3" s="1519"/>
      <c r="W3" s="1519"/>
      <c r="X3" s="1519"/>
      <c r="Y3" s="1519"/>
    </row>
    <row r="4" spans="1:26" ht="18.75" thickBot="1">
      <c r="A4" s="1527" t="s">
        <v>591</v>
      </c>
      <c r="B4" s="1527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100"/>
      <c r="S4" s="100"/>
      <c r="T4" s="100"/>
      <c r="U4" s="100"/>
      <c r="V4" s="97"/>
      <c r="W4" s="97"/>
      <c r="X4" s="1192" t="s">
        <v>535</v>
      </c>
      <c r="Y4" s="1192"/>
    </row>
    <row r="5" spans="1:26" ht="48" customHeight="1" thickTop="1">
      <c r="A5" s="1559" t="s">
        <v>41</v>
      </c>
      <c r="B5" s="1559"/>
      <c r="C5" s="1573" t="s">
        <v>108</v>
      </c>
      <c r="D5" s="1573"/>
      <c r="E5" s="1573"/>
      <c r="F5" s="1573"/>
      <c r="G5" s="1570" t="s">
        <v>369</v>
      </c>
      <c r="H5" s="1570"/>
      <c r="I5" s="1570"/>
      <c r="J5" s="1574" t="s">
        <v>35</v>
      </c>
      <c r="K5" s="1572" t="s">
        <v>132</v>
      </c>
      <c r="L5" s="1572"/>
      <c r="M5" s="1572"/>
      <c r="N5" s="1572" t="s">
        <v>110</v>
      </c>
      <c r="O5" s="1572"/>
      <c r="P5" s="1572"/>
      <c r="Q5" s="1487" t="s">
        <v>133</v>
      </c>
      <c r="R5" s="1487"/>
      <c r="S5" s="1487"/>
      <c r="T5" s="1573" t="s">
        <v>116</v>
      </c>
      <c r="U5" s="1573"/>
      <c r="V5" s="1573"/>
      <c r="W5" s="1573"/>
      <c r="X5" s="1455" t="s">
        <v>180</v>
      </c>
      <c r="Y5" s="1455"/>
    </row>
    <row r="6" spans="1:26" ht="47.25" customHeight="1">
      <c r="A6" s="1560"/>
      <c r="B6" s="1560"/>
      <c r="C6" s="1493" t="s">
        <v>256</v>
      </c>
      <c r="D6" s="1493"/>
      <c r="E6" s="1493"/>
      <c r="F6" s="1493"/>
      <c r="G6" s="1571" t="s">
        <v>574</v>
      </c>
      <c r="H6" s="1571"/>
      <c r="I6" s="1571"/>
      <c r="J6" s="1575"/>
      <c r="K6" s="1569" t="s">
        <v>418</v>
      </c>
      <c r="L6" s="1569"/>
      <c r="M6" s="1569"/>
      <c r="N6" s="1569" t="s">
        <v>426</v>
      </c>
      <c r="O6" s="1569"/>
      <c r="P6" s="1569"/>
      <c r="Q6" s="1488" t="s">
        <v>247</v>
      </c>
      <c r="R6" s="1488"/>
      <c r="S6" s="1488"/>
      <c r="T6" s="1493" t="s">
        <v>257</v>
      </c>
      <c r="U6" s="1493"/>
      <c r="V6" s="1493"/>
      <c r="W6" s="1493"/>
      <c r="X6" s="1456"/>
      <c r="Y6" s="1456"/>
    </row>
    <row r="7" spans="1:26" ht="15.75">
      <c r="A7" s="1560"/>
      <c r="B7" s="1560"/>
      <c r="C7" s="1263"/>
      <c r="D7" s="1263"/>
      <c r="E7" s="1263"/>
      <c r="F7" s="1263"/>
      <c r="I7" s="325" t="s">
        <v>371</v>
      </c>
      <c r="J7" s="1575"/>
      <c r="K7" s="1396"/>
      <c r="L7" s="1396"/>
      <c r="M7" s="1396"/>
      <c r="N7" s="1396"/>
      <c r="O7" s="1396"/>
      <c r="P7" s="1396"/>
      <c r="Q7" s="1250"/>
      <c r="R7" s="1250"/>
      <c r="S7" s="1250"/>
      <c r="T7" s="1263"/>
      <c r="U7" s="1263"/>
      <c r="V7" s="1263"/>
      <c r="W7" s="1263"/>
      <c r="X7" s="1456"/>
      <c r="Y7" s="1456"/>
    </row>
    <row r="8" spans="1:26" ht="21.75">
      <c r="A8" s="1560"/>
      <c r="B8" s="1560"/>
      <c r="C8" s="221" t="s">
        <v>131</v>
      </c>
      <c r="D8" s="245" t="s">
        <v>34</v>
      </c>
      <c r="E8" s="245" t="s">
        <v>111</v>
      </c>
      <c r="F8" s="245" t="s">
        <v>35</v>
      </c>
      <c r="G8" s="627" t="s">
        <v>124</v>
      </c>
      <c r="H8" s="326" t="s">
        <v>370</v>
      </c>
      <c r="I8" s="1393" t="s">
        <v>433</v>
      </c>
      <c r="J8" s="1392"/>
      <c r="K8" s="221" t="s">
        <v>131</v>
      </c>
      <c r="L8" s="245" t="s">
        <v>34</v>
      </c>
      <c r="M8" s="245" t="s">
        <v>35</v>
      </c>
      <c r="N8" s="221" t="s">
        <v>131</v>
      </c>
      <c r="O8" s="245" t="s">
        <v>34</v>
      </c>
      <c r="P8" s="245" t="s">
        <v>35</v>
      </c>
      <c r="Q8" s="221" t="s">
        <v>103</v>
      </c>
      <c r="R8" s="245" t="s">
        <v>104</v>
      </c>
      <c r="S8" s="245" t="s">
        <v>35</v>
      </c>
      <c r="T8" s="221" t="s">
        <v>131</v>
      </c>
      <c r="U8" s="245" t="s">
        <v>34</v>
      </c>
      <c r="V8" s="626" t="s">
        <v>111</v>
      </c>
      <c r="W8" s="626" t="s">
        <v>35</v>
      </c>
      <c r="X8" s="1456"/>
      <c r="Y8" s="1456"/>
    </row>
    <row r="9" spans="1:26" ht="16.5" thickBot="1">
      <c r="A9" s="1561"/>
      <c r="B9" s="1561"/>
      <c r="C9" s="222" t="s">
        <v>186</v>
      </c>
      <c r="D9" s="217" t="s">
        <v>185</v>
      </c>
      <c r="E9" s="217" t="s">
        <v>232</v>
      </c>
      <c r="F9" s="217" t="s">
        <v>181</v>
      </c>
      <c r="G9" s="330" t="s">
        <v>432</v>
      </c>
      <c r="H9" s="330" t="s">
        <v>431</v>
      </c>
      <c r="I9" s="1394"/>
      <c r="J9" s="329" t="s">
        <v>181</v>
      </c>
      <c r="K9" s="222" t="s">
        <v>186</v>
      </c>
      <c r="L9" s="217" t="s">
        <v>185</v>
      </c>
      <c r="M9" s="217" t="s">
        <v>181</v>
      </c>
      <c r="N9" s="222" t="s">
        <v>186</v>
      </c>
      <c r="O9" s="217" t="s">
        <v>185</v>
      </c>
      <c r="P9" s="217" t="s">
        <v>181</v>
      </c>
      <c r="Q9" s="222" t="s">
        <v>186</v>
      </c>
      <c r="R9" s="217" t="s">
        <v>185</v>
      </c>
      <c r="S9" s="217" t="s">
        <v>181</v>
      </c>
      <c r="T9" s="222" t="s">
        <v>186</v>
      </c>
      <c r="U9" s="217" t="s">
        <v>185</v>
      </c>
      <c r="V9" s="217" t="s">
        <v>232</v>
      </c>
      <c r="W9" s="217" t="s">
        <v>181</v>
      </c>
      <c r="X9" s="1457"/>
      <c r="Y9" s="1457"/>
    </row>
    <row r="10" spans="1:26" ht="18.75" thickTop="1">
      <c r="A10" s="1395" t="s">
        <v>54</v>
      </c>
      <c r="B10" s="1395"/>
      <c r="C10" s="489">
        <v>0</v>
      </c>
      <c r="D10" s="489">
        <v>0</v>
      </c>
      <c r="E10" s="489">
        <v>0</v>
      </c>
      <c r="F10" s="489">
        <f>SUM(C10:E10)</f>
        <v>0</v>
      </c>
      <c r="G10" s="489">
        <v>0</v>
      </c>
      <c r="H10" s="489">
        <v>0</v>
      </c>
      <c r="I10" s="489">
        <v>0</v>
      </c>
      <c r="J10" s="489">
        <f>SUM(G10:I10)</f>
        <v>0</v>
      </c>
      <c r="K10" s="489">
        <v>0</v>
      </c>
      <c r="L10" s="489">
        <v>0</v>
      </c>
      <c r="M10" s="489">
        <f>SUM(K10:L10)</f>
        <v>0</v>
      </c>
      <c r="N10" s="489">
        <v>0</v>
      </c>
      <c r="O10" s="489">
        <v>0</v>
      </c>
      <c r="P10" s="321">
        <f>SUM(N10:O10)</f>
        <v>0</v>
      </c>
      <c r="Q10" s="489">
        <v>0</v>
      </c>
      <c r="R10" s="489">
        <v>0</v>
      </c>
      <c r="S10" s="489">
        <f>SUM(Q10:R10)</f>
        <v>0</v>
      </c>
      <c r="T10" s="489">
        <v>0</v>
      </c>
      <c r="U10" s="489">
        <v>0</v>
      </c>
      <c r="V10" s="489">
        <v>0</v>
      </c>
      <c r="W10" s="489">
        <f t="shared" ref="W10:W28" si="0">SUM(T10:V10)</f>
        <v>0</v>
      </c>
      <c r="X10" s="1078" t="s">
        <v>449</v>
      </c>
      <c r="Y10" s="1078"/>
    </row>
    <row r="11" spans="1:26" ht="18">
      <c r="A11" s="1358" t="s">
        <v>55</v>
      </c>
      <c r="B11" s="1358"/>
      <c r="C11" s="428">
        <v>0</v>
      </c>
      <c r="D11" s="428">
        <v>1</v>
      </c>
      <c r="E11" s="428">
        <v>1</v>
      </c>
      <c r="F11" s="428">
        <f>SUM(C11:E11)</f>
        <v>2</v>
      </c>
      <c r="G11" s="428">
        <v>0</v>
      </c>
      <c r="H11" s="428">
        <v>0</v>
      </c>
      <c r="I11" s="428">
        <v>2</v>
      </c>
      <c r="J11" s="428">
        <f>SUM(G11:I11)</f>
        <v>2</v>
      </c>
      <c r="K11" s="428">
        <v>5</v>
      </c>
      <c r="L11" s="428">
        <v>75</v>
      </c>
      <c r="M11" s="428">
        <f>SUM(K11:L11)</f>
        <v>80</v>
      </c>
      <c r="N11" s="428">
        <v>9</v>
      </c>
      <c r="O11" s="428">
        <v>470</v>
      </c>
      <c r="P11" s="428">
        <f>SUM(N11:O11)</f>
        <v>479</v>
      </c>
      <c r="Q11" s="428">
        <v>0</v>
      </c>
      <c r="R11" s="428">
        <v>22</v>
      </c>
      <c r="S11" s="428">
        <f>SUM(Q11:R11)</f>
        <v>22</v>
      </c>
      <c r="T11" s="428">
        <v>0</v>
      </c>
      <c r="U11" s="428">
        <v>13</v>
      </c>
      <c r="V11" s="428">
        <v>4</v>
      </c>
      <c r="W11" s="428">
        <f t="shared" si="0"/>
        <v>17</v>
      </c>
      <c r="X11" s="1077" t="s">
        <v>191</v>
      </c>
      <c r="Y11" s="1077"/>
    </row>
    <row r="12" spans="1:26" ht="18">
      <c r="A12" s="1358" t="s">
        <v>56</v>
      </c>
      <c r="B12" s="1358"/>
      <c r="C12" s="428">
        <v>1</v>
      </c>
      <c r="D12" s="428">
        <v>1</v>
      </c>
      <c r="E12" s="428">
        <v>0</v>
      </c>
      <c r="F12" s="428">
        <f t="shared" ref="F12:F28" si="1">SUM(C12:E12)</f>
        <v>2</v>
      </c>
      <c r="G12" s="428">
        <v>0</v>
      </c>
      <c r="H12" s="428">
        <v>2</v>
      </c>
      <c r="I12" s="428">
        <v>0</v>
      </c>
      <c r="J12" s="428">
        <f t="shared" ref="J12:J28" si="2">SUM(G12:I12)</f>
        <v>2</v>
      </c>
      <c r="K12" s="428">
        <v>25</v>
      </c>
      <c r="L12" s="428">
        <v>21</v>
      </c>
      <c r="M12" s="428">
        <f t="shared" ref="M12:M28" si="3">SUM(K12:L12)</f>
        <v>46</v>
      </c>
      <c r="N12" s="428">
        <v>126</v>
      </c>
      <c r="O12" s="428">
        <v>112</v>
      </c>
      <c r="P12" s="428">
        <f t="shared" ref="P12:P28" si="4">SUM(N12:O12)</f>
        <v>238</v>
      </c>
      <c r="Q12" s="428">
        <v>9</v>
      </c>
      <c r="R12" s="428">
        <v>18</v>
      </c>
      <c r="S12" s="428">
        <f t="shared" ref="S12:S28" si="5">SUM(Q12:R12)</f>
        <v>27</v>
      </c>
      <c r="T12" s="428">
        <v>6</v>
      </c>
      <c r="U12" s="428">
        <v>6</v>
      </c>
      <c r="V12" s="428">
        <v>0</v>
      </c>
      <c r="W12" s="428">
        <f t="shared" si="0"/>
        <v>12</v>
      </c>
      <c r="X12" s="1077" t="s">
        <v>192</v>
      </c>
      <c r="Y12" s="1077"/>
    </row>
    <row r="13" spans="1:26" ht="25.5" customHeight="1">
      <c r="A13" s="1562" t="s">
        <v>461</v>
      </c>
      <c r="B13" s="357" t="s">
        <v>344</v>
      </c>
      <c r="C13" s="428">
        <v>0</v>
      </c>
      <c r="D13" s="428">
        <v>2</v>
      </c>
      <c r="E13" s="428">
        <v>0</v>
      </c>
      <c r="F13" s="428">
        <f t="shared" si="1"/>
        <v>2</v>
      </c>
      <c r="G13" s="428">
        <v>0</v>
      </c>
      <c r="H13" s="428">
        <v>1</v>
      </c>
      <c r="I13" s="428">
        <v>1</v>
      </c>
      <c r="J13" s="428">
        <f t="shared" si="2"/>
        <v>2</v>
      </c>
      <c r="K13" s="428">
        <v>0</v>
      </c>
      <c r="L13" s="428">
        <v>83</v>
      </c>
      <c r="M13" s="428">
        <f t="shared" si="3"/>
        <v>83</v>
      </c>
      <c r="N13" s="428">
        <v>0</v>
      </c>
      <c r="O13" s="428">
        <v>511</v>
      </c>
      <c r="P13" s="428">
        <f t="shared" si="4"/>
        <v>511</v>
      </c>
      <c r="Q13" s="428">
        <v>0</v>
      </c>
      <c r="R13" s="428">
        <v>34</v>
      </c>
      <c r="S13" s="428">
        <f t="shared" si="5"/>
        <v>34</v>
      </c>
      <c r="T13" s="428">
        <v>0</v>
      </c>
      <c r="U13" s="428">
        <v>13</v>
      </c>
      <c r="V13" s="428">
        <v>0</v>
      </c>
      <c r="W13" s="428">
        <f t="shared" si="0"/>
        <v>13</v>
      </c>
      <c r="X13" s="404" t="s">
        <v>453</v>
      </c>
      <c r="Y13" s="1441" t="s">
        <v>179</v>
      </c>
    </row>
    <row r="14" spans="1:26" ht="18">
      <c r="A14" s="1563"/>
      <c r="B14" s="357" t="s">
        <v>345</v>
      </c>
      <c r="C14" s="428">
        <v>0</v>
      </c>
      <c r="D14" s="428">
        <v>1</v>
      </c>
      <c r="E14" s="428">
        <v>0</v>
      </c>
      <c r="F14" s="428">
        <f t="shared" si="1"/>
        <v>1</v>
      </c>
      <c r="G14" s="428">
        <v>0</v>
      </c>
      <c r="H14" s="428">
        <v>1</v>
      </c>
      <c r="I14" s="428">
        <v>0</v>
      </c>
      <c r="J14" s="428">
        <f t="shared" si="2"/>
        <v>1</v>
      </c>
      <c r="K14" s="428">
        <v>0</v>
      </c>
      <c r="L14" s="428">
        <v>50</v>
      </c>
      <c r="M14" s="428">
        <f t="shared" si="3"/>
        <v>50</v>
      </c>
      <c r="N14" s="428">
        <v>0</v>
      </c>
      <c r="O14" s="428">
        <v>235</v>
      </c>
      <c r="P14" s="428">
        <f t="shared" si="4"/>
        <v>235</v>
      </c>
      <c r="Q14" s="428">
        <v>0</v>
      </c>
      <c r="R14" s="428">
        <v>25</v>
      </c>
      <c r="S14" s="428">
        <f t="shared" si="5"/>
        <v>25</v>
      </c>
      <c r="T14" s="428">
        <v>0</v>
      </c>
      <c r="U14" s="428">
        <v>6</v>
      </c>
      <c r="V14" s="428">
        <v>0</v>
      </c>
      <c r="W14" s="428">
        <f t="shared" si="0"/>
        <v>6</v>
      </c>
      <c r="X14" s="404" t="s">
        <v>454</v>
      </c>
      <c r="Y14" s="1442"/>
    </row>
    <row r="15" spans="1:26" ht="18">
      <c r="A15" s="1563"/>
      <c r="B15" s="357" t="s">
        <v>346</v>
      </c>
      <c r="C15" s="428">
        <v>2</v>
      </c>
      <c r="D15" s="428">
        <v>0</v>
      </c>
      <c r="E15" s="428">
        <v>0</v>
      </c>
      <c r="F15" s="428">
        <f t="shared" si="1"/>
        <v>2</v>
      </c>
      <c r="G15" s="428">
        <v>0</v>
      </c>
      <c r="H15" s="428">
        <v>2</v>
      </c>
      <c r="I15" s="428">
        <v>0</v>
      </c>
      <c r="J15" s="428">
        <f t="shared" si="2"/>
        <v>2</v>
      </c>
      <c r="K15" s="428">
        <v>50</v>
      </c>
      <c r="L15" s="428">
        <v>0</v>
      </c>
      <c r="M15" s="428">
        <f t="shared" si="3"/>
        <v>50</v>
      </c>
      <c r="N15" s="428">
        <v>343</v>
      </c>
      <c r="O15" s="428">
        <v>0</v>
      </c>
      <c r="P15" s="428">
        <f t="shared" si="4"/>
        <v>343</v>
      </c>
      <c r="Q15" s="428">
        <v>26</v>
      </c>
      <c r="R15" s="428">
        <v>5</v>
      </c>
      <c r="S15" s="428">
        <f t="shared" si="5"/>
        <v>31</v>
      </c>
      <c r="T15" s="428">
        <v>12</v>
      </c>
      <c r="U15" s="428">
        <v>0</v>
      </c>
      <c r="V15" s="428">
        <v>0</v>
      </c>
      <c r="W15" s="428">
        <f t="shared" si="0"/>
        <v>12</v>
      </c>
      <c r="X15" s="404" t="s">
        <v>455</v>
      </c>
      <c r="Y15" s="1442"/>
    </row>
    <row r="16" spans="1:26" ht="18">
      <c r="A16" s="1563"/>
      <c r="B16" s="357" t="s">
        <v>341</v>
      </c>
      <c r="C16" s="428">
        <v>0</v>
      </c>
      <c r="D16" s="428">
        <v>0</v>
      </c>
      <c r="E16" s="428">
        <v>0</v>
      </c>
      <c r="F16" s="428">
        <f t="shared" si="1"/>
        <v>0</v>
      </c>
      <c r="G16" s="428">
        <v>0</v>
      </c>
      <c r="H16" s="428">
        <v>0</v>
      </c>
      <c r="I16" s="428">
        <v>0</v>
      </c>
      <c r="J16" s="428">
        <f t="shared" si="2"/>
        <v>0</v>
      </c>
      <c r="K16" s="428">
        <v>0</v>
      </c>
      <c r="L16" s="428">
        <v>0</v>
      </c>
      <c r="M16" s="428">
        <f t="shared" si="3"/>
        <v>0</v>
      </c>
      <c r="N16" s="428">
        <v>0</v>
      </c>
      <c r="O16" s="428">
        <v>0</v>
      </c>
      <c r="P16" s="428">
        <f t="shared" si="4"/>
        <v>0</v>
      </c>
      <c r="Q16" s="428">
        <v>0</v>
      </c>
      <c r="R16" s="428">
        <v>0</v>
      </c>
      <c r="S16" s="428">
        <f t="shared" si="5"/>
        <v>0</v>
      </c>
      <c r="T16" s="428">
        <v>0</v>
      </c>
      <c r="U16" s="428">
        <v>0</v>
      </c>
      <c r="V16" s="428">
        <v>0</v>
      </c>
      <c r="W16" s="428">
        <f t="shared" si="0"/>
        <v>0</v>
      </c>
      <c r="X16" s="404" t="s">
        <v>456</v>
      </c>
      <c r="Y16" s="1442"/>
    </row>
    <row r="17" spans="1:25" ht="18">
      <c r="A17" s="1563"/>
      <c r="B17" s="357" t="s">
        <v>342</v>
      </c>
      <c r="C17" s="428">
        <v>1</v>
      </c>
      <c r="D17" s="428">
        <v>1</v>
      </c>
      <c r="E17" s="428">
        <v>0</v>
      </c>
      <c r="F17" s="428">
        <f t="shared" si="1"/>
        <v>2</v>
      </c>
      <c r="G17" s="428">
        <v>0</v>
      </c>
      <c r="H17" s="428">
        <v>2</v>
      </c>
      <c r="I17" s="428">
        <v>0</v>
      </c>
      <c r="J17" s="428">
        <f t="shared" si="2"/>
        <v>2</v>
      </c>
      <c r="K17" s="428">
        <v>20</v>
      </c>
      <c r="L17" s="428">
        <v>18</v>
      </c>
      <c r="M17" s="428">
        <f t="shared" si="3"/>
        <v>38</v>
      </c>
      <c r="N17" s="428">
        <v>122</v>
      </c>
      <c r="O17" s="428">
        <v>85</v>
      </c>
      <c r="P17" s="428">
        <f t="shared" si="4"/>
        <v>207</v>
      </c>
      <c r="Q17" s="428">
        <v>9</v>
      </c>
      <c r="R17" s="428">
        <v>19</v>
      </c>
      <c r="S17" s="428">
        <f t="shared" si="5"/>
        <v>28</v>
      </c>
      <c r="T17" s="428">
        <v>6</v>
      </c>
      <c r="U17" s="428">
        <v>6</v>
      </c>
      <c r="V17" s="428">
        <v>0</v>
      </c>
      <c r="W17" s="428">
        <f t="shared" si="0"/>
        <v>12</v>
      </c>
      <c r="X17" s="404" t="s">
        <v>457</v>
      </c>
      <c r="Y17" s="1442"/>
    </row>
    <row r="18" spans="1:25" ht="18">
      <c r="A18" s="1565"/>
      <c r="B18" s="357" t="s">
        <v>343</v>
      </c>
      <c r="C18" s="428">
        <v>1</v>
      </c>
      <c r="D18" s="428">
        <v>2</v>
      </c>
      <c r="E18" s="428">
        <v>0</v>
      </c>
      <c r="F18" s="428">
        <f t="shared" si="1"/>
        <v>3</v>
      </c>
      <c r="G18" s="428">
        <v>1</v>
      </c>
      <c r="H18" s="428">
        <v>1</v>
      </c>
      <c r="I18" s="428">
        <v>1</v>
      </c>
      <c r="J18" s="428">
        <f t="shared" si="2"/>
        <v>3</v>
      </c>
      <c r="K18" s="428">
        <v>25</v>
      </c>
      <c r="L18" s="428">
        <v>82</v>
      </c>
      <c r="M18" s="428">
        <f t="shared" si="3"/>
        <v>107</v>
      </c>
      <c r="N18" s="428">
        <v>162</v>
      </c>
      <c r="O18" s="428">
        <v>529</v>
      </c>
      <c r="P18" s="428">
        <f t="shared" si="4"/>
        <v>691</v>
      </c>
      <c r="Q18" s="428">
        <v>10</v>
      </c>
      <c r="R18" s="428">
        <v>32</v>
      </c>
      <c r="S18" s="428">
        <f t="shared" si="5"/>
        <v>42</v>
      </c>
      <c r="T18" s="428">
        <v>6</v>
      </c>
      <c r="U18" s="428">
        <v>14</v>
      </c>
      <c r="V18" s="428">
        <v>0</v>
      </c>
      <c r="W18" s="428">
        <f t="shared" si="0"/>
        <v>20</v>
      </c>
      <c r="X18" s="404" t="s">
        <v>458</v>
      </c>
      <c r="Y18" s="1443"/>
    </row>
    <row r="19" spans="1:25" ht="18.75">
      <c r="A19" s="264" t="s">
        <v>64</v>
      </c>
      <c r="B19" s="358"/>
      <c r="C19" s="428">
        <v>0</v>
      </c>
      <c r="D19" s="320">
        <v>0</v>
      </c>
      <c r="E19" s="428">
        <v>0</v>
      </c>
      <c r="F19" s="428">
        <f t="shared" si="1"/>
        <v>0</v>
      </c>
      <c r="G19" s="428">
        <v>0</v>
      </c>
      <c r="H19" s="428">
        <v>0</v>
      </c>
      <c r="I19" s="428">
        <v>0</v>
      </c>
      <c r="J19" s="428">
        <f t="shared" si="2"/>
        <v>0</v>
      </c>
      <c r="K19" s="320">
        <v>0</v>
      </c>
      <c r="L19" s="320">
        <v>0</v>
      </c>
      <c r="M19" s="428">
        <f t="shared" si="3"/>
        <v>0</v>
      </c>
      <c r="N19" s="320">
        <v>0</v>
      </c>
      <c r="O19" s="320">
        <v>0</v>
      </c>
      <c r="P19" s="428">
        <f t="shared" si="4"/>
        <v>0</v>
      </c>
      <c r="Q19" s="428">
        <v>0</v>
      </c>
      <c r="R19" s="428">
        <v>0</v>
      </c>
      <c r="S19" s="428">
        <f t="shared" si="5"/>
        <v>0</v>
      </c>
      <c r="T19" s="332">
        <v>0</v>
      </c>
      <c r="U19" s="261">
        <v>0</v>
      </c>
      <c r="V19" s="428">
        <v>0</v>
      </c>
      <c r="W19" s="428">
        <f t="shared" si="0"/>
        <v>0</v>
      </c>
      <c r="X19" s="1077" t="s">
        <v>367</v>
      </c>
      <c r="Y19" s="1077"/>
    </row>
    <row r="20" spans="1:25" ht="18">
      <c r="A20" s="1358" t="s">
        <v>65</v>
      </c>
      <c r="B20" s="1358"/>
      <c r="C20" s="428">
        <v>1</v>
      </c>
      <c r="D20" s="428">
        <v>1</v>
      </c>
      <c r="E20" s="428">
        <v>0</v>
      </c>
      <c r="F20" s="428">
        <f t="shared" si="1"/>
        <v>2</v>
      </c>
      <c r="G20" s="428">
        <v>1</v>
      </c>
      <c r="H20" s="428">
        <v>0</v>
      </c>
      <c r="I20" s="428">
        <v>1</v>
      </c>
      <c r="J20" s="428">
        <f t="shared" si="2"/>
        <v>2</v>
      </c>
      <c r="K20" s="428">
        <v>8</v>
      </c>
      <c r="L20" s="428">
        <v>45</v>
      </c>
      <c r="M20" s="428">
        <f t="shared" si="3"/>
        <v>53</v>
      </c>
      <c r="N20" s="428">
        <v>75</v>
      </c>
      <c r="O20" s="428">
        <v>203</v>
      </c>
      <c r="P20" s="428">
        <f t="shared" si="4"/>
        <v>278</v>
      </c>
      <c r="Q20" s="428">
        <v>9</v>
      </c>
      <c r="R20" s="428">
        <v>20</v>
      </c>
      <c r="S20" s="428">
        <f t="shared" si="5"/>
        <v>29</v>
      </c>
      <c r="T20" s="428">
        <v>6</v>
      </c>
      <c r="U20" s="428">
        <v>6</v>
      </c>
      <c r="V20" s="428">
        <v>0</v>
      </c>
      <c r="W20" s="428">
        <f t="shared" si="0"/>
        <v>12</v>
      </c>
      <c r="X20" s="1077" t="s">
        <v>199</v>
      </c>
      <c r="Y20" s="1077"/>
    </row>
    <row r="21" spans="1:25" ht="18">
      <c r="A21" s="1358" t="s">
        <v>66</v>
      </c>
      <c r="B21" s="1358"/>
      <c r="C21" s="428">
        <v>0</v>
      </c>
      <c r="D21" s="428">
        <v>1</v>
      </c>
      <c r="E21" s="428">
        <v>0</v>
      </c>
      <c r="F21" s="428">
        <f t="shared" si="1"/>
        <v>1</v>
      </c>
      <c r="G21" s="428">
        <v>0</v>
      </c>
      <c r="H21" s="428">
        <v>1</v>
      </c>
      <c r="I21" s="428">
        <v>0</v>
      </c>
      <c r="J21" s="428">
        <f t="shared" si="2"/>
        <v>1</v>
      </c>
      <c r="K21" s="428">
        <v>0</v>
      </c>
      <c r="L21" s="428">
        <v>43</v>
      </c>
      <c r="M21" s="428">
        <f t="shared" si="3"/>
        <v>43</v>
      </c>
      <c r="N21" s="428">
        <v>0</v>
      </c>
      <c r="O21" s="428">
        <v>213</v>
      </c>
      <c r="P21" s="428">
        <f t="shared" si="4"/>
        <v>213</v>
      </c>
      <c r="Q21" s="428">
        <v>0</v>
      </c>
      <c r="R21" s="428">
        <v>18</v>
      </c>
      <c r="S21" s="428">
        <f t="shared" si="5"/>
        <v>18</v>
      </c>
      <c r="T21" s="428">
        <v>0</v>
      </c>
      <c r="U21" s="428">
        <v>8</v>
      </c>
      <c r="V21" s="428">
        <v>0</v>
      </c>
      <c r="W21" s="428">
        <f t="shared" si="0"/>
        <v>8</v>
      </c>
      <c r="X21" s="1077" t="s">
        <v>200</v>
      </c>
      <c r="Y21" s="1077"/>
    </row>
    <row r="22" spans="1:25" ht="18">
      <c r="A22" s="1358" t="s">
        <v>67</v>
      </c>
      <c r="B22" s="1358"/>
      <c r="C22" s="428">
        <v>1</v>
      </c>
      <c r="D22" s="428">
        <v>2</v>
      </c>
      <c r="E22" s="428">
        <v>1</v>
      </c>
      <c r="F22" s="428">
        <f t="shared" si="1"/>
        <v>4</v>
      </c>
      <c r="G22" s="428">
        <v>3</v>
      </c>
      <c r="H22" s="428">
        <v>1</v>
      </c>
      <c r="I22" s="428">
        <v>0</v>
      </c>
      <c r="J22" s="428">
        <f t="shared" si="2"/>
        <v>4</v>
      </c>
      <c r="K22" s="428">
        <v>46</v>
      </c>
      <c r="L22" s="428">
        <v>141</v>
      </c>
      <c r="M22" s="428">
        <f t="shared" si="3"/>
        <v>187</v>
      </c>
      <c r="N22" s="428">
        <v>401</v>
      </c>
      <c r="O22" s="428">
        <v>926</v>
      </c>
      <c r="P22" s="428">
        <f t="shared" si="4"/>
        <v>1327</v>
      </c>
      <c r="Q22" s="428">
        <v>30</v>
      </c>
      <c r="R22" s="428">
        <v>42</v>
      </c>
      <c r="S22" s="428">
        <f t="shared" si="5"/>
        <v>72</v>
      </c>
      <c r="T22" s="428">
        <v>10</v>
      </c>
      <c r="U22" s="428">
        <v>25</v>
      </c>
      <c r="V22" s="428">
        <v>6</v>
      </c>
      <c r="W22" s="428">
        <f t="shared" si="0"/>
        <v>41</v>
      </c>
      <c r="X22" s="1077" t="s">
        <v>450</v>
      </c>
      <c r="Y22" s="1077"/>
    </row>
    <row r="23" spans="1:25" ht="18">
      <c r="A23" s="1358" t="s">
        <v>137</v>
      </c>
      <c r="B23" s="1358"/>
      <c r="C23" s="428">
        <v>2</v>
      </c>
      <c r="D23" s="428">
        <v>0</v>
      </c>
      <c r="E23" s="428">
        <v>0</v>
      </c>
      <c r="F23" s="428">
        <f t="shared" si="1"/>
        <v>2</v>
      </c>
      <c r="G23" s="428">
        <v>1</v>
      </c>
      <c r="H23" s="428">
        <v>0</v>
      </c>
      <c r="I23" s="428">
        <v>1</v>
      </c>
      <c r="J23" s="428">
        <f t="shared" si="2"/>
        <v>2</v>
      </c>
      <c r="K23" s="428">
        <v>125</v>
      </c>
      <c r="L23" s="428">
        <v>0</v>
      </c>
      <c r="M23" s="428">
        <f t="shared" si="3"/>
        <v>125</v>
      </c>
      <c r="N23" s="428">
        <v>741</v>
      </c>
      <c r="O23" s="428">
        <v>0</v>
      </c>
      <c r="P23" s="428">
        <f t="shared" si="4"/>
        <v>741</v>
      </c>
      <c r="Q23" s="428">
        <v>22</v>
      </c>
      <c r="R23" s="428">
        <v>28</v>
      </c>
      <c r="S23" s="428">
        <f t="shared" si="5"/>
        <v>50</v>
      </c>
      <c r="T23" s="428">
        <v>23</v>
      </c>
      <c r="U23" s="428">
        <v>0</v>
      </c>
      <c r="V23" s="428">
        <v>0</v>
      </c>
      <c r="W23" s="428">
        <f t="shared" si="0"/>
        <v>23</v>
      </c>
      <c r="X23" s="1077" t="s">
        <v>451</v>
      </c>
      <c r="Y23" s="1077"/>
    </row>
    <row r="24" spans="1:25" ht="18">
      <c r="A24" s="1358" t="s">
        <v>69</v>
      </c>
      <c r="B24" s="1358"/>
      <c r="C24" s="428">
        <v>0</v>
      </c>
      <c r="D24" s="428">
        <v>1</v>
      </c>
      <c r="E24" s="428">
        <v>0</v>
      </c>
      <c r="F24" s="428">
        <f t="shared" si="1"/>
        <v>1</v>
      </c>
      <c r="G24" s="428">
        <v>1</v>
      </c>
      <c r="H24" s="428">
        <v>0</v>
      </c>
      <c r="I24" s="428">
        <v>0</v>
      </c>
      <c r="J24" s="428">
        <f t="shared" si="2"/>
        <v>1</v>
      </c>
      <c r="K24" s="428">
        <v>6</v>
      </c>
      <c r="L24" s="428">
        <v>30</v>
      </c>
      <c r="M24" s="428">
        <f t="shared" si="3"/>
        <v>36</v>
      </c>
      <c r="N24" s="428">
        <v>6</v>
      </c>
      <c r="O24" s="428">
        <v>158</v>
      </c>
      <c r="P24" s="428">
        <f t="shared" si="4"/>
        <v>164</v>
      </c>
      <c r="Q24" s="428">
        <v>0</v>
      </c>
      <c r="R24" s="428">
        <v>9</v>
      </c>
      <c r="S24" s="428">
        <f t="shared" si="5"/>
        <v>9</v>
      </c>
      <c r="T24" s="428">
        <v>0</v>
      </c>
      <c r="U24" s="428">
        <v>4</v>
      </c>
      <c r="V24" s="428">
        <v>1</v>
      </c>
      <c r="W24" s="428">
        <f t="shared" si="0"/>
        <v>5</v>
      </c>
      <c r="X24" s="1077" t="s">
        <v>452</v>
      </c>
      <c r="Y24" s="1077"/>
    </row>
    <row r="25" spans="1:25" ht="18">
      <c r="A25" s="1358" t="s">
        <v>70</v>
      </c>
      <c r="B25" s="1358"/>
      <c r="C25" s="428">
        <v>1</v>
      </c>
      <c r="D25" s="428">
        <v>1</v>
      </c>
      <c r="E25" s="428">
        <v>0</v>
      </c>
      <c r="F25" s="428">
        <f t="shared" si="1"/>
        <v>2</v>
      </c>
      <c r="G25" s="428">
        <v>1</v>
      </c>
      <c r="H25" s="428">
        <v>1</v>
      </c>
      <c r="I25" s="428">
        <v>0</v>
      </c>
      <c r="J25" s="428">
        <f t="shared" si="2"/>
        <v>2</v>
      </c>
      <c r="K25" s="428">
        <v>22</v>
      </c>
      <c r="L25" s="428">
        <v>24</v>
      </c>
      <c r="M25" s="428">
        <f t="shared" si="3"/>
        <v>46</v>
      </c>
      <c r="N25" s="428">
        <v>124</v>
      </c>
      <c r="O25" s="428">
        <v>141</v>
      </c>
      <c r="P25" s="428">
        <f t="shared" si="4"/>
        <v>265</v>
      </c>
      <c r="Q25" s="428">
        <v>7</v>
      </c>
      <c r="R25" s="428">
        <v>17</v>
      </c>
      <c r="S25" s="428">
        <f t="shared" si="5"/>
        <v>24</v>
      </c>
      <c r="T25" s="428">
        <v>6</v>
      </c>
      <c r="U25" s="428">
        <v>6</v>
      </c>
      <c r="V25" s="428">
        <v>0</v>
      </c>
      <c r="W25" s="428">
        <f t="shared" si="0"/>
        <v>12</v>
      </c>
      <c r="X25" s="1077" t="s">
        <v>204</v>
      </c>
      <c r="Y25" s="1077"/>
    </row>
    <row r="26" spans="1:25" ht="18">
      <c r="A26" s="1358" t="s">
        <v>71</v>
      </c>
      <c r="B26" s="1358"/>
      <c r="C26" s="428">
        <v>0</v>
      </c>
      <c r="D26" s="428">
        <v>1</v>
      </c>
      <c r="E26" s="428">
        <v>0</v>
      </c>
      <c r="F26" s="428">
        <f t="shared" si="1"/>
        <v>1</v>
      </c>
      <c r="G26" s="428">
        <v>1</v>
      </c>
      <c r="H26" s="428">
        <v>0</v>
      </c>
      <c r="I26" s="428">
        <v>0</v>
      </c>
      <c r="J26" s="428">
        <f t="shared" si="2"/>
        <v>1</v>
      </c>
      <c r="K26" s="428">
        <v>0</v>
      </c>
      <c r="L26" s="428">
        <v>45</v>
      </c>
      <c r="M26" s="428">
        <f t="shared" si="3"/>
        <v>45</v>
      </c>
      <c r="N26" s="428">
        <v>0</v>
      </c>
      <c r="O26" s="428">
        <v>271</v>
      </c>
      <c r="P26" s="428">
        <f t="shared" si="4"/>
        <v>271</v>
      </c>
      <c r="Q26" s="428">
        <v>0</v>
      </c>
      <c r="R26" s="428">
        <v>18</v>
      </c>
      <c r="S26" s="428">
        <f t="shared" si="5"/>
        <v>18</v>
      </c>
      <c r="T26" s="428">
        <v>0</v>
      </c>
      <c r="U26" s="428">
        <v>6</v>
      </c>
      <c r="V26" s="428">
        <v>0</v>
      </c>
      <c r="W26" s="428">
        <f t="shared" si="0"/>
        <v>6</v>
      </c>
      <c r="X26" s="1077" t="s">
        <v>205</v>
      </c>
      <c r="Y26" s="1077"/>
    </row>
    <row r="27" spans="1:25" ht="18">
      <c r="A27" s="1358" t="s">
        <v>72</v>
      </c>
      <c r="B27" s="1358"/>
      <c r="C27" s="428">
        <v>1</v>
      </c>
      <c r="D27" s="428">
        <v>1</v>
      </c>
      <c r="E27" s="428">
        <v>0</v>
      </c>
      <c r="F27" s="428">
        <f t="shared" si="1"/>
        <v>2</v>
      </c>
      <c r="G27" s="428">
        <v>0</v>
      </c>
      <c r="H27" s="428">
        <v>1</v>
      </c>
      <c r="I27" s="428">
        <v>1</v>
      </c>
      <c r="J27" s="428">
        <f t="shared" si="2"/>
        <v>2</v>
      </c>
      <c r="K27" s="428">
        <v>29</v>
      </c>
      <c r="L27" s="428">
        <v>47</v>
      </c>
      <c r="M27" s="428">
        <f t="shared" si="3"/>
        <v>76</v>
      </c>
      <c r="N27" s="428">
        <v>159</v>
      </c>
      <c r="O27" s="428">
        <v>212</v>
      </c>
      <c r="P27" s="428">
        <f t="shared" si="4"/>
        <v>371</v>
      </c>
      <c r="Q27" s="428">
        <v>15</v>
      </c>
      <c r="R27" s="428">
        <v>25</v>
      </c>
      <c r="S27" s="428">
        <f t="shared" si="5"/>
        <v>40</v>
      </c>
      <c r="T27" s="428">
        <v>6</v>
      </c>
      <c r="U27" s="428">
        <v>6</v>
      </c>
      <c r="V27" s="428">
        <v>0</v>
      </c>
      <c r="W27" s="428">
        <f t="shared" si="0"/>
        <v>12</v>
      </c>
      <c r="X27" s="1077" t="s">
        <v>206</v>
      </c>
      <c r="Y27" s="1077"/>
    </row>
    <row r="28" spans="1:25" ht="18">
      <c r="A28" s="1361" t="s">
        <v>73</v>
      </c>
      <c r="B28" s="1361"/>
      <c r="C28" s="85">
        <v>1</v>
      </c>
      <c r="D28" s="85">
        <v>1</v>
      </c>
      <c r="E28" s="337">
        <v>0</v>
      </c>
      <c r="F28" s="337">
        <f t="shared" si="1"/>
        <v>2</v>
      </c>
      <c r="G28" s="85">
        <v>0</v>
      </c>
      <c r="H28" s="85">
        <v>2</v>
      </c>
      <c r="I28" s="85">
        <v>0</v>
      </c>
      <c r="J28" s="85">
        <f t="shared" si="2"/>
        <v>2</v>
      </c>
      <c r="K28" s="85">
        <v>72</v>
      </c>
      <c r="L28" s="85">
        <v>32</v>
      </c>
      <c r="M28" s="337">
        <f t="shared" si="3"/>
        <v>104</v>
      </c>
      <c r="N28" s="85">
        <v>418</v>
      </c>
      <c r="O28" s="85">
        <v>203</v>
      </c>
      <c r="P28" s="337">
        <f t="shared" si="4"/>
        <v>621</v>
      </c>
      <c r="Q28" s="85">
        <v>9</v>
      </c>
      <c r="R28" s="85">
        <v>23</v>
      </c>
      <c r="S28" s="85">
        <f t="shared" si="5"/>
        <v>32</v>
      </c>
      <c r="T28" s="85">
        <v>12</v>
      </c>
      <c r="U28" s="85">
        <v>7</v>
      </c>
      <c r="V28" s="85">
        <v>0</v>
      </c>
      <c r="W28" s="322">
        <f t="shared" si="0"/>
        <v>19</v>
      </c>
      <c r="X28" s="1089" t="s">
        <v>382</v>
      </c>
      <c r="Y28" s="1089"/>
    </row>
    <row r="29" spans="1:25" ht="18">
      <c r="A29" s="1391" t="s">
        <v>32</v>
      </c>
      <c r="B29" s="1391"/>
      <c r="C29" s="471">
        <f>SUM(C10:C28)</f>
        <v>12</v>
      </c>
      <c r="D29" s="471">
        <f t="shared" ref="D29:J29" si="6">SUM(D10:D28)</f>
        <v>17</v>
      </c>
      <c r="E29" s="471">
        <f t="shared" si="6"/>
        <v>2</v>
      </c>
      <c r="F29" s="471">
        <f t="shared" si="6"/>
        <v>31</v>
      </c>
      <c r="G29" s="471">
        <f t="shared" si="6"/>
        <v>9</v>
      </c>
      <c r="H29" s="471">
        <f t="shared" si="6"/>
        <v>15</v>
      </c>
      <c r="I29" s="471">
        <f t="shared" si="6"/>
        <v>7</v>
      </c>
      <c r="J29" s="471">
        <f t="shared" si="6"/>
        <v>31</v>
      </c>
      <c r="K29" s="471">
        <f t="shared" ref="K29:W29" si="7">SUM(K10:K28)</f>
        <v>433</v>
      </c>
      <c r="L29" s="471">
        <f t="shared" si="7"/>
        <v>736</v>
      </c>
      <c r="M29" s="471">
        <f t="shared" si="7"/>
        <v>1169</v>
      </c>
      <c r="N29" s="471">
        <f t="shared" si="7"/>
        <v>2686</v>
      </c>
      <c r="O29" s="471">
        <f t="shared" si="7"/>
        <v>4269</v>
      </c>
      <c r="P29" s="471">
        <f t="shared" si="7"/>
        <v>6955</v>
      </c>
      <c r="Q29" s="471">
        <f t="shared" si="7"/>
        <v>146</v>
      </c>
      <c r="R29" s="471">
        <f t="shared" si="7"/>
        <v>355</v>
      </c>
      <c r="S29" s="471">
        <f t="shared" si="7"/>
        <v>501</v>
      </c>
      <c r="T29" s="471">
        <f t="shared" si="7"/>
        <v>93</v>
      </c>
      <c r="U29" s="471">
        <f t="shared" si="7"/>
        <v>126</v>
      </c>
      <c r="V29" s="471">
        <f t="shared" si="7"/>
        <v>11</v>
      </c>
      <c r="W29" s="471">
        <f t="shared" si="7"/>
        <v>230</v>
      </c>
      <c r="X29" s="1090" t="s">
        <v>181</v>
      </c>
      <c r="Y29" s="1090"/>
    </row>
    <row r="30" spans="1:25"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</row>
    <row r="31" spans="1:25"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</row>
    <row r="32" spans="1:25"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</row>
  </sheetData>
  <mergeCells count="20">
    <mergeCell ref="A2:Z2"/>
    <mergeCell ref="A3:Y3"/>
    <mergeCell ref="A4:B4"/>
    <mergeCell ref="A5:B9"/>
    <mergeCell ref="C5:F5"/>
    <mergeCell ref="X5:Y9"/>
    <mergeCell ref="K6:M6"/>
    <mergeCell ref="J5:J7"/>
    <mergeCell ref="Q5:S5"/>
    <mergeCell ref="N5:P5"/>
    <mergeCell ref="G5:I5"/>
    <mergeCell ref="G6:I6"/>
    <mergeCell ref="K5:M5"/>
    <mergeCell ref="T5:W5"/>
    <mergeCell ref="T6:W6"/>
    <mergeCell ref="Q6:S6"/>
    <mergeCell ref="N6:P6"/>
    <mergeCell ref="Y13:Y18"/>
    <mergeCell ref="A13:A18"/>
    <mergeCell ref="C6:F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2:S120"/>
  <sheetViews>
    <sheetView rightToLeft="1" workbookViewId="0">
      <selection activeCell="A2" sqref="A2:S28"/>
    </sheetView>
  </sheetViews>
  <sheetFormatPr defaultRowHeight="12.75"/>
  <sheetData>
    <row r="2" spans="1:19" ht="32.25" customHeight="1">
      <c r="A2" s="1519" t="s">
        <v>379</v>
      </c>
      <c r="B2" s="1519"/>
      <c r="C2" s="1519"/>
      <c r="D2" s="1519"/>
      <c r="E2" s="1519"/>
      <c r="F2" s="1519"/>
      <c r="G2" s="1519"/>
      <c r="H2" s="1519"/>
      <c r="I2" s="1519"/>
      <c r="J2" s="1519"/>
      <c r="K2" s="1519"/>
      <c r="L2" s="1519"/>
      <c r="M2" s="1519"/>
      <c r="N2" s="1519"/>
      <c r="O2" s="1519"/>
      <c r="P2" s="1519"/>
      <c r="Q2" s="1519"/>
      <c r="R2" s="1519"/>
      <c r="S2" s="1519"/>
    </row>
    <row r="3" spans="1:19" ht="18">
      <c r="A3" s="1481" t="s">
        <v>578</v>
      </c>
      <c r="B3" s="1481"/>
      <c r="C3" s="1481"/>
      <c r="D3" s="1481"/>
      <c r="E3" s="1481"/>
      <c r="F3" s="1481"/>
      <c r="G3" s="1481"/>
      <c r="H3" s="1481"/>
      <c r="I3" s="1481"/>
      <c r="J3" s="1481"/>
      <c r="K3" s="1481"/>
      <c r="L3" s="1481"/>
      <c r="M3" s="1481"/>
      <c r="N3" s="1481"/>
      <c r="O3" s="1481"/>
      <c r="P3" s="1481"/>
      <c r="Q3" s="1481"/>
      <c r="R3" s="1481"/>
      <c r="S3" s="1481"/>
    </row>
    <row r="4" spans="1:19" ht="18.75" thickBot="1">
      <c r="A4" s="1527" t="s">
        <v>536</v>
      </c>
      <c r="B4" s="1527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104"/>
      <c r="O4" s="104"/>
      <c r="P4" s="104"/>
      <c r="Q4" s="1527" t="s">
        <v>547</v>
      </c>
      <c r="R4" s="1527"/>
      <c r="S4" s="1192"/>
    </row>
    <row r="5" spans="1:19" ht="16.5" thickTop="1">
      <c r="A5" s="1430" t="s">
        <v>41</v>
      </c>
      <c r="B5" s="1430"/>
      <c r="C5" s="1528" t="s">
        <v>42</v>
      </c>
      <c r="D5" s="1528"/>
      <c r="E5" s="1528" t="s">
        <v>43</v>
      </c>
      <c r="F5" s="1528"/>
      <c r="G5" s="1528" t="s">
        <v>44</v>
      </c>
      <c r="H5" s="1528"/>
      <c r="I5" s="1528" t="s">
        <v>74</v>
      </c>
      <c r="J5" s="1528"/>
      <c r="K5" s="1528" t="s">
        <v>45</v>
      </c>
      <c r="L5" s="1528"/>
      <c r="M5" s="1528" t="s">
        <v>75</v>
      </c>
      <c r="N5" s="1528"/>
      <c r="O5" s="1528" t="s">
        <v>32</v>
      </c>
      <c r="P5" s="1528"/>
      <c r="Q5" s="1528"/>
      <c r="R5" s="1430" t="s">
        <v>180</v>
      </c>
      <c r="S5" s="1430"/>
    </row>
    <row r="6" spans="1:19" ht="15.75">
      <c r="A6" s="1431"/>
      <c r="B6" s="1431"/>
      <c r="C6" s="1529" t="s">
        <v>235</v>
      </c>
      <c r="D6" s="1529"/>
      <c r="E6" s="1330" t="s">
        <v>258</v>
      </c>
      <c r="F6" s="1330"/>
      <c r="G6" s="1330" t="s">
        <v>259</v>
      </c>
      <c r="H6" s="1330"/>
      <c r="I6" s="1330" t="s">
        <v>236</v>
      </c>
      <c r="J6" s="1330"/>
      <c r="K6" s="1330" t="s">
        <v>237</v>
      </c>
      <c r="L6" s="1330"/>
      <c r="M6" s="1330" t="s">
        <v>238</v>
      </c>
      <c r="N6" s="1330"/>
      <c r="O6" s="432"/>
      <c r="P6" s="490" t="s">
        <v>181</v>
      </c>
      <c r="Q6" s="490"/>
      <c r="R6" s="1431"/>
      <c r="S6" s="1431"/>
    </row>
    <row r="7" spans="1:19" ht="15.75">
      <c r="A7" s="1431"/>
      <c r="B7" s="1431"/>
      <c r="C7" s="432" t="s">
        <v>33</v>
      </c>
      <c r="D7" s="432" t="s">
        <v>34</v>
      </c>
      <c r="E7" s="432" t="s">
        <v>33</v>
      </c>
      <c r="F7" s="432" t="s">
        <v>34</v>
      </c>
      <c r="G7" s="432" t="s">
        <v>33</v>
      </c>
      <c r="H7" s="432" t="s">
        <v>34</v>
      </c>
      <c r="I7" s="432" t="s">
        <v>33</v>
      </c>
      <c r="J7" s="432" t="s">
        <v>34</v>
      </c>
      <c r="K7" s="432" t="s">
        <v>33</v>
      </c>
      <c r="L7" s="432" t="s">
        <v>34</v>
      </c>
      <c r="M7" s="432" t="s">
        <v>33</v>
      </c>
      <c r="N7" s="432" t="s">
        <v>34</v>
      </c>
      <c r="O7" s="432" t="s">
        <v>33</v>
      </c>
      <c r="P7" s="432" t="s">
        <v>34</v>
      </c>
      <c r="Q7" s="432" t="s">
        <v>32</v>
      </c>
      <c r="R7" s="1431"/>
      <c r="S7" s="1431"/>
    </row>
    <row r="8" spans="1:19" ht="16.5" thickBot="1">
      <c r="A8" s="1432"/>
      <c r="B8" s="1432"/>
      <c r="C8" s="435" t="s">
        <v>186</v>
      </c>
      <c r="D8" s="435" t="s">
        <v>185</v>
      </c>
      <c r="E8" s="435" t="s">
        <v>186</v>
      </c>
      <c r="F8" s="435" t="s">
        <v>185</v>
      </c>
      <c r="G8" s="435" t="s">
        <v>186</v>
      </c>
      <c r="H8" s="435" t="s">
        <v>185</v>
      </c>
      <c r="I8" s="435" t="s">
        <v>186</v>
      </c>
      <c r="J8" s="435" t="s">
        <v>185</v>
      </c>
      <c r="K8" s="435" t="s">
        <v>186</v>
      </c>
      <c r="L8" s="435" t="s">
        <v>185</v>
      </c>
      <c r="M8" s="435" t="s">
        <v>186</v>
      </c>
      <c r="N8" s="435" t="s">
        <v>185</v>
      </c>
      <c r="O8" s="435" t="s">
        <v>186</v>
      </c>
      <c r="P8" s="435" t="s">
        <v>185</v>
      </c>
      <c r="Q8" s="435" t="s">
        <v>181</v>
      </c>
      <c r="R8" s="1432"/>
      <c r="S8" s="1432"/>
    </row>
    <row r="9" spans="1:19" ht="16.5" thickTop="1">
      <c r="A9" s="1397" t="s">
        <v>54</v>
      </c>
      <c r="B9" s="1397"/>
      <c r="C9" s="491">
        <v>0</v>
      </c>
      <c r="D9" s="491">
        <v>0</v>
      </c>
      <c r="E9" s="491">
        <v>0</v>
      </c>
      <c r="F9" s="491">
        <v>0</v>
      </c>
      <c r="G9" s="491">
        <v>0</v>
      </c>
      <c r="H9" s="491">
        <v>0</v>
      </c>
      <c r="I9" s="491">
        <v>0</v>
      </c>
      <c r="J9" s="491">
        <v>0</v>
      </c>
      <c r="K9" s="491">
        <v>0</v>
      </c>
      <c r="L9" s="491">
        <v>0</v>
      </c>
      <c r="M9" s="491">
        <v>0</v>
      </c>
      <c r="N9" s="491">
        <v>0</v>
      </c>
      <c r="O9" s="491">
        <f t="shared" ref="O9:O27" si="0">M9+K9+I9+G9+E9+C9</f>
        <v>0</v>
      </c>
      <c r="P9" s="491">
        <f t="shared" ref="P9:P27" si="1">N9+L9+J9+H9+F9+D9</f>
        <v>0</v>
      </c>
      <c r="Q9" s="492">
        <f t="shared" ref="Q9:Q28" si="2">SUM(O9:P9)</f>
        <v>0</v>
      </c>
      <c r="R9" s="1078" t="s">
        <v>449</v>
      </c>
      <c r="S9" s="1078"/>
    </row>
    <row r="10" spans="1:19" ht="15.75">
      <c r="A10" s="1323" t="s">
        <v>55</v>
      </c>
      <c r="B10" s="1323"/>
      <c r="C10" s="342">
        <v>0</v>
      </c>
      <c r="D10" s="342">
        <v>5</v>
      </c>
      <c r="E10" s="342">
        <v>0</v>
      </c>
      <c r="F10" s="342">
        <v>46</v>
      </c>
      <c r="G10" s="342">
        <v>5</v>
      </c>
      <c r="H10" s="342">
        <v>23</v>
      </c>
      <c r="I10" s="342">
        <v>0</v>
      </c>
      <c r="J10" s="342">
        <v>4</v>
      </c>
      <c r="K10" s="342">
        <v>0</v>
      </c>
      <c r="L10" s="342">
        <v>1</v>
      </c>
      <c r="M10" s="342">
        <v>0</v>
      </c>
      <c r="N10" s="342">
        <v>0</v>
      </c>
      <c r="O10" s="342">
        <f t="shared" si="0"/>
        <v>5</v>
      </c>
      <c r="P10" s="342">
        <f t="shared" si="1"/>
        <v>79</v>
      </c>
      <c r="Q10" s="342">
        <f t="shared" si="2"/>
        <v>84</v>
      </c>
      <c r="R10" s="1077" t="s">
        <v>191</v>
      </c>
      <c r="S10" s="1077"/>
    </row>
    <row r="11" spans="1:19" ht="15.75">
      <c r="A11" s="1323" t="s">
        <v>56</v>
      </c>
      <c r="B11" s="1323"/>
      <c r="C11" s="342">
        <v>1</v>
      </c>
      <c r="D11" s="342">
        <v>0</v>
      </c>
      <c r="E11" s="342">
        <v>24</v>
      </c>
      <c r="F11" s="342">
        <v>20</v>
      </c>
      <c r="G11" s="342">
        <v>0</v>
      </c>
      <c r="H11" s="342">
        <v>1</v>
      </c>
      <c r="I11" s="342">
        <v>0</v>
      </c>
      <c r="J11" s="342">
        <v>0</v>
      </c>
      <c r="K11" s="342">
        <v>0</v>
      </c>
      <c r="L11" s="342">
        <v>0</v>
      </c>
      <c r="M11" s="342">
        <v>0</v>
      </c>
      <c r="N11" s="342">
        <v>0</v>
      </c>
      <c r="O11" s="342">
        <f t="shared" si="0"/>
        <v>25</v>
      </c>
      <c r="P11" s="342">
        <f t="shared" si="1"/>
        <v>21</v>
      </c>
      <c r="Q11" s="342">
        <f t="shared" si="2"/>
        <v>46</v>
      </c>
      <c r="R11" s="1077" t="s">
        <v>192</v>
      </c>
      <c r="S11" s="1077"/>
    </row>
    <row r="12" spans="1:19" ht="22.5" customHeight="1">
      <c r="A12" s="1562" t="s">
        <v>461</v>
      </c>
      <c r="B12" s="381" t="s">
        <v>344</v>
      </c>
      <c r="C12" s="342">
        <v>0</v>
      </c>
      <c r="D12" s="342">
        <v>3</v>
      </c>
      <c r="E12" s="342">
        <v>0</v>
      </c>
      <c r="F12" s="342">
        <v>61</v>
      </c>
      <c r="G12" s="342">
        <v>0</v>
      </c>
      <c r="H12" s="342">
        <v>23</v>
      </c>
      <c r="I12" s="342">
        <v>0</v>
      </c>
      <c r="J12" s="342">
        <v>4</v>
      </c>
      <c r="K12" s="342">
        <v>0</v>
      </c>
      <c r="L12" s="342">
        <v>0</v>
      </c>
      <c r="M12" s="342">
        <v>0</v>
      </c>
      <c r="N12" s="342">
        <v>0</v>
      </c>
      <c r="O12" s="342">
        <f t="shared" si="0"/>
        <v>0</v>
      </c>
      <c r="P12" s="342">
        <f t="shared" si="1"/>
        <v>91</v>
      </c>
      <c r="Q12" s="342">
        <f t="shared" si="2"/>
        <v>91</v>
      </c>
      <c r="R12" s="204" t="s">
        <v>453</v>
      </c>
      <c r="S12" s="1441" t="s">
        <v>179</v>
      </c>
    </row>
    <row r="13" spans="1:19" ht="15.75">
      <c r="A13" s="1563"/>
      <c r="B13" s="381" t="s">
        <v>345</v>
      </c>
      <c r="C13" s="342">
        <v>0</v>
      </c>
      <c r="D13" s="342">
        <v>0</v>
      </c>
      <c r="E13" s="342">
        <v>0</v>
      </c>
      <c r="F13" s="342">
        <v>50</v>
      </c>
      <c r="G13" s="342">
        <v>0</v>
      </c>
      <c r="H13" s="342">
        <v>0</v>
      </c>
      <c r="I13" s="342">
        <v>0</v>
      </c>
      <c r="J13" s="342">
        <v>0</v>
      </c>
      <c r="K13" s="342">
        <v>0</v>
      </c>
      <c r="L13" s="342">
        <v>0</v>
      </c>
      <c r="M13" s="342">
        <v>0</v>
      </c>
      <c r="N13" s="342">
        <v>0</v>
      </c>
      <c r="O13" s="342">
        <f t="shared" si="0"/>
        <v>0</v>
      </c>
      <c r="P13" s="342">
        <f t="shared" si="1"/>
        <v>50</v>
      </c>
      <c r="Q13" s="342">
        <f t="shared" si="2"/>
        <v>50</v>
      </c>
      <c r="R13" s="204" t="s">
        <v>454</v>
      </c>
      <c r="S13" s="1442"/>
    </row>
    <row r="14" spans="1:19" ht="15.75">
      <c r="A14" s="1563"/>
      <c r="B14" s="381" t="s">
        <v>346</v>
      </c>
      <c r="C14" s="342">
        <v>3</v>
      </c>
      <c r="D14" s="342">
        <v>0</v>
      </c>
      <c r="E14" s="342">
        <v>46</v>
      </c>
      <c r="F14" s="342">
        <v>0</v>
      </c>
      <c r="G14" s="342">
        <v>1</v>
      </c>
      <c r="H14" s="342">
        <v>0</v>
      </c>
      <c r="I14" s="342">
        <v>0</v>
      </c>
      <c r="J14" s="342">
        <v>0</v>
      </c>
      <c r="K14" s="342">
        <v>0</v>
      </c>
      <c r="L14" s="342">
        <v>0</v>
      </c>
      <c r="M14" s="342">
        <v>0</v>
      </c>
      <c r="N14" s="342">
        <v>0</v>
      </c>
      <c r="O14" s="342">
        <f t="shared" si="0"/>
        <v>50</v>
      </c>
      <c r="P14" s="342">
        <f t="shared" si="1"/>
        <v>0</v>
      </c>
      <c r="Q14" s="342">
        <f t="shared" si="2"/>
        <v>50</v>
      </c>
      <c r="R14" s="204" t="s">
        <v>455</v>
      </c>
      <c r="S14" s="1442"/>
    </row>
    <row r="15" spans="1:19" ht="15.75">
      <c r="A15" s="1563"/>
      <c r="B15" s="381" t="s">
        <v>341</v>
      </c>
      <c r="C15" s="342">
        <v>0</v>
      </c>
      <c r="D15" s="342">
        <v>0</v>
      </c>
      <c r="E15" s="342">
        <v>0</v>
      </c>
      <c r="F15" s="342">
        <v>0</v>
      </c>
      <c r="G15" s="342">
        <v>0</v>
      </c>
      <c r="H15" s="342">
        <v>0</v>
      </c>
      <c r="I15" s="342">
        <v>0</v>
      </c>
      <c r="J15" s="342">
        <v>0</v>
      </c>
      <c r="K15" s="342">
        <v>0</v>
      </c>
      <c r="L15" s="342">
        <v>0</v>
      </c>
      <c r="M15" s="342">
        <v>0</v>
      </c>
      <c r="N15" s="342">
        <v>0</v>
      </c>
      <c r="O15" s="342">
        <f t="shared" si="0"/>
        <v>0</v>
      </c>
      <c r="P15" s="342">
        <f t="shared" si="1"/>
        <v>0</v>
      </c>
      <c r="Q15" s="342">
        <f t="shared" si="2"/>
        <v>0</v>
      </c>
      <c r="R15" s="204" t="s">
        <v>456</v>
      </c>
      <c r="S15" s="1442"/>
    </row>
    <row r="16" spans="1:19" ht="15.75">
      <c r="A16" s="1563"/>
      <c r="B16" s="381" t="s">
        <v>342</v>
      </c>
      <c r="C16" s="342">
        <v>0</v>
      </c>
      <c r="D16" s="342">
        <v>0</v>
      </c>
      <c r="E16" s="342">
        <v>20</v>
      </c>
      <c r="F16" s="342">
        <v>18</v>
      </c>
      <c r="G16" s="342">
        <v>0</v>
      </c>
      <c r="H16" s="342">
        <v>0</v>
      </c>
      <c r="I16" s="342">
        <v>0</v>
      </c>
      <c r="J16" s="342">
        <v>0</v>
      </c>
      <c r="K16" s="342">
        <v>0</v>
      </c>
      <c r="L16" s="342">
        <v>0</v>
      </c>
      <c r="M16" s="342">
        <v>0</v>
      </c>
      <c r="N16" s="342">
        <v>0</v>
      </c>
      <c r="O16" s="342">
        <f t="shared" si="0"/>
        <v>20</v>
      </c>
      <c r="P16" s="342">
        <f t="shared" si="1"/>
        <v>18</v>
      </c>
      <c r="Q16" s="342">
        <f t="shared" si="2"/>
        <v>38</v>
      </c>
      <c r="R16" s="204" t="s">
        <v>457</v>
      </c>
      <c r="S16" s="1442"/>
    </row>
    <row r="17" spans="1:19" ht="15.75">
      <c r="A17" s="1565"/>
      <c r="B17" s="215" t="s">
        <v>343</v>
      </c>
      <c r="C17" s="479">
        <v>3</v>
      </c>
      <c r="D17" s="479">
        <v>8</v>
      </c>
      <c r="E17" s="479">
        <v>20</v>
      </c>
      <c r="F17" s="479">
        <v>74</v>
      </c>
      <c r="G17" s="479">
        <v>2</v>
      </c>
      <c r="H17" s="479">
        <v>0</v>
      </c>
      <c r="I17" s="479">
        <v>0</v>
      </c>
      <c r="J17" s="479">
        <v>0</v>
      </c>
      <c r="K17" s="479">
        <v>0</v>
      </c>
      <c r="L17" s="479">
        <v>0</v>
      </c>
      <c r="M17" s="479">
        <v>0</v>
      </c>
      <c r="N17" s="479">
        <v>0</v>
      </c>
      <c r="O17" s="479">
        <f t="shared" si="0"/>
        <v>25</v>
      </c>
      <c r="P17" s="479">
        <f t="shared" si="1"/>
        <v>82</v>
      </c>
      <c r="Q17" s="479">
        <f t="shared" si="2"/>
        <v>107</v>
      </c>
      <c r="R17" s="204" t="s">
        <v>458</v>
      </c>
      <c r="S17" s="1443"/>
    </row>
    <row r="18" spans="1:19" ht="15.75">
      <c r="A18" s="439" t="s">
        <v>64</v>
      </c>
      <c r="B18" s="390"/>
      <c r="C18" s="479">
        <v>0</v>
      </c>
      <c r="D18" s="479">
        <v>0</v>
      </c>
      <c r="E18" s="479">
        <v>0</v>
      </c>
      <c r="F18" s="479">
        <v>0</v>
      </c>
      <c r="G18" s="479">
        <v>0</v>
      </c>
      <c r="H18" s="479">
        <v>0</v>
      </c>
      <c r="I18" s="479">
        <v>0</v>
      </c>
      <c r="J18" s="479">
        <v>0</v>
      </c>
      <c r="K18" s="479">
        <v>0</v>
      </c>
      <c r="L18" s="479">
        <v>0</v>
      </c>
      <c r="M18" s="479">
        <v>0</v>
      </c>
      <c r="N18" s="479">
        <v>0</v>
      </c>
      <c r="O18" s="479">
        <v>0</v>
      </c>
      <c r="P18" s="479">
        <v>0</v>
      </c>
      <c r="Q18" s="479">
        <v>0</v>
      </c>
      <c r="R18" s="1077" t="s">
        <v>367</v>
      </c>
      <c r="S18" s="1077"/>
    </row>
    <row r="19" spans="1:19" ht="15.75">
      <c r="A19" s="1323" t="s">
        <v>65</v>
      </c>
      <c r="B19" s="1323"/>
      <c r="C19" s="342">
        <v>3</v>
      </c>
      <c r="D19" s="342">
        <v>0</v>
      </c>
      <c r="E19" s="342">
        <v>5</v>
      </c>
      <c r="F19" s="342">
        <v>41</v>
      </c>
      <c r="G19" s="342">
        <v>1</v>
      </c>
      <c r="H19" s="342">
        <v>8</v>
      </c>
      <c r="I19" s="342">
        <v>2</v>
      </c>
      <c r="J19" s="342">
        <v>1</v>
      </c>
      <c r="K19" s="342">
        <v>0</v>
      </c>
      <c r="L19" s="342">
        <v>2</v>
      </c>
      <c r="M19" s="342">
        <v>0</v>
      </c>
      <c r="N19" s="342">
        <v>0</v>
      </c>
      <c r="O19" s="342">
        <f t="shared" si="0"/>
        <v>11</v>
      </c>
      <c r="P19" s="342">
        <f t="shared" si="1"/>
        <v>52</v>
      </c>
      <c r="Q19" s="342">
        <f t="shared" si="2"/>
        <v>63</v>
      </c>
      <c r="R19" s="1077" t="s">
        <v>199</v>
      </c>
      <c r="S19" s="1077"/>
    </row>
    <row r="20" spans="1:19" ht="15.75">
      <c r="A20" s="1367" t="s">
        <v>113</v>
      </c>
      <c r="B20" s="1367"/>
      <c r="C20" s="342">
        <v>0</v>
      </c>
      <c r="D20" s="342">
        <v>5</v>
      </c>
      <c r="E20" s="342">
        <v>0</v>
      </c>
      <c r="F20" s="342">
        <v>37</v>
      </c>
      <c r="G20" s="342">
        <v>0</v>
      </c>
      <c r="H20" s="342">
        <v>3</v>
      </c>
      <c r="I20" s="342">
        <v>0</v>
      </c>
      <c r="J20" s="342">
        <v>0</v>
      </c>
      <c r="K20" s="342">
        <v>0</v>
      </c>
      <c r="L20" s="342">
        <v>0</v>
      </c>
      <c r="M20" s="342">
        <v>0</v>
      </c>
      <c r="N20" s="342">
        <v>0</v>
      </c>
      <c r="O20" s="342">
        <f t="shared" si="0"/>
        <v>0</v>
      </c>
      <c r="P20" s="342">
        <f t="shared" si="1"/>
        <v>45</v>
      </c>
      <c r="Q20" s="342">
        <f t="shared" si="2"/>
        <v>45</v>
      </c>
      <c r="R20" s="1077" t="s">
        <v>200</v>
      </c>
      <c r="S20" s="1077"/>
    </row>
    <row r="21" spans="1:19" ht="15.75">
      <c r="A21" s="1367" t="s">
        <v>114</v>
      </c>
      <c r="B21" s="1367"/>
      <c r="C21" s="342">
        <v>3</v>
      </c>
      <c r="D21" s="342">
        <v>7</v>
      </c>
      <c r="E21" s="342">
        <v>33</v>
      </c>
      <c r="F21" s="342">
        <v>131</v>
      </c>
      <c r="G21" s="342">
        <v>13</v>
      </c>
      <c r="H21" s="342">
        <v>4</v>
      </c>
      <c r="I21" s="342">
        <v>0</v>
      </c>
      <c r="J21" s="342">
        <v>2</v>
      </c>
      <c r="K21" s="342">
        <v>0</v>
      </c>
      <c r="L21" s="342">
        <v>0</v>
      </c>
      <c r="M21" s="342">
        <v>0</v>
      </c>
      <c r="N21" s="342">
        <v>0</v>
      </c>
      <c r="O21" s="342">
        <f t="shared" si="0"/>
        <v>49</v>
      </c>
      <c r="P21" s="342">
        <f t="shared" si="1"/>
        <v>144</v>
      </c>
      <c r="Q21" s="342">
        <f t="shared" si="2"/>
        <v>193</v>
      </c>
      <c r="R21" s="1077" t="s">
        <v>450</v>
      </c>
      <c r="S21" s="1077"/>
    </row>
    <row r="22" spans="1:19" ht="15.75">
      <c r="A22" s="1323" t="s">
        <v>137</v>
      </c>
      <c r="B22" s="1323"/>
      <c r="C22" s="342">
        <v>7</v>
      </c>
      <c r="D22" s="342">
        <v>0</v>
      </c>
      <c r="E22" s="342">
        <v>77</v>
      </c>
      <c r="F22" s="342">
        <v>0</v>
      </c>
      <c r="G22" s="342">
        <v>34</v>
      </c>
      <c r="H22" s="342">
        <v>0</v>
      </c>
      <c r="I22" s="342">
        <v>11</v>
      </c>
      <c r="J22" s="342">
        <v>0</v>
      </c>
      <c r="K22" s="342">
        <v>4</v>
      </c>
      <c r="L22" s="342">
        <v>0</v>
      </c>
      <c r="M22" s="342">
        <v>0</v>
      </c>
      <c r="N22" s="342">
        <v>0</v>
      </c>
      <c r="O22" s="342">
        <f t="shared" si="0"/>
        <v>133</v>
      </c>
      <c r="P22" s="342">
        <f t="shared" si="1"/>
        <v>0</v>
      </c>
      <c r="Q22" s="342">
        <f t="shared" si="2"/>
        <v>133</v>
      </c>
      <c r="R22" s="1077" t="s">
        <v>451</v>
      </c>
      <c r="S22" s="1077"/>
    </row>
    <row r="23" spans="1:19" ht="15.75">
      <c r="A23" s="1323" t="s">
        <v>69</v>
      </c>
      <c r="B23" s="1323"/>
      <c r="C23" s="342">
        <v>0</v>
      </c>
      <c r="D23" s="342">
        <v>1</v>
      </c>
      <c r="E23" s="342">
        <v>6</v>
      </c>
      <c r="F23" s="342">
        <v>29</v>
      </c>
      <c r="G23" s="342">
        <v>0</v>
      </c>
      <c r="H23" s="342">
        <v>1</v>
      </c>
      <c r="I23" s="342">
        <v>0</v>
      </c>
      <c r="J23" s="342">
        <v>2</v>
      </c>
      <c r="K23" s="342">
        <v>0</v>
      </c>
      <c r="L23" s="342">
        <v>0</v>
      </c>
      <c r="M23" s="342">
        <v>0</v>
      </c>
      <c r="N23" s="342">
        <v>0</v>
      </c>
      <c r="O23" s="342">
        <f t="shared" si="0"/>
        <v>6</v>
      </c>
      <c r="P23" s="342">
        <f t="shared" si="1"/>
        <v>33</v>
      </c>
      <c r="Q23" s="342">
        <f t="shared" si="2"/>
        <v>39</v>
      </c>
      <c r="R23" s="1077" t="s">
        <v>452</v>
      </c>
      <c r="S23" s="1077"/>
    </row>
    <row r="24" spans="1:19" ht="15.75">
      <c r="A24" s="1323" t="s">
        <v>70</v>
      </c>
      <c r="B24" s="1323"/>
      <c r="C24" s="342">
        <v>0</v>
      </c>
      <c r="D24" s="342">
        <v>0</v>
      </c>
      <c r="E24" s="342">
        <v>10</v>
      </c>
      <c r="F24" s="342">
        <v>1</v>
      </c>
      <c r="G24" s="342">
        <v>9</v>
      </c>
      <c r="H24" s="342">
        <v>18</v>
      </c>
      <c r="I24" s="342">
        <v>8</v>
      </c>
      <c r="J24" s="342">
        <v>3</v>
      </c>
      <c r="K24" s="342">
        <v>0</v>
      </c>
      <c r="L24" s="342">
        <v>1</v>
      </c>
      <c r="M24" s="342">
        <v>0</v>
      </c>
      <c r="N24" s="342">
        <v>1</v>
      </c>
      <c r="O24" s="342">
        <f t="shared" si="0"/>
        <v>27</v>
      </c>
      <c r="P24" s="342">
        <f t="shared" si="1"/>
        <v>24</v>
      </c>
      <c r="Q24" s="342">
        <f t="shared" si="2"/>
        <v>51</v>
      </c>
      <c r="R24" s="1077" t="s">
        <v>204</v>
      </c>
      <c r="S24" s="1077"/>
    </row>
    <row r="25" spans="1:19" ht="15.75">
      <c r="A25" s="1323" t="s">
        <v>71</v>
      </c>
      <c r="B25" s="1323"/>
      <c r="C25" s="342">
        <v>0</v>
      </c>
      <c r="D25" s="342">
        <v>6</v>
      </c>
      <c r="E25" s="342">
        <v>0</v>
      </c>
      <c r="F25" s="342">
        <v>39</v>
      </c>
      <c r="G25" s="342">
        <v>0</v>
      </c>
      <c r="H25" s="342">
        <v>0</v>
      </c>
      <c r="I25" s="342">
        <v>0</v>
      </c>
      <c r="J25" s="342">
        <v>0</v>
      </c>
      <c r="K25" s="342">
        <v>0</v>
      </c>
      <c r="L25" s="342">
        <v>0</v>
      </c>
      <c r="M25" s="342">
        <v>0</v>
      </c>
      <c r="N25" s="342">
        <v>0</v>
      </c>
      <c r="O25" s="342">
        <f t="shared" si="0"/>
        <v>0</v>
      </c>
      <c r="P25" s="342">
        <f t="shared" si="1"/>
        <v>45</v>
      </c>
      <c r="Q25" s="342">
        <f t="shared" si="2"/>
        <v>45</v>
      </c>
      <c r="R25" s="1077" t="s">
        <v>205</v>
      </c>
      <c r="S25" s="1077"/>
    </row>
    <row r="26" spans="1:19" ht="15.75">
      <c r="A26" s="1323" t="s">
        <v>72</v>
      </c>
      <c r="B26" s="1323"/>
      <c r="C26" s="342">
        <v>0</v>
      </c>
      <c r="D26" s="342">
        <v>0</v>
      </c>
      <c r="E26" s="342">
        <v>27</v>
      </c>
      <c r="F26" s="342">
        <v>47</v>
      </c>
      <c r="G26" s="342">
        <v>2</v>
      </c>
      <c r="H26" s="342">
        <v>0</v>
      </c>
      <c r="I26" s="342">
        <v>0</v>
      </c>
      <c r="J26" s="342">
        <v>0</v>
      </c>
      <c r="K26" s="342">
        <v>0</v>
      </c>
      <c r="L26" s="342">
        <v>0</v>
      </c>
      <c r="M26" s="342">
        <v>0</v>
      </c>
      <c r="N26" s="342">
        <v>0</v>
      </c>
      <c r="O26" s="342">
        <f t="shared" si="0"/>
        <v>29</v>
      </c>
      <c r="P26" s="342">
        <f t="shared" si="1"/>
        <v>47</v>
      </c>
      <c r="Q26" s="342">
        <f t="shared" si="2"/>
        <v>76</v>
      </c>
      <c r="R26" s="1077" t="s">
        <v>206</v>
      </c>
      <c r="S26" s="1077"/>
    </row>
    <row r="27" spans="1:19" ht="16.5" thickBot="1">
      <c r="A27" s="1334" t="s">
        <v>73</v>
      </c>
      <c r="B27" s="1334"/>
      <c r="C27" s="438">
        <v>11</v>
      </c>
      <c r="D27" s="438">
        <v>6</v>
      </c>
      <c r="E27" s="438">
        <v>61</v>
      </c>
      <c r="F27" s="438">
        <v>25</v>
      </c>
      <c r="G27" s="438">
        <v>0</v>
      </c>
      <c r="H27" s="438">
        <v>2</v>
      </c>
      <c r="I27" s="438">
        <v>0</v>
      </c>
      <c r="J27" s="438">
        <v>0</v>
      </c>
      <c r="K27" s="438">
        <v>0</v>
      </c>
      <c r="L27" s="438">
        <v>0</v>
      </c>
      <c r="M27" s="438">
        <v>0</v>
      </c>
      <c r="N27" s="438">
        <v>0</v>
      </c>
      <c r="O27" s="438">
        <f t="shared" si="0"/>
        <v>72</v>
      </c>
      <c r="P27" s="438">
        <f t="shared" si="1"/>
        <v>33</v>
      </c>
      <c r="Q27" s="493">
        <f t="shared" si="2"/>
        <v>105</v>
      </c>
      <c r="R27" s="1089" t="s">
        <v>382</v>
      </c>
      <c r="S27" s="1089"/>
    </row>
    <row r="28" spans="1:19" ht="17.25" thickTop="1" thickBot="1">
      <c r="A28" s="1332" t="s">
        <v>32</v>
      </c>
      <c r="B28" s="1332"/>
      <c r="C28" s="494">
        <f t="shared" ref="C28:P28" si="3">SUM(C9:C27)</f>
        <v>31</v>
      </c>
      <c r="D28" s="494">
        <f t="shared" si="3"/>
        <v>41</v>
      </c>
      <c r="E28" s="494">
        <f t="shared" si="3"/>
        <v>329</v>
      </c>
      <c r="F28" s="494">
        <f t="shared" si="3"/>
        <v>619</v>
      </c>
      <c r="G28" s="494">
        <f t="shared" si="3"/>
        <v>67</v>
      </c>
      <c r="H28" s="494">
        <f t="shared" si="3"/>
        <v>83</v>
      </c>
      <c r="I28" s="494">
        <f t="shared" si="3"/>
        <v>21</v>
      </c>
      <c r="J28" s="494">
        <f t="shared" si="3"/>
        <v>16</v>
      </c>
      <c r="K28" s="494">
        <f t="shared" si="3"/>
        <v>4</v>
      </c>
      <c r="L28" s="494">
        <f t="shared" si="3"/>
        <v>4</v>
      </c>
      <c r="M28" s="494">
        <f t="shared" si="3"/>
        <v>0</v>
      </c>
      <c r="N28" s="494">
        <f t="shared" si="3"/>
        <v>1</v>
      </c>
      <c r="O28" s="494">
        <f t="shared" si="3"/>
        <v>452</v>
      </c>
      <c r="P28" s="494">
        <f t="shared" si="3"/>
        <v>764</v>
      </c>
      <c r="Q28" s="495">
        <f t="shared" si="2"/>
        <v>1216</v>
      </c>
      <c r="R28" s="1090" t="s">
        <v>181</v>
      </c>
      <c r="S28" s="1090"/>
    </row>
    <row r="117" spans="3:15"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spans="3:15"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spans="3:15"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spans="3:15"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</sheetData>
  <mergeCells count="16">
    <mergeCell ref="S12:S17"/>
    <mergeCell ref="A2:S2"/>
    <mergeCell ref="A3:S3"/>
    <mergeCell ref="A4:B4"/>
    <mergeCell ref="Q4:R4"/>
    <mergeCell ref="A12:A17"/>
    <mergeCell ref="A5:B8"/>
    <mergeCell ref="C5:D5"/>
    <mergeCell ref="C6:D6"/>
    <mergeCell ref="E5:F5"/>
    <mergeCell ref="G5:H5"/>
    <mergeCell ref="I5:J5"/>
    <mergeCell ref="K5:L5"/>
    <mergeCell ref="M5:N5"/>
    <mergeCell ref="O5:Q5"/>
    <mergeCell ref="R5:S8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>
  <dimension ref="A1:R148"/>
  <sheetViews>
    <sheetView rightToLeft="1" topLeftCell="A131" workbookViewId="0">
      <selection activeCell="A122" sqref="A122:R148"/>
    </sheetView>
  </sheetViews>
  <sheetFormatPr defaultRowHeight="12.75"/>
  <cols>
    <col min="16" max="16" width="17.42578125" customWidth="1"/>
  </cols>
  <sheetData>
    <row r="1" spans="1:17" ht="18">
      <c r="A1" s="1481" t="s">
        <v>374</v>
      </c>
      <c r="B1" s="1481"/>
      <c r="C1" s="1481"/>
      <c r="D1" s="1481"/>
      <c r="E1" s="1481"/>
      <c r="F1" s="1481"/>
      <c r="G1" s="1481"/>
      <c r="H1" s="1481"/>
      <c r="I1" s="1481"/>
      <c r="J1" s="1481"/>
      <c r="K1" s="1481"/>
      <c r="L1" s="1481"/>
      <c r="M1" s="1481"/>
      <c r="N1" s="1481"/>
      <c r="O1" s="1481"/>
      <c r="P1" s="1481"/>
      <c r="Q1" s="1481"/>
    </row>
    <row r="2" spans="1:17" ht="18">
      <c r="A2" s="1578" t="s">
        <v>579</v>
      </c>
      <c r="B2" s="1578"/>
      <c r="C2" s="1578"/>
      <c r="D2" s="1578"/>
      <c r="E2" s="1578"/>
      <c r="F2" s="1578"/>
      <c r="G2" s="1578"/>
      <c r="H2" s="1578"/>
      <c r="I2" s="1578"/>
      <c r="J2" s="1578"/>
      <c r="K2" s="1578"/>
      <c r="L2" s="1578"/>
      <c r="M2" s="1578"/>
      <c r="N2" s="1578"/>
      <c r="O2" s="1578"/>
      <c r="P2" s="1578"/>
      <c r="Q2" s="1578"/>
    </row>
    <row r="3" spans="1:17" ht="18.75" thickBot="1">
      <c r="A3" s="1527" t="s">
        <v>537</v>
      </c>
      <c r="B3" s="1527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100"/>
      <c r="O3" s="1527" t="s">
        <v>538</v>
      </c>
      <c r="P3" s="1527"/>
      <c r="Q3" s="1192"/>
    </row>
    <row r="4" spans="1:17" ht="16.5" thickTop="1">
      <c r="A4" s="1070" t="s">
        <v>41</v>
      </c>
      <c r="B4" s="1070"/>
      <c r="C4" s="1399" t="s">
        <v>44</v>
      </c>
      <c r="D4" s="1399"/>
      <c r="E4" s="1399" t="s">
        <v>74</v>
      </c>
      <c r="F4" s="1399"/>
      <c r="G4" s="1399" t="s">
        <v>45</v>
      </c>
      <c r="H4" s="1399"/>
      <c r="I4" s="1399" t="s">
        <v>75</v>
      </c>
      <c r="J4" s="1399"/>
      <c r="K4" s="1399" t="s">
        <v>78</v>
      </c>
      <c r="L4" s="1399"/>
      <c r="M4" s="1576" t="s">
        <v>32</v>
      </c>
      <c r="N4" s="1576"/>
      <c r="O4" s="1576"/>
      <c r="P4" s="1430" t="s">
        <v>180</v>
      </c>
      <c r="Q4" s="1430"/>
    </row>
    <row r="5" spans="1:17" ht="15.75">
      <c r="A5" s="1082"/>
      <c r="B5" s="1082"/>
      <c r="C5" s="1363" t="s">
        <v>233</v>
      </c>
      <c r="D5" s="1363"/>
      <c r="E5" s="1363" t="s">
        <v>225</v>
      </c>
      <c r="F5" s="1363"/>
      <c r="G5" s="1363" t="s">
        <v>226</v>
      </c>
      <c r="H5" s="1363"/>
      <c r="I5" s="1363" t="s">
        <v>227</v>
      </c>
      <c r="J5" s="1363"/>
      <c r="K5" s="1363" t="s">
        <v>228</v>
      </c>
      <c r="L5" s="1363"/>
      <c r="M5" s="1555" t="s">
        <v>181</v>
      </c>
      <c r="N5" s="1555"/>
      <c r="O5" s="1555"/>
      <c r="P5" s="1431"/>
      <c r="Q5" s="1431"/>
    </row>
    <row r="6" spans="1:17" ht="15.75">
      <c r="A6" s="1082"/>
      <c r="B6" s="1082"/>
      <c r="C6" s="496" t="s">
        <v>33</v>
      </c>
      <c r="D6" s="496" t="s">
        <v>34</v>
      </c>
      <c r="E6" s="496" t="s">
        <v>33</v>
      </c>
      <c r="F6" s="496" t="s">
        <v>34</v>
      </c>
      <c r="G6" s="496" t="s">
        <v>33</v>
      </c>
      <c r="H6" s="496" t="s">
        <v>34</v>
      </c>
      <c r="I6" s="496" t="s">
        <v>33</v>
      </c>
      <c r="J6" s="496" t="s">
        <v>34</v>
      </c>
      <c r="K6" s="496" t="s">
        <v>33</v>
      </c>
      <c r="L6" s="496" t="s">
        <v>34</v>
      </c>
      <c r="M6" s="496" t="s">
        <v>33</v>
      </c>
      <c r="N6" s="496" t="s">
        <v>34</v>
      </c>
      <c r="O6" s="496" t="s">
        <v>32</v>
      </c>
      <c r="P6" s="1431"/>
      <c r="Q6" s="1431"/>
    </row>
    <row r="7" spans="1:17" ht="16.5" thickBot="1">
      <c r="A7" s="1071"/>
      <c r="B7" s="1071"/>
      <c r="C7" s="497" t="s">
        <v>186</v>
      </c>
      <c r="D7" s="497" t="s">
        <v>185</v>
      </c>
      <c r="E7" s="497" t="s">
        <v>186</v>
      </c>
      <c r="F7" s="497" t="s">
        <v>185</v>
      </c>
      <c r="G7" s="497" t="s">
        <v>186</v>
      </c>
      <c r="H7" s="497" t="s">
        <v>185</v>
      </c>
      <c r="I7" s="497" t="s">
        <v>186</v>
      </c>
      <c r="J7" s="497" t="s">
        <v>185</v>
      </c>
      <c r="K7" s="497" t="s">
        <v>186</v>
      </c>
      <c r="L7" s="497" t="s">
        <v>185</v>
      </c>
      <c r="M7" s="497" t="s">
        <v>186</v>
      </c>
      <c r="N7" s="497" t="s">
        <v>185</v>
      </c>
      <c r="O7" s="497" t="s">
        <v>181</v>
      </c>
      <c r="P7" s="1432"/>
      <c r="Q7" s="1432"/>
    </row>
    <row r="8" spans="1:17" ht="16.5" thickTop="1">
      <c r="A8" s="1402" t="s">
        <v>54</v>
      </c>
      <c r="B8" s="1402"/>
      <c r="C8" s="502">
        <v>0</v>
      </c>
      <c r="D8" s="502">
        <v>0</v>
      </c>
      <c r="E8" s="502">
        <v>0</v>
      </c>
      <c r="F8" s="502">
        <v>0</v>
      </c>
      <c r="G8" s="502">
        <v>0</v>
      </c>
      <c r="H8" s="502">
        <v>0</v>
      </c>
      <c r="I8" s="502">
        <v>0</v>
      </c>
      <c r="J8" s="502">
        <v>0</v>
      </c>
      <c r="K8" s="502">
        <v>0</v>
      </c>
      <c r="L8" s="502">
        <v>0</v>
      </c>
      <c r="M8" s="502">
        <f>SUM(K8,I8,G8,E8,C8)</f>
        <v>0</v>
      </c>
      <c r="N8" s="502">
        <f>SUM(L8,J8,H8,F8,D8)</f>
        <v>0</v>
      </c>
      <c r="O8" s="502">
        <f t="shared" ref="O8:O26" si="0">SUM(M8:N8)</f>
        <v>0</v>
      </c>
      <c r="P8" s="1403" t="s">
        <v>348</v>
      </c>
      <c r="Q8" s="1403"/>
    </row>
    <row r="9" spans="1:17" ht="15.75">
      <c r="A9" s="1367" t="s">
        <v>55</v>
      </c>
      <c r="B9" s="1367"/>
      <c r="C9" s="339">
        <v>2</v>
      </c>
      <c r="D9" s="339">
        <v>10</v>
      </c>
      <c r="E9" s="339">
        <v>1</v>
      </c>
      <c r="F9" s="339">
        <v>59</v>
      </c>
      <c r="G9" s="339">
        <v>0</v>
      </c>
      <c r="H9" s="339">
        <v>8</v>
      </c>
      <c r="I9" s="339">
        <v>0</v>
      </c>
      <c r="J9" s="339">
        <v>2</v>
      </c>
      <c r="K9" s="339">
        <v>0</v>
      </c>
      <c r="L9" s="339">
        <v>1</v>
      </c>
      <c r="M9" s="339">
        <f>SUM(K9,I9,G9,E9,C9)</f>
        <v>3</v>
      </c>
      <c r="N9" s="339">
        <f>SUM(L9,J9,H9,F9,D9)</f>
        <v>80</v>
      </c>
      <c r="O9" s="339">
        <f t="shared" si="0"/>
        <v>83</v>
      </c>
      <c r="P9" s="1077" t="s">
        <v>191</v>
      </c>
      <c r="Q9" s="1077"/>
    </row>
    <row r="10" spans="1:17" ht="15.75">
      <c r="A10" s="1367" t="s">
        <v>56</v>
      </c>
      <c r="B10" s="1367"/>
      <c r="C10" s="339">
        <v>11</v>
      </c>
      <c r="D10" s="339">
        <v>16</v>
      </c>
      <c r="E10" s="339">
        <v>9</v>
      </c>
      <c r="F10" s="339">
        <v>1</v>
      </c>
      <c r="G10" s="339">
        <v>0</v>
      </c>
      <c r="H10" s="339">
        <v>1</v>
      </c>
      <c r="I10" s="339">
        <v>0</v>
      </c>
      <c r="J10" s="339">
        <v>0</v>
      </c>
      <c r="K10" s="339">
        <v>0</v>
      </c>
      <c r="L10" s="339">
        <v>0</v>
      </c>
      <c r="M10" s="339">
        <f t="shared" ref="M10:M26" si="1">SUM(K10,I10,G10,E10,C10)</f>
        <v>20</v>
      </c>
      <c r="N10" s="339">
        <f t="shared" ref="N10:N26" si="2">SUM(L10,J10,H10,F10,D10)</f>
        <v>18</v>
      </c>
      <c r="O10" s="339">
        <f t="shared" si="0"/>
        <v>38</v>
      </c>
      <c r="P10" s="1077" t="s">
        <v>192</v>
      </c>
      <c r="Q10" s="1077"/>
    </row>
    <row r="11" spans="1:17" ht="22.5" customHeight="1">
      <c r="A11" s="1562" t="s">
        <v>461</v>
      </c>
      <c r="B11" s="590" t="s">
        <v>344</v>
      </c>
      <c r="C11" s="339">
        <v>0</v>
      </c>
      <c r="D11" s="339">
        <v>53</v>
      </c>
      <c r="E11" s="339">
        <v>0</v>
      </c>
      <c r="F11" s="339">
        <v>20</v>
      </c>
      <c r="G11" s="339">
        <v>0</v>
      </c>
      <c r="H11" s="339">
        <v>14</v>
      </c>
      <c r="I11" s="339">
        <v>0</v>
      </c>
      <c r="J11" s="339">
        <v>1</v>
      </c>
      <c r="K11" s="339">
        <v>0</v>
      </c>
      <c r="L11" s="339">
        <v>0</v>
      </c>
      <c r="M11" s="339">
        <f t="shared" si="1"/>
        <v>0</v>
      </c>
      <c r="N11" s="339">
        <f t="shared" si="2"/>
        <v>88</v>
      </c>
      <c r="O11" s="339">
        <f t="shared" si="0"/>
        <v>88</v>
      </c>
      <c r="P11" s="204" t="s">
        <v>358</v>
      </c>
      <c r="Q11" s="1441" t="s">
        <v>179</v>
      </c>
    </row>
    <row r="12" spans="1:17" ht="15.75">
      <c r="A12" s="1563"/>
      <c r="B12" s="590" t="s">
        <v>345</v>
      </c>
      <c r="C12" s="339">
        <v>0</v>
      </c>
      <c r="D12" s="339">
        <v>30</v>
      </c>
      <c r="E12" s="339">
        <v>0</v>
      </c>
      <c r="F12" s="339">
        <v>0</v>
      </c>
      <c r="G12" s="339">
        <v>0</v>
      </c>
      <c r="H12" s="339">
        <v>0</v>
      </c>
      <c r="I12" s="339">
        <v>0</v>
      </c>
      <c r="J12" s="339">
        <v>0</v>
      </c>
      <c r="K12" s="339">
        <v>0</v>
      </c>
      <c r="L12" s="339">
        <v>0</v>
      </c>
      <c r="M12" s="339">
        <f t="shared" si="1"/>
        <v>0</v>
      </c>
      <c r="N12" s="339">
        <f t="shared" si="2"/>
        <v>30</v>
      </c>
      <c r="O12" s="339">
        <f t="shared" si="0"/>
        <v>30</v>
      </c>
      <c r="P12" s="204" t="s">
        <v>359</v>
      </c>
      <c r="Q12" s="1442"/>
    </row>
    <row r="13" spans="1:17" ht="15.75">
      <c r="A13" s="1563"/>
      <c r="B13" s="590" t="s">
        <v>346</v>
      </c>
      <c r="C13" s="339">
        <v>57</v>
      </c>
      <c r="D13" s="339">
        <v>0</v>
      </c>
      <c r="E13" s="339">
        <v>0</v>
      </c>
      <c r="F13" s="339">
        <v>0</v>
      </c>
      <c r="G13" s="339">
        <v>0</v>
      </c>
      <c r="H13" s="339">
        <v>0</v>
      </c>
      <c r="I13" s="339">
        <v>0</v>
      </c>
      <c r="J13" s="339">
        <v>0</v>
      </c>
      <c r="K13" s="339">
        <v>0</v>
      </c>
      <c r="L13" s="339">
        <v>0</v>
      </c>
      <c r="M13" s="339">
        <f t="shared" si="1"/>
        <v>57</v>
      </c>
      <c r="N13" s="339">
        <f t="shared" si="2"/>
        <v>0</v>
      </c>
      <c r="O13" s="339">
        <f t="shared" si="0"/>
        <v>57</v>
      </c>
      <c r="P13" s="204" t="s">
        <v>360</v>
      </c>
      <c r="Q13" s="1442"/>
    </row>
    <row r="14" spans="1:17" ht="15.75">
      <c r="A14" s="1563"/>
      <c r="B14" s="590" t="s">
        <v>341</v>
      </c>
      <c r="C14" s="339">
        <v>0</v>
      </c>
      <c r="D14" s="339">
        <v>0</v>
      </c>
      <c r="E14" s="339">
        <v>0</v>
      </c>
      <c r="F14" s="339">
        <v>0</v>
      </c>
      <c r="G14" s="339">
        <v>0</v>
      </c>
      <c r="H14" s="339">
        <v>0</v>
      </c>
      <c r="I14" s="339">
        <v>0</v>
      </c>
      <c r="J14" s="339">
        <v>0</v>
      </c>
      <c r="K14" s="339">
        <v>0</v>
      </c>
      <c r="L14" s="339">
        <v>0</v>
      </c>
      <c r="M14" s="339">
        <f t="shared" si="1"/>
        <v>0</v>
      </c>
      <c r="N14" s="339">
        <f t="shared" si="2"/>
        <v>0</v>
      </c>
      <c r="O14" s="339">
        <f t="shared" si="0"/>
        <v>0</v>
      </c>
      <c r="P14" s="204" t="s">
        <v>319</v>
      </c>
      <c r="Q14" s="1442"/>
    </row>
    <row r="15" spans="1:17" ht="15.75">
      <c r="A15" s="1563"/>
      <c r="B15" s="590" t="s">
        <v>342</v>
      </c>
      <c r="C15" s="339">
        <v>19</v>
      </c>
      <c r="D15" s="339">
        <v>17</v>
      </c>
      <c r="E15" s="339">
        <v>0</v>
      </c>
      <c r="F15" s="339">
        <v>0</v>
      </c>
      <c r="G15" s="339">
        <v>0</v>
      </c>
      <c r="H15" s="339">
        <v>0</v>
      </c>
      <c r="I15" s="339">
        <v>0</v>
      </c>
      <c r="J15" s="339">
        <v>0</v>
      </c>
      <c r="K15" s="339">
        <v>0</v>
      </c>
      <c r="L15" s="339">
        <v>0</v>
      </c>
      <c r="M15" s="339">
        <f t="shared" si="1"/>
        <v>19</v>
      </c>
      <c r="N15" s="339">
        <f t="shared" si="2"/>
        <v>17</v>
      </c>
      <c r="O15" s="339">
        <f t="shared" si="0"/>
        <v>36</v>
      </c>
      <c r="P15" s="204" t="s">
        <v>320</v>
      </c>
      <c r="Q15" s="1442"/>
    </row>
    <row r="16" spans="1:17" ht="15.75">
      <c r="A16" s="1564"/>
      <c r="B16" s="590" t="s">
        <v>343</v>
      </c>
      <c r="C16" s="339">
        <v>32</v>
      </c>
      <c r="D16" s="339">
        <v>46</v>
      </c>
      <c r="E16" s="339">
        <v>3</v>
      </c>
      <c r="F16" s="339">
        <v>51</v>
      </c>
      <c r="G16" s="339">
        <v>0</v>
      </c>
      <c r="H16" s="339">
        <v>1</v>
      </c>
      <c r="I16" s="339">
        <v>1</v>
      </c>
      <c r="J16" s="339">
        <v>0</v>
      </c>
      <c r="K16" s="339">
        <v>0</v>
      </c>
      <c r="L16" s="339">
        <v>0</v>
      </c>
      <c r="M16" s="339">
        <f t="shared" si="1"/>
        <v>36</v>
      </c>
      <c r="N16" s="339">
        <f t="shared" si="2"/>
        <v>98</v>
      </c>
      <c r="O16" s="339">
        <f t="shared" si="0"/>
        <v>134</v>
      </c>
      <c r="P16" s="204" t="s">
        <v>321</v>
      </c>
      <c r="Q16" s="1579"/>
    </row>
    <row r="17" spans="1:17" ht="15.75">
      <c r="A17" s="598" t="s">
        <v>64</v>
      </c>
      <c r="B17" s="593"/>
      <c r="C17" s="454">
        <v>0</v>
      </c>
      <c r="D17" s="454">
        <v>0</v>
      </c>
      <c r="E17" s="454">
        <v>0</v>
      </c>
      <c r="F17" s="454">
        <v>0</v>
      </c>
      <c r="G17" s="454">
        <v>0</v>
      </c>
      <c r="H17" s="454">
        <v>0</v>
      </c>
      <c r="I17" s="454">
        <v>0</v>
      </c>
      <c r="J17" s="454">
        <v>0</v>
      </c>
      <c r="K17" s="454">
        <v>0</v>
      </c>
      <c r="L17" s="454">
        <v>0</v>
      </c>
      <c r="M17" s="339">
        <f t="shared" si="1"/>
        <v>0</v>
      </c>
      <c r="N17" s="339">
        <f t="shared" si="2"/>
        <v>0</v>
      </c>
      <c r="O17" s="454">
        <v>0</v>
      </c>
      <c r="P17" s="1115" t="s">
        <v>367</v>
      </c>
      <c r="Q17" s="1107"/>
    </row>
    <row r="18" spans="1:17" ht="15.75">
      <c r="A18" s="1367" t="s">
        <v>65</v>
      </c>
      <c r="B18" s="1367"/>
      <c r="C18" s="339">
        <v>7</v>
      </c>
      <c r="D18" s="339">
        <v>27</v>
      </c>
      <c r="E18" s="339">
        <v>1</v>
      </c>
      <c r="F18" s="339">
        <v>8</v>
      </c>
      <c r="G18" s="503">
        <v>0</v>
      </c>
      <c r="H18" s="503">
        <v>1</v>
      </c>
      <c r="I18" s="339">
        <v>0</v>
      </c>
      <c r="J18" s="339">
        <v>1</v>
      </c>
      <c r="K18" s="339">
        <v>1</v>
      </c>
      <c r="L18" s="339">
        <v>1</v>
      </c>
      <c r="M18" s="339">
        <f t="shared" si="1"/>
        <v>9</v>
      </c>
      <c r="N18" s="339">
        <f t="shared" si="2"/>
        <v>38</v>
      </c>
      <c r="O18" s="339">
        <f t="shared" si="0"/>
        <v>47</v>
      </c>
      <c r="P18" s="1077" t="s">
        <v>199</v>
      </c>
      <c r="Q18" s="1077"/>
    </row>
    <row r="19" spans="1:17" ht="15.75">
      <c r="A19" s="1367" t="s">
        <v>66</v>
      </c>
      <c r="B19" s="1367"/>
      <c r="C19" s="339">
        <v>0</v>
      </c>
      <c r="D19" s="339">
        <v>27</v>
      </c>
      <c r="E19" s="339">
        <v>0</v>
      </c>
      <c r="F19" s="339">
        <v>2</v>
      </c>
      <c r="G19" s="339">
        <v>0</v>
      </c>
      <c r="H19" s="339">
        <v>0</v>
      </c>
      <c r="I19" s="339">
        <v>0</v>
      </c>
      <c r="J19" s="339">
        <v>0</v>
      </c>
      <c r="K19" s="339">
        <v>0</v>
      </c>
      <c r="L19" s="339">
        <v>0</v>
      </c>
      <c r="M19" s="339">
        <f t="shared" si="1"/>
        <v>0</v>
      </c>
      <c r="N19" s="339">
        <f t="shared" si="2"/>
        <v>29</v>
      </c>
      <c r="O19" s="339">
        <f t="shared" si="0"/>
        <v>29</v>
      </c>
      <c r="P19" s="1077" t="s">
        <v>200</v>
      </c>
      <c r="Q19" s="1077"/>
    </row>
    <row r="20" spans="1:17" ht="15.75">
      <c r="A20" s="1367" t="s">
        <v>67</v>
      </c>
      <c r="B20" s="1367"/>
      <c r="C20" s="339">
        <v>50</v>
      </c>
      <c r="D20" s="339">
        <v>65</v>
      </c>
      <c r="E20" s="339">
        <v>7</v>
      </c>
      <c r="F20" s="339">
        <v>107</v>
      </c>
      <c r="G20" s="339">
        <v>1</v>
      </c>
      <c r="H20" s="339">
        <v>2</v>
      </c>
      <c r="I20" s="339">
        <v>0</v>
      </c>
      <c r="J20" s="339">
        <v>0</v>
      </c>
      <c r="K20" s="339">
        <v>0</v>
      </c>
      <c r="L20" s="339">
        <v>1</v>
      </c>
      <c r="M20" s="339">
        <f t="shared" si="1"/>
        <v>58</v>
      </c>
      <c r="N20" s="339">
        <f t="shared" si="2"/>
        <v>175</v>
      </c>
      <c r="O20" s="339">
        <f t="shared" si="0"/>
        <v>233</v>
      </c>
      <c r="P20" s="1077" t="s">
        <v>201</v>
      </c>
      <c r="Q20" s="1077"/>
    </row>
    <row r="21" spans="1:17" ht="15.75">
      <c r="A21" s="1367" t="s">
        <v>137</v>
      </c>
      <c r="B21" s="1367"/>
      <c r="C21" s="339">
        <v>59</v>
      </c>
      <c r="D21" s="339">
        <v>0</v>
      </c>
      <c r="E21" s="339">
        <v>36</v>
      </c>
      <c r="F21" s="339">
        <v>0</v>
      </c>
      <c r="G21" s="339">
        <v>18</v>
      </c>
      <c r="H21" s="339">
        <v>0</v>
      </c>
      <c r="I21" s="339">
        <v>5</v>
      </c>
      <c r="J21" s="339">
        <v>0</v>
      </c>
      <c r="K21" s="339">
        <v>2</v>
      </c>
      <c r="L21" s="339">
        <v>0</v>
      </c>
      <c r="M21" s="339">
        <f t="shared" si="1"/>
        <v>120</v>
      </c>
      <c r="N21" s="339">
        <f t="shared" si="2"/>
        <v>0</v>
      </c>
      <c r="O21" s="339">
        <f t="shared" si="0"/>
        <v>120</v>
      </c>
      <c r="P21" s="1077" t="s">
        <v>202</v>
      </c>
      <c r="Q21" s="1077"/>
    </row>
    <row r="22" spans="1:17" ht="15.75">
      <c r="A22" s="1367" t="s">
        <v>69</v>
      </c>
      <c r="B22" s="1367"/>
      <c r="C22" s="339">
        <v>0</v>
      </c>
      <c r="D22" s="339">
        <v>0</v>
      </c>
      <c r="E22" s="339">
        <v>0</v>
      </c>
      <c r="F22" s="339">
        <v>38</v>
      </c>
      <c r="G22" s="339">
        <v>0</v>
      </c>
      <c r="H22" s="339">
        <v>0</v>
      </c>
      <c r="I22" s="339">
        <v>0</v>
      </c>
      <c r="J22" s="339">
        <v>0</v>
      </c>
      <c r="K22" s="339">
        <v>0</v>
      </c>
      <c r="L22" s="339">
        <v>0</v>
      </c>
      <c r="M22" s="339">
        <f t="shared" si="1"/>
        <v>0</v>
      </c>
      <c r="N22" s="339">
        <f t="shared" si="2"/>
        <v>38</v>
      </c>
      <c r="O22" s="339">
        <f t="shared" si="0"/>
        <v>38</v>
      </c>
      <c r="P22" s="1077" t="s">
        <v>203</v>
      </c>
      <c r="Q22" s="1077"/>
    </row>
    <row r="23" spans="1:17" ht="15.75">
      <c r="A23" s="1367" t="s">
        <v>70</v>
      </c>
      <c r="B23" s="1367"/>
      <c r="C23" s="339">
        <v>0</v>
      </c>
      <c r="D23" s="339">
        <v>1</v>
      </c>
      <c r="E23" s="339">
        <v>14</v>
      </c>
      <c r="F23" s="339">
        <v>20</v>
      </c>
      <c r="G23" s="339">
        <v>4</v>
      </c>
      <c r="H23" s="339">
        <v>0</v>
      </c>
      <c r="I23" s="339">
        <v>1</v>
      </c>
      <c r="J23" s="339">
        <v>1</v>
      </c>
      <c r="K23" s="339">
        <v>0</v>
      </c>
      <c r="L23" s="339">
        <v>1</v>
      </c>
      <c r="M23" s="339">
        <f t="shared" si="1"/>
        <v>19</v>
      </c>
      <c r="N23" s="339">
        <f t="shared" si="2"/>
        <v>23</v>
      </c>
      <c r="O23" s="339">
        <f t="shared" si="0"/>
        <v>42</v>
      </c>
      <c r="P23" s="1077" t="s">
        <v>204</v>
      </c>
      <c r="Q23" s="1077"/>
    </row>
    <row r="24" spans="1:17" ht="15.75">
      <c r="A24" s="1367" t="s">
        <v>71</v>
      </c>
      <c r="B24" s="1367"/>
      <c r="C24" s="339">
        <v>0</v>
      </c>
      <c r="D24" s="339">
        <v>3</v>
      </c>
      <c r="E24" s="339">
        <v>0</v>
      </c>
      <c r="F24" s="339">
        <v>45</v>
      </c>
      <c r="G24" s="339">
        <v>0</v>
      </c>
      <c r="H24" s="339">
        <v>0</v>
      </c>
      <c r="I24" s="339">
        <v>0</v>
      </c>
      <c r="J24" s="339">
        <v>0</v>
      </c>
      <c r="K24" s="339">
        <v>0</v>
      </c>
      <c r="L24" s="339">
        <v>0</v>
      </c>
      <c r="M24" s="339">
        <f t="shared" si="1"/>
        <v>0</v>
      </c>
      <c r="N24" s="339">
        <f t="shared" si="2"/>
        <v>48</v>
      </c>
      <c r="O24" s="339">
        <f t="shared" si="0"/>
        <v>48</v>
      </c>
      <c r="P24" s="1077" t="s">
        <v>205</v>
      </c>
      <c r="Q24" s="1077"/>
    </row>
    <row r="25" spans="1:17" ht="15.75">
      <c r="A25" s="1367" t="s">
        <v>72</v>
      </c>
      <c r="B25" s="1367"/>
      <c r="C25" s="339">
        <v>30</v>
      </c>
      <c r="D25" s="339">
        <v>36</v>
      </c>
      <c r="E25" s="339">
        <v>0</v>
      </c>
      <c r="F25" s="339">
        <v>0</v>
      </c>
      <c r="G25" s="339">
        <v>0</v>
      </c>
      <c r="H25" s="339">
        <v>0</v>
      </c>
      <c r="I25" s="339">
        <v>0</v>
      </c>
      <c r="J25" s="339">
        <v>0</v>
      </c>
      <c r="K25" s="339">
        <v>0</v>
      </c>
      <c r="L25" s="339">
        <v>0</v>
      </c>
      <c r="M25" s="339">
        <f t="shared" si="1"/>
        <v>30</v>
      </c>
      <c r="N25" s="339">
        <f t="shared" si="2"/>
        <v>36</v>
      </c>
      <c r="O25" s="339">
        <f t="shared" si="0"/>
        <v>66</v>
      </c>
      <c r="P25" s="1077" t="s">
        <v>206</v>
      </c>
      <c r="Q25" s="1077"/>
    </row>
    <row r="26" spans="1:17" ht="15.75">
      <c r="A26" s="1372" t="s">
        <v>73</v>
      </c>
      <c r="B26" s="1372"/>
      <c r="C26" s="454">
        <v>70</v>
      </c>
      <c r="D26" s="454">
        <v>30</v>
      </c>
      <c r="E26" s="454">
        <v>0</v>
      </c>
      <c r="F26" s="454">
        <v>1</v>
      </c>
      <c r="G26" s="454">
        <v>0</v>
      </c>
      <c r="H26" s="454">
        <v>0</v>
      </c>
      <c r="I26" s="454">
        <v>0</v>
      </c>
      <c r="J26" s="454">
        <v>0</v>
      </c>
      <c r="K26" s="454">
        <v>0</v>
      </c>
      <c r="L26" s="454">
        <v>0</v>
      </c>
      <c r="M26" s="339">
        <f t="shared" si="1"/>
        <v>70</v>
      </c>
      <c r="N26" s="339">
        <f t="shared" si="2"/>
        <v>31</v>
      </c>
      <c r="O26" s="456">
        <f t="shared" si="0"/>
        <v>101</v>
      </c>
      <c r="P26" s="1105" t="s">
        <v>207</v>
      </c>
      <c r="Q26" s="1105"/>
    </row>
    <row r="27" spans="1:17" ht="15.75">
      <c r="A27" s="1398" t="s">
        <v>32</v>
      </c>
      <c r="B27" s="1398"/>
      <c r="C27" s="460">
        <f>SUM(C8:C26)</f>
        <v>337</v>
      </c>
      <c r="D27" s="460">
        <f>SUM(D8:D26)</f>
        <v>361</v>
      </c>
      <c r="E27" s="460">
        <f>SUM(E8:E26)</f>
        <v>71</v>
      </c>
      <c r="F27" s="460">
        <f t="shared" ref="F27:N27" si="3">SUM(F8:F26)</f>
        <v>352</v>
      </c>
      <c r="G27" s="460">
        <f t="shared" si="3"/>
        <v>23</v>
      </c>
      <c r="H27" s="460">
        <f t="shared" si="3"/>
        <v>27</v>
      </c>
      <c r="I27" s="460">
        <f t="shared" si="3"/>
        <v>7</v>
      </c>
      <c r="J27" s="460">
        <f t="shared" si="3"/>
        <v>5</v>
      </c>
      <c r="K27" s="460">
        <f t="shared" si="3"/>
        <v>3</v>
      </c>
      <c r="L27" s="460">
        <f t="shared" si="3"/>
        <v>4</v>
      </c>
      <c r="M27" s="460">
        <f t="shared" si="3"/>
        <v>441</v>
      </c>
      <c r="N27" s="460">
        <f t="shared" si="3"/>
        <v>749</v>
      </c>
      <c r="O27" s="504">
        <f>SUM(M27:N27)</f>
        <v>1190</v>
      </c>
      <c r="P27" s="1090" t="s">
        <v>181</v>
      </c>
      <c r="Q27" s="1090"/>
    </row>
    <row r="28" spans="1:17" ht="15.75">
      <c r="A28" s="594"/>
      <c r="B28" s="594"/>
      <c r="C28" s="505"/>
      <c r="D28" s="505"/>
      <c r="E28" s="505"/>
      <c r="F28" s="505"/>
      <c r="G28" s="505"/>
      <c r="H28" s="505"/>
      <c r="I28" s="505"/>
      <c r="J28" s="505"/>
      <c r="K28" s="505"/>
      <c r="L28" s="505"/>
      <c r="M28" s="505"/>
      <c r="N28" s="505"/>
      <c r="O28" s="454"/>
      <c r="P28" s="592"/>
      <c r="Q28" s="592"/>
    </row>
    <row r="29" spans="1:17" ht="15.75">
      <c r="A29" s="594"/>
      <c r="B29" s="594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454"/>
      <c r="P29" s="592"/>
      <c r="Q29" s="592"/>
    </row>
    <row r="30" spans="1:17" ht="18">
      <c r="A30" s="595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113"/>
      <c r="P30" s="114"/>
      <c r="Q30" s="114"/>
    </row>
    <row r="31" spans="1:17" ht="18">
      <c r="A31" s="1481" t="s">
        <v>377</v>
      </c>
      <c r="B31" s="1481"/>
      <c r="C31" s="1481"/>
      <c r="D31" s="1481"/>
      <c r="E31" s="1481"/>
      <c r="F31" s="1481"/>
      <c r="G31" s="1481"/>
      <c r="H31" s="1481"/>
      <c r="I31" s="1481"/>
      <c r="J31" s="1481"/>
      <c r="K31" s="1481"/>
      <c r="L31" s="1481"/>
      <c r="M31" s="1481"/>
      <c r="N31" s="1481"/>
      <c r="O31" s="1481"/>
      <c r="P31" s="1481"/>
      <c r="Q31" s="1481"/>
    </row>
    <row r="32" spans="1:17" ht="18">
      <c r="A32" s="1481" t="s">
        <v>580</v>
      </c>
      <c r="B32" s="1481"/>
      <c r="C32" s="1481"/>
      <c r="D32" s="1481"/>
      <c r="E32" s="1481"/>
      <c r="F32" s="1481"/>
      <c r="G32" s="1481"/>
      <c r="H32" s="1481"/>
      <c r="I32" s="1481"/>
      <c r="J32" s="1481"/>
      <c r="K32" s="1481"/>
      <c r="L32" s="1481"/>
      <c r="M32" s="1481"/>
      <c r="N32" s="1481"/>
      <c r="O32" s="1481"/>
      <c r="P32" s="1481"/>
      <c r="Q32" s="1481"/>
    </row>
    <row r="33" spans="1:17" ht="18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114"/>
    </row>
    <row r="34" spans="1:17" ht="36.75" customHeight="1" thickBot="1">
      <c r="A34" s="1527" t="s">
        <v>539</v>
      </c>
      <c r="B34" s="1527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100"/>
      <c r="O34" s="100"/>
      <c r="P34" s="1192" t="s">
        <v>540</v>
      </c>
      <c r="Q34" s="1192"/>
    </row>
    <row r="35" spans="1:17" ht="16.5" thickTop="1">
      <c r="A35" s="1576" t="s">
        <v>41</v>
      </c>
      <c r="B35" s="1576"/>
      <c r="C35" s="1576" t="s">
        <v>142</v>
      </c>
      <c r="D35" s="1576"/>
      <c r="E35" s="1576" t="s">
        <v>45</v>
      </c>
      <c r="F35" s="1576"/>
      <c r="G35" s="1576" t="s">
        <v>75</v>
      </c>
      <c r="H35" s="1576"/>
      <c r="I35" s="1576" t="s">
        <v>78</v>
      </c>
      <c r="J35" s="1576"/>
      <c r="K35" s="1576" t="s">
        <v>80</v>
      </c>
      <c r="L35" s="1576"/>
      <c r="M35" s="1576" t="s">
        <v>32</v>
      </c>
      <c r="N35" s="1576"/>
      <c r="O35" s="1576"/>
      <c r="P35" s="1430" t="s">
        <v>180</v>
      </c>
      <c r="Q35" s="1430"/>
    </row>
    <row r="36" spans="1:17" ht="15.75">
      <c r="A36" s="1555"/>
      <c r="B36" s="1555"/>
      <c r="C36" s="1555" t="s">
        <v>225</v>
      </c>
      <c r="D36" s="1555"/>
      <c r="E36" s="1555" t="s">
        <v>226</v>
      </c>
      <c r="F36" s="1555"/>
      <c r="G36" s="1555" t="s">
        <v>227</v>
      </c>
      <c r="H36" s="1555"/>
      <c r="I36" s="1555" t="s">
        <v>228</v>
      </c>
      <c r="J36" s="1555"/>
      <c r="K36" s="1555" t="s">
        <v>229</v>
      </c>
      <c r="L36" s="1555"/>
      <c r="M36" s="1555" t="s">
        <v>181</v>
      </c>
      <c r="N36" s="1555"/>
      <c r="O36" s="1555"/>
      <c r="P36" s="1431"/>
      <c r="Q36" s="1431"/>
    </row>
    <row r="37" spans="1:17" ht="15.75">
      <c r="A37" s="1555"/>
      <c r="B37" s="1555"/>
      <c r="C37" s="594" t="s">
        <v>33</v>
      </c>
      <c r="D37" s="594" t="s">
        <v>34</v>
      </c>
      <c r="E37" s="594" t="s">
        <v>33</v>
      </c>
      <c r="F37" s="594" t="s">
        <v>34</v>
      </c>
      <c r="G37" s="594" t="s">
        <v>33</v>
      </c>
      <c r="H37" s="594" t="s">
        <v>34</v>
      </c>
      <c r="I37" s="594" t="s">
        <v>33</v>
      </c>
      <c r="J37" s="594" t="s">
        <v>34</v>
      </c>
      <c r="K37" s="594" t="s">
        <v>33</v>
      </c>
      <c r="L37" s="594" t="s">
        <v>34</v>
      </c>
      <c r="M37" s="594" t="s">
        <v>33</v>
      </c>
      <c r="N37" s="594" t="s">
        <v>34</v>
      </c>
      <c r="O37" s="594" t="s">
        <v>32</v>
      </c>
      <c r="P37" s="1431"/>
      <c r="Q37" s="1431"/>
    </row>
    <row r="38" spans="1:17" ht="16.5" thickBot="1">
      <c r="A38" s="1577"/>
      <c r="B38" s="1577"/>
      <c r="C38" s="596" t="s">
        <v>186</v>
      </c>
      <c r="D38" s="596" t="s">
        <v>185</v>
      </c>
      <c r="E38" s="596" t="s">
        <v>186</v>
      </c>
      <c r="F38" s="596" t="s">
        <v>185</v>
      </c>
      <c r="G38" s="596" t="s">
        <v>186</v>
      </c>
      <c r="H38" s="596" t="s">
        <v>185</v>
      </c>
      <c r="I38" s="596" t="s">
        <v>186</v>
      </c>
      <c r="J38" s="596" t="s">
        <v>185</v>
      </c>
      <c r="K38" s="596" t="s">
        <v>186</v>
      </c>
      <c r="L38" s="596" t="s">
        <v>185</v>
      </c>
      <c r="M38" s="596" t="s">
        <v>186</v>
      </c>
      <c r="N38" s="596" t="s">
        <v>185</v>
      </c>
      <c r="O38" s="596" t="s">
        <v>181</v>
      </c>
      <c r="P38" s="1432"/>
      <c r="Q38" s="1432"/>
    </row>
    <row r="39" spans="1:17" ht="16.5" thickTop="1">
      <c r="A39" s="1402" t="s">
        <v>54</v>
      </c>
      <c r="B39" s="1402"/>
      <c r="C39" s="502">
        <v>0</v>
      </c>
      <c r="D39" s="502">
        <v>0</v>
      </c>
      <c r="E39" s="502">
        <v>0</v>
      </c>
      <c r="F39" s="502">
        <v>0</v>
      </c>
      <c r="G39" s="502">
        <v>0</v>
      </c>
      <c r="H39" s="502">
        <v>0</v>
      </c>
      <c r="I39" s="502">
        <v>0</v>
      </c>
      <c r="J39" s="502">
        <v>0</v>
      </c>
      <c r="K39" s="502">
        <v>0</v>
      </c>
      <c r="L39" s="502">
        <v>0</v>
      </c>
      <c r="M39" s="502">
        <f t="shared" ref="M39:M57" si="4">SUM(K39,I39,G39,E39,C39)</f>
        <v>0</v>
      </c>
      <c r="N39" s="502">
        <f t="shared" ref="N39:N57" si="5">SUM(L39,J39,H39,F39,D39)</f>
        <v>0</v>
      </c>
      <c r="O39" s="502">
        <f t="shared" ref="O39:O57" si="6">SUM(M39:N39)</f>
        <v>0</v>
      </c>
      <c r="P39" s="1403" t="s">
        <v>348</v>
      </c>
      <c r="Q39" s="1403"/>
    </row>
    <row r="40" spans="1:17" ht="15.75">
      <c r="A40" s="1367" t="s">
        <v>55</v>
      </c>
      <c r="B40" s="1367"/>
      <c r="C40" s="339">
        <v>0</v>
      </c>
      <c r="D40" s="339">
        <v>4</v>
      </c>
      <c r="E40" s="339">
        <v>1</v>
      </c>
      <c r="F40" s="339">
        <v>56</v>
      </c>
      <c r="G40" s="339">
        <v>0</v>
      </c>
      <c r="H40" s="339">
        <v>16</v>
      </c>
      <c r="I40" s="339">
        <v>0</v>
      </c>
      <c r="J40" s="339">
        <v>2</v>
      </c>
      <c r="K40" s="339">
        <v>0</v>
      </c>
      <c r="L40" s="339">
        <v>1</v>
      </c>
      <c r="M40" s="339">
        <f t="shared" si="4"/>
        <v>1</v>
      </c>
      <c r="N40" s="339">
        <f t="shared" si="5"/>
        <v>79</v>
      </c>
      <c r="O40" s="339">
        <f t="shared" si="6"/>
        <v>80</v>
      </c>
      <c r="P40" s="1077" t="s">
        <v>191</v>
      </c>
      <c r="Q40" s="1077"/>
    </row>
    <row r="41" spans="1:17" ht="15.75">
      <c r="A41" s="1367" t="s">
        <v>56</v>
      </c>
      <c r="B41" s="1367"/>
      <c r="C41" s="339">
        <v>15</v>
      </c>
      <c r="D41" s="339">
        <v>12</v>
      </c>
      <c r="E41" s="339">
        <v>5</v>
      </c>
      <c r="F41" s="339">
        <v>2</v>
      </c>
      <c r="G41" s="339">
        <v>0</v>
      </c>
      <c r="H41" s="339">
        <v>2</v>
      </c>
      <c r="I41" s="339">
        <v>0</v>
      </c>
      <c r="J41" s="339">
        <v>0</v>
      </c>
      <c r="K41" s="339">
        <v>0</v>
      </c>
      <c r="L41" s="339">
        <v>0</v>
      </c>
      <c r="M41" s="339">
        <f t="shared" si="4"/>
        <v>20</v>
      </c>
      <c r="N41" s="339">
        <f t="shared" si="5"/>
        <v>16</v>
      </c>
      <c r="O41" s="339">
        <f t="shared" si="6"/>
        <v>36</v>
      </c>
      <c r="P41" s="1077" t="s">
        <v>192</v>
      </c>
      <c r="Q41" s="1077"/>
    </row>
    <row r="42" spans="1:17" ht="22.5" customHeight="1">
      <c r="A42" s="1562" t="s">
        <v>461</v>
      </c>
      <c r="B42" s="590" t="s">
        <v>344</v>
      </c>
      <c r="C42" s="339">
        <v>0</v>
      </c>
      <c r="D42" s="339">
        <v>66</v>
      </c>
      <c r="E42" s="339">
        <v>0</v>
      </c>
      <c r="F42" s="339">
        <v>20</v>
      </c>
      <c r="G42" s="339">
        <v>0</v>
      </c>
      <c r="H42" s="339">
        <v>3</v>
      </c>
      <c r="I42" s="339">
        <v>0</v>
      </c>
      <c r="J42" s="339">
        <v>2</v>
      </c>
      <c r="K42" s="339">
        <v>0</v>
      </c>
      <c r="L42" s="339">
        <v>1</v>
      </c>
      <c r="M42" s="339">
        <f t="shared" si="4"/>
        <v>0</v>
      </c>
      <c r="N42" s="339">
        <f t="shared" si="5"/>
        <v>92</v>
      </c>
      <c r="O42" s="339">
        <f t="shared" si="6"/>
        <v>92</v>
      </c>
      <c r="P42" s="204" t="s">
        <v>358</v>
      </c>
      <c r="Q42" s="1441" t="s">
        <v>179</v>
      </c>
    </row>
    <row r="43" spans="1:17" ht="15.75">
      <c r="A43" s="1563"/>
      <c r="B43" s="590" t="s">
        <v>345</v>
      </c>
      <c r="C43" s="339">
        <v>0</v>
      </c>
      <c r="D43" s="339">
        <v>37</v>
      </c>
      <c r="E43" s="339">
        <v>0</v>
      </c>
      <c r="F43" s="339">
        <v>0</v>
      </c>
      <c r="G43" s="339">
        <v>0</v>
      </c>
      <c r="H43" s="339">
        <v>0</v>
      </c>
      <c r="I43" s="339">
        <v>0</v>
      </c>
      <c r="J43" s="339">
        <v>0</v>
      </c>
      <c r="K43" s="339">
        <v>0</v>
      </c>
      <c r="L43" s="339">
        <v>0</v>
      </c>
      <c r="M43" s="339">
        <f t="shared" si="4"/>
        <v>0</v>
      </c>
      <c r="N43" s="339">
        <f t="shared" si="5"/>
        <v>37</v>
      </c>
      <c r="O43" s="339">
        <f t="shared" si="6"/>
        <v>37</v>
      </c>
      <c r="P43" s="204" t="s">
        <v>359</v>
      </c>
      <c r="Q43" s="1442"/>
    </row>
    <row r="44" spans="1:17" ht="15.75">
      <c r="A44" s="1563"/>
      <c r="B44" s="590" t="s">
        <v>346</v>
      </c>
      <c r="C44" s="339">
        <v>63</v>
      </c>
      <c r="D44" s="339">
        <v>0</v>
      </c>
      <c r="E44" s="339">
        <v>1</v>
      </c>
      <c r="F44" s="339">
        <v>0</v>
      </c>
      <c r="G44" s="339">
        <v>1</v>
      </c>
      <c r="H44" s="339">
        <v>0</v>
      </c>
      <c r="I44" s="339">
        <v>0</v>
      </c>
      <c r="J44" s="339">
        <v>0</v>
      </c>
      <c r="K44" s="339">
        <v>0</v>
      </c>
      <c r="L44" s="339">
        <v>0</v>
      </c>
      <c r="M44" s="339">
        <f t="shared" si="4"/>
        <v>65</v>
      </c>
      <c r="N44" s="339">
        <f t="shared" si="5"/>
        <v>0</v>
      </c>
      <c r="O44" s="339">
        <f t="shared" si="6"/>
        <v>65</v>
      </c>
      <c r="P44" s="204" t="s">
        <v>360</v>
      </c>
      <c r="Q44" s="1442"/>
    </row>
    <row r="45" spans="1:17" ht="15.75">
      <c r="A45" s="1563"/>
      <c r="B45" s="590" t="s">
        <v>341</v>
      </c>
      <c r="C45" s="339">
        <v>0</v>
      </c>
      <c r="D45" s="339">
        <v>0</v>
      </c>
      <c r="E45" s="339">
        <v>0</v>
      </c>
      <c r="F45" s="339">
        <v>0</v>
      </c>
      <c r="G45" s="339">
        <v>0</v>
      </c>
      <c r="H45" s="339">
        <v>0</v>
      </c>
      <c r="I45" s="339">
        <v>0</v>
      </c>
      <c r="J45" s="339">
        <v>0</v>
      </c>
      <c r="K45" s="339">
        <v>0</v>
      </c>
      <c r="L45" s="339">
        <v>0</v>
      </c>
      <c r="M45" s="339">
        <f t="shared" si="4"/>
        <v>0</v>
      </c>
      <c r="N45" s="339">
        <f t="shared" si="5"/>
        <v>0</v>
      </c>
      <c r="O45" s="339">
        <f t="shared" si="6"/>
        <v>0</v>
      </c>
      <c r="P45" s="204" t="s">
        <v>319</v>
      </c>
      <c r="Q45" s="1442"/>
    </row>
    <row r="46" spans="1:17" ht="15.75">
      <c r="A46" s="1563"/>
      <c r="B46" s="590" t="s">
        <v>342</v>
      </c>
      <c r="C46" s="339">
        <v>20</v>
      </c>
      <c r="D46" s="339">
        <v>8</v>
      </c>
      <c r="E46" s="339">
        <v>0</v>
      </c>
      <c r="F46" s="339">
        <v>7</v>
      </c>
      <c r="G46" s="339">
        <v>0</v>
      </c>
      <c r="H46" s="339">
        <v>0</v>
      </c>
      <c r="I46" s="339">
        <v>0</v>
      </c>
      <c r="J46" s="339">
        <v>0</v>
      </c>
      <c r="K46" s="339">
        <v>0</v>
      </c>
      <c r="L46" s="339">
        <v>0</v>
      </c>
      <c r="M46" s="339">
        <f t="shared" si="4"/>
        <v>20</v>
      </c>
      <c r="N46" s="339">
        <f t="shared" si="5"/>
        <v>15</v>
      </c>
      <c r="O46" s="339">
        <f t="shared" si="6"/>
        <v>35</v>
      </c>
      <c r="P46" s="204" t="s">
        <v>320</v>
      </c>
      <c r="Q46" s="1442"/>
    </row>
    <row r="47" spans="1:17" ht="15.75">
      <c r="A47" s="1564"/>
      <c r="B47" s="215" t="s">
        <v>343</v>
      </c>
      <c r="C47" s="455">
        <v>21</v>
      </c>
      <c r="D47" s="455">
        <v>43</v>
      </c>
      <c r="E47" s="455">
        <v>0</v>
      </c>
      <c r="F47" s="455">
        <v>45</v>
      </c>
      <c r="G47" s="455">
        <v>0</v>
      </c>
      <c r="H47" s="455">
        <v>0</v>
      </c>
      <c r="I47" s="455">
        <v>0</v>
      </c>
      <c r="J47" s="455">
        <v>0</v>
      </c>
      <c r="K47" s="455">
        <v>0</v>
      </c>
      <c r="L47" s="455">
        <v>0</v>
      </c>
      <c r="M47" s="455">
        <f t="shared" si="4"/>
        <v>21</v>
      </c>
      <c r="N47" s="455">
        <f t="shared" si="5"/>
        <v>88</v>
      </c>
      <c r="O47" s="455">
        <f t="shared" si="6"/>
        <v>109</v>
      </c>
      <c r="P47" s="204" t="s">
        <v>321</v>
      </c>
      <c r="Q47" s="1443"/>
    </row>
    <row r="48" spans="1:17" ht="15.75">
      <c r="A48" s="498" t="s">
        <v>64</v>
      </c>
      <c r="B48" s="599"/>
      <c r="C48" s="455">
        <v>0</v>
      </c>
      <c r="D48" s="455">
        <v>0</v>
      </c>
      <c r="E48" s="455">
        <v>0</v>
      </c>
      <c r="F48" s="455">
        <v>0</v>
      </c>
      <c r="G48" s="455">
        <v>0</v>
      </c>
      <c r="H48" s="455">
        <v>0</v>
      </c>
      <c r="I48" s="455">
        <v>0</v>
      </c>
      <c r="J48" s="455">
        <v>0</v>
      </c>
      <c r="K48" s="455">
        <v>0</v>
      </c>
      <c r="L48" s="455">
        <v>0</v>
      </c>
      <c r="M48" s="455">
        <f t="shared" si="4"/>
        <v>0</v>
      </c>
      <c r="N48" s="455">
        <f t="shared" si="5"/>
        <v>0</v>
      </c>
      <c r="O48" s="455">
        <f t="shared" si="6"/>
        <v>0</v>
      </c>
      <c r="P48" s="603"/>
      <c r="Q48" s="591" t="s">
        <v>367</v>
      </c>
    </row>
    <row r="49" spans="1:17" ht="15.75">
      <c r="A49" s="1367" t="s">
        <v>65</v>
      </c>
      <c r="B49" s="1367"/>
      <c r="C49" s="339">
        <v>8</v>
      </c>
      <c r="D49" s="339">
        <v>18</v>
      </c>
      <c r="E49" s="503">
        <v>4</v>
      </c>
      <c r="F49" s="503">
        <v>6</v>
      </c>
      <c r="G49" s="339">
        <v>0</v>
      </c>
      <c r="H49" s="339">
        <v>5</v>
      </c>
      <c r="I49" s="339">
        <v>1</v>
      </c>
      <c r="J49" s="339">
        <v>3</v>
      </c>
      <c r="K49" s="339">
        <v>2</v>
      </c>
      <c r="L49" s="339">
        <v>0</v>
      </c>
      <c r="M49" s="455">
        <f t="shared" si="4"/>
        <v>15</v>
      </c>
      <c r="N49" s="455">
        <f t="shared" si="5"/>
        <v>32</v>
      </c>
      <c r="O49" s="455">
        <f t="shared" si="6"/>
        <v>47</v>
      </c>
      <c r="P49" s="1077" t="s">
        <v>199</v>
      </c>
      <c r="Q49" s="1077"/>
    </row>
    <row r="50" spans="1:17" ht="15.75">
      <c r="A50" s="1367" t="s">
        <v>113</v>
      </c>
      <c r="B50" s="1367"/>
      <c r="C50" s="339">
        <v>0</v>
      </c>
      <c r="D50" s="339">
        <v>32</v>
      </c>
      <c r="E50" s="339">
        <v>0</v>
      </c>
      <c r="F50" s="339">
        <v>5</v>
      </c>
      <c r="G50" s="339">
        <v>0</v>
      </c>
      <c r="H50" s="339">
        <v>1</v>
      </c>
      <c r="I50" s="339">
        <v>0</v>
      </c>
      <c r="J50" s="339">
        <v>0</v>
      </c>
      <c r="K50" s="339">
        <v>0</v>
      </c>
      <c r="L50" s="339">
        <v>0</v>
      </c>
      <c r="M50" s="339">
        <f t="shared" si="4"/>
        <v>0</v>
      </c>
      <c r="N50" s="339">
        <f t="shared" si="5"/>
        <v>38</v>
      </c>
      <c r="O50" s="339">
        <f t="shared" si="6"/>
        <v>38</v>
      </c>
      <c r="P50" s="1077" t="s">
        <v>200</v>
      </c>
      <c r="Q50" s="1077"/>
    </row>
    <row r="51" spans="1:17" ht="15.75">
      <c r="A51" s="1367" t="s">
        <v>114</v>
      </c>
      <c r="B51" s="1367"/>
      <c r="C51" s="339">
        <v>22</v>
      </c>
      <c r="D51" s="339">
        <v>70</v>
      </c>
      <c r="E51" s="339">
        <v>52</v>
      </c>
      <c r="F51" s="339">
        <v>79</v>
      </c>
      <c r="G51" s="339">
        <v>5</v>
      </c>
      <c r="H51" s="339">
        <v>3</v>
      </c>
      <c r="I51" s="339">
        <v>1</v>
      </c>
      <c r="J51" s="339">
        <v>1</v>
      </c>
      <c r="K51" s="339">
        <v>0</v>
      </c>
      <c r="L51" s="339">
        <v>0</v>
      </c>
      <c r="M51" s="339">
        <f t="shared" si="4"/>
        <v>80</v>
      </c>
      <c r="N51" s="339">
        <f t="shared" si="5"/>
        <v>153</v>
      </c>
      <c r="O51" s="339">
        <f t="shared" si="6"/>
        <v>233</v>
      </c>
      <c r="P51" s="1077" t="s">
        <v>201</v>
      </c>
      <c r="Q51" s="1077"/>
    </row>
    <row r="52" spans="1:17" ht="15.75">
      <c r="A52" s="1367" t="s">
        <v>137</v>
      </c>
      <c r="B52" s="1367"/>
      <c r="C52" s="339">
        <v>78</v>
      </c>
      <c r="D52" s="339">
        <v>0</v>
      </c>
      <c r="E52" s="339">
        <v>41</v>
      </c>
      <c r="F52" s="339">
        <v>0</v>
      </c>
      <c r="G52" s="339">
        <v>9</v>
      </c>
      <c r="H52" s="339">
        <v>0</v>
      </c>
      <c r="I52" s="339">
        <v>2</v>
      </c>
      <c r="J52" s="339">
        <v>0</v>
      </c>
      <c r="K52" s="339">
        <v>5</v>
      </c>
      <c r="L52" s="339">
        <v>0</v>
      </c>
      <c r="M52" s="339">
        <f t="shared" si="4"/>
        <v>135</v>
      </c>
      <c r="N52" s="339">
        <f t="shared" si="5"/>
        <v>0</v>
      </c>
      <c r="O52" s="339">
        <f t="shared" si="6"/>
        <v>135</v>
      </c>
      <c r="P52" s="1077" t="s">
        <v>202</v>
      </c>
      <c r="Q52" s="1077"/>
    </row>
    <row r="53" spans="1:17" ht="15.75">
      <c r="A53" s="1367" t="s">
        <v>69</v>
      </c>
      <c r="B53" s="1367"/>
      <c r="C53" s="339">
        <v>0</v>
      </c>
      <c r="D53" s="339">
        <v>1</v>
      </c>
      <c r="E53" s="339">
        <v>0</v>
      </c>
      <c r="F53" s="339">
        <v>27</v>
      </c>
      <c r="G53" s="339">
        <v>0</v>
      </c>
      <c r="H53" s="339">
        <v>0</v>
      </c>
      <c r="I53" s="339">
        <v>0</v>
      </c>
      <c r="J53" s="339">
        <v>0</v>
      </c>
      <c r="K53" s="339">
        <v>0</v>
      </c>
      <c r="L53" s="339">
        <v>0</v>
      </c>
      <c r="M53" s="339">
        <f t="shared" si="4"/>
        <v>0</v>
      </c>
      <c r="N53" s="339">
        <f t="shared" si="5"/>
        <v>28</v>
      </c>
      <c r="O53" s="339">
        <f t="shared" si="6"/>
        <v>28</v>
      </c>
      <c r="P53" s="1077" t="s">
        <v>203</v>
      </c>
      <c r="Q53" s="1077"/>
    </row>
    <row r="54" spans="1:17" ht="15.75">
      <c r="A54" s="1367" t="s">
        <v>70</v>
      </c>
      <c r="B54" s="1367"/>
      <c r="C54" s="339">
        <v>12</v>
      </c>
      <c r="D54" s="339">
        <v>0</v>
      </c>
      <c r="E54" s="339">
        <v>4</v>
      </c>
      <c r="F54" s="339">
        <v>15</v>
      </c>
      <c r="G54" s="339">
        <v>3</v>
      </c>
      <c r="H54" s="339">
        <v>10</v>
      </c>
      <c r="I54" s="339">
        <v>0</v>
      </c>
      <c r="J54" s="339">
        <v>1</v>
      </c>
      <c r="K54" s="339">
        <v>0</v>
      </c>
      <c r="L54" s="339">
        <v>0</v>
      </c>
      <c r="M54" s="339">
        <f t="shared" si="4"/>
        <v>19</v>
      </c>
      <c r="N54" s="339">
        <f t="shared" si="5"/>
        <v>26</v>
      </c>
      <c r="O54" s="339">
        <f t="shared" si="6"/>
        <v>45</v>
      </c>
      <c r="P54" s="1077" t="s">
        <v>204</v>
      </c>
      <c r="Q54" s="1077"/>
    </row>
    <row r="55" spans="1:17" ht="15.75">
      <c r="A55" s="1367" t="s">
        <v>71</v>
      </c>
      <c r="B55" s="1367"/>
      <c r="C55" s="339">
        <v>0</v>
      </c>
      <c r="D55" s="339">
        <v>6</v>
      </c>
      <c r="E55" s="339">
        <v>0</v>
      </c>
      <c r="F55" s="339">
        <v>39</v>
      </c>
      <c r="G55" s="339">
        <v>0</v>
      </c>
      <c r="H55" s="339">
        <v>0</v>
      </c>
      <c r="I55" s="339">
        <v>0</v>
      </c>
      <c r="J55" s="339">
        <v>0</v>
      </c>
      <c r="K55" s="339">
        <v>0</v>
      </c>
      <c r="L55" s="339">
        <v>0</v>
      </c>
      <c r="M55" s="339">
        <f t="shared" si="4"/>
        <v>0</v>
      </c>
      <c r="N55" s="339">
        <f t="shared" si="5"/>
        <v>45</v>
      </c>
      <c r="O55" s="339">
        <f t="shared" si="6"/>
        <v>45</v>
      </c>
      <c r="P55" s="1077" t="s">
        <v>205</v>
      </c>
      <c r="Q55" s="1077"/>
    </row>
    <row r="56" spans="1:17" ht="15.75">
      <c r="A56" s="1367" t="s">
        <v>72</v>
      </c>
      <c r="B56" s="1367"/>
      <c r="C56" s="339">
        <v>30</v>
      </c>
      <c r="D56" s="339">
        <v>34</v>
      </c>
      <c r="E56" s="339">
        <v>0</v>
      </c>
      <c r="F56" s="339">
        <v>0</v>
      </c>
      <c r="G56" s="339">
        <v>0</v>
      </c>
      <c r="H56" s="339">
        <v>0</v>
      </c>
      <c r="I56" s="339">
        <v>0</v>
      </c>
      <c r="J56" s="339">
        <v>0</v>
      </c>
      <c r="K56" s="339">
        <v>0</v>
      </c>
      <c r="L56" s="339">
        <v>0</v>
      </c>
      <c r="M56" s="339">
        <f t="shared" si="4"/>
        <v>30</v>
      </c>
      <c r="N56" s="339">
        <f t="shared" si="5"/>
        <v>34</v>
      </c>
      <c r="O56" s="339">
        <f t="shared" si="6"/>
        <v>64</v>
      </c>
      <c r="P56" s="1077" t="s">
        <v>206</v>
      </c>
      <c r="Q56" s="1077"/>
    </row>
    <row r="57" spans="1:17" ht="15.75">
      <c r="A57" s="1372" t="s">
        <v>73</v>
      </c>
      <c r="B57" s="1372"/>
      <c r="C57" s="454">
        <v>71</v>
      </c>
      <c r="D57" s="454">
        <v>32</v>
      </c>
      <c r="E57" s="454">
        <v>0</v>
      </c>
      <c r="F57" s="454">
        <v>3</v>
      </c>
      <c r="G57" s="454">
        <v>0</v>
      </c>
      <c r="H57" s="454">
        <v>0</v>
      </c>
      <c r="I57" s="506">
        <v>0</v>
      </c>
      <c r="J57" s="454">
        <v>0</v>
      </c>
      <c r="K57" s="506">
        <v>0</v>
      </c>
      <c r="L57" s="506">
        <v>0</v>
      </c>
      <c r="M57" s="454">
        <f t="shared" si="4"/>
        <v>71</v>
      </c>
      <c r="N57" s="506">
        <f t="shared" si="5"/>
        <v>35</v>
      </c>
      <c r="O57" s="454">
        <f t="shared" si="6"/>
        <v>106</v>
      </c>
      <c r="P57" s="1105" t="s">
        <v>207</v>
      </c>
      <c r="Q57" s="1105"/>
    </row>
    <row r="58" spans="1:17" ht="15.75">
      <c r="A58" s="1401" t="s">
        <v>32</v>
      </c>
      <c r="B58" s="1401"/>
      <c r="C58" s="504">
        <f>SUM(C39:C57)</f>
        <v>340</v>
      </c>
      <c r="D58" s="504">
        <f t="shared" ref="D58:O58" si="7">SUM(D39:D57)</f>
        <v>363</v>
      </c>
      <c r="E58" s="504">
        <f t="shared" si="7"/>
        <v>108</v>
      </c>
      <c r="F58" s="504">
        <f t="shared" si="7"/>
        <v>304</v>
      </c>
      <c r="G58" s="504">
        <f t="shared" si="7"/>
        <v>18</v>
      </c>
      <c r="H58" s="504">
        <f t="shared" si="7"/>
        <v>40</v>
      </c>
      <c r="I58" s="504">
        <f t="shared" si="7"/>
        <v>4</v>
      </c>
      <c r="J58" s="504">
        <f t="shared" si="7"/>
        <v>9</v>
      </c>
      <c r="K58" s="504">
        <f t="shared" si="7"/>
        <v>7</v>
      </c>
      <c r="L58" s="504">
        <f t="shared" si="7"/>
        <v>2</v>
      </c>
      <c r="M58" s="504">
        <f t="shared" si="7"/>
        <v>477</v>
      </c>
      <c r="N58" s="504">
        <f t="shared" si="7"/>
        <v>718</v>
      </c>
      <c r="O58" s="504">
        <f t="shared" si="7"/>
        <v>1195</v>
      </c>
      <c r="P58" s="1404" t="s">
        <v>181</v>
      </c>
      <c r="Q58" s="1404"/>
    </row>
    <row r="59" spans="1:17" ht="18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</row>
    <row r="60" spans="1:17" ht="18">
      <c r="A60" s="85"/>
      <c r="B60" s="281"/>
      <c r="C60" s="281"/>
      <c r="D60" s="281"/>
      <c r="E60" s="281"/>
      <c r="F60" s="281"/>
      <c r="G60" s="281"/>
      <c r="H60" s="281"/>
      <c r="I60" s="281"/>
      <c r="J60" s="281"/>
      <c r="K60" s="281"/>
      <c r="L60" s="85"/>
      <c r="M60" s="85"/>
      <c r="N60" s="85"/>
      <c r="O60" s="85"/>
      <c r="P60" s="85"/>
      <c r="Q60" s="114"/>
    </row>
    <row r="61" spans="1:17" ht="18">
      <c r="A61" s="85"/>
      <c r="B61" s="281"/>
      <c r="C61" s="281"/>
      <c r="D61" s="281"/>
      <c r="E61" s="281"/>
      <c r="F61" s="281"/>
      <c r="G61" s="281"/>
      <c r="H61" s="281"/>
      <c r="I61" s="281"/>
      <c r="J61" s="281"/>
      <c r="K61" s="281"/>
      <c r="L61" s="85"/>
      <c r="M61" s="85"/>
      <c r="N61" s="85"/>
      <c r="O61" s="85"/>
      <c r="P61" s="85"/>
      <c r="Q61" s="114"/>
    </row>
    <row r="62" spans="1:17" ht="18">
      <c r="A62" s="85"/>
      <c r="B62" s="281"/>
      <c r="C62" s="281"/>
      <c r="D62" s="281"/>
      <c r="E62" s="281"/>
      <c r="F62" s="281"/>
      <c r="G62" s="281"/>
      <c r="H62" s="281"/>
      <c r="I62" s="281"/>
      <c r="J62" s="281"/>
      <c r="K62" s="281"/>
      <c r="L62" s="85"/>
      <c r="M62" s="85"/>
      <c r="N62" s="85"/>
      <c r="O62" s="85"/>
      <c r="P62" s="85"/>
      <c r="Q62" s="114"/>
    </row>
    <row r="63" spans="1:17" ht="18">
      <c r="A63" s="1481" t="s">
        <v>378</v>
      </c>
      <c r="B63" s="1481"/>
      <c r="C63" s="1481"/>
      <c r="D63" s="1481"/>
      <c r="E63" s="1481"/>
      <c r="F63" s="1481"/>
      <c r="G63" s="1481"/>
      <c r="H63" s="1481"/>
      <c r="I63" s="1481"/>
      <c r="J63" s="1481"/>
      <c r="K63" s="1481"/>
      <c r="L63" s="1481"/>
      <c r="M63" s="1481"/>
      <c r="N63" s="1481"/>
      <c r="O63" s="1481"/>
      <c r="P63" s="1481"/>
      <c r="Q63" s="1481"/>
    </row>
    <row r="64" spans="1:17" ht="18">
      <c r="A64" s="1578" t="s">
        <v>581</v>
      </c>
      <c r="B64" s="1578"/>
      <c r="C64" s="1578"/>
      <c r="D64" s="1578"/>
      <c r="E64" s="1578"/>
      <c r="F64" s="1578"/>
      <c r="G64" s="1578"/>
      <c r="H64" s="1578"/>
      <c r="I64" s="1578"/>
      <c r="J64" s="1578"/>
      <c r="K64" s="1578"/>
      <c r="L64" s="1578"/>
      <c r="M64" s="1578"/>
      <c r="N64" s="1578"/>
      <c r="O64" s="1578"/>
      <c r="P64" s="1578"/>
      <c r="Q64" s="1578"/>
    </row>
    <row r="65" spans="1:17" ht="36.75" customHeight="1" thickBot="1">
      <c r="A65" s="1527" t="s">
        <v>541</v>
      </c>
      <c r="B65" s="1527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104"/>
      <c r="O65" s="104"/>
      <c r="P65" s="1192" t="s">
        <v>542</v>
      </c>
      <c r="Q65" s="1192"/>
    </row>
    <row r="66" spans="1:17" ht="16.5" thickTop="1">
      <c r="A66" s="1576" t="s">
        <v>41</v>
      </c>
      <c r="B66" s="1576"/>
      <c r="C66" s="1576" t="s">
        <v>45</v>
      </c>
      <c r="D66" s="1576"/>
      <c r="E66" s="1576" t="s">
        <v>75</v>
      </c>
      <c r="F66" s="1576"/>
      <c r="G66" s="1576" t="s">
        <v>78</v>
      </c>
      <c r="H66" s="1576"/>
      <c r="I66" s="1576" t="s">
        <v>143</v>
      </c>
      <c r="J66" s="1576"/>
      <c r="K66" s="1576" t="s">
        <v>83</v>
      </c>
      <c r="L66" s="1576"/>
      <c r="M66" s="1576" t="s">
        <v>32</v>
      </c>
      <c r="N66" s="1576"/>
      <c r="O66" s="1576"/>
      <c r="P66" s="1430" t="s">
        <v>180</v>
      </c>
      <c r="Q66" s="1430"/>
    </row>
    <row r="67" spans="1:17" ht="15.75">
      <c r="A67" s="1555"/>
      <c r="B67" s="1555"/>
      <c r="C67" s="1555" t="s">
        <v>226</v>
      </c>
      <c r="D67" s="1555"/>
      <c r="E67" s="1555" t="s">
        <v>227</v>
      </c>
      <c r="F67" s="1555"/>
      <c r="G67" s="1555" t="s">
        <v>228</v>
      </c>
      <c r="H67" s="1555"/>
      <c r="I67" s="1555" t="s">
        <v>229</v>
      </c>
      <c r="J67" s="1555"/>
      <c r="K67" s="1555" t="s">
        <v>230</v>
      </c>
      <c r="L67" s="1555"/>
      <c r="M67" s="1555" t="s">
        <v>181</v>
      </c>
      <c r="N67" s="1555"/>
      <c r="O67" s="1555"/>
      <c r="P67" s="1431"/>
      <c r="Q67" s="1431"/>
    </row>
    <row r="68" spans="1:17" ht="15.75">
      <c r="A68" s="1555"/>
      <c r="B68" s="1555"/>
      <c r="C68" s="594" t="s">
        <v>33</v>
      </c>
      <c r="D68" s="594" t="s">
        <v>34</v>
      </c>
      <c r="E68" s="594" t="s">
        <v>33</v>
      </c>
      <c r="F68" s="594" t="s">
        <v>34</v>
      </c>
      <c r="G68" s="594" t="s">
        <v>33</v>
      </c>
      <c r="H68" s="594" t="s">
        <v>34</v>
      </c>
      <c r="I68" s="594" t="s">
        <v>33</v>
      </c>
      <c r="J68" s="594" t="s">
        <v>34</v>
      </c>
      <c r="K68" s="594" t="s">
        <v>33</v>
      </c>
      <c r="L68" s="594" t="s">
        <v>34</v>
      </c>
      <c r="M68" s="594" t="s">
        <v>33</v>
      </c>
      <c r="N68" s="594" t="s">
        <v>34</v>
      </c>
      <c r="O68" s="594" t="s">
        <v>32</v>
      </c>
      <c r="P68" s="1431"/>
      <c r="Q68" s="1431"/>
    </row>
    <row r="69" spans="1:17" ht="16.5" thickBot="1">
      <c r="A69" s="1577"/>
      <c r="B69" s="1577"/>
      <c r="C69" s="596" t="s">
        <v>186</v>
      </c>
      <c r="D69" s="596" t="s">
        <v>185</v>
      </c>
      <c r="E69" s="596" t="s">
        <v>186</v>
      </c>
      <c r="F69" s="596" t="s">
        <v>185</v>
      </c>
      <c r="G69" s="596" t="s">
        <v>186</v>
      </c>
      <c r="H69" s="596" t="s">
        <v>185</v>
      </c>
      <c r="I69" s="596" t="s">
        <v>186</v>
      </c>
      <c r="J69" s="596" t="s">
        <v>185</v>
      </c>
      <c r="K69" s="596" t="s">
        <v>186</v>
      </c>
      <c r="L69" s="596" t="s">
        <v>185</v>
      </c>
      <c r="M69" s="596" t="s">
        <v>186</v>
      </c>
      <c r="N69" s="596" t="s">
        <v>185</v>
      </c>
      <c r="O69" s="596" t="s">
        <v>181</v>
      </c>
      <c r="P69" s="1432"/>
      <c r="Q69" s="1432"/>
    </row>
    <row r="70" spans="1:17" ht="16.5" thickTop="1">
      <c r="A70" s="1400" t="s">
        <v>54</v>
      </c>
      <c r="B70" s="1400"/>
      <c r="C70" s="501">
        <v>0</v>
      </c>
      <c r="D70" s="501">
        <v>0</v>
      </c>
      <c r="E70" s="501">
        <v>0</v>
      </c>
      <c r="F70" s="501">
        <v>0</v>
      </c>
      <c r="G70" s="501">
        <v>0</v>
      </c>
      <c r="H70" s="501">
        <v>0</v>
      </c>
      <c r="I70" s="501">
        <v>0</v>
      </c>
      <c r="J70" s="501">
        <v>0</v>
      </c>
      <c r="K70" s="501">
        <v>0</v>
      </c>
      <c r="L70" s="501">
        <v>0</v>
      </c>
      <c r="M70" s="501">
        <f t="shared" ref="M70:M88" si="8">K70+I70+G70+E70+C70</f>
        <v>0</v>
      </c>
      <c r="N70" s="501">
        <f t="shared" ref="N70:N88" si="9">L70+J70+H70+F70+D70</f>
        <v>0</v>
      </c>
      <c r="O70" s="502">
        <f t="shared" ref="O70:O89" si="10">SUM(M70:N70)</f>
        <v>0</v>
      </c>
      <c r="P70" s="1107" t="s">
        <v>348</v>
      </c>
      <c r="Q70" s="1107"/>
    </row>
    <row r="71" spans="1:17" ht="15.75">
      <c r="A71" s="1367" t="s">
        <v>55</v>
      </c>
      <c r="B71" s="1367"/>
      <c r="C71" s="339">
        <v>0</v>
      </c>
      <c r="D71" s="339">
        <v>7</v>
      </c>
      <c r="E71" s="339">
        <v>0</v>
      </c>
      <c r="F71" s="339">
        <v>55</v>
      </c>
      <c r="G71" s="339">
        <v>0</v>
      </c>
      <c r="H71" s="339">
        <v>9</v>
      </c>
      <c r="I71" s="339">
        <v>0</v>
      </c>
      <c r="J71" s="339">
        <v>5</v>
      </c>
      <c r="K71" s="339">
        <v>0</v>
      </c>
      <c r="L71" s="339">
        <v>2</v>
      </c>
      <c r="M71" s="339">
        <f t="shared" si="8"/>
        <v>0</v>
      </c>
      <c r="N71" s="339">
        <f t="shared" si="9"/>
        <v>78</v>
      </c>
      <c r="O71" s="339">
        <f t="shared" si="10"/>
        <v>78</v>
      </c>
      <c r="P71" s="1077" t="s">
        <v>191</v>
      </c>
      <c r="Q71" s="1077"/>
    </row>
    <row r="72" spans="1:17" ht="15.75">
      <c r="A72" s="1367" t="s">
        <v>56</v>
      </c>
      <c r="B72" s="1367"/>
      <c r="C72" s="339">
        <v>8</v>
      </c>
      <c r="D72" s="339">
        <v>14</v>
      </c>
      <c r="E72" s="339">
        <v>10</v>
      </c>
      <c r="F72" s="339">
        <v>1</v>
      </c>
      <c r="G72" s="339">
        <v>0</v>
      </c>
      <c r="H72" s="339">
        <v>1</v>
      </c>
      <c r="I72" s="339">
        <v>0</v>
      </c>
      <c r="J72" s="339">
        <v>0</v>
      </c>
      <c r="K72" s="339">
        <v>0</v>
      </c>
      <c r="L72" s="339">
        <v>0</v>
      </c>
      <c r="M72" s="339">
        <f t="shared" si="8"/>
        <v>18</v>
      </c>
      <c r="N72" s="339">
        <f t="shared" si="9"/>
        <v>16</v>
      </c>
      <c r="O72" s="339">
        <f t="shared" si="10"/>
        <v>34</v>
      </c>
      <c r="P72" s="1077" t="s">
        <v>192</v>
      </c>
      <c r="Q72" s="1077"/>
    </row>
    <row r="73" spans="1:17" ht="25.5" customHeight="1">
      <c r="A73" s="1562" t="s">
        <v>461</v>
      </c>
      <c r="B73" s="622" t="s">
        <v>344</v>
      </c>
      <c r="C73" s="339">
        <v>0</v>
      </c>
      <c r="D73" s="339">
        <v>60</v>
      </c>
      <c r="E73" s="339">
        <v>0</v>
      </c>
      <c r="F73" s="339">
        <v>14</v>
      </c>
      <c r="G73" s="339">
        <v>0</v>
      </c>
      <c r="H73" s="339">
        <v>1</v>
      </c>
      <c r="I73" s="339">
        <v>0</v>
      </c>
      <c r="J73" s="339">
        <v>2</v>
      </c>
      <c r="K73" s="339">
        <v>0</v>
      </c>
      <c r="L73" s="339">
        <v>0</v>
      </c>
      <c r="M73" s="339">
        <f t="shared" si="8"/>
        <v>0</v>
      </c>
      <c r="N73" s="339">
        <f t="shared" si="9"/>
        <v>77</v>
      </c>
      <c r="O73" s="339">
        <f t="shared" si="10"/>
        <v>77</v>
      </c>
      <c r="P73" s="204" t="s">
        <v>358</v>
      </c>
      <c r="Q73" s="1441" t="s">
        <v>179</v>
      </c>
    </row>
    <row r="74" spans="1:17" ht="15.75">
      <c r="A74" s="1563"/>
      <c r="B74" s="622" t="s">
        <v>345</v>
      </c>
      <c r="C74" s="339">
        <v>0</v>
      </c>
      <c r="D74" s="339">
        <v>44</v>
      </c>
      <c r="E74" s="339">
        <v>0</v>
      </c>
      <c r="F74" s="339">
        <v>0</v>
      </c>
      <c r="G74" s="339">
        <v>0</v>
      </c>
      <c r="H74" s="339">
        <v>0</v>
      </c>
      <c r="I74" s="339">
        <v>0</v>
      </c>
      <c r="J74" s="339">
        <v>0</v>
      </c>
      <c r="K74" s="339">
        <v>0</v>
      </c>
      <c r="L74" s="339">
        <v>0</v>
      </c>
      <c r="M74" s="339">
        <f t="shared" si="8"/>
        <v>0</v>
      </c>
      <c r="N74" s="339">
        <f t="shared" si="9"/>
        <v>44</v>
      </c>
      <c r="O74" s="339">
        <f t="shared" si="10"/>
        <v>44</v>
      </c>
      <c r="P74" s="204" t="s">
        <v>359</v>
      </c>
      <c r="Q74" s="1442"/>
    </row>
    <row r="75" spans="1:17" ht="15.75">
      <c r="A75" s="1563"/>
      <c r="B75" s="622" t="s">
        <v>346</v>
      </c>
      <c r="C75" s="339">
        <v>65</v>
      </c>
      <c r="D75" s="339">
        <v>0</v>
      </c>
      <c r="E75" s="339">
        <v>0</v>
      </c>
      <c r="F75" s="339">
        <v>0</v>
      </c>
      <c r="G75" s="339">
        <v>0</v>
      </c>
      <c r="H75" s="339">
        <v>0</v>
      </c>
      <c r="I75" s="339">
        <v>0</v>
      </c>
      <c r="J75" s="339">
        <v>0</v>
      </c>
      <c r="K75" s="339">
        <v>0</v>
      </c>
      <c r="L75" s="339">
        <v>0</v>
      </c>
      <c r="M75" s="339">
        <f t="shared" si="8"/>
        <v>65</v>
      </c>
      <c r="N75" s="339">
        <f t="shared" si="9"/>
        <v>0</v>
      </c>
      <c r="O75" s="339">
        <f t="shared" si="10"/>
        <v>65</v>
      </c>
      <c r="P75" s="204" t="s">
        <v>360</v>
      </c>
      <c r="Q75" s="1442"/>
    </row>
    <row r="76" spans="1:17" ht="15.75">
      <c r="A76" s="1563"/>
      <c r="B76" s="622" t="s">
        <v>341</v>
      </c>
      <c r="C76" s="339">
        <v>0</v>
      </c>
      <c r="D76" s="339">
        <v>0</v>
      </c>
      <c r="E76" s="339">
        <v>0</v>
      </c>
      <c r="F76" s="339">
        <v>0</v>
      </c>
      <c r="G76" s="339">
        <v>0</v>
      </c>
      <c r="H76" s="339">
        <v>0</v>
      </c>
      <c r="I76" s="339">
        <v>0</v>
      </c>
      <c r="J76" s="339">
        <v>0</v>
      </c>
      <c r="K76" s="339">
        <v>0</v>
      </c>
      <c r="L76" s="339">
        <v>0</v>
      </c>
      <c r="M76" s="339">
        <f t="shared" si="8"/>
        <v>0</v>
      </c>
      <c r="N76" s="339">
        <f t="shared" si="9"/>
        <v>0</v>
      </c>
      <c r="O76" s="339">
        <f t="shared" si="10"/>
        <v>0</v>
      </c>
      <c r="P76" s="204" t="s">
        <v>319</v>
      </c>
      <c r="Q76" s="1442"/>
    </row>
    <row r="77" spans="1:17" ht="15.75">
      <c r="A77" s="1563"/>
      <c r="B77" s="622" t="s">
        <v>342</v>
      </c>
      <c r="C77" s="339">
        <v>16</v>
      </c>
      <c r="D77" s="339">
        <v>10</v>
      </c>
      <c r="E77" s="339">
        <v>0</v>
      </c>
      <c r="F77" s="339">
        <v>2</v>
      </c>
      <c r="G77" s="339">
        <v>0</v>
      </c>
      <c r="H77" s="339">
        <v>0</v>
      </c>
      <c r="I77" s="339">
        <v>0</v>
      </c>
      <c r="J77" s="339">
        <v>0</v>
      </c>
      <c r="K77" s="339">
        <v>0</v>
      </c>
      <c r="L77" s="339">
        <v>0</v>
      </c>
      <c r="M77" s="339">
        <f t="shared" si="8"/>
        <v>16</v>
      </c>
      <c r="N77" s="339">
        <f t="shared" si="9"/>
        <v>12</v>
      </c>
      <c r="O77" s="339">
        <f t="shared" si="10"/>
        <v>28</v>
      </c>
      <c r="P77" s="204" t="s">
        <v>320</v>
      </c>
      <c r="Q77" s="1442"/>
    </row>
    <row r="78" spans="1:17" ht="15.75">
      <c r="A78" s="1565"/>
      <c r="B78" s="622" t="s">
        <v>343</v>
      </c>
      <c r="C78" s="339">
        <v>20</v>
      </c>
      <c r="D78" s="339">
        <v>44</v>
      </c>
      <c r="E78" s="339">
        <v>1</v>
      </c>
      <c r="F78" s="339">
        <v>37</v>
      </c>
      <c r="G78" s="339">
        <v>1</v>
      </c>
      <c r="H78" s="339">
        <v>1</v>
      </c>
      <c r="I78" s="339">
        <v>1</v>
      </c>
      <c r="J78" s="339">
        <v>0</v>
      </c>
      <c r="K78" s="339">
        <v>0</v>
      </c>
      <c r="L78" s="339">
        <v>0</v>
      </c>
      <c r="M78" s="339">
        <f t="shared" si="8"/>
        <v>23</v>
      </c>
      <c r="N78" s="339">
        <f t="shared" si="9"/>
        <v>82</v>
      </c>
      <c r="O78" s="339">
        <f t="shared" si="10"/>
        <v>105</v>
      </c>
      <c r="P78" s="204" t="s">
        <v>321</v>
      </c>
      <c r="Q78" s="1443"/>
    </row>
    <row r="79" spans="1:17" ht="15.75">
      <c r="A79" s="533" t="s">
        <v>64</v>
      </c>
      <c r="B79" s="624"/>
      <c r="C79" s="339">
        <v>0</v>
      </c>
      <c r="D79" s="339">
        <v>0</v>
      </c>
      <c r="E79" s="339">
        <v>0</v>
      </c>
      <c r="F79" s="339">
        <v>0</v>
      </c>
      <c r="G79" s="339">
        <v>0</v>
      </c>
      <c r="H79" s="339">
        <v>0</v>
      </c>
      <c r="I79" s="339">
        <v>0</v>
      </c>
      <c r="J79" s="339">
        <v>0</v>
      </c>
      <c r="K79" s="339">
        <v>0</v>
      </c>
      <c r="L79" s="339">
        <v>0</v>
      </c>
      <c r="M79" s="339">
        <v>0</v>
      </c>
      <c r="N79" s="339">
        <v>0</v>
      </c>
      <c r="O79" s="339">
        <v>0</v>
      </c>
      <c r="P79" s="1469" t="s">
        <v>367</v>
      </c>
      <c r="Q79" s="1469"/>
    </row>
    <row r="80" spans="1:17" ht="15.75">
      <c r="A80" s="1367" t="s">
        <v>65</v>
      </c>
      <c r="B80" s="1367"/>
      <c r="C80" s="503">
        <v>8</v>
      </c>
      <c r="D80" s="503">
        <v>15</v>
      </c>
      <c r="E80" s="339">
        <v>0</v>
      </c>
      <c r="F80" s="339">
        <v>4</v>
      </c>
      <c r="G80" s="339">
        <v>0</v>
      </c>
      <c r="H80" s="339">
        <v>1</v>
      </c>
      <c r="I80" s="339">
        <v>2</v>
      </c>
      <c r="J80" s="339">
        <v>1</v>
      </c>
      <c r="K80" s="339">
        <v>0</v>
      </c>
      <c r="L80" s="339">
        <v>0</v>
      </c>
      <c r="M80" s="339">
        <f t="shared" si="8"/>
        <v>10</v>
      </c>
      <c r="N80" s="339">
        <f t="shared" si="9"/>
        <v>21</v>
      </c>
      <c r="O80" s="339">
        <f t="shared" si="10"/>
        <v>31</v>
      </c>
      <c r="P80" s="1077" t="s">
        <v>199</v>
      </c>
      <c r="Q80" s="1077"/>
    </row>
    <row r="81" spans="1:18" ht="15.75">
      <c r="A81" s="1367" t="s">
        <v>113</v>
      </c>
      <c r="B81" s="1367"/>
      <c r="C81" s="339">
        <v>0</v>
      </c>
      <c r="D81" s="339">
        <v>37</v>
      </c>
      <c r="E81" s="339">
        <v>0</v>
      </c>
      <c r="F81" s="339">
        <v>3</v>
      </c>
      <c r="G81" s="339">
        <v>0</v>
      </c>
      <c r="H81" s="339">
        <v>0</v>
      </c>
      <c r="I81" s="339">
        <v>0</v>
      </c>
      <c r="J81" s="339">
        <v>0</v>
      </c>
      <c r="K81" s="339">
        <v>0</v>
      </c>
      <c r="L81" s="339">
        <v>0</v>
      </c>
      <c r="M81" s="339">
        <f t="shared" si="8"/>
        <v>0</v>
      </c>
      <c r="N81" s="339">
        <f t="shared" si="9"/>
        <v>40</v>
      </c>
      <c r="O81" s="339">
        <f t="shared" si="10"/>
        <v>40</v>
      </c>
      <c r="P81" s="1077" t="s">
        <v>200</v>
      </c>
      <c r="Q81" s="1077"/>
    </row>
    <row r="82" spans="1:18" ht="15.75">
      <c r="A82" s="1367" t="s">
        <v>114</v>
      </c>
      <c r="B82" s="1367"/>
      <c r="C82" s="339">
        <v>62</v>
      </c>
      <c r="D82" s="339">
        <v>74</v>
      </c>
      <c r="E82" s="339">
        <v>2</v>
      </c>
      <c r="F82" s="339">
        <v>86</v>
      </c>
      <c r="G82" s="339">
        <v>4</v>
      </c>
      <c r="H82" s="339">
        <v>2</v>
      </c>
      <c r="I82" s="339">
        <v>1</v>
      </c>
      <c r="J82" s="339">
        <v>0</v>
      </c>
      <c r="K82" s="339">
        <v>0</v>
      </c>
      <c r="L82" s="339">
        <v>0</v>
      </c>
      <c r="M82" s="339">
        <f t="shared" si="8"/>
        <v>69</v>
      </c>
      <c r="N82" s="339">
        <f t="shared" si="9"/>
        <v>162</v>
      </c>
      <c r="O82" s="339">
        <f t="shared" si="10"/>
        <v>231</v>
      </c>
      <c r="P82" s="1077" t="s">
        <v>201</v>
      </c>
      <c r="Q82" s="1077"/>
    </row>
    <row r="83" spans="1:18" ht="15.75">
      <c r="A83" s="1367" t="s">
        <v>137</v>
      </c>
      <c r="B83" s="1367"/>
      <c r="C83" s="339">
        <v>75</v>
      </c>
      <c r="D83" s="339">
        <v>0</v>
      </c>
      <c r="E83" s="339">
        <v>36</v>
      </c>
      <c r="F83" s="339">
        <v>0</v>
      </c>
      <c r="G83" s="339">
        <v>12</v>
      </c>
      <c r="H83" s="339">
        <v>0</v>
      </c>
      <c r="I83" s="339">
        <v>4</v>
      </c>
      <c r="J83" s="339">
        <v>0</v>
      </c>
      <c r="K83" s="339">
        <v>11</v>
      </c>
      <c r="L83" s="339">
        <v>0</v>
      </c>
      <c r="M83" s="339">
        <f t="shared" si="8"/>
        <v>138</v>
      </c>
      <c r="N83" s="339">
        <f t="shared" si="9"/>
        <v>0</v>
      </c>
      <c r="O83" s="339">
        <f t="shared" si="10"/>
        <v>138</v>
      </c>
      <c r="P83" s="1077" t="s">
        <v>202</v>
      </c>
      <c r="Q83" s="1077"/>
    </row>
    <row r="84" spans="1:18" ht="15.75">
      <c r="A84" s="1367" t="s">
        <v>69</v>
      </c>
      <c r="B84" s="1367"/>
      <c r="C84" s="339">
        <v>0</v>
      </c>
      <c r="D84" s="339">
        <v>10</v>
      </c>
      <c r="E84" s="339">
        <v>0</v>
      </c>
      <c r="F84" s="339">
        <v>16</v>
      </c>
      <c r="G84" s="339">
        <v>0</v>
      </c>
      <c r="H84" s="339">
        <v>0</v>
      </c>
      <c r="I84" s="339">
        <v>0</v>
      </c>
      <c r="J84" s="339">
        <v>0</v>
      </c>
      <c r="K84" s="339">
        <v>0</v>
      </c>
      <c r="L84" s="339">
        <v>0</v>
      </c>
      <c r="M84" s="339">
        <f t="shared" si="8"/>
        <v>0</v>
      </c>
      <c r="N84" s="339">
        <f t="shared" si="9"/>
        <v>26</v>
      </c>
      <c r="O84" s="339">
        <f t="shared" si="10"/>
        <v>26</v>
      </c>
      <c r="P84" s="1077" t="s">
        <v>203</v>
      </c>
      <c r="Q84" s="1077"/>
    </row>
    <row r="85" spans="1:18" ht="15.75">
      <c r="A85" s="1367" t="s">
        <v>70</v>
      </c>
      <c r="B85" s="1367"/>
      <c r="C85" s="339">
        <v>17</v>
      </c>
      <c r="D85" s="339">
        <v>5</v>
      </c>
      <c r="E85" s="339">
        <v>2</v>
      </c>
      <c r="F85" s="339">
        <v>12</v>
      </c>
      <c r="G85" s="339">
        <v>0</v>
      </c>
      <c r="H85" s="339">
        <v>3</v>
      </c>
      <c r="I85" s="339">
        <v>1</v>
      </c>
      <c r="J85" s="339">
        <v>1</v>
      </c>
      <c r="K85" s="339">
        <v>0</v>
      </c>
      <c r="L85" s="339">
        <v>0</v>
      </c>
      <c r="M85" s="339">
        <f t="shared" si="8"/>
        <v>20</v>
      </c>
      <c r="N85" s="339">
        <f t="shared" si="9"/>
        <v>21</v>
      </c>
      <c r="O85" s="339">
        <f t="shared" si="10"/>
        <v>41</v>
      </c>
      <c r="P85" s="1077" t="s">
        <v>204</v>
      </c>
      <c r="Q85" s="1077"/>
    </row>
    <row r="86" spans="1:18" ht="15.75">
      <c r="A86" s="1367" t="s">
        <v>71</v>
      </c>
      <c r="B86" s="1367"/>
      <c r="C86" s="339">
        <v>0</v>
      </c>
      <c r="D86" s="339">
        <v>5</v>
      </c>
      <c r="E86" s="339">
        <v>0</v>
      </c>
      <c r="F86" s="339">
        <v>41</v>
      </c>
      <c r="G86" s="339">
        <v>0</v>
      </c>
      <c r="H86" s="339">
        <v>0</v>
      </c>
      <c r="I86" s="339">
        <v>0</v>
      </c>
      <c r="J86" s="339">
        <v>0</v>
      </c>
      <c r="K86" s="339">
        <v>0</v>
      </c>
      <c r="L86" s="339">
        <v>0</v>
      </c>
      <c r="M86" s="339">
        <f t="shared" si="8"/>
        <v>0</v>
      </c>
      <c r="N86" s="339">
        <f t="shared" si="9"/>
        <v>46</v>
      </c>
      <c r="O86" s="339">
        <f t="shared" si="10"/>
        <v>46</v>
      </c>
      <c r="P86" s="1077" t="s">
        <v>205</v>
      </c>
      <c r="Q86" s="1077"/>
    </row>
    <row r="87" spans="1:18" ht="15.75">
      <c r="A87" s="1367" t="s">
        <v>72</v>
      </c>
      <c r="B87" s="1367"/>
      <c r="C87" s="339">
        <v>25</v>
      </c>
      <c r="D87" s="339">
        <v>43</v>
      </c>
      <c r="E87" s="339">
        <v>2</v>
      </c>
      <c r="F87" s="339">
        <v>0</v>
      </c>
      <c r="G87" s="339">
        <v>0</v>
      </c>
      <c r="H87" s="339">
        <v>0</v>
      </c>
      <c r="I87" s="339">
        <v>0</v>
      </c>
      <c r="J87" s="339">
        <v>0</v>
      </c>
      <c r="K87" s="339">
        <v>0</v>
      </c>
      <c r="L87" s="339">
        <v>0</v>
      </c>
      <c r="M87" s="339">
        <f t="shared" si="8"/>
        <v>27</v>
      </c>
      <c r="N87" s="339">
        <f t="shared" si="9"/>
        <v>43</v>
      </c>
      <c r="O87" s="339">
        <f t="shared" si="10"/>
        <v>70</v>
      </c>
      <c r="P87" s="1077" t="s">
        <v>206</v>
      </c>
      <c r="Q87" s="1077"/>
    </row>
    <row r="88" spans="1:18" ht="15.75">
      <c r="A88" s="1372" t="s">
        <v>73</v>
      </c>
      <c r="B88" s="1372"/>
      <c r="C88" s="454">
        <v>72</v>
      </c>
      <c r="D88" s="454">
        <v>32</v>
      </c>
      <c r="E88" s="454">
        <v>0</v>
      </c>
      <c r="F88" s="454">
        <v>2</v>
      </c>
      <c r="G88" s="454">
        <v>0</v>
      </c>
      <c r="H88" s="454">
        <v>0</v>
      </c>
      <c r="I88" s="454">
        <v>0</v>
      </c>
      <c r="J88" s="454">
        <v>0</v>
      </c>
      <c r="K88" s="454">
        <v>0</v>
      </c>
      <c r="L88" s="454">
        <v>0</v>
      </c>
      <c r="M88" s="454">
        <f t="shared" si="8"/>
        <v>72</v>
      </c>
      <c r="N88" s="454">
        <f t="shared" si="9"/>
        <v>34</v>
      </c>
      <c r="O88" s="454">
        <f t="shared" si="10"/>
        <v>106</v>
      </c>
      <c r="P88" s="1341" t="s">
        <v>207</v>
      </c>
      <c r="Q88" s="1341"/>
    </row>
    <row r="89" spans="1:18" ht="15.75">
      <c r="A89" s="1401" t="s">
        <v>32</v>
      </c>
      <c r="B89" s="1401"/>
      <c r="C89" s="460">
        <f t="shared" ref="C89:N89" si="11">SUM(C70:C88)</f>
        <v>368</v>
      </c>
      <c r="D89" s="460">
        <f t="shared" si="11"/>
        <v>400</v>
      </c>
      <c r="E89" s="460">
        <f t="shared" si="11"/>
        <v>53</v>
      </c>
      <c r="F89" s="460">
        <f t="shared" si="11"/>
        <v>273</v>
      </c>
      <c r="G89" s="460">
        <f t="shared" si="11"/>
        <v>17</v>
      </c>
      <c r="H89" s="460">
        <f t="shared" si="11"/>
        <v>18</v>
      </c>
      <c r="I89" s="460">
        <f t="shared" si="11"/>
        <v>9</v>
      </c>
      <c r="J89" s="460">
        <f t="shared" si="11"/>
        <v>9</v>
      </c>
      <c r="K89" s="460">
        <f t="shared" si="11"/>
        <v>11</v>
      </c>
      <c r="L89" s="460">
        <f t="shared" si="11"/>
        <v>2</v>
      </c>
      <c r="M89" s="460">
        <f t="shared" si="11"/>
        <v>458</v>
      </c>
      <c r="N89" s="460">
        <f t="shared" si="11"/>
        <v>702</v>
      </c>
      <c r="O89" s="504">
        <f t="shared" si="10"/>
        <v>1160</v>
      </c>
      <c r="P89" s="1404" t="s">
        <v>181</v>
      </c>
      <c r="Q89" s="1404"/>
    </row>
    <row r="90" spans="1:18" ht="18">
      <c r="A90" s="235"/>
      <c r="B90" s="235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  <c r="O90" s="226"/>
      <c r="P90" s="102"/>
      <c r="Q90" s="102"/>
    </row>
    <row r="91" spans="1:18" ht="18">
      <c r="A91" s="235"/>
      <c r="B91" s="235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236"/>
      <c r="O91" s="226"/>
      <c r="P91" s="102"/>
      <c r="Q91" s="102"/>
    </row>
    <row r="92" spans="1:18" ht="18">
      <c r="A92" s="235"/>
      <c r="B92" s="235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26"/>
      <c r="P92" s="102"/>
      <c r="Q92" s="102"/>
    </row>
    <row r="93" spans="1:18" ht="18">
      <c r="A93" s="1481" t="s">
        <v>376</v>
      </c>
      <c r="B93" s="1481"/>
      <c r="C93" s="1481"/>
      <c r="D93" s="1481"/>
      <c r="E93" s="1481"/>
      <c r="F93" s="1481"/>
      <c r="G93" s="1481"/>
      <c r="H93" s="1481"/>
      <c r="I93" s="1481"/>
      <c r="J93" s="1481"/>
      <c r="K93" s="1481"/>
      <c r="L93" s="1481"/>
      <c r="M93" s="1481"/>
      <c r="N93" s="1481"/>
      <c r="O93" s="1481"/>
      <c r="P93" s="1481"/>
      <c r="Q93" s="1481"/>
      <c r="R93" s="1481"/>
    </row>
    <row r="94" spans="1:18" ht="34.5" customHeight="1">
      <c r="A94" s="1519" t="s">
        <v>582</v>
      </c>
      <c r="B94" s="1519"/>
      <c r="C94" s="1519"/>
      <c r="D94" s="1519"/>
      <c r="E94" s="1519"/>
      <c r="F94" s="1519"/>
      <c r="G94" s="1519"/>
      <c r="H94" s="1519"/>
      <c r="I94" s="1519"/>
      <c r="J94" s="1519"/>
      <c r="K94" s="1519"/>
      <c r="L94" s="1519"/>
      <c r="M94" s="1519"/>
      <c r="N94" s="1519"/>
      <c r="O94" s="1519"/>
      <c r="P94" s="1519"/>
      <c r="Q94" s="1519"/>
      <c r="R94" s="1519"/>
    </row>
    <row r="95" spans="1:18" ht="36.75" customHeight="1" thickBot="1">
      <c r="A95" s="1527" t="s">
        <v>543</v>
      </c>
      <c r="B95" s="1527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104"/>
      <c r="O95" s="104"/>
      <c r="P95" s="1192" t="s">
        <v>544</v>
      </c>
      <c r="Q95" s="1192"/>
    </row>
    <row r="96" spans="1:18" ht="16.5" thickTop="1">
      <c r="A96" s="1576" t="s">
        <v>41</v>
      </c>
      <c r="B96" s="1576"/>
      <c r="C96" s="1576" t="s">
        <v>75</v>
      </c>
      <c r="D96" s="1576"/>
      <c r="E96" s="1576" t="s">
        <v>78</v>
      </c>
      <c r="F96" s="1576"/>
      <c r="G96" s="1576" t="s">
        <v>80</v>
      </c>
      <c r="H96" s="1576"/>
      <c r="I96" s="1576" t="s">
        <v>83</v>
      </c>
      <c r="J96" s="1576"/>
      <c r="K96" s="1576" t="s">
        <v>85</v>
      </c>
      <c r="L96" s="1576"/>
      <c r="M96" s="1576" t="s">
        <v>32</v>
      </c>
      <c r="N96" s="1576"/>
      <c r="O96" s="1576"/>
      <c r="P96" s="1430" t="s">
        <v>180</v>
      </c>
      <c r="Q96" s="1430"/>
    </row>
    <row r="97" spans="1:17" ht="15.75">
      <c r="A97" s="1555"/>
      <c r="B97" s="1555"/>
      <c r="C97" s="1555" t="s">
        <v>241</v>
      </c>
      <c r="D97" s="1555"/>
      <c r="E97" s="1555" t="s">
        <v>228</v>
      </c>
      <c r="F97" s="1555"/>
      <c r="G97" s="1555" t="s">
        <v>229</v>
      </c>
      <c r="H97" s="1555"/>
      <c r="I97" s="1555" t="s">
        <v>230</v>
      </c>
      <c r="J97" s="1555"/>
      <c r="K97" s="1555" t="s">
        <v>231</v>
      </c>
      <c r="L97" s="1555"/>
      <c r="M97" s="1555" t="s">
        <v>181</v>
      </c>
      <c r="N97" s="1555"/>
      <c r="O97" s="1555"/>
      <c r="P97" s="1431"/>
      <c r="Q97" s="1431"/>
    </row>
    <row r="98" spans="1:17" ht="15.75">
      <c r="A98" s="1555"/>
      <c r="B98" s="1555"/>
      <c r="C98" s="594" t="s">
        <v>33</v>
      </c>
      <c r="D98" s="594" t="s">
        <v>34</v>
      </c>
      <c r="E98" s="594" t="s">
        <v>33</v>
      </c>
      <c r="F98" s="594" t="s">
        <v>34</v>
      </c>
      <c r="G98" s="594" t="s">
        <v>33</v>
      </c>
      <c r="H98" s="594" t="s">
        <v>34</v>
      </c>
      <c r="I98" s="594" t="s">
        <v>33</v>
      </c>
      <c r="J98" s="594" t="s">
        <v>34</v>
      </c>
      <c r="K98" s="594" t="s">
        <v>33</v>
      </c>
      <c r="L98" s="594" t="s">
        <v>34</v>
      </c>
      <c r="M98" s="594" t="s">
        <v>33</v>
      </c>
      <c r="N98" s="594" t="s">
        <v>34</v>
      </c>
      <c r="O98" s="594" t="s">
        <v>32</v>
      </c>
      <c r="P98" s="1431"/>
      <c r="Q98" s="1431"/>
    </row>
    <row r="99" spans="1:17" ht="16.5" thickBot="1">
      <c r="A99" s="1577"/>
      <c r="B99" s="1577"/>
      <c r="C99" s="596" t="s">
        <v>186</v>
      </c>
      <c r="D99" s="596" t="s">
        <v>185</v>
      </c>
      <c r="E99" s="596" t="s">
        <v>186</v>
      </c>
      <c r="F99" s="596" t="s">
        <v>185</v>
      </c>
      <c r="G99" s="596" t="s">
        <v>186</v>
      </c>
      <c r="H99" s="596" t="s">
        <v>185</v>
      </c>
      <c r="I99" s="596" t="s">
        <v>186</v>
      </c>
      <c r="J99" s="596" t="s">
        <v>185</v>
      </c>
      <c r="K99" s="596" t="s">
        <v>186</v>
      </c>
      <c r="L99" s="596" t="s">
        <v>185</v>
      </c>
      <c r="M99" s="596" t="s">
        <v>186</v>
      </c>
      <c r="N99" s="596" t="s">
        <v>185</v>
      </c>
      <c r="O99" s="596" t="s">
        <v>181</v>
      </c>
      <c r="P99" s="1432"/>
      <c r="Q99" s="1432"/>
    </row>
    <row r="100" spans="1:17" ht="16.5" thickTop="1">
      <c r="A100" s="1400" t="s">
        <v>54</v>
      </c>
      <c r="B100" s="1400"/>
      <c r="C100" s="501">
        <v>0</v>
      </c>
      <c r="D100" s="501">
        <v>0</v>
      </c>
      <c r="E100" s="501">
        <v>0</v>
      </c>
      <c r="F100" s="501">
        <v>0</v>
      </c>
      <c r="G100" s="501">
        <v>0</v>
      </c>
      <c r="H100" s="501">
        <v>0</v>
      </c>
      <c r="I100" s="501">
        <v>0</v>
      </c>
      <c r="J100" s="501">
        <v>0</v>
      </c>
      <c r="K100" s="501">
        <v>0</v>
      </c>
      <c r="L100" s="501">
        <v>0</v>
      </c>
      <c r="M100" s="501">
        <f t="shared" ref="M100:M118" si="12">K100+I100+G100+E100+C100</f>
        <v>0</v>
      </c>
      <c r="N100" s="501">
        <f t="shared" ref="N100:N118" si="13">L100+J100+H100+F100+D100</f>
        <v>0</v>
      </c>
      <c r="O100" s="502">
        <f t="shared" ref="O100:O119" si="14">SUM(M100:N100)</f>
        <v>0</v>
      </c>
      <c r="P100" s="1107" t="s">
        <v>348</v>
      </c>
      <c r="Q100" s="1107"/>
    </row>
    <row r="101" spans="1:17" ht="15.75">
      <c r="A101" s="1367" t="s">
        <v>55</v>
      </c>
      <c r="B101" s="1367"/>
      <c r="C101" s="339">
        <v>0</v>
      </c>
      <c r="D101" s="339">
        <v>6</v>
      </c>
      <c r="E101" s="339">
        <v>0</v>
      </c>
      <c r="F101" s="339">
        <v>57</v>
      </c>
      <c r="G101" s="339">
        <v>0</v>
      </c>
      <c r="H101" s="339">
        <v>21</v>
      </c>
      <c r="I101" s="339">
        <v>0</v>
      </c>
      <c r="J101" s="339">
        <v>9</v>
      </c>
      <c r="K101" s="339">
        <v>0</v>
      </c>
      <c r="L101" s="339">
        <v>4</v>
      </c>
      <c r="M101" s="339">
        <f t="shared" si="12"/>
        <v>0</v>
      </c>
      <c r="N101" s="339">
        <f t="shared" si="13"/>
        <v>97</v>
      </c>
      <c r="O101" s="339">
        <f t="shared" si="14"/>
        <v>97</v>
      </c>
      <c r="P101" s="1077" t="s">
        <v>191</v>
      </c>
      <c r="Q101" s="1077"/>
    </row>
    <row r="102" spans="1:17" ht="15.75">
      <c r="A102" s="1367" t="s">
        <v>56</v>
      </c>
      <c r="B102" s="1367"/>
      <c r="C102" s="339">
        <v>13</v>
      </c>
      <c r="D102" s="339">
        <v>23</v>
      </c>
      <c r="E102" s="339">
        <v>10</v>
      </c>
      <c r="F102" s="339">
        <v>1</v>
      </c>
      <c r="G102" s="339">
        <v>0</v>
      </c>
      <c r="H102" s="339">
        <v>2</v>
      </c>
      <c r="I102" s="339">
        <v>0</v>
      </c>
      <c r="J102" s="339">
        <v>0</v>
      </c>
      <c r="K102" s="339">
        <v>0</v>
      </c>
      <c r="L102" s="339">
        <v>0</v>
      </c>
      <c r="M102" s="339">
        <f t="shared" si="12"/>
        <v>23</v>
      </c>
      <c r="N102" s="339">
        <f t="shared" si="13"/>
        <v>26</v>
      </c>
      <c r="O102" s="339">
        <f t="shared" si="14"/>
        <v>49</v>
      </c>
      <c r="P102" s="1077" t="s">
        <v>192</v>
      </c>
      <c r="Q102" s="1077"/>
    </row>
    <row r="103" spans="1:17" ht="24.75" customHeight="1">
      <c r="A103" s="1562" t="s">
        <v>461</v>
      </c>
      <c r="B103" s="622" t="s">
        <v>344</v>
      </c>
      <c r="C103" s="339">
        <v>0</v>
      </c>
      <c r="D103" s="339">
        <v>62</v>
      </c>
      <c r="E103" s="339">
        <v>0</v>
      </c>
      <c r="F103" s="339">
        <v>23</v>
      </c>
      <c r="G103" s="339">
        <v>0</v>
      </c>
      <c r="H103" s="339">
        <v>6</v>
      </c>
      <c r="I103" s="339">
        <v>0</v>
      </c>
      <c r="J103" s="339">
        <v>2</v>
      </c>
      <c r="K103" s="339">
        <v>0</v>
      </c>
      <c r="L103" s="339">
        <v>1</v>
      </c>
      <c r="M103" s="339">
        <f t="shared" si="12"/>
        <v>0</v>
      </c>
      <c r="N103" s="339">
        <f t="shared" si="13"/>
        <v>94</v>
      </c>
      <c r="O103" s="339">
        <f t="shared" si="14"/>
        <v>94</v>
      </c>
      <c r="P103" s="204" t="s">
        <v>358</v>
      </c>
      <c r="Q103" s="1441" t="s">
        <v>179</v>
      </c>
    </row>
    <row r="104" spans="1:17" ht="15.75">
      <c r="A104" s="1563"/>
      <c r="B104" s="622" t="s">
        <v>345</v>
      </c>
      <c r="C104" s="339">
        <v>0</v>
      </c>
      <c r="D104" s="339">
        <v>29</v>
      </c>
      <c r="E104" s="339">
        <v>0</v>
      </c>
      <c r="F104" s="339">
        <v>0</v>
      </c>
      <c r="G104" s="339">
        <v>0</v>
      </c>
      <c r="H104" s="339">
        <v>0</v>
      </c>
      <c r="I104" s="339">
        <v>0</v>
      </c>
      <c r="J104" s="339">
        <v>0</v>
      </c>
      <c r="K104" s="339">
        <v>0</v>
      </c>
      <c r="L104" s="339">
        <v>0</v>
      </c>
      <c r="M104" s="339">
        <f t="shared" si="12"/>
        <v>0</v>
      </c>
      <c r="N104" s="339">
        <f t="shared" si="13"/>
        <v>29</v>
      </c>
      <c r="O104" s="339">
        <f t="shared" si="14"/>
        <v>29</v>
      </c>
      <c r="P104" s="204" t="s">
        <v>359</v>
      </c>
      <c r="Q104" s="1442"/>
    </row>
    <row r="105" spans="1:17" ht="15.75">
      <c r="A105" s="1563"/>
      <c r="B105" s="622" t="s">
        <v>346</v>
      </c>
      <c r="C105" s="339">
        <v>53</v>
      </c>
      <c r="D105" s="339">
        <v>0</v>
      </c>
      <c r="E105" s="339">
        <v>7</v>
      </c>
      <c r="F105" s="339">
        <v>0</v>
      </c>
      <c r="G105" s="339">
        <v>8</v>
      </c>
      <c r="H105" s="339">
        <v>0</v>
      </c>
      <c r="I105" s="339">
        <v>0</v>
      </c>
      <c r="J105" s="339">
        <v>0</v>
      </c>
      <c r="K105" s="339">
        <v>0</v>
      </c>
      <c r="L105" s="339">
        <v>0</v>
      </c>
      <c r="M105" s="339">
        <f t="shared" si="12"/>
        <v>68</v>
      </c>
      <c r="N105" s="339">
        <f t="shared" si="13"/>
        <v>0</v>
      </c>
      <c r="O105" s="339">
        <f t="shared" si="14"/>
        <v>68</v>
      </c>
      <c r="P105" s="204" t="s">
        <v>360</v>
      </c>
      <c r="Q105" s="1442"/>
    </row>
    <row r="106" spans="1:17" ht="15.75">
      <c r="A106" s="1563"/>
      <c r="B106" s="622" t="s">
        <v>341</v>
      </c>
      <c r="C106" s="339">
        <v>0</v>
      </c>
      <c r="D106" s="339">
        <v>0</v>
      </c>
      <c r="E106" s="339">
        <v>0</v>
      </c>
      <c r="F106" s="339">
        <v>0</v>
      </c>
      <c r="G106" s="339">
        <v>0</v>
      </c>
      <c r="H106" s="339">
        <v>0</v>
      </c>
      <c r="I106" s="339">
        <v>0</v>
      </c>
      <c r="J106" s="339">
        <v>0</v>
      </c>
      <c r="K106" s="339">
        <v>0</v>
      </c>
      <c r="L106" s="339">
        <v>0</v>
      </c>
      <c r="M106" s="339">
        <f t="shared" si="12"/>
        <v>0</v>
      </c>
      <c r="N106" s="339">
        <f t="shared" si="13"/>
        <v>0</v>
      </c>
      <c r="O106" s="339">
        <f t="shared" si="14"/>
        <v>0</v>
      </c>
      <c r="P106" s="204" t="s">
        <v>319</v>
      </c>
      <c r="Q106" s="1442"/>
    </row>
    <row r="107" spans="1:17" ht="15.75">
      <c r="A107" s="1563"/>
      <c r="B107" s="622" t="s">
        <v>342</v>
      </c>
      <c r="C107" s="339">
        <v>22</v>
      </c>
      <c r="D107" s="339">
        <v>10</v>
      </c>
      <c r="E107" s="339">
        <v>2</v>
      </c>
      <c r="F107" s="339">
        <v>1</v>
      </c>
      <c r="G107" s="339">
        <v>0</v>
      </c>
      <c r="H107" s="339">
        <v>0</v>
      </c>
      <c r="I107" s="339">
        <v>0</v>
      </c>
      <c r="J107" s="339">
        <v>0</v>
      </c>
      <c r="K107" s="339">
        <v>0</v>
      </c>
      <c r="L107" s="339">
        <v>0</v>
      </c>
      <c r="M107" s="339">
        <f t="shared" si="12"/>
        <v>24</v>
      </c>
      <c r="N107" s="339">
        <f t="shared" si="13"/>
        <v>11</v>
      </c>
      <c r="O107" s="339">
        <f t="shared" si="14"/>
        <v>35</v>
      </c>
      <c r="P107" s="204" t="s">
        <v>320</v>
      </c>
      <c r="Q107" s="1442"/>
    </row>
    <row r="108" spans="1:17" ht="15.75">
      <c r="A108" s="1565"/>
      <c r="B108" s="622" t="s">
        <v>343</v>
      </c>
      <c r="C108" s="339">
        <v>21</v>
      </c>
      <c r="D108" s="339">
        <v>38</v>
      </c>
      <c r="E108" s="339">
        <v>6</v>
      </c>
      <c r="F108" s="339">
        <v>52</v>
      </c>
      <c r="G108" s="339">
        <v>5</v>
      </c>
      <c r="H108" s="339">
        <v>7</v>
      </c>
      <c r="I108" s="339">
        <v>0</v>
      </c>
      <c r="J108" s="339">
        <v>1</v>
      </c>
      <c r="K108" s="339">
        <v>0</v>
      </c>
      <c r="L108" s="339">
        <v>1</v>
      </c>
      <c r="M108" s="339">
        <f t="shared" si="12"/>
        <v>32</v>
      </c>
      <c r="N108" s="339">
        <f t="shared" si="13"/>
        <v>99</v>
      </c>
      <c r="O108" s="339">
        <f t="shared" si="14"/>
        <v>131</v>
      </c>
      <c r="P108" s="204" t="s">
        <v>321</v>
      </c>
      <c r="Q108" s="1443"/>
    </row>
    <row r="109" spans="1:17" ht="15.75">
      <c r="A109" s="625" t="s">
        <v>64</v>
      </c>
      <c r="B109" s="624"/>
      <c r="C109" s="339">
        <v>0</v>
      </c>
      <c r="D109" s="339">
        <v>0</v>
      </c>
      <c r="E109" s="339">
        <v>0</v>
      </c>
      <c r="F109" s="339">
        <v>0</v>
      </c>
      <c r="G109" s="339">
        <v>0</v>
      </c>
      <c r="H109" s="339">
        <v>0</v>
      </c>
      <c r="I109" s="339">
        <v>0</v>
      </c>
      <c r="J109" s="339">
        <v>0</v>
      </c>
      <c r="K109" s="339">
        <v>0</v>
      </c>
      <c r="L109" s="339">
        <v>0</v>
      </c>
      <c r="M109" s="339">
        <v>0</v>
      </c>
      <c r="N109" s="339">
        <v>0</v>
      </c>
      <c r="O109" s="339">
        <v>0</v>
      </c>
      <c r="P109" s="1077" t="s">
        <v>367</v>
      </c>
      <c r="Q109" s="1077"/>
    </row>
    <row r="110" spans="1:17" ht="15.75">
      <c r="A110" s="1367" t="s">
        <v>65</v>
      </c>
      <c r="B110" s="1367"/>
      <c r="C110" s="339">
        <v>14</v>
      </c>
      <c r="D110" s="339">
        <v>15</v>
      </c>
      <c r="E110" s="339">
        <v>4</v>
      </c>
      <c r="F110" s="339">
        <v>7</v>
      </c>
      <c r="G110" s="339">
        <v>1</v>
      </c>
      <c r="H110" s="339">
        <v>9</v>
      </c>
      <c r="I110" s="339">
        <v>0</v>
      </c>
      <c r="J110" s="339">
        <v>4</v>
      </c>
      <c r="K110" s="339">
        <v>4</v>
      </c>
      <c r="L110" s="339">
        <v>1</v>
      </c>
      <c r="M110" s="339">
        <f t="shared" si="12"/>
        <v>23</v>
      </c>
      <c r="N110" s="339">
        <f t="shared" si="13"/>
        <v>36</v>
      </c>
      <c r="O110" s="339">
        <f t="shared" si="14"/>
        <v>59</v>
      </c>
      <c r="P110" s="1077" t="s">
        <v>199</v>
      </c>
      <c r="Q110" s="1077"/>
    </row>
    <row r="111" spans="1:17" ht="15.75">
      <c r="A111" s="1367" t="s">
        <v>113</v>
      </c>
      <c r="B111" s="1367"/>
      <c r="C111" s="339">
        <v>0</v>
      </c>
      <c r="D111" s="339">
        <v>29</v>
      </c>
      <c r="E111" s="339">
        <v>0</v>
      </c>
      <c r="F111" s="339">
        <v>3</v>
      </c>
      <c r="G111" s="339">
        <v>0</v>
      </c>
      <c r="H111" s="339">
        <v>2</v>
      </c>
      <c r="I111" s="339">
        <v>0</v>
      </c>
      <c r="J111" s="339">
        <v>0</v>
      </c>
      <c r="K111" s="339">
        <v>0</v>
      </c>
      <c r="L111" s="339">
        <v>0</v>
      </c>
      <c r="M111" s="339">
        <f t="shared" si="12"/>
        <v>0</v>
      </c>
      <c r="N111" s="339">
        <f t="shared" si="13"/>
        <v>34</v>
      </c>
      <c r="O111" s="339">
        <f t="shared" si="14"/>
        <v>34</v>
      </c>
      <c r="P111" s="1077" t="s">
        <v>200</v>
      </c>
      <c r="Q111" s="1077"/>
    </row>
    <row r="112" spans="1:17" ht="15.75">
      <c r="A112" s="1367" t="s">
        <v>114</v>
      </c>
      <c r="B112" s="1367"/>
      <c r="C112" s="339">
        <v>49</v>
      </c>
      <c r="D112" s="339">
        <v>69</v>
      </c>
      <c r="E112" s="503">
        <v>10</v>
      </c>
      <c r="F112" s="339">
        <v>80</v>
      </c>
      <c r="G112" s="339">
        <v>12</v>
      </c>
      <c r="H112" s="339">
        <v>6</v>
      </c>
      <c r="I112" s="339">
        <v>4</v>
      </c>
      <c r="J112" s="339">
        <v>1</v>
      </c>
      <c r="K112" s="339">
        <v>1</v>
      </c>
      <c r="L112" s="339">
        <v>0</v>
      </c>
      <c r="M112" s="339">
        <f t="shared" si="12"/>
        <v>76</v>
      </c>
      <c r="N112" s="339">
        <f t="shared" si="13"/>
        <v>156</v>
      </c>
      <c r="O112" s="339">
        <f t="shared" si="14"/>
        <v>232</v>
      </c>
      <c r="P112" s="1077" t="s">
        <v>201</v>
      </c>
      <c r="Q112" s="1077"/>
    </row>
    <row r="113" spans="1:18" ht="15.75">
      <c r="A113" s="1367" t="s">
        <v>137</v>
      </c>
      <c r="B113" s="1367"/>
      <c r="C113" s="339">
        <v>78</v>
      </c>
      <c r="D113" s="339">
        <v>0</v>
      </c>
      <c r="E113" s="503">
        <v>27</v>
      </c>
      <c r="F113" s="339">
        <v>0</v>
      </c>
      <c r="G113" s="339">
        <v>9</v>
      </c>
      <c r="H113" s="339">
        <v>0</v>
      </c>
      <c r="I113" s="339">
        <v>3</v>
      </c>
      <c r="J113" s="339">
        <v>0</v>
      </c>
      <c r="K113" s="339">
        <v>5</v>
      </c>
      <c r="L113" s="339">
        <v>0</v>
      </c>
      <c r="M113" s="339">
        <f t="shared" si="12"/>
        <v>122</v>
      </c>
      <c r="N113" s="339">
        <f t="shared" si="13"/>
        <v>0</v>
      </c>
      <c r="O113" s="339">
        <f t="shared" si="14"/>
        <v>122</v>
      </c>
      <c r="P113" s="1077" t="s">
        <v>202</v>
      </c>
      <c r="Q113" s="1077"/>
    </row>
    <row r="114" spans="1:18" ht="15.75">
      <c r="A114" s="1367" t="s">
        <v>69</v>
      </c>
      <c r="B114" s="1367"/>
      <c r="C114" s="339">
        <v>0</v>
      </c>
      <c r="D114" s="339">
        <v>3</v>
      </c>
      <c r="E114" s="503">
        <v>0</v>
      </c>
      <c r="F114" s="339">
        <v>25</v>
      </c>
      <c r="G114" s="339">
        <v>0</v>
      </c>
      <c r="H114" s="339">
        <v>3</v>
      </c>
      <c r="I114" s="339">
        <v>0</v>
      </c>
      <c r="J114" s="339">
        <v>2</v>
      </c>
      <c r="K114" s="339">
        <v>0</v>
      </c>
      <c r="L114" s="339">
        <v>0</v>
      </c>
      <c r="M114" s="339">
        <f t="shared" si="12"/>
        <v>0</v>
      </c>
      <c r="N114" s="339">
        <f t="shared" si="13"/>
        <v>33</v>
      </c>
      <c r="O114" s="339">
        <f t="shared" si="14"/>
        <v>33</v>
      </c>
      <c r="P114" s="1077" t="s">
        <v>203</v>
      </c>
      <c r="Q114" s="1077"/>
    </row>
    <row r="115" spans="1:18" ht="15.75">
      <c r="A115" s="1367" t="s">
        <v>70</v>
      </c>
      <c r="B115" s="1367"/>
      <c r="C115" s="339">
        <v>16</v>
      </c>
      <c r="D115" s="339">
        <v>0</v>
      </c>
      <c r="E115" s="503">
        <v>6</v>
      </c>
      <c r="F115" s="339">
        <v>14</v>
      </c>
      <c r="G115" s="339">
        <v>0</v>
      </c>
      <c r="H115" s="339">
        <v>5</v>
      </c>
      <c r="I115" s="339">
        <v>2</v>
      </c>
      <c r="J115" s="339">
        <v>7</v>
      </c>
      <c r="K115" s="339">
        <v>0</v>
      </c>
      <c r="L115" s="339">
        <v>0</v>
      </c>
      <c r="M115" s="339">
        <f t="shared" si="12"/>
        <v>24</v>
      </c>
      <c r="N115" s="339">
        <f t="shared" si="13"/>
        <v>26</v>
      </c>
      <c r="O115" s="339">
        <f t="shared" si="14"/>
        <v>50</v>
      </c>
      <c r="P115" s="1077" t="s">
        <v>204</v>
      </c>
      <c r="Q115" s="1077"/>
    </row>
    <row r="116" spans="1:18" ht="15.75">
      <c r="A116" s="1367" t="s">
        <v>71</v>
      </c>
      <c r="B116" s="1367"/>
      <c r="C116" s="339">
        <v>0</v>
      </c>
      <c r="D116" s="339">
        <v>6</v>
      </c>
      <c r="E116" s="503">
        <v>0</v>
      </c>
      <c r="F116" s="339">
        <v>35</v>
      </c>
      <c r="G116" s="339">
        <v>0</v>
      </c>
      <c r="H116" s="339">
        <v>0</v>
      </c>
      <c r="I116" s="339">
        <v>0</v>
      </c>
      <c r="J116" s="339">
        <v>0</v>
      </c>
      <c r="K116" s="339">
        <v>0</v>
      </c>
      <c r="L116" s="339">
        <v>0</v>
      </c>
      <c r="M116" s="339">
        <f t="shared" si="12"/>
        <v>0</v>
      </c>
      <c r="N116" s="339">
        <f t="shared" si="13"/>
        <v>41</v>
      </c>
      <c r="O116" s="339">
        <f t="shared" si="14"/>
        <v>41</v>
      </c>
      <c r="P116" s="1077" t="s">
        <v>205</v>
      </c>
      <c r="Q116" s="1077"/>
    </row>
    <row r="117" spans="1:18" ht="15.75">
      <c r="A117" s="1367" t="s">
        <v>72</v>
      </c>
      <c r="B117" s="1367"/>
      <c r="C117" s="339">
        <v>26</v>
      </c>
      <c r="D117" s="339">
        <v>34</v>
      </c>
      <c r="E117" s="339">
        <v>1</v>
      </c>
      <c r="F117" s="339">
        <v>0</v>
      </c>
      <c r="G117" s="339">
        <v>0</v>
      </c>
      <c r="H117" s="339">
        <v>0</v>
      </c>
      <c r="I117" s="339">
        <v>0</v>
      </c>
      <c r="J117" s="339">
        <v>0</v>
      </c>
      <c r="K117" s="339">
        <v>0</v>
      </c>
      <c r="L117" s="339">
        <v>0</v>
      </c>
      <c r="M117" s="339">
        <f t="shared" si="12"/>
        <v>27</v>
      </c>
      <c r="N117" s="339">
        <f t="shared" si="13"/>
        <v>34</v>
      </c>
      <c r="O117" s="339">
        <f t="shared" si="14"/>
        <v>61</v>
      </c>
      <c r="P117" s="1077" t="s">
        <v>206</v>
      </c>
      <c r="Q117" s="1077"/>
    </row>
    <row r="118" spans="1:18" ht="15.75">
      <c r="A118" s="1372" t="s">
        <v>73</v>
      </c>
      <c r="B118" s="1372"/>
      <c r="C118" s="454">
        <v>70</v>
      </c>
      <c r="D118" s="454">
        <v>32</v>
      </c>
      <c r="E118" s="454">
        <v>1</v>
      </c>
      <c r="F118" s="454">
        <v>4</v>
      </c>
      <c r="G118" s="454">
        <v>0</v>
      </c>
      <c r="H118" s="454">
        <v>1</v>
      </c>
      <c r="I118" s="454">
        <v>0</v>
      </c>
      <c r="J118" s="454">
        <v>2</v>
      </c>
      <c r="K118" s="454">
        <v>0</v>
      </c>
      <c r="L118" s="454">
        <v>0</v>
      </c>
      <c r="M118" s="454">
        <f t="shared" si="12"/>
        <v>71</v>
      </c>
      <c r="N118" s="454">
        <f t="shared" si="13"/>
        <v>39</v>
      </c>
      <c r="O118" s="454">
        <f t="shared" si="14"/>
        <v>110</v>
      </c>
      <c r="P118" s="1105" t="s">
        <v>207</v>
      </c>
      <c r="Q118" s="1105"/>
    </row>
    <row r="119" spans="1:18" ht="15.75">
      <c r="A119" s="1401" t="s">
        <v>32</v>
      </c>
      <c r="B119" s="1401"/>
      <c r="C119" s="460">
        <f t="shared" ref="C119:N119" si="15">SUM(C100:C118)</f>
        <v>362</v>
      </c>
      <c r="D119" s="460">
        <f t="shared" si="15"/>
        <v>356</v>
      </c>
      <c r="E119" s="460">
        <f t="shared" si="15"/>
        <v>74</v>
      </c>
      <c r="F119" s="460">
        <f t="shared" si="15"/>
        <v>302</v>
      </c>
      <c r="G119" s="460">
        <f t="shared" si="15"/>
        <v>35</v>
      </c>
      <c r="H119" s="460">
        <f t="shared" si="15"/>
        <v>62</v>
      </c>
      <c r="I119" s="460">
        <f t="shared" si="15"/>
        <v>9</v>
      </c>
      <c r="J119" s="460">
        <f t="shared" si="15"/>
        <v>28</v>
      </c>
      <c r="K119" s="460">
        <f t="shared" si="15"/>
        <v>10</v>
      </c>
      <c r="L119" s="460">
        <f t="shared" si="15"/>
        <v>7</v>
      </c>
      <c r="M119" s="460">
        <f t="shared" si="15"/>
        <v>490</v>
      </c>
      <c r="N119" s="460">
        <f t="shared" si="15"/>
        <v>755</v>
      </c>
      <c r="O119" s="504">
        <f t="shared" si="14"/>
        <v>1245</v>
      </c>
      <c r="P119" s="1404" t="s">
        <v>181</v>
      </c>
      <c r="Q119" s="1404"/>
    </row>
    <row r="120" spans="1:18" ht="18">
      <c r="A120" s="114"/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</row>
    <row r="121" spans="1:18" ht="18">
      <c r="A121" s="114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</row>
    <row r="122" spans="1:18" ht="30.75" customHeight="1">
      <c r="A122" s="1519" t="s">
        <v>375</v>
      </c>
      <c r="B122" s="1519"/>
      <c r="C122" s="1519"/>
      <c r="D122" s="1519"/>
      <c r="E122" s="1519"/>
      <c r="F122" s="1519"/>
      <c r="G122" s="1519"/>
      <c r="H122" s="1519"/>
      <c r="I122" s="1519"/>
      <c r="J122" s="1519"/>
      <c r="K122" s="1519"/>
      <c r="L122" s="1519"/>
      <c r="M122" s="1519"/>
      <c r="N122" s="1519"/>
      <c r="O122" s="1519"/>
      <c r="P122" s="1519"/>
      <c r="Q122" s="1519"/>
      <c r="R122" s="1519"/>
    </row>
    <row r="123" spans="1:18" ht="33" customHeight="1">
      <c r="A123" s="1519" t="s">
        <v>583</v>
      </c>
      <c r="B123" s="1519"/>
      <c r="C123" s="1519"/>
      <c r="D123" s="1519"/>
      <c r="E123" s="1519"/>
      <c r="F123" s="1519"/>
      <c r="G123" s="1519"/>
      <c r="H123" s="1519"/>
      <c r="I123" s="1519"/>
      <c r="J123" s="1519"/>
      <c r="K123" s="1519"/>
      <c r="L123" s="1519"/>
      <c r="M123" s="1519"/>
      <c r="N123" s="1519"/>
      <c r="O123" s="1519"/>
      <c r="P123" s="1519"/>
      <c r="Q123" s="1519"/>
    </row>
    <row r="124" spans="1:18" ht="36.75" customHeight="1" thickBot="1">
      <c r="A124" s="1527" t="s">
        <v>545</v>
      </c>
      <c r="B124" s="1527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104"/>
      <c r="O124" s="104"/>
      <c r="P124" s="1192" t="s">
        <v>546</v>
      </c>
      <c r="Q124" s="1192"/>
    </row>
    <row r="125" spans="1:18" ht="16.5" thickTop="1">
      <c r="A125" s="1576" t="s">
        <v>41</v>
      </c>
      <c r="B125" s="1576"/>
      <c r="C125" s="1399" t="s">
        <v>139</v>
      </c>
      <c r="D125" s="1399"/>
      <c r="E125" s="1399" t="s">
        <v>140</v>
      </c>
      <c r="F125" s="1399"/>
      <c r="G125" s="1399" t="s">
        <v>86</v>
      </c>
      <c r="H125" s="1399"/>
      <c r="I125" s="1399" t="s">
        <v>141</v>
      </c>
      <c r="J125" s="1399"/>
      <c r="K125" s="1399" t="s">
        <v>88</v>
      </c>
      <c r="L125" s="1399"/>
      <c r="M125" s="1399" t="s">
        <v>32</v>
      </c>
      <c r="N125" s="1399"/>
      <c r="O125" s="1399"/>
      <c r="P125" s="1430" t="s">
        <v>180</v>
      </c>
      <c r="Q125" s="1430"/>
    </row>
    <row r="126" spans="1:18" ht="15.75">
      <c r="A126" s="1555"/>
      <c r="B126" s="1555"/>
      <c r="C126" s="1363" t="s">
        <v>228</v>
      </c>
      <c r="D126" s="1363"/>
      <c r="E126" s="1363" t="s">
        <v>229</v>
      </c>
      <c r="F126" s="1363"/>
      <c r="G126" s="1363" t="s">
        <v>230</v>
      </c>
      <c r="H126" s="1363"/>
      <c r="I126" s="1363" t="s">
        <v>231</v>
      </c>
      <c r="J126" s="1363"/>
      <c r="K126" s="1363" t="s">
        <v>239</v>
      </c>
      <c r="L126" s="1363"/>
      <c r="M126" s="1363" t="s">
        <v>181</v>
      </c>
      <c r="N126" s="1363"/>
      <c r="O126" s="1363"/>
      <c r="P126" s="1431"/>
      <c r="Q126" s="1431"/>
    </row>
    <row r="127" spans="1:18" ht="15.75">
      <c r="A127" s="1555"/>
      <c r="B127" s="1555"/>
      <c r="C127" s="594" t="s">
        <v>33</v>
      </c>
      <c r="D127" s="594" t="s">
        <v>34</v>
      </c>
      <c r="E127" s="594" t="s">
        <v>33</v>
      </c>
      <c r="F127" s="594" t="s">
        <v>34</v>
      </c>
      <c r="G127" s="594" t="s">
        <v>33</v>
      </c>
      <c r="H127" s="594" t="s">
        <v>34</v>
      </c>
      <c r="I127" s="594" t="s">
        <v>33</v>
      </c>
      <c r="J127" s="594" t="s">
        <v>34</v>
      </c>
      <c r="K127" s="594" t="s">
        <v>33</v>
      </c>
      <c r="L127" s="594" t="s">
        <v>34</v>
      </c>
      <c r="M127" s="594" t="s">
        <v>33</v>
      </c>
      <c r="N127" s="594" t="s">
        <v>34</v>
      </c>
      <c r="O127" s="594" t="s">
        <v>32</v>
      </c>
      <c r="P127" s="1431"/>
      <c r="Q127" s="1431"/>
    </row>
    <row r="128" spans="1:18" ht="16.5" thickBot="1">
      <c r="A128" s="1577"/>
      <c r="B128" s="1577"/>
      <c r="C128" s="596" t="s">
        <v>186</v>
      </c>
      <c r="D128" s="596" t="s">
        <v>185</v>
      </c>
      <c r="E128" s="596" t="s">
        <v>186</v>
      </c>
      <c r="F128" s="596" t="s">
        <v>185</v>
      </c>
      <c r="G128" s="596" t="s">
        <v>186</v>
      </c>
      <c r="H128" s="596" t="s">
        <v>185</v>
      </c>
      <c r="I128" s="596" t="s">
        <v>186</v>
      </c>
      <c r="J128" s="596" t="s">
        <v>185</v>
      </c>
      <c r="K128" s="596" t="s">
        <v>186</v>
      </c>
      <c r="L128" s="596" t="s">
        <v>185</v>
      </c>
      <c r="M128" s="596" t="s">
        <v>186</v>
      </c>
      <c r="N128" s="596" t="s">
        <v>185</v>
      </c>
      <c r="O128" s="596" t="s">
        <v>181</v>
      </c>
      <c r="P128" s="1432"/>
      <c r="Q128" s="1432"/>
    </row>
    <row r="129" spans="1:17" ht="16.5" thickTop="1">
      <c r="A129" s="1400" t="s">
        <v>54</v>
      </c>
      <c r="B129" s="1400"/>
      <c r="C129" s="507">
        <v>0</v>
      </c>
      <c r="D129" s="507">
        <v>0</v>
      </c>
      <c r="E129" s="507">
        <v>0</v>
      </c>
      <c r="F129" s="507">
        <v>0</v>
      </c>
      <c r="G129" s="507">
        <v>0</v>
      </c>
      <c r="H129" s="507">
        <v>0</v>
      </c>
      <c r="I129" s="507">
        <v>0</v>
      </c>
      <c r="J129" s="507">
        <v>0</v>
      </c>
      <c r="K129" s="507">
        <v>0</v>
      </c>
      <c r="L129" s="507">
        <v>0</v>
      </c>
      <c r="M129" s="507">
        <f t="shared" ref="M129:M147" si="16">K129+I129+G129+E129+C129</f>
        <v>0</v>
      </c>
      <c r="N129" s="507">
        <f t="shared" ref="N129:N147" si="17">L129+J129+H129+F129+D129</f>
        <v>0</v>
      </c>
      <c r="O129" s="508">
        <f t="shared" ref="O129:O148" si="18">SUM(M129:N129)</f>
        <v>0</v>
      </c>
      <c r="P129" s="1078" t="s">
        <v>449</v>
      </c>
      <c r="Q129" s="1078"/>
    </row>
    <row r="130" spans="1:17" ht="15.75">
      <c r="A130" s="1367" t="s">
        <v>55</v>
      </c>
      <c r="B130" s="1367"/>
      <c r="C130" s="509">
        <v>0</v>
      </c>
      <c r="D130" s="509">
        <v>7</v>
      </c>
      <c r="E130" s="509">
        <v>0</v>
      </c>
      <c r="F130" s="509">
        <v>28</v>
      </c>
      <c r="G130" s="509">
        <v>0</v>
      </c>
      <c r="H130" s="509">
        <v>14</v>
      </c>
      <c r="I130" s="509">
        <v>0</v>
      </c>
      <c r="J130" s="509">
        <v>7</v>
      </c>
      <c r="K130" s="509">
        <v>0</v>
      </c>
      <c r="L130" s="509">
        <v>1</v>
      </c>
      <c r="M130" s="509">
        <f t="shared" si="16"/>
        <v>0</v>
      </c>
      <c r="N130" s="509">
        <f t="shared" si="17"/>
        <v>57</v>
      </c>
      <c r="O130" s="509">
        <f t="shared" si="18"/>
        <v>57</v>
      </c>
      <c r="P130" s="1077" t="s">
        <v>191</v>
      </c>
      <c r="Q130" s="1077"/>
    </row>
    <row r="131" spans="1:17" ht="15.75">
      <c r="A131" s="1367" t="s">
        <v>56</v>
      </c>
      <c r="B131" s="1367"/>
      <c r="C131" s="509">
        <v>0</v>
      </c>
      <c r="D131" s="509">
        <v>13</v>
      </c>
      <c r="E131" s="509">
        <v>12</v>
      </c>
      <c r="F131" s="509">
        <v>1</v>
      </c>
      <c r="G131" s="509">
        <v>8</v>
      </c>
      <c r="H131" s="509">
        <v>1</v>
      </c>
      <c r="I131" s="509">
        <v>0</v>
      </c>
      <c r="J131" s="509">
        <v>0</v>
      </c>
      <c r="K131" s="509">
        <v>0</v>
      </c>
      <c r="L131" s="509">
        <v>0</v>
      </c>
      <c r="M131" s="509">
        <f t="shared" si="16"/>
        <v>20</v>
      </c>
      <c r="N131" s="509">
        <f t="shared" si="17"/>
        <v>15</v>
      </c>
      <c r="O131" s="509">
        <f t="shared" si="18"/>
        <v>35</v>
      </c>
      <c r="P131" s="1077" t="s">
        <v>192</v>
      </c>
      <c r="Q131" s="1077"/>
    </row>
    <row r="132" spans="1:17" ht="18" customHeight="1">
      <c r="A132" s="1562" t="s">
        <v>461</v>
      </c>
      <c r="B132" s="590" t="s">
        <v>344</v>
      </c>
      <c r="C132" s="509">
        <v>0</v>
      </c>
      <c r="D132" s="509">
        <v>56</v>
      </c>
      <c r="E132" s="509">
        <v>0</v>
      </c>
      <c r="F132" s="509">
        <v>12</v>
      </c>
      <c r="G132" s="509">
        <v>0</v>
      </c>
      <c r="H132" s="509">
        <v>1</v>
      </c>
      <c r="I132" s="509">
        <v>0</v>
      </c>
      <c r="J132" s="509">
        <v>0</v>
      </c>
      <c r="K132" s="509">
        <v>0</v>
      </c>
      <c r="L132" s="509">
        <v>0</v>
      </c>
      <c r="M132" s="509">
        <f t="shared" si="16"/>
        <v>0</v>
      </c>
      <c r="N132" s="509">
        <f t="shared" si="17"/>
        <v>69</v>
      </c>
      <c r="O132" s="509">
        <f t="shared" si="18"/>
        <v>69</v>
      </c>
      <c r="P132" s="204" t="s">
        <v>453</v>
      </c>
      <c r="Q132" s="1441" t="s">
        <v>179</v>
      </c>
    </row>
    <row r="133" spans="1:17" ht="15.75">
      <c r="A133" s="1563"/>
      <c r="B133" s="590" t="s">
        <v>345</v>
      </c>
      <c r="C133" s="509">
        <v>0</v>
      </c>
      <c r="D133" s="509">
        <v>45</v>
      </c>
      <c r="E133" s="509">
        <v>0</v>
      </c>
      <c r="F133" s="509">
        <v>0</v>
      </c>
      <c r="G133" s="509">
        <v>0</v>
      </c>
      <c r="H133" s="509">
        <v>0</v>
      </c>
      <c r="I133" s="509">
        <v>0</v>
      </c>
      <c r="J133" s="509">
        <v>0</v>
      </c>
      <c r="K133" s="509">
        <v>0</v>
      </c>
      <c r="L133" s="509">
        <v>0</v>
      </c>
      <c r="M133" s="509">
        <f t="shared" si="16"/>
        <v>0</v>
      </c>
      <c r="N133" s="509">
        <f t="shared" si="17"/>
        <v>45</v>
      </c>
      <c r="O133" s="509">
        <f t="shared" si="18"/>
        <v>45</v>
      </c>
      <c r="P133" s="204" t="s">
        <v>454</v>
      </c>
      <c r="Q133" s="1442"/>
    </row>
    <row r="134" spans="1:17" ht="15.75">
      <c r="A134" s="1563"/>
      <c r="B134" s="590" t="s">
        <v>346</v>
      </c>
      <c r="C134" s="509">
        <v>33</v>
      </c>
      <c r="D134" s="509">
        <v>0</v>
      </c>
      <c r="E134" s="509">
        <v>5</v>
      </c>
      <c r="F134" s="509">
        <v>0</v>
      </c>
      <c r="G134" s="509">
        <v>0</v>
      </c>
      <c r="H134" s="509">
        <v>0</v>
      </c>
      <c r="I134" s="509">
        <v>0</v>
      </c>
      <c r="J134" s="509">
        <v>0</v>
      </c>
      <c r="K134" s="509">
        <v>0</v>
      </c>
      <c r="L134" s="509">
        <v>0</v>
      </c>
      <c r="M134" s="509">
        <f t="shared" si="16"/>
        <v>38</v>
      </c>
      <c r="N134" s="509">
        <f t="shared" si="17"/>
        <v>0</v>
      </c>
      <c r="O134" s="509">
        <f t="shared" si="18"/>
        <v>38</v>
      </c>
      <c r="P134" s="204" t="s">
        <v>455</v>
      </c>
      <c r="Q134" s="1442"/>
    </row>
    <row r="135" spans="1:17" ht="15.75">
      <c r="A135" s="1563"/>
      <c r="B135" s="590" t="s">
        <v>341</v>
      </c>
      <c r="C135" s="509">
        <v>0</v>
      </c>
      <c r="D135" s="509">
        <v>0</v>
      </c>
      <c r="E135" s="509">
        <v>0</v>
      </c>
      <c r="F135" s="509">
        <v>0</v>
      </c>
      <c r="G135" s="509">
        <v>0</v>
      </c>
      <c r="H135" s="509">
        <v>0</v>
      </c>
      <c r="I135" s="509">
        <v>0</v>
      </c>
      <c r="J135" s="509">
        <v>0</v>
      </c>
      <c r="K135" s="509">
        <v>0</v>
      </c>
      <c r="L135" s="509">
        <v>0</v>
      </c>
      <c r="M135" s="509">
        <f t="shared" si="16"/>
        <v>0</v>
      </c>
      <c r="N135" s="509">
        <f t="shared" si="17"/>
        <v>0</v>
      </c>
      <c r="O135" s="509">
        <f t="shared" si="18"/>
        <v>0</v>
      </c>
      <c r="P135" s="204" t="s">
        <v>456</v>
      </c>
      <c r="Q135" s="1442"/>
    </row>
    <row r="136" spans="1:17" ht="15.75">
      <c r="A136" s="1563"/>
      <c r="B136" s="590" t="s">
        <v>342</v>
      </c>
      <c r="C136" s="509">
        <v>23</v>
      </c>
      <c r="D136" s="509">
        <v>7</v>
      </c>
      <c r="E136" s="509">
        <v>0</v>
      </c>
      <c r="F136" s="509">
        <v>4</v>
      </c>
      <c r="G136" s="509">
        <v>0</v>
      </c>
      <c r="H136" s="509">
        <v>1</v>
      </c>
      <c r="I136" s="509">
        <v>0</v>
      </c>
      <c r="J136" s="509">
        <v>0</v>
      </c>
      <c r="K136" s="509">
        <v>0</v>
      </c>
      <c r="L136" s="509">
        <v>0</v>
      </c>
      <c r="M136" s="509">
        <f t="shared" si="16"/>
        <v>23</v>
      </c>
      <c r="N136" s="509">
        <f t="shared" si="17"/>
        <v>12</v>
      </c>
      <c r="O136" s="509">
        <f t="shared" si="18"/>
        <v>35</v>
      </c>
      <c r="P136" s="204" t="s">
        <v>457</v>
      </c>
      <c r="Q136" s="1442"/>
    </row>
    <row r="137" spans="1:17" ht="15.75">
      <c r="A137" s="1564"/>
      <c r="B137" s="215" t="s">
        <v>343</v>
      </c>
      <c r="C137" s="510">
        <v>21</v>
      </c>
      <c r="D137" s="510">
        <v>76</v>
      </c>
      <c r="E137" s="510">
        <v>1</v>
      </c>
      <c r="F137" s="510">
        <v>4</v>
      </c>
      <c r="G137" s="510">
        <v>3</v>
      </c>
      <c r="H137" s="510">
        <v>0</v>
      </c>
      <c r="I137" s="510">
        <v>0</v>
      </c>
      <c r="J137" s="510">
        <v>0</v>
      </c>
      <c r="K137" s="510">
        <v>0</v>
      </c>
      <c r="L137" s="510">
        <v>0</v>
      </c>
      <c r="M137" s="510">
        <f t="shared" si="16"/>
        <v>25</v>
      </c>
      <c r="N137" s="510">
        <f t="shared" si="17"/>
        <v>80</v>
      </c>
      <c r="O137" s="510">
        <f t="shared" si="18"/>
        <v>105</v>
      </c>
      <c r="P137" s="204" t="s">
        <v>458</v>
      </c>
      <c r="Q137" s="1443"/>
    </row>
    <row r="138" spans="1:17" ht="15.75">
      <c r="A138" s="597" t="s">
        <v>64</v>
      </c>
      <c r="B138" s="593"/>
      <c r="C138" s="511">
        <v>0</v>
      </c>
      <c r="D138" s="511">
        <v>0</v>
      </c>
      <c r="E138" s="511">
        <v>0</v>
      </c>
      <c r="F138" s="511">
        <v>0</v>
      </c>
      <c r="G138" s="511">
        <v>0</v>
      </c>
      <c r="H138" s="511">
        <v>0</v>
      </c>
      <c r="I138" s="511">
        <v>0</v>
      </c>
      <c r="J138" s="511">
        <v>0</v>
      </c>
      <c r="K138" s="511">
        <v>0</v>
      </c>
      <c r="L138" s="511">
        <v>0</v>
      </c>
      <c r="M138" s="511">
        <v>0</v>
      </c>
      <c r="N138" s="511">
        <v>0</v>
      </c>
      <c r="O138" s="511">
        <v>0</v>
      </c>
      <c r="P138" s="1077" t="s">
        <v>367</v>
      </c>
      <c r="Q138" s="1077"/>
    </row>
    <row r="139" spans="1:17" ht="15.75">
      <c r="A139" s="1367" t="s">
        <v>65</v>
      </c>
      <c r="B139" s="1367"/>
      <c r="C139" s="509">
        <v>3</v>
      </c>
      <c r="D139" s="509">
        <v>15</v>
      </c>
      <c r="E139" s="509">
        <v>2</v>
      </c>
      <c r="F139" s="509">
        <v>6</v>
      </c>
      <c r="G139" s="509">
        <v>0</v>
      </c>
      <c r="H139" s="509">
        <v>3</v>
      </c>
      <c r="I139" s="509">
        <v>0</v>
      </c>
      <c r="J139" s="509">
        <v>0</v>
      </c>
      <c r="K139" s="509">
        <v>2</v>
      </c>
      <c r="L139" s="509">
        <v>0</v>
      </c>
      <c r="M139" s="509">
        <f t="shared" si="16"/>
        <v>7</v>
      </c>
      <c r="N139" s="509">
        <f t="shared" si="17"/>
        <v>24</v>
      </c>
      <c r="O139" s="509">
        <f t="shared" si="18"/>
        <v>31</v>
      </c>
      <c r="P139" s="1077" t="s">
        <v>199</v>
      </c>
      <c r="Q139" s="1077"/>
    </row>
    <row r="140" spans="1:17" ht="15.75">
      <c r="A140" s="1367" t="s">
        <v>113</v>
      </c>
      <c r="B140" s="1367"/>
      <c r="C140" s="509">
        <v>0</v>
      </c>
      <c r="D140" s="509">
        <v>19</v>
      </c>
      <c r="E140" s="509">
        <v>0</v>
      </c>
      <c r="F140" s="509">
        <v>4</v>
      </c>
      <c r="G140" s="509">
        <v>0</v>
      </c>
      <c r="H140" s="509">
        <v>4</v>
      </c>
      <c r="I140" s="509">
        <v>0</v>
      </c>
      <c r="J140" s="509">
        <v>0</v>
      </c>
      <c r="K140" s="509">
        <v>0</v>
      </c>
      <c r="L140" s="509">
        <v>0</v>
      </c>
      <c r="M140" s="509">
        <f t="shared" si="16"/>
        <v>0</v>
      </c>
      <c r="N140" s="509">
        <f t="shared" si="17"/>
        <v>27</v>
      </c>
      <c r="O140" s="509">
        <f t="shared" si="18"/>
        <v>27</v>
      </c>
      <c r="P140" s="1077" t="s">
        <v>200</v>
      </c>
      <c r="Q140" s="1077"/>
    </row>
    <row r="141" spans="1:17" ht="15.75">
      <c r="A141" s="1367" t="s">
        <v>114</v>
      </c>
      <c r="B141" s="1367"/>
      <c r="C141" s="509">
        <v>56</v>
      </c>
      <c r="D141" s="509">
        <v>56</v>
      </c>
      <c r="E141" s="509">
        <v>8</v>
      </c>
      <c r="F141" s="509">
        <v>74</v>
      </c>
      <c r="G141" s="509">
        <v>3</v>
      </c>
      <c r="H141" s="509">
        <v>4</v>
      </c>
      <c r="I141" s="509">
        <v>1</v>
      </c>
      <c r="J141" s="509">
        <v>1</v>
      </c>
      <c r="K141" s="509">
        <v>1</v>
      </c>
      <c r="L141" s="509">
        <v>1</v>
      </c>
      <c r="M141" s="509">
        <f t="shared" si="16"/>
        <v>69</v>
      </c>
      <c r="N141" s="509">
        <f t="shared" si="17"/>
        <v>136</v>
      </c>
      <c r="O141" s="509">
        <f t="shared" si="18"/>
        <v>205</v>
      </c>
      <c r="P141" s="1077" t="s">
        <v>450</v>
      </c>
      <c r="Q141" s="1077"/>
    </row>
    <row r="142" spans="1:17" ht="15.75">
      <c r="A142" s="1367" t="s">
        <v>137</v>
      </c>
      <c r="B142" s="1367"/>
      <c r="C142" s="509">
        <v>57</v>
      </c>
      <c r="D142" s="509">
        <v>0</v>
      </c>
      <c r="E142" s="509">
        <v>29</v>
      </c>
      <c r="F142" s="509">
        <v>0</v>
      </c>
      <c r="G142" s="509">
        <v>5</v>
      </c>
      <c r="H142" s="509">
        <v>0</v>
      </c>
      <c r="I142" s="509">
        <v>1</v>
      </c>
      <c r="J142" s="509">
        <v>0</v>
      </c>
      <c r="K142" s="509">
        <v>1</v>
      </c>
      <c r="L142" s="509">
        <v>0</v>
      </c>
      <c r="M142" s="509">
        <f t="shared" si="16"/>
        <v>93</v>
      </c>
      <c r="N142" s="509">
        <f t="shared" si="17"/>
        <v>0</v>
      </c>
      <c r="O142" s="509">
        <f t="shared" si="18"/>
        <v>93</v>
      </c>
      <c r="P142" s="1077" t="s">
        <v>451</v>
      </c>
      <c r="Q142" s="1077"/>
    </row>
    <row r="143" spans="1:17" ht="15.75">
      <c r="A143" s="1367" t="s">
        <v>69</v>
      </c>
      <c r="B143" s="1367"/>
      <c r="C143" s="509">
        <v>0</v>
      </c>
      <c r="D143" s="509">
        <v>0</v>
      </c>
      <c r="E143" s="509">
        <v>0</v>
      </c>
      <c r="F143" s="509">
        <v>0</v>
      </c>
      <c r="G143" s="509">
        <v>0</v>
      </c>
      <c r="H143" s="509">
        <v>0</v>
      </c>
      <c r="I143" s="509">
        <v>0</v>
      </c>
      <c r="J143" s="509">
        <v>0</v>
      </c>
      <c r="K143" s="509">
        <v>0</v>
      </c>
      <c r="L143" s="509">
        <v>0</v>
      </c>
      <c r="M143" s="509">
        <f t="shared" si="16"/>
        <v>0</v>
      </c>
      <c r="N143" s="509">
        <f t="shared" si="17"/>
        <v>0</v>
      </c>
      <c r="O143" s="509">
        <f t="shared" si="18"/>
        <v>0</v>
      </c>
      <c r="P143" s="1077" t="s">
        <v>452</v>
      </c>
      <c r="Q143" s="1077"/>
    </row>
    <row r="144" spans="1:17" ht="15.75">
      <c r="A144" s="1367" t="s">
        <v>70</v>
      </c>
      <c r="B144" s="1367"/>
      <c r="C144" s="509">
        <v>10</v>
      </c>
      <c r="D144" s="509">
        <v>0</v>
      </c>
      <c r="E144" s="509">
        <v>3</v>
      </c>
      <c r="F144" s="509">
        <v>11</v>
      </c>
      <c r="G144" s="509">
        <v>2</v>
      </c>
      <c r="H144" s="509">
        <v>10</v>
      </c>
      <c r="I144" s="509">
        <v>0</v>
      </c>
      <c r="J144" s="509">
        <v>0</v>
      </c>
      <c r="K144" s="509">
        <v>0</v>
      </c>
      <c r="L144" s="509">
        <v>0</v>
      </c>
      <c r="M144" s="509">
        <f t="shared" si="16"/>
        <v>15</v>
      </c>
      <c r="N144" s="509">
        <f t="shared" si="17"/>
        <v>21</v>
      </c>
      <c r="O144" s="509">
        <f t="shared" si="18"/>
        <v>36</v>
      </c>
      <c r="P144" s="1077" t="s">
        <v>204</v>
      </c>
      <c r="Q144" s="1077"/>
    </row>
    <row r="145" spans="1:17" ht="15.75">
      <c r="A145" s="1367" t="s">
        <v>71</v>
      </c>
      <c r="B145" s="1367"/>
      <c r="C145" s="509">
        <v>0</v>
      </c>
      <c r="D145" s="509">
        <v>6</v>
      </c>
      <c r="E145" s="509">
        <v>0</v>
      </c>
      <c r="F145" s="509">
        <v>39</v>
      </c>
      <c r="G145" s="509">
        <v>0</v>
      </c>
      <c r="H145" s="509">
        <v>1</v>
      </c>
      <c r="I145" s="509">
        <v>0</v>
      </c>
      <c r="J145" s="509">
        <v>0</v>
      </c>
      <c r="K145" s="509">
        <v>0</v>
      </c>
      <c r="L145" s="509">
        <v>0</v>
      </c>
      <c r="M145" s="509">
        <f t="shared" si="16"/>
        <v>0</v>
      </c>
      <c r="N145" s="509">
        <f t="shared" si="17"/>
        <v>46</v>
      </c>
      <c r="O145" s="509">
        <f t="shared" si="18"/>
        <v>46</v>
      </c>
      <c r="P145" s="1077" t="s">
        <v>205</v>
      </c>
      <c r="Q145" s="1077"/>
    </row>
    <row r="146" spans="1:17" ht="15.75">
      <c r="A146" s="1367" t="s">
        <v>72</v>
      </c>
      <c r="B146" s="1367"/>
      <c r="C146" s="509">
        <v>16</v>
      </c>
      <c r="D146" s="509">
        <v>18</v>
      </c>
      <c r="E146" s="509">
        <v>0</v>
      </c>
      <c r="F146" s="509">
        <v>0</v>
      </c>
      <c r="G146" s="509">
        <v>0</v>
      </c>
      <c r="H146" s="509">
        <v>0</v>
      </c>
      <c r="I146" s="509">
        <v>0</v>
      </c>
      <c r="J146" s="509">
        <v>0</v>
      </c>
      <c r="K146" s="509">
        <v>0</v>
      </c>
      <c r="L146" s="509">
        <v>0</v>
      </c>
      <c r="M146" s="509">
        <f t="shared" si="16"/>
        <v>16</v>
      </c>
      <c r="N146" s="509">
        <f t="shared" si="17"/>
        <v>18</v>
      </c>
      <c r="O146" s="509">
        <f t="shared" si="18"/>
        <v>34</v>
      </c>
      <c r="P146" s="1077" t="s">
        <v>206</v>
      </c>
      <c r="Q146" s="1077"/>
    </row>
    <row r="147" spans="1:17" ht="15.75">
      <c r="A147" s="1372" t="s">
        <v>73</v>
      </c>
      <c r="B147" s="1372"/>
      <c r="C147" s="512">
        <v>62</v>
      </c>
      <c r="D147" s="512">
        <v>22</v>
      </c>
      <c r="E147" s="512">
        <v>0</v>
      </c>
      <c r="F147" s="512">
        <v>8</v>
      </c>
      <c r="G147" s="512">
        <v>0</v>
      </c>
      <c r="H147" s="512">
        <v>1</v>
      </c>
      <c r="I147" s="512">
        <v>0</v>
      </c>
      <c r="J147" s="512">
        <v>0</v>
      </c>
      <c r="K147" s="512">
        <v>0</v>
      </c>
      <c r="L147" s="512">
        <v>0</v>
      </c>
      <c r="M147" s="512">
        <f t="shared" si="16"/>
        <v>62</v>
      </c>
      <c r="N147" s="512">
        <f t="shared" si="17"/>
        <v>31</v>
      </c>
      <c r="O147" s="512">
        <f t="shared" si="18"/>
        <v>93</v>
      </c>
      <c r="P147" s="1089" t="s">
        <v>382</v>
      </c>
      <c r="Q147" s="1089"/>
    </row>
    <row r="148" spans="1:17" ht="15.75">
      <c r="A148" s="1398" t="s">
        <v>32</v>
      </c>
      <c r="B148" s="1398"/>
      <c r="C148" s="513">
        <f>SUM(C129:C147)</f>
        <v>281</v>
      </c>
      <c r="D148" s="513">
        <f t="shared" ref="D148:L148" si="19">SUM(D129:D147)</f>
        <v>340</v>
      </c>
      <c r="E148" s="513">
        <f t="shared" si="19"/>
        <v>60</v>
      </c>
      <c r="F148" s="513">
        <f t="shared" si="19"/>
        <v>191</v>
      </c>
      <c r="G148" s="513">
        <f t="shared" si="19"/>
        <v>21</v>
      </c>
      <c r="H148" s="513">
        <f t="shared" si="19"/>
        <v>40</v>
      </c>
      <c r="I148" s="513">
        <f t="shared" si="19"/>
        <v>2</v>
      </c>
      <c r="J148" s="513">
        <f t="shared" si="19"/>
        <v>8</v>
      </c>
      <c r="K148" s="513">
        <f t="shared" si="19"/>
        <v>4</v>
      </c>
      <c r="L148" s="513">
        <f t="shared" si="19"/>
        <v>2</v>
      </c>
      <c r="M148" s="513">
        <f>SUM(M129:M147)</f>
        <v>368</v>
      </c>
      <c r="N148" s="513">
        <f>SUM(N129:N147)</f>
        <v>581</v>
      </c>
      <c r="O148" s="514">
        <f t="shared" si="18"/>
        <v>949</v>
      </c>
      <c r="P148" s="1090" t="s">
        <v>181</v>
      </c>
      <c r="Q148" s="1090"/>
    </row>
  </sheetData>
  <mergeCells count="74">
    <mergeCell ref="A1:Q1"/>
    <mergeCell ref="A3:B3"/>
    <mergeCell ref="O3:P3"/>
    <mergeCell ref="A11:A16"/>
    <mergeCell ref="Q11:Q16"/>
    <mergeCell ref="M4:O4"/>
    <mergeCell ref="M5:O5"/>
    <mergeCell ref="P4:Q7"/>
    <mergeCell ref="A2:Q2"/>
    <mergeCell ref="A31:Q31"/>
    <mergeCell ref="A32:Q32"/>
    <mergeCell ref="A34:B34"/>
    <mergeCell ref="A35:B38"/>
    <mergeCell ref="P35:Q38"/>
    <mergeCell ref="M35:O35"/>
    <mergeCell ref="K35:L35"/>
    <mergeCell ref="C35:D35"/>
    <mergeCell ref="E35:F35"/>
    <mergeCell ref="G35:H35"/>
    <mergeCell ref="A65:B65"/>
    <mergeCell ref="I35:J35"/>
    <mergeCell ref="A42:A47"/>
    <mergeCell ref="C36:D36"/>
    <mergeCell ref="E36:F36"/>
    <mergeCell ref="G36:H36"/>
    <mergeCell ref="I36:J36"/>
    <mergeCell ref="K36:L36"/>
    <mergeCell ref="M36:O36"/>
    <mergeCell ref="Q42:Q47"/>
    <mergeCell ref="A63:Q63"/>
    <mergeCell ref="A64:Q64"/>
    <mergeCell ref="M67:O67"/>
    <mergeCell ref="A73:A78"/>
    <mergeCell ref="Q73:Q78"/>
    <mergeCell ref="P66:Q69"/>
    <mergeCell ref="A66:B69"/>
    <mergeCell ref="C66:D66"/>
    <mergeCell ref="E66:F66"/>
    <mergeCell ref="G66:H66"/>
    <mergeCell ref="I66:J66"/>
    <mergeCell ref="K66:L66"/>
    <mergeCell ref="M66:O66"/>
    <mergeCell ref="C67:D67"/>
    <mergeCell ref="E67:F67"/>
    <mergeCell ref="G67:H67"/>
    <mergeCell ref="I67:J67"/>
    <mergeCell ref="K67:L67"/>
    <mergeCell ref="P79:Q79"/>
    <mergeCell ref="A93:R93"/>
    <mergeCell ref="A94:R94"/>
    <mergeCell ref="A95:B95"/>
    <mergeCell ref="A103:A108"/>
    <mergeCell ref="Q103:Q108"/>
    <mergeCell ref="P96:Q99"/>
    <mergeCell ref="A96:B99"/>
    <mergeCell ref="M96:O96"/>
    <mergeCell ref="M97:O97"/>
    <mergeCell ref="A123:Q123"/>
    <mergeCell ref="C96:D96"/>
    <mergeCell ref="C97:D97"/>
    <mergeCell ref="E97:F97"/>
    <mergeCell ref="E96:F96"/>
    <mergeCell ref="G96:H96"/>
    <mergeCell ref="I96:J96"/>
    <mergeCell ref="K96:L96"/>
    <mergeCell ref="K97:L97"/>
    <mergeCell ref="I97:J97"/>
    <mergeCell ref="G97:H97"/>
    <mergeCell ref="A122:R122"/>
    <mergeCell ref="A132:A137"/>
    <mergeCell ref="Q132:Q137"/>
    <mergeCell ref="A125:B128"/>
    <mergeCell ref="P125:Q128"/>
    <mergeCell ref="A124:B124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dimension ref="A1:S84"/>
  <sheetViews>
    <sheetView rightToLeft="1" workbookViewId="0">
      <selection sqref="A1:R27"/>
    </sheetView>
  </sheetViews>
  <sheetFormatPr defaultRowHeight="12.75"/>
  <cols>
    <col min="17" max="17" width="15.85546875" customWidth="1"/>
  </cols>
  <sheetData>
    <row r="1" spans="1:19" ht="18">
      <c r="A1" s="1481" t="s">
        <v>361</v>
      </c>
      <c r="B1" s="1481"/>
      <c r="C1" s="1481"/>
      <c r="D1" s="1481"/>
      <c r="E1" s="1481"/>
      <c r="F1" s="1481"/>
      <c r="G1" s="1481"/>
      <c r="H1" s="1481"/>
      <c r="I1" s="1481"/>
      <c r="J1" s="1481"/>
      <c r="K1" s="1481"/>
      <c r="L1" s="1481"/>
      <c r="M1" s="1481"/>
      <c r="N1" s="1481"/>
      <c r="O1" s="1481"/>
      <c r="P1" s="1481"/>
      <c r="Q1" s="1481"/>
      <c r="R1" s="1239"/>
    </row>
    <row r="2" spans="1:19" ht="18">
      <c r="A2" s="1481" t="s">
        <v>592</v>
      </c>
      <c r="B2" s="1481"/>
      <c r="C2" s="1481"/>
      <c r="D2" s="1481"/>
      <c r="E2" s="1481"/>
      <c r="F2" s="1481"/>
      <c r="G2" s="1481"/>
      <c r="H2" s="1481"/>
      <c r="I2" s="1481"/>
      <c r="J2" s="1481"/>
      <c r="K2" s="1481"/>
      <c r="L2" s="1481"/>
      <c r="M2" s="1481"/>
      <c r="N2" s="1481"/>
      <c r="O2" s="1481"/>
      <c r="P2" s="1481"/>
      <c r="Q2" s="1481"/>
      <c r="R2" s="1481"/>
    </row>
    <row r="3" spans="1:19" ht="18.75" thickBot="1">
      <c r="A3" s="1321" t="s">
        <v>548</v>
      </c>
      <c r="B3" s="1321"/>
      <c r="C3" s="1321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129"/>
      <c r="O3" s="247"/>
      <c r="P3" s="1325" t="s">
        <v>558</v>
      </c>
      <c r="Q3" s="1325"/>
      <c r="R3" s="1325"/>
    </row>
    <row r="4" spans="1:19" ht="16.5" thickTop="1">
      <c r="A4" s="1576" t="s">
        <v>115</v>
      </c>
      <c r="B4" s="1576"/>
      <c r="C4" s="1576" t="s">
        <v>42</v>
      </c>
      <c r="D4" s="1576"/>
      <c r="E4" s="1576" t="s">
        <v>43</v>
      </c>
      <c r="F4" s="1576"/>
      <c r="G4" s="1576" t="s">
        <v>44</v>
      </c>
      <c r="H4" s="1576"/>
      <c r="I4" s="1576" t="s">
        <v>74</v>
      </c>
      <c r="J4" s="1576"/>
      <c r="K4" s="1576" t="s">
        <v>45</v>
      </c>
      <c r="L4" s="1576"/>
      <c r="M4" s="1576" t="s">
        <v>75</v>
      </c>
      <c r="N4" s="1576"/>
      <c r="O4" s="1576" t="s">
        <v>78</v>
      </c>
      <c r="P4" s="1576"/>
      <c r="Q4" s="1430" t="s">
        <v>180</v>
      </c>
      <c r="R4" s="1430"/>
    </row>
    <row r="5" spans="1:19" ht="15.75">
      <c r="A5" s="1555"/>
      <c r="B5" s="1555"/>
      <c r="C5" s="1555" t="s">
        <v>221</v>
      </c>
      <c r="D5" s="1555"/>
      <c r="E5" s="1555" t="s">
        <v>223</v>
      </c>
      <c r="F5" s="1555"/>
      <c r="G5" s="1555" t="s">
        <v>233</v>
      </c>
      <c r="H5" s="1555"/>
      <c r="I5" s="1555" t="s">
        <v>252</v>
      </c>
      <c r="J5" s="1555"/>
      <c r="K5" s="1555" t="s">
        <v>251</v>
      </c>
      <c r="L5" s="1555"/>
      <c r="M5" s="1555" t="s">
        <v>241</v>
      </c>
      <c r="N5" s="1555"/>
      <c r="O5" s="1555" t="s">
        <v>242</v>
      </c>
      <c r="P5" s="1555"/>
      <c r="Q5" s="1431"/>
      <c r="R5" s="1431"/>
    </row>
    <row r="6" spans="1:19" ht="15.75">
      <c r="A6" s="1555"/>
      <c r="B6" s="1555"/>
      <c r="C6" s="496" t="s">
        <v>33</v>
      </c>
      <c r="D6" s="496" t="s">
        <v>34</v>
      </c>
      <c r="E6" s="496" t="s">
        <v>33</v>
      </c>
      <c r="F6" s="496" t="s">
        <v>34</v>
      </c>
      <c r="G6" s="496" t="s">
        <v>33</v>
      </c>
      <c r="H6" s="496" t="s">
        <v>34</v>
      </c>
      <c r="I6" s="496" t="s">
        <v>33</v>
      </c>
      <c r="J6" s="496" t="s">
        <v>34</v>
      </c>
      <c r="K6" s="496" t="s">
        <v>33</v>
      </c>
      <c r="L6" s="496" t="s">
        <v>34</v>
      </c>
      <c r="M6" s="496" t="s">
        <v>33</v>
      </c>
      <c r="N6" s="515" t="s">
        <v>34</v>
      </c>
      <c r="O6" s="496" t="s">
        <v>33</v>
      </c>
      <c r="P6" s="496" t="s">
        <v>34</v>
      </c>
      <c r="Q6" s="1431"/>
      <c r="R6" s="1431"/>
    </row>
    <row r="7" spans="1:19" ht="16.5" thickBot="1">
      <c r="A7" s="1577"/>
      <c r="B7" s="1577"/>
      <c r="C7" s="497" t="s">
        <v>186</v>
      </c>
      <c r="D7" s="497" t="s">
        <v>185</v>
      </c>
      <c r="E7" s="497" t="s">
        <v>185</v>
      </c>
      <c r="F7" s="497" t="s">
        <v>186</v>
      </c>
      <c r="G7" s="497" t="s">
        <v>186</v>
      </c>
      <c r="H7" s="497" t="s">
        <v>185</v>
      </c>
      <c r="I7" s="497" t="s">
        <v>185</v>
      </c>
      <c r="J7" s="497" t="s">
        <v>186</v>
      </c>
      <c r="K7" s="497" t="s">
        <v>186</v>
      </c>
      <c r="L7" s="497" t="s">
        <v>185</v>
      </c>
      <c r="M7" s="497" t="s">
        <v>186</v>
      </c>
      <c r="N7" s="516" t="s">
        <v>185</v>
      </c>
      <c r="O7" s="497" t="s">
        <v>186</v>
      </c>
      <c r="P7" s="497" t="s">
        <v>185</v>
      </c>
      <c r="Q7" s="1432"/>
      <c r="R7" s="1432"/>
    </row>
    <row r="8" spans="1:19" ht="16.5" thickTop="1">
      <c r="A8" s="1372" t="s">
        <v>54</v>
      </c>
      <c r="B8" s="1372"/>
      <c r="C8" s="502">
        <v>0</v>
      </c>
      <c r="D8" s="502">
        <v>0</v>
      </c>
      <c r="E8" s="502">
        <v>0</v>
      </c>
      <c r="F8" s="502">
        <v>0</v>
      </c>
      <c r="G8" s="502">
        <v>0</v>
      </c>
      <c r="H8" s="502">
        <v>0</v>
      </c>
      <c r="I8" s="502">
        <v>0</v>
      </c>
      <c r="J8" s="502">
        <v>0</v>
      </c>
      <c r="K8" s="502">
        <v>0</v>
      </c>
      <c r="L8" s="502">
        <v>0</v>
      </c>
      <c r="M8" s="502">
        <v>0</v>
      </c>
      <c r="N8" s="519">
        <v>0</v>
      </c>
      <c r="O8" s="502">
        <v>0</v>
      </c>
      <c r="P8" s="502">
        <v>0</v>
      </c>
      <c r="Q8" s="1126" t="s">
        <v>449</v>
      </c>
      <c r="R8" s="1126"/>
    </row>
    <row r="9" spans="1:19" ht="15.75">
      <c r="A9" s="1367" t="s">
        <v>55</v>
      </c>
      <c r="B9" s="1367"/>
      <c r="C9" s="339">
        <v>0</v>
      </c>
      <c r="D9" s="339">
        <v>5</v>
      </c>
      <c r="E9" s="339">
        <v>0</v>
      </c>
      <c r="F9" s="339">
        <v>46</v>
      </c>
      <c r="G9" s="339">
        <v>7</v>
      </c>
      <c r="H9" s="339">
        <v>33</v>
      </c>
      <c r="I9" s="339">
        <v>1</v>
      </c>
      <c r="J9" s="339">
        <v>67</v>
      </c>
      <c r="K9" s="339">
        <v>1</v>
      </c>
      <c r="L9" s="339">
        <v>72</v>
      </c>
      <c r="M9" s="339">
        <v>0</v>
      </c>
      <c r="N9" s="503">
        <v>79</v>
      </c>
      <c r="O9" s="339">
        <v>0</v>
      </c>
      <c r="P9" s="339">
        <v>76</v>
      </c>
      <c r="Q9" s="1077" t="s">
        <v>191</v>
      </c>
      <c r="R9" s="1077"/>
    </row>
    <row r="10" spans="1:19" ht="15.75">
      <c r="A10" s="1367" t="s">
        <v>56</v>
      </c>
      <c r="B10" s="1367"/>
      <c r="C10" s="339">
        <v>1</v>
      </c>
      <c r="D10" s="339">
        <v>0</v>
      </c>
      <c r="E10" s="339">
        <v>24</v>
      </c>
      <c r="F10" s="339">
        <v>20</v>
      </c>
      <c r="G10" s="339">
        <v>11</v>
      </c>
      <c r="H10" s="339">
        <v>17</v>
      </c>
      <c r="I10" s="339">
        <v>24</v>
      </c>
      <c r="J10" s="339">
        <v>13</v>
      </c>
      <c r="K10" s="339">
        <v>13</v>
      </c>
      <c r="L10" s="339">
        <v>17</v>
      </c>
      <c r="M10" s="339">
        <v>23</v>
      </c>
      <c r="N10" s="503">
        <v>26</v>
      </c>
      <c r="O10" s="339">
        <v>10</v>
      </c>
      <c r="P10" s="339">
        <v>15</v>
      </c>
      <c r="Q10" s="1077" t="s">
        <v>192</v>
      </c>
      <c r="R10" s="1077"/>
    </row>
    <row r="11" spans="1:19" ht="18.75" customHeight="1">
      <c r="A11" s="1562" t="s">
        <v>461</v>
      </c>
      <c r="B11" s="399" t="s">
        <v>344</v>
      </c>
      <c r="C11" s="339">
        <v>0</v>
      </c>
      <c r="D11" s="339">
        <v>3</v>
      </c>
      <c r="E11" s="339">
        <v>0</v>
      </c>
      <c r="F11" s="339">
        <v>61</v>
      </c>
      <c r="G11" s="339">
        <v>0</v>
      </c>
      <c r="H11" s="339">
        <v>76</v>
      </c>
      <c r="I11" s="339">
        <v>0</v>
      </c>
      <c r="J11" s="339">
        <v>90</v>
      </c>
      <c r="K11" s="339">
        <v>0</v>
      </c>
      <c r="L11" s="339">
        <v>94</v>
      </c>
      <c r="M11" s="339">
        <v>0</v>
      </c>
      <c r="N11" s="503">
        <v>80</v>
      </c>
      <c r="O11" s="339">
        <v>0</v>
      </c>
      <c r="P11" s="339">
        <v>82</v>
      </c>
      <c r="Q11" s="204" t="s">
        <v>453</v>
      </c>
      <c r="R11" s="1441" t="s">
        <v>179</v>
      </c>
    </row>
    <row r="12" spans="1:19" ht="15.75">
      <c r="A12" s="1563"/>
      <c r="B12" s="399" t="s">
        <v>345</v>
      </c>
      <c r="C12" s="339">
        <v>0</v>
      </c>
      <c r="D12" s="339">
        <v>0</v>
      </c>
      <c r="E12" s="339">
        <v>0</v>
      </c>
      <c r="F12" s="339">
        <v>50</v>
      </c>
      <c r="G12" s="339">
        <v>0</v>
      </c>
      <c r="H12" s="339">
        <v>30</v>
      </c>
      <c r="I12" s="339">
        <v>0</v>
      </c>
      <c r="J12" s="339">
        <v>37</v>
      </c>
      <c r="K12" s="339">
        <v>0</v>
      </c>
      <c r="L12" s="339">
        <v>44</v>
      </c>
      <c r="M12" s="339">
        <v>0</v>
      </c>
      <c r="N12" s="503">
        <v>29</v>
      </c>
      <c r="O12" s="339">
        <v>0</v>
      </c>
      <c r="P12" s="339">
        <v>45</v>
      </c>
      <c r="Q12" s="204" t="s">
        <v>454</v>
      </c>
      <c r="R12" s="1442"/>
    </row>
    <row r="13" spans="1:19" ht="15.75">
      <c r="A13" s="1563"/>
      <c r="B13" s="399" t="s">
        <v>346</v>
      </c>
      <c r="C13" s="339">
        <v>3</v>
      </c>
      <c r="D13" s="339">
        <v>0</v>
      </c>
      <c r="E13" s="339">
        <v>46</v>
      </c>
      <c r="F13" s="339">
        <v>0</v>
      </c>
      <c r="G13" s="339">
        <v>58</v>
      </c>
      <c r="H13" s="339">
        <v>0</v>
      </c>
      <c r="I13" s="339">
        <v>63</v>
      </c>
      <c r="J13" s="339">
        <v>0</v>
      </c>
      <c r="K13" s="339">
        <v>66</v>
      </c>
      <c r="L13" s="339">
        <v>0</v>
      </c>
      <c r="M13" s="339">
        <v>54</v>
      </c>
      <c r="N13" s="503">
        <v>0</v>
      </c>
      <c r="O13" s="339">
        <v>40</v>
      </c>
      <c r="P13" s="339">
        <v>0</v>
      </c>
      <c r="Q13" s="204" t="s">
        <v>455</v>
      </c>
      <c r="R13" s="1442"/>
    </row>
    <row r="14" spans="1:19" ht="15.75">
      <c r="A14" s="1563"/>
      <c r="B14" s="399" t="s">
        <v>341</v>
      </c>
      <c r="C14" s="339">
        <v>0</v>
      </c>
      <c r="D14" s="339">
        <v>0</v>
      </c>
      <c r="E14" s="339">
        <v>0</v>
      </c>
      <c r="F14" s="339">
        <v>0</v>
      </c>
      <c r="G14" s="339">
        <v>0</v>
      </c>
      <c r="H14" s="339">
        <v>0</v>
      </c>
      <c r="I14" s="339">
        <v>0</v>
      </c>
      <c r="J14" s="339">
        <v>0</v>
      </c>
      <c r="K14" s="339">
        <v>0</v>
      </c>
      <c r="L14" s="339">
        <v>0</v>
      </c>
      <c r="M14" s="339">
        <v>0</v>
      </c>
      <c r="N14" s="503">
        <v>0</v>
      </c>
      <c r="O14" s="339">
        <v>0</v>
      </c>
      <c r="P14" s="339">
        <v>0</v>
      </c>
      <c r="Q14" s="204" t="s">
        <v>456</v>
      </c>
      <c r="R14" s="1442"/>
    </row>
    <row r="15" spans="1:19" ht="15.75">
      <c r="A15" s="1563"/>
      <c r="B15" s="399" t="s">
        <v>342</v>
      </c>
      <c r="C15" s="339">
        <v>0</v>
      </c>
      <c r="D15" s="339">
        <v>0</v>
      </c>
      <c r="E15" s="339">
        <v>20</v>
      </c>
      <c r="F15" s="339">
        <v>18</v>
      </c>
      <c r="G15" s="339">
        <v>19</v>
      </c>
      <c r="H15" s="339">
        <v>17</v>
      </c>
      <c r="I15" s="339">
        <v>20</v>
      </c>
      <c r="J15" s="339">
        <v>8</v>
      </c>
      <c r="K15" s="339">
        <v>16</v>
      </c>
      <c r="L15" s="339">
        <v>17</v>
      </c>
      <c r="M15" s="339">
        <v>22</v>
      </c>
      <c r="N15" s="503">
        <v>12</v>
      </c>
      <c r="O15" s="339">
        <v>25</v>
      </c>
      <c r="P15" s="339">
        <v>8</v>
      </c>
      <c r="Q15" s="204" t="s">
        <v>457</v>
      </c>
      <c r="R15" s="1442"/>
    </row>
    <row r="16" spans="1:19" ht="15.75">
      <c r="A16" s="1565"/>
      <c r="B16" s="215" t="s">
        <v>343</v>
      </c>
      <c r="C16" s="455">
        <v>3</v>
      </c>
      <c r="D16" s="455">
        <v>8</v>
      </c>
      <c r="E16" s="455">
        <v>20</v>
      </c>
      <c r="F16" s="455">
        <v>74</v>
      </c>
      <c r="G16" s="455">
        <v>34</v>
      </c>
      <c r="H16" s="455">
        <v>46</v>
      </c>
      <c r="I16" s="455">
        <v>24</v>
      </c>
      <c r="J16" s="455">
        <v>94</v>
      </c>
      <c r="K16" s="455">
        <v>20</v>
      </c>
      <c r="L16" s="455">
        <v>90</v>
      </c>
      <c r="M16" s="455">
        <v>23</v>
      </c>
      <c r="N16" s="520">
        <v>75</v>
      </c>
      <c r="O16" s="455">
        <v>28</v>
      </c>
      <c r="P16" s="455">
        <v>129</v>
      </c>
      <c r="Q16" s="517" t="s">
        <v>458</v>
      </c>
      <c r="R16" s="1443"/>
      <c r="S16" s="248"/>
    </row>
    <row r="17" spans="1:19" ht="15.75">
      <c r="A17" s="518" t="s">
        <v>64</v>
      </c>
      <c r="B17" s="401"/>
      <c r="C17" s="339">
        <v>0</v>
      </c>
      <c r="D17" s="339">
        <v>0</v>
      </c>
      <c r="E17" s="339">
        <v>0</v>
      </c>
      <c r="F17" s="339">
        <v>0</v>
      </c>
      <c r="G17" s="339">
        <v>0</v>
      </c>
      <c r="H17" s="339">
        <v>0</v>
      </c>
      <c r="I17" s="339">
        <v>0</v>
      </c>
      <c r="J17" s="339">
        <v>0</v>
      </c>
      <c r="K17" s="339">
        <v>0</v>
      </c>
      <c r="L17" s="339">
        <v>0</v>
      </c>
      <c r="M17" s="339">
        <v>0</v>
      </c>
      <c r="N17" s="503">
        <v>0</v>
      </c>
      <c r="O17" s="339">
        <v>0</v>
      </c>
      <c r="P17" s="339">
        <v>0</v>
      </c>
      <c r="Q17" s="1077" t="s">
        <v>367</v>
      </c>
      <c r="R17" s="1077"/>
      <c r="S17" s="248"/>
    </row>
    <row r="18" spans="1:19" ht="15.75">
      <c r="A18" s="1367" t="s">
        <v>65</v>
      </c>
      <c r="B18" s="1367"/>
      <c r="C18" s="339">
        <v>3</v>
      </c>
      <c r="D18" s="339">
        <v>0</v>
      </c>
      <c r="E18" s="339">
        <v>5</v>
      </c>
      <c r="F18" s="339">
        <v>41</v>
      </c>
      <c r="G18" s="339">
        <v>8</v>
      </c>
      <c r="H18" s="339">
        <v>35</v>
      </c>
      <c r="I18" s="339">
        <v>11</v>
      </c>
      <c r="J18" s="339">
        <v>27</v>
      </c>
      <c r="K18" s="339">
        <v>12</v>
      </c>
      <c r="L18" s="339">
        <v>24</v>
      </c>
      <c r="M18" s="339">
        <v>14</v>
      </c>
      <c r="N18" s="503">
        <v>25</v>
      </c>
      <c r="O18" s="339">
        <v>9</v>
      </c>
      <c r="P18" s="339">
        <v>27</v>
      </c>
      <c r="Q18" s="1077" t="s">
        <v>199</v>
      </c>
      <c r="R18" s="1077"/>
    </row>
    <row r="19" spans="1:19" ht="15.75">
      <c r="A19" s="1367" t="s">
        <v>113</v>
      </c>
      <c r="B19" s="1367"/>
      <c r="C19" s="339">
        <v>0</v>
      </c>
      <c r="D19" s="339">
        <v>5</v>
      </c>
      <c r="E19" s="339">
        <v>0</v>
      </c>
      <c r="F19" s="339">
        <v>37</v>
      </c>
      <c r="G19" s="339">
        <v>0</v>
      </c>
      <c r="H19" s="339">
        <v>30</v>
      </c>
      <c r="I19" s="339">
        <v>0</v>
      </c>
      <c r="J19" s="339">
        <v>34</v>
      </c>
      <c r="K19" s="339">
        <v>0</v>
      </c>
      <c r="L19" s="339">
        <v>42</v>
      </c>
      <c r="M19" s="339">
        <v>0</v>
      </c>
      <c r="N19" s="503">
        <v>33</v>
      </c>
      <c r="O19" s="339">
        <v>0</v>
      </c>
      <c r="P19" s="339">
        <v>22</v>
      </c>
      <c r="Q19" s="1077" t="s">
        <v>200</v>
      </c>
      <c r="R19" s="1077"/>
    </row>
    <row r="20" spans="1:19" ht="15.75">
      <c r="A20" s="1367" t="s">
        <v>114</v>
      </c>
      <c r="B20" s="1367"/>
      <c r="C20" s="339">
        <v>3</v>
      </c>
      <c r="D20" s="339">
        <v>7</v>
      </c>
      <c r="E20" s="339">
        <v>33</v>
      </c>
      <c r="F20" s="339">
        <v>131</v>
      </c>
      <c r="G20" s="339">
        <v>63</v>
      </c>
      <c r="H20" s="339">
        <v>69</v>
      </c>
      <c r="I20" s="339">
        <v>29</v>
      </c>
      <c r="J20" s="339">
        <v>179</v>
      </c>
      <c r="K20" s="339">
        <v>115</v>
      </c>
      <c r="L20" s="339">
        <v>155</v>
      </c>
      <c r="M20" s="339">
        <v>56</v>
      </c>
      <c r="N20" s="503">
        <v>158</v>
      </c>
      <c r="O20" s="339">
        <v>71</v>
      </c>
      <c r="P20" s="339">
        <v>140</v>
      </c>
      <c r="Q20" s="1077" t="s">
        <v>450</v>
      </c>
      <c r="R20" s="1077"/>
    </row>
    <row r="21" spans="1:19" ht="15.75">
      <c r="A21" s="1367" t="s">
        <v>137</v>
      </c>
      <c r="B21" s="1367"/>
      <c r="C21" s="339">
        <v>7</v>
      </c>
      <c r="D21" s="339">
        <v>0</v>
      </c>
      <c r="E21" s="339">
        <v>77</v>
      </c>
      <c r="F21" s="339">
        <v>0</v>
      </c>
      <c r="G21" s="339">
        <v>93</v>
      </c>
      <c r="H21" s="339">
        <v>0</v>
      </c>
      <c r="I21" s="339">
        <v>125</v>
      </c>
      <c r="J21" s="339">
        <v>0</v>
      </c>
      <c r="K21" s="339">
        <v>138</v>
      </c>
      <c r="L21" s="339">
        <v>0</v>
      </c>
      <c r="M21" s="339">
        <v>128</v>
      </c>
      <c r="N21" s="503">
        <v>0</v>
      </c>
      <c r="O21" s="339">
        <v>100</v>
      </c>
      <c r="P21" s="339">
        <v>0</v>
      </c>
      <c r="Q21" s="1077" t="s">
        <v>451</v>
      </c>
      <c r="R21" s="1077"/>
    </row>
    <row r="22" spans="1:19" ht="15.75">
      <c r="A22" s="1367" t="s">
        <v>69</v>
      </c>
      <c r="B22" s="1367"/>
      <c r="C22" s="339">
        <v>0</v>
      </c>
      <c r="D22" s="339">
        <v>1</v>
      </c>
      <c r="E22" s="339">
        <v>6</v>
      </c>
      <c r="F22" s="339">
        <v>29</v>
      </c>
      <c r="G22" s="339">
        <v>0</v>
      </c>
      <c r="H22" s="339">
        <v>1</v>
      </c>
      <c r="I22" s="339">
        <v>0</v>
      </c>
      <c r="J22" s="339">
        <v>41</v>
      </c>
      <c r="K22" s="339">
        <v>0</v>
      </c>
      <c r="L22" s="339">
        <v>37</v>
      </c>
      <c r="M22" s="339">
        <v>0</v>
      </c>
      <c r="N22" s="503">
        <v>19</v>
      </c>
      <c r="O22" s="339">
        <v>0</v>
      </c>
      <c r="P22" s="339">
        <v>25</v>
      </c>
      <c r="Q22" s="1077" t="s">
        <v>452</v>
      </c>
      <c r="R22" s="1077"/>
    </row>
    <row r="23" spans="1:19" ht="15.75">
      <c r="A23" s="1367" t="s">
        <v>70</v>
      </c>
      <c r="B23" s="1367"/>
      <c r="C23" s="339">
        <v>0</v>
      </c>
      <c r="D23" s="339">
        <v>0</v>
      </c>
      <c r="E23" s="339">
        <v>10</v>
      </c>
      <c r="F23" s="339">
        <v>1</v>
      </c>
      <c r="G23" s="339">
        <v>9</v>
      </c>
      <c r="H23" s="339">
        <v>19</v>
      </c>
      <c r="I23" s="339">
        <v>34</v>
      </c>
      <c r="J23" s="339">
        <v>23</v>
      </c>
      <c r="K23" s="339">
        <v>25</v>
      </c>
      <c r="L23" s="339">
        <v>21</v>
      </c>
      <c r="M23" s="339">
        <v>22</v>
      </c>
      <c r="N23" s="503">
        <v>24</v>
      </c>
      <c r="O23" s="339">
        <v>16</v>
      </c>
      <c r="P23" s="339">
        <v>19</v>
      </c>
      <c r="Q23" s="1077" t="s">
        <v>204</v>
      </c>
      <c r="R23" s="1077"/>
    </row>
    <row r="24" spans="1:19" ht="15.75">
      <c r="A24" s="1367" t="s">
        <v>71</v>
      </c>
      <c r="B24" s="1367"/>
      <c r="C24" s="339">
        <v>0</v>
      </c>
      <c r="D24" s="339">
        <v>6</v>
      </c>
      <c r="E24" s="339">
        <v>0</v>
      </c>
      <c r="F24" s="339">
        <v>39</v>
      </c>
      <c r="G24" s="339">
        <v>0</v>
      </c>
      <c r="H24" s="339">
        <v>3</v>
      </c>
      <c r="I24" s="339">
        <v>0</v>
      </c>
      <c r="J24" s="339">
        <v>51</v>
      </c>
      <c r="K24" s="339">
        <v>0</v>
      </c>
      <c r="L24" s="339">
        <v>44</v>
      </c>
      <c r="M24" s="339">
        <v>0</v>
      </c>
      <c r="N24" s="503">
        <v>47</v>
      </c>
      <c r="O24" s="339">
        <v>0</v>
      </c>
      <c r="P24" s="339">
        <v>41</v>
      </c>
      <c r="Q24" s="1077" t="s">
        <v>205</v>
      </c>
      <c r="R24" s="1077"/>
    </row>
    <row r="25" spans="1:19" ht="15.75">
      <c r="A25" s="1367" t="s">
        <v>72</v>
      </c>
      <c r="B25" s="1367"/>
      <c r="C25" s="339">
        <v>0</v>
      </c>
      <c r="D25" s="339">
        <v>0</v>
      </c>
      <c r="E25" s="339">
        <v>27</v>
      </c>
      <c r="F25" s="339">
        <v>47</v>
      </c>
      <c r="G25" s="339">
        <v>32</v>
      </c>
      <c r="H25" s="339">
        <v>36</v>
      </c>
      <c r="I25" s="339">
        <v>30</v>
      </c>
      <c r="J25" s="339">
        <v>34</v>
      </c>
      <c r="K25" s="339">
        <v>25</v>
      </c>
      <c r="L25" s="339">
        <v>43</v>
      </c>
      <c r="M25" s="339">
        <v>28</v>
      </c>
      <c r="N25" s="503">
        <v>34</v>
      </c>
      <c r="O25" s="339">
        <v>17</v>
      </c>
      <c r="P25" s="339">
        <v>18</v>
      </c>
      <c r="Q25" s="1077" t="s">
        <v>206</v>
      </c>
      <c r="R25" s="1077"/>
    </row>
    <row r="26" spans="1:19" ht="15.75">
      <c r="A26" s="1375" t="s">
        <v>73</v>
      </c>
      <c r="B26" s="1375"/>
      <c r="C26" s="506">
        <v>11</v>
      </c>
      <c r="D26" s="506">
        <v>6</v>
      </c>
      <c r="E26" s="506">
        <v>61</v>
      </c>
      <c r="F26" s="506">
        <v>25</v>
      </c>
      <c r="G26" s="506">
        <v>70</v>
      </c>
      <c r="H26" s="506">
        <v>32</v>
      </c>
      <c r="I26" s="506">
        <v>71</v>
      </c>
      <c r="J26" s="506">
        <v>33</v>
      </c>
      <c r="K26" s="506">
        <v>72</v>
      </c>
      <c r="L26" s="506">
        <v>35</v>
      </c>
      <c r="M26" s="506">
        <v>70</v>
      </c>
      <c r="N26" s="521">
        <v>34</v>
      </c>
      <c r="O26" s="506">
        <v>63</v>
      </c>
      <c r="P26" s="506">
        <v>26</v>
      </c>
      <c r="Q26" s="1128" t="s">
        <v>382</v>
      </c>
      <c r="R26" s="1128"/>
    </row>
    <row r="27" spans="1:19" ht="15.75">
      <c r="A27" s="1405" t="s">
        <v>32</v>
      </c>
      <c r="B27" s="1090"/>
      <c r="C27" s="522">
        <f>SUM(C8:C26)</f>
        <v>31</v>
      </c>
      <c r="D27" s="522">
        <f t="shared" ref="D27:P27" si="0">SUM(D8:D26)</f>
        <v>41</v>
      </c>
      <c r="E27" s="522">
        <f t="shared" si="0"/>
        <v>329</v>
      </c>
      <c r="F27" s="522">
        <f t="shared" si="0"/>
        <v>619</v>
      </c>
      <c r="G27" s="522">
        <f t="shared" si="0"/>
        <v>404</v>
      </c>
      <c r="H27" s="522">
        <f t="shared" si="0"/>
        <v>444</v>
      </c>
      <c r="I27" s="522">
        <f t="shared" si="0"/>
        <v>432</v>
      </c>
      <c r="J27" s="522">
        <f t="shared" si="0"/>
        <v>731</v>
      </c>
      <c r="K27" s="522">
        <f t="shared" si="0"/>
        <v>503</v>
      </c>
      <c r="L27" s="522">
        <f t="shared" si="0"/>
        <v>735</v>
      </c>
      <c r="M27" s="522">
        <f t="shared" si="0"/>
        <v>440</v>
      </c>
      <c r="N27" s="522">
        <f t="shared" si="0"/>
        <v>675</v>
      </c>
      <c r="O27" s="522">
        <f t="shared" si="0"/>
        <v>379</v>
      </c>
      <c r="P27" s="522">
        <f t="shared" si="0"/>
        <v>673</v>
      </c>
      <c r="Q27" s="499" t="s">
        <v>181</v>
      </c>
      <c r="R27" s="499"/>
    </row>
    <row r="81" spans="3:15"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251"/>
      <c r="O81" s="187"/>
    </row>
    <row r="82" spans="3:15"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251"/>
      <c r="O82" s="187"/>
    </row>
    <row r="83" spans="3:15"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251"/>
      <c r="O83" s="187"/>
    </row>
    <row r="84" spans="3:15"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251"/>
      <c r="O84" s="187"/>
    </row>
  </sheetData>
  <mergeCells count="20">
    <mergeCell ref="A11:A16"/>
    <mergeCell ref="R11:R16"/>
    <mergeCell ref="Q4:R7"/>
    <mergeCell ref="A2:R2"/>
    <mergeCell ref="A1:Q1"/>
    <mergeCell ref="A4:B7"/>
    <mergeCell ref="C4:D4"/>
    <mergeCell ref="C5:D5"/>
    <mergeCell ref="E4:F4"/>
    <mergeCell ref="G4:H4"/>
    <mergeCell ref="I4:J4"/>
    <mergeCell ref="K4:L4"/>
    <mergeCell ref="M4:N4"/>
    <mergeCell ref="O4:P4"/>
    <mergeCell ref="E5:F5"/>
    <mergeCell ref="G5:H5"/>
    <mergeCell ref="I5:J5"/>
    <mergeCell ref="K5:L5"/>
    <mergeCell ref="M5:N5"/>
    <mergeCell ref="O5:P5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>
  <dimension ref="A1:S115"/>
  <sheetViews>
    <sheetView rightToLeft="1" workbookViewId="0">
      <selection activeCell="A3" sqref="A3:O28"/>
    </sheetView>
  </sheetViews>
  <sheetFormatPr defaultRowHeight="12.75"/>
  <cols>
    <col min="14" max="14" width="14.28515625" customWidth="1"/>
  </cols>
  <sheetData>
    <row r="1" spans="1:17"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17"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3" spans="1:17" ht="18.75" thickBot="1">
      <c r="A3" s="1361" t="s">
        <v>549</v>
      </c>
      <c r="B3" s="1361"/>
      <c r="C3" s="1361"/>
      <c r="D3" s="1361"/>
      <c r="E3" s="1361"/>
      <c r="F3" s="1361"/>
      <c r="G3" s="1361"/>
      <c r="H3" s="1361"/>
      <c r="I3" s="1361"/>
      <c r="J3" s="1361"/>
      <c r="K3" s="1361"/>
      <c r="L3" s="1361"/>
      <c r="M3" s="1361"/>
      <c r="N3" s="1325" t="s">
        <v>550</v>
      </c>
      <c r="O3" s="1325"/>
      <c r="P3" s="99"/>
      <c r="Q3" s="99"/>
    </row>
    <row r="4" spans="1:17" ht="18.75" thickTop="1">
      <c r="A4" s="1576" t="s">
        <v>115</v>
      </c>
      <c r="B4" s="1576"/>
      <c r="C4" s="1399" t="s">
        <v>144</v>
      </c>
      <c r="D4" s="1399"/>
      <c r="E4" s="1399" t="s">
        <v>145</v>
      </c>
      <c r="F4" s="1399"/>
      <c r="G4" s="1399" t="s">
        <v>146</v>
      </c>
      <c r="H4" s="1399"/>
      <c r="I4" s="1399" t="s">
        <v>147</v>
      </c>
      <c r="J4" s="1399"/>
      <c r="K4" s="1399" t="s">
        <v>32</v>
      </c>
      <c r="L4" s="1399"/>
      <c r="M4" s="1399"/>
      <c r="N4" s="1576" t="s">
        <v>180</v>
      </c>
      <c r="O4" s="1576"/>
      <c r="P4" s="99"/>
      <c r="Q4" s="99"/>
    </row>
    <row r="5" spans="1:17" ht="18">
      <c r="A5" s="1555"/>
      <c r="B5" s="1555"/>
      <c r="C5" s="1363" t="s">
        <v>229</v>
      </c>
      <c r="D5" s="1363"/>
      <c r="E5" s="1363" t="s">
        <v>230</v>
      </c>
      <c r="F5" s="1363"/>
      <c r="G5" s="1363" t="s">
        <v>231</v>
      </c>
      <c r="H5" s="1363"/>
      <c r="I5" s="1363" t="s">
        <v>239</v>
      </c>
      <c r="J5" s="1363"/>
      <c r="K5" s="1363" t="s">
        <v>181</v>
      </c>
      <c r="L5" s="1363"/>
      <c r="M5" s="1363"/>
      <c r="N5" s="1555"/>
      <c r="O5" s="1555"/>
      <c r="P5" s="99"/>
      <c r="Q5" s="99"/>
    </row>
    <row r="6" spans="1:17" ht="18">
      <c r="A6" s="1555"/>
      <c r="B6" s="1555"/>
      <c r="C6" s="628" t="s">
        <v>33</v>
      </c>
      <c r="D6" s="628" t="s">
        <v>34</v>
      </c>
      <c r="E6" s="628" t="s">
        <v>33</v>
      </c>
      <c r="F6" s="628" t="s">
        <v>34</v>
      </c>
      <c r="G6" s="628" t="s">
        <v>33</v>
      </c>
      <c r="H6" s="628" t="s">
        <v>34</v>
      </c>
      <c r="I6" s="628" t="s">
        <v>33</v>
      </c>
      <c r="J6" s="628" t="s">
        <v>34</v>
      </c>
      <c r="K6" s="628" t="s">
        <v>33</v>
      </c>
      <c r="L6" s="628" t="s">
        <v>34</v>
      </c>
      <c r="M6" s="628" t="s">
        <v>32</v>
      </c>
      <c r="N6" s="1555"/>
      <c r="O6" s="1555"/>
      <c r="P6" s="99"/>
      <c r="Q6" s="99"/>
    </row>
    <row r="7" spans="1:17" ht="18">
      <c r="A7" s="1555"/>
      <c r="B7" s="1555"/>
      <c r="C7" s="628" t="s">
        <v>186</v>
      </c>
      <c r="D7" s="628" t="s">
        <v>185</v>
      </c>
      <c r="E7" s="628" t="s">
        <v>186</v>
      </c>
      <c r="F7" s="628" t="s">
        <v>185</v>
      </c>
      <c r="G7" s="628" t="s">
        <v>260</v>
      </c>
      <c r="H7" s="628" t="s">
        <v>185</v>
      </c>
      <c r="I7" s="628" t="s">
        <v>186</v>
      </c>
      <c r="J7" s="628" t="s">
        <v>185</v>
      </c>
      <c r="K7" s="628" t="s">
        <v>186</v>
      </c>
      <c r="L7" s="628" t="s">
        <v>185</v>
      </c>
      <c r="M7" s="628" t="s">
        <v>181</v>
      </c>
      <c r="N7" s="1555"/>
      <c r="O7" s="1555"/>
      <c r="P7" s="99"/>
      <c r="Q7" s="99"/>
    </row>
    <row r="8" spans="1:17" ht="18.75" thickBot="1">
      <c r="A8" s="1577"/>
      <c r="B8" s="1577"/>
      <c r="C8" s="523"/>
      <c r="D8" s="523"/>
      <c r="E8" s="523"/>
      <c r="F8" s="523"/>
      <c r="G8" s="523"/>
      <c r="H8" s="523"/>
      <c r="I8" s="523"/>
      <c r="J8" s="523"/>
      <c r="K8" s="523"/>
      <c r="L8" s="523"/>
      <c r="M8" s="523"/>
      <c r="N8" s="1577"/>
      <c r="O8" s="1577"/>
      <c r="P8" s="99"/>
      <c r="Q8" s="99"/>
    </row>
    <row r="9" spans="1:17" ht="18.75" thickTop="1">
      <c r="A9" s="502" t="s">
        <v>54</v>
      </c>
      <c r="B9" s="502"/>
      <c r="C9" s="525">
        <v>0</v>
      </c>
      <c r="D9" s="525">
        <v>0</v>
      </c>
      <c r="E9" s="525">
        <v>0</v>
      </c>
      <c r="F9" s="525">
        <v>0</v>
      </c>
      <c r="G9" s="525">
        <v>0</v>
      </c>
      <c r="H9" s="525">
        <v>0</v>
      </c>
      <c r="I9" s="525">
        <v>0</v>
      </c>
      <c r="J9" s="525">
        <v>0</v>
      </c>
      <c r="K9" s="525">
        <v>0</v>
      </c>
      <c r="L9" s="525">
        <v>0</v>
      </c>
      <c r="M9" s="525">
        <v>0</v>
      </c>
      <c r="N9" s="1078" t="s">
        <v>449</v>
      </c>
      <c r="O9" s="1078"/>
      <c r="P9" s="99"/>
      <c r="Q9" s="99"/>
    </row>
    <row r="10" spans="1:17" ht="18">
      <c r="A10" s="1367" t="s">
        <v>55</v>
      </c>
      <c r="B10" s="1367"/>
      <c r="C10" s="518">
        <v>0</v>
      </c>
      <c r="D10" s="518">
        <v>55</v>
      </c>
      <c r="E10" s="518">
        <v>0</v>
      </c>
      <c r="F10" s="518">
        <v>25</v>
      </c>
      <c r="G10" s="518">
        <v>0</v>
      </c>
      <c r="H10" s="518">
        <v>11</v>
      </c>
      <c r="I10" s="518">
        <v>0</v>
      </c>
      <c r="J10" s="518">
        <v>1</v>
      </c>
      <c r="K10" s="518">
        <v>9</v>
      </c>
      <c r="L10" s="518">
        <v>470</v>
      </c>
      <c r="M10" s="518">
        <v>479</v>
      </c>
      <c r="N10" s="1077" t="s">
        <v>191</v>
      </c>
      <c r="O10" s="1077"/>
      <c r="P10" s="99"/>
      <c r="Q10" s="99"/>
    </row>
    <row r="11" spans="1:17" ht="18">
      <c r="A11" s="1367" t="s">
        <v>56</v>
      </c>
      <c r="B11" s="1367"/>
      <c r="C11" s="518">
        <v>12</v>
      </c>
      <c r="D11" s="518">
        <v>3</v>
      </c>
      <c r="E11" s="518">
        <v>8</v>
      </c>
      <c r="F11" s="518">
        <v>1</v>
      </c>
      <c r="G11" s="518">
        <v>0</v>
      </c>
      <c r="H11" s="518">
        <v>0</v>
      </c>
      <c r="I11" s="518">
        <v>0</v>
      </c>
      <c r="J11" s="518">
        <v>0</v>
      </c>
      <c r="K11" s="518">
        <v>126</v>
      </c>
      <c r="L11" s="518">
        <v>112</v>
      </c>
      <c r="M11" s="518">
        <v>238</v>
      </c>
      <c r="N11" s="1077" t="s">
        <v>192</v>
      </c>
      <c r="O11" s="1077"/>
      <c r="P11" s="99"/>
      <c r="Q11" s="99"/>
    </row>
    <row r="12" spans="1:17" ht="29.25" customHeight="1">
      <c r="A12" s="1562" t="s">
        <v>461</v>
      </c>
      <c r="B12" s="535" t="s">
        <v>344</v>
      </c>
      <c r="C12" s="518">
        <v>0</v>
      </c>
      <c r="D12" s="518">
        <v>21</v>
      </c>
      <c r="E12" s="518">
        <v>0</v>
      </c>
      <c r="F12" s="518">
        <v>3</v>
      </c>
      <c r="G12" s="518">
        <v>0</v>
      </c>
      <c r="H12" s="518">
        <v>1</v>
      </c>
      <c r="I12" s="518">
        <v>0</v>
      </c>
      <c r="J12" s="518">
        <v>0</v>
      </c>
      <c r="K12" s="518">
        <v>0</v>
      </c>
      <c r="L12" s="518">
        <v>511</v>
      </c>
      <c r="M12" s="518">
        <v>511</v>
      </c>
      <c r="N12" s="204" t="s">
        <v>453</v>
      </c>
      <c r="O12" s="1441" t="s">
        <v>179</v>
      </c>
      <c r="P12" s="99"/>
      <c r="Q12" s="99"/>
    </row>
    <row r="13" spans="1:17" ht="18">
      <c r="A13" s="1563"/>
      <c r="B13" s="535" t="s">
        <v>345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235</v>
      </c>
      <c r="M13" s="518">
        <v>235</v>
      </c>
      <c r="N13" s="204" t="s">
        <v>454</v>
      </c>
      <c r="O13" s="1442"/>
      <c r="P13" s="99"/>
      <c r="Q13" s="99"/>
    </row>
    <row r="14" spans="1:17" ht="18">
      <c r="A14" s="1563"/>
      <c r="B14" s="535" t="s">
        <v>346</v>
      </c>
      <c r="C14" s="518">
        <v>13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343</v>
      </c>
      <c r="L14" s="518">
        <v>0</v>
      </c>
      <c r="M14" s="518">
        <v>343</v>
      </c>
      <c r="N14" s="204" t="s">
        <v>455</v>
      </c>
      <c r="O14" s="1442"/>
      <c r="P14" s="99"/>
      <c r="Q14" s="99"/>
    </row>
    <row r="15" spans="1:17" ht="18">
      <c r="A15" s="1563"/>
      <c r="B15" s="535" t="s">
        <v>341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204" t="s">
        <v>456</v>
      </c>
      <c r="O15" s="1442"/>
      <c r="P15" s="99"/>
      <c r="Q15" s="99"/>
    </row>
    <row r="16" spans="1:17" ht="18">
      <c r="A16" s="1563"/>
      <c r="B16" s="535" t="s">
        <v>342</v>
      </c>
      <c r="C16" s="518">
        <v>0</v>
      </c>
      <c r="D16" s="518">
        <v>4</v>
      </c>
      <c r="E16" s="518">
        <v>0</v>
      </c>
      <c r="F16" s="518">
        <v>1</v>
      </c>
      <c r="G16" s="518">
        <v>0</v>
      </c>
      <c r="H16" s="518">
        <v>0</v>
      </c>
      <c r="I16" s="518">
        <v>0</v>
      </c>
      <c r="J16" s="518">
        <v>0</v>
      </c>
      <c r="K16" s="518">
        <v>122</v>
      </c>
      <c r="L16" s="518">
        <v>85</v>
      </c>
      <c r="M16" s="518">
        <v>207</v>
      </c>
      <c r="N16" s="204" t="s">
        <v>457</v>
      </c>
      <c r="O16" s="1442"/>
      <c r="P16" s="99"/>
      <c r="Q16" s="99"/>
    </row>
    <row r="17" spans="1:19" ht="18">
      <c r="A17" s="1565"/>
      <c r="B17" s="536" t="s">
        <v>343</v>
      </c>
      <c r="C17" s="526">
        <v>7</v>
      </c>
      <c r="D17" s="526">
        <v>11</v>
      </c>
      <c r="E17" s="526">
        <v>3</v>
      </c>
      <c r="F17" s="526">
        <v>1</v>
      </c>
      <c r="G17" s="526">
        <v>0</v>
      </c>
      <c r="H17" s="526">
        <v>1</v>
      </c>
      <c r="I17" s="526">
        <v>0</v>
      </c>
      <c r="J17" s="526">
        <v>0</v>
      </c>
      <c r="K17" s="526">
        <v>162</v>
      </c>
      <c r="L17" s="526">
        <v>529</v>
      </c>
      <c r="M17" s="526">
        <v>691</v>
      </c>
      <c r="N17" s="204" t="s">
        <v>458</v>
      </c>
      <c r="O17" s="1443"/>
      <c r="P17" s="99"/>
      <c r="Q17" s="99"/>
      <c r="R17" s="248"/>
      <c r="S17" s="248"/>
    </row>
    <row r="18" spans="1:19" ht="15.75">
      <c r="A18" s="524" t="s">
        <v>64</v>
      </c>
      <c r="B18" s="633"/>
      <c r="C18" s="526">
        <v>0</v>
      </c>
      <c r="D18" s="526">
        <v>0</v>
      </c>
      <c r="E18" s="526">
        <v>0</v>
      </c>
      <c r="F18" s="526">
        <v>0</v>
      </c>
      <c r="G18" s="526">
        <v>0</v>
      </c>
      <c r="H18" s="526">
        <v>0</v>
      </c>
      <c r="I18" s="526">
        <v>0</v>
      </c>
      <c r="J18" s="526">
        <v>0</v>
      </c>
      <c r="K18" s="526">
        <v>0</v>
      </c>
      <c r="L18" s="526">
        <v>0</v>
      </c>
      <c r="M18" s="526">
        <v>0</v>
      </c>
      <c r="N18" s="1077" t="s">
        <v>367</v>
      </c>
      <c r="O18" s="1077"/>
      <c r="R18" s="267"/>
    </row>
    <row r="19" spans="1:19" ht="18">
      <c r="A19" s="1367" t="s">
        <v>65</v>
      </c>
      <c r="B19" s="1367"/>
      <c r="C19" s="518">
        <v>7</v>
      </c>
      <c r="D19" s="518">
        <v>16</v>
      </c>
      <c r="E19" s="518">
        <v>0</v>
      </c>
      <c r="F19" s="518">
        <v>7</v>
      </c>
      <c r="G19" s="518">
        <v>4</v>
      </c>
      <c r="H19" s="518">
        <v>1</v>
      </c>
      <c r="I19" s="518">
        <v>2</v>
      </c>
      <c r="J19" s="518">
        <v>0</v>
      </c>
      <c r="K19" s="518">
        <v>75</v>
      </c>
      <c r="L19" s="518">
        <v>203</v>
      </c>
      <c r="M19" s="518">
        <v>278</v>
      </c>
      <c r="N19" s="1077" t="s">
        <v>199</v>
      </c>
      <c r="O19" s="1077"/>
      <c r="P19" s="99"/>
      <c r="Q19" s="99"/>
    </row>
    <row r="20" spans="1:19" ht="18">
      <c r="A20" s="1367" t="s">
        <v>113</v>
      </c>
      <c r="B20" s="1367"/>
      <c r="C20" s="518">
        <v>0</v>
      </c>
      <c r="D20" s="518">
        <v>6</v>
      </c>
      <c r="E20" s="518">
        <v>0</v>
      </c>
      <c r="F20" s="518">
        <v>4</v>
      </c>
      <c r="G20" s="518">
        <v>0</v>
      </c>
      <c r="H20" s="518">
        <v>0</v>
      </c>
      <c r="I20" s="518">
        <v>0</v>
      </c>
      <c r="J20" s="518">
        <v>0</v>
      </c>
      <c r="K20" s="518">
        <v>0</v>
      </c>
      <c r="L20" s="518">
        <v>213</v>
      </c>
      <c r="M20" s="518">
        <v>213</v>
      </c>
      <c r="N20" s="1077" t="s">
        <v>200</v>
      </c>
      <c r="O20" s="1077"/>
      <c r="P20" s="99"/>
      <c r="Q20" s="99"/>
    </row>
    <row r="21" spans="1:19" ht="18">
      <c r="A21" s="1367" t="s">
        <v>114</v>
      </c>
      <c r="B21" s="1367"/>
      <c r="C21" s="518">
        <v>21</v>
      </c>
      <c r="D21" s="518">
        <v>80</v>
      </c>
      <c r="E21" s="518">
        <v>7</v>
      </c>
      <c r="F21" s="518">
        <v>5</v>
      </c>
      <c r="G21" s="518">
        <v>2</v>
      </c>
      <c r="H21" s="518">
        <v>1</v>
      </c>
      <c r="I21" s="518">
        <v>1</v>
      </c>
      <c r="J21" s="518">
        <v>1</v>
      </c>
      <c r="K21" s="518">
        <v>401</v>
      </c>
      <c r="L21" s="518">
        <v>926</v>
      </c>
      <c r="M21" s="518">
        <v>1327</v>
      </c>
      <c r="N21" s="1077" t="s">
        <v>450</v>
      </c>
      <c r="O21" s="1077"/>
      <c r="P21" s="99"/>
      <c r="Q21" s="99"/>
    </row>
    <row r="22" spans="1:19" ht="18">
      <c r="A22" s="1367" t="s">
        <v>137</v>
      </c>
      <c r="B22" s="1367"/>
      <c r="C22" s="518">
        <v>47</v>
      </c>
      <c r="D22" s="518">
        <v>0</v>
      </c>
      <c r="E22" s="518">
        <v>19</v>
      </c>
      <c r="F22" s="518">
        <v>0</v>
      </c>
      <c r="G22" s="518">
        <v>6</v>
      </c>
      <c r="H22" s="518">
        <v>0</v>
      </c>
      <c r="I22" s="518">
        <v>1</v>
      </c>
      <c r="J22" s="518">
        <v>0</v>
      </c>
      <c r="K22" s="518">
        <v>741</v>
      </c>
      <c r="L22" s="518">
        <v>0</v>
      </c>
      <c r="M22" s="518">
        <v>741</v>
      </c>
      <c r="N22" s="1077" t="s">
        <v>451</v>
      </c>
      <c r="O22" s="1077"/>
      <c r="P22" s="99"/>
      <c r="Q22" s="99"/>
    </row>
    <row r="23" spans="1:19" ht="18">
      <c r="A23" s="1367" t="s">
        <v>69</v>
      </c>
      <c r="B23" s="1367"/>
      <c r="C23" s="518">
        <v>0</v>
      </c>
      <c r="D23" s="518">
        <v>3</v>
      </c>
      <c r="E23" s="518">
        <v>0</v>
      </c>
      <c r="F23" s="518">
        <v>2</v>
      </c>
      <c r="G23" s="518">
        <v>0</v>
      </c>
      <c r="H23" s="518">
        <v>0</v>
      </c>
      <c r="I23" s="518">
        <v>0</v>
      </c>
      <c r="J23" s="518">
        <v>0</v>
      </c>
      <c r="K23" s="518">
        <v>6</v>
      </c>
      <c r="L23" s="518">
        <v>158</v>
      </c>
      <c r="M23" s="518">
        <v>164</v>
      </c>
      <c r="N23" s="1077" t="s">
        <v>452</v>
      </c>
      <c r="O23" s="1077"/>
      <c r="P23" s="99"/>
      <c r="Q23" s="99"/>
    </row>
    <row r="24" spans="1:19" ht="18">
      <c r="A24" s="1367" t="s">
        <v>70</v>
      </c>
      <c r="B24" s="1367"/>
      <c r="C24" s="518">
        <v>4</v>
      </c>
      <c r="D24" s="518">
        <v>17</v>
      </c>
      <c r="E24" s="518">
        <v>4</v>
      </c>
      <c r="F24" s="518">
        <v>17</v>
      </c>
      <c r="G24" s="518">
        <v>0</v>
      </c>
      <c r="H24" s="518">
        <v>0</v>
      </c>
      <c r="I24" s="518">
        <v>0</v>
      </c>
      <c r="J24" s="518">
        <v>0</v>
      </c>
      <c r="K24" s="518">
        <v>124</v>
      </c>
      <c r="L24" s="518">
        <v>141</v>
      </c>
      <c r="M24" s="518">
        <v>265</v>
      </c>
      <c r="N24" s="1077" t="s">
        <v>204</v>
      </c>
      <c r="O24" s="1077"/>
      <c r="P24" s="99"/>
      <c r="Q24" s="99"/>
    </row>
    <row r="25" spans="1:19" ht="18">
      <c r="A25" s="1367" t="s">
        <v>71</v>
      </c>
      <c r="B25" s="1367"/>
      <c r="C25" s="518">
        <v>0</v>
      </c>
      <c r="D25" s="518">
        <v>39</v>
      </c>
      <c r="E25" s="518">
        <v>0</v>
      </c>
      <c r="F25" s="518">
        <v>1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271</v>
      </c>
      <c r="M25" s="518">
        <v>271</v>
      </c>
      <c r="N25" s="1077" t="s">
        <v>205</v>
      </c>
      <c r="O25" s="1077"/>
      <c r="P25" s="99"/>
      <c r="Q25" s="99"/>
    </row>
    <row r="26" spans="1:19" ht="18">
      <c r="A26" s="1367" t="s">
        <v>72</v>
      </c>
      <c r="B26" s="1367"/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159</v>
      </c>
      <c r="L26" s="518">
        <v>212</v>
      </c>
      <c r="M26" s="518">
        <v>371</v>
      </c>
      <c r="N26" s="1077" t="s">
        <v>206</v>
      </c>
      <c r="O26" s="1077"/>
      <c r="P26" s="99"/>
      <c r="Q26" s="99"/>
    </row>
    <row r="27" spans="1:19" ht="18">
      <c r="A27" s="1406" t="s">
        <v>73</v>
      </c>
      <c r="B27" s="1406"/>
      <c r="C27" s="527">
        <v>0</v>
      </c>
      <c r="D27" s="527">
        <v>9</v>
      </c>
      <c r="E27" s="527">
        <v>0</v>
      </c>
      <c r="F27" s="527">
        <v>3</v>
      </c>
      <c r="G27" s="527">
        <v>0</v>
      </c>
      <c r="H27" s="527">
        <v>0</v>
      </c>
      <c r="I27" s="527">
        <v>0</v>
      </c>
      <c r="J27" s="527">
        <v>0</v>
      </c>
      <c r="K27" s="527">
        <v>418</v>
      </c>
      <c r="L27" s="527">
        <v>203</v>
      </c>
      <c r="M27" s="527">
        <v>621</v>
      </c>
      <c r="N27" s="1089" t="s">
        <v>382</v>
      </c>
      <c r="O27" s="1089"/>
      <c r="P27" s="99"/>
      <c r="Q27" s="99"/>
    </row>
    <row r="28" spans="1:19" ht="18">
      <c r="A28" s="500" t="s">
        <v>32</v>
      </c>
      <c r="B28" s="500"/>
      <c r="C28" s="629">
        <f>SUM(C9:C27)</f>
        <v>111</v>
      </c>
      <c r="D28" s="629">
        <f t="shared" ref="D28:J28" si="0">SUM(D9:D27)</f>
        <v>264</v>
      </c>
      <c r="E28" s="629">
        <f t="shared" si="0"/>
        <v>41</v>
      </c>
      <c r="F28" s="629">
        <f t="shared" si="0"/>
        <v>70</v>
      </c>
      <c r="G28" s="629">
        <f t="shared" si="0"/>
        <v>12</v>
      </c>
      <c r="H28" s="629">
        <f t="shared" si="0"/>
        <v>15</v>
      </c>
      <c r="I28" s="629">
        <f t="shared" si="0"/>
        <v>4</v>
      </c>
      <c r="J28" s="629">
        <f t="shared" si="0"/>
        <v>2</v>
      </c>
      <c r="K28" s="629">
        <f t="shared" ref="K28" si="1">SUM(K9:K27)</f>
        <v>2686</v>
      </c>
      <c r="L28" s="629">
        <f t="shared" ref="L28" si="2">SUM(L9:L27)</f>
        <v>4269</v>
      </c>
      <c r="M28" s="629">
        <f t="shared" ref="M28" si="3">SUM(M9:M27)</f>
        <v>6955</v>
      </c>
      <c r="N28" s="632" t="s">
        <v>181</v>
      </c>
      <c r="O28" s="632"/>
      <c r="P28" s="99"/>
      <c r="Q28" s="99"/>
    </row>
    <row r="112" spans="3:15"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spans="3:15"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spans="3:15"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spans="3:15"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</sheetData>
  <mergeCells count="4">
    <mergeCell ref="O12:O17"/>
    <mergeCell ref="A12:A17"/>
    <mergeCell ref="A4:B8"/>
    <mergeCell ref="N4:O8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>
  <dimension ref="A2:W116"/>
  <sheetViews>
    <sheetView rightToLeft="1" workbookViewId="0">
      <selection activeCell="A3" sqref="A3:W21"/>
    </sheetView>
  </sheetViews>
  <sheetFormatPr defaultRowHeight="12.75"/>
  <cols>
    <col min="23" max="23" width="11.140625" customWidth="1"/>
  </cols>
  <sheetData>
    <row r="2" spans="1:23"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</row>
    <row r="3" spans="1:23" ht="18">
      <c r="A3" s="1490" t="s">
        <v>394</v>
      </c>
      <c r="B3" s="1490"/>
      <c r="C3" s="1490"/>
      <c r="D3" s="1490"/>
      <c r="E3" s="1490"/>
      <c r="F3" s="1490"/>
      <c r="G3" s="1490"/>
      <c r="H3" s="1490"/>
      <c r="I3" s="1490"/>
      <c r="J3" s="1490"/>
      <c r="K3" s="1490"/>
      <c r="L3" s="1490"/>
      <c r="M3" s="1490"/>
      <c r="N3" s="1490"/>
      <c r="O3" s="1490"/>
      <c r="P3" s="1490"/>
      <c r="Q3" s="1490"/>
      <c r="R3" s="1490"/>
      <c r="S3" s="1490"/>
      <c r="T3" s="1490"/>
      <c r="U3" s="1490"/>
      <c r="V3" s="1490"/>
      <c r="W3" s="1490"/>
    </row>
    <row r="4" spans="1:23" ht="18">
      <c r="A4" s="1481" t="s">
        <v>598</v>
      </c>
      <c r="B4" s="1481"/>
      <c r="C4" s="1481"/>
      <c r="D4" s="1481"/>
      <c r="E4" s="1481"/>
      <c r="F4" s="1481"/>
      <c r="G4" s="1481"/>
      <c r="H4" s="1481"/>
      <c r="I4" s="1481"/>
      <c r="J4" s="1481"/>
      <c r="K4" s="1481"/>
      <c r="L4" s="1481"/>
      <c r="M4" s="1481"/>
      <c r="N4" s="1481"/>
      <c r="O4" s="1481"/>
      <c r="P4" s="1481"/>
      <c r="Q4" s="1481"/>
      <c r="R4" s="1481"/>
      <c r="S4" s="1481"/>
      <c r="T4" s="1481"/>
      <c r="U4" s="1481"/>
      <c r="V4" s="1481"/>
      <c r="W4" s="1481"/>
    </row>
    <row r="5" spans="1:23" ht="18.75" thickBot="1">
      <c r="A5" s="1527" t="s">
        <v>551</v>
      </c>
      <c r="B5" s="1527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100"/>
      <c r="O5" s="100"/>
      <c r="P5" s="100"/>
      <c r="Q5" s="100"/>
      <c r="R5" s="100"/>
      <c r="S5" s="100"/>
      <c r="T5" s="1527" t="s">
        <v>552</v>
      </c>
      <c r="U5" s="1527"/>
      <c r="V5" s="1192"/>
      <c r="W5" s="1192"/>
    </row>
    <row r="6" spans="1:23" ht="18" customHeight="1" thickTop="1">
      <c r="A6" s="1559" t="s">
        <v>25</v>
      </c>
      <c r="B6" s="1487" t="s">
        <v>26</v>
      </c>
      <c r="C6" s="1487"/>
      <c r="D6" s="1487"/>
      <c r="E6" s="1487" t="s">
        <v>27</v>
      </c>
      <c r="F6" s="1487"/>
      <c r="G6" s="1487"/>
      <c r="H6" s="1487" t="s">
        <v>28</v>
      </c>
      <c r="I6" s="1487"/>
      <c r="J6" s="1487"/>
      <c r="K6" s="1487" t="s">
        <v>29</v>
      </c>
      <c r="L6" s="1487"/>
      <c r="M6" s="1487"/>
      <c r="N6" s="1487" t="s">
        <v>30</v>
      </c>
      <c r="O6" s="1487"/>
      <c r="P6" s="1487"/>
      <c r="Q6" s="1487" t="s">
        <v>31</v>
      </c>
      <c r="R6" s="1487"/>
      <c r="S6" s="1487"/>
      <c r="T6" s="1487" t="s">
        <v>32</v>
      </c>
      <c r="U6" s="1487"/>
      <c r="V6" s="1487"/>
      <c r="W6" s="1487" t="s">
        <v>234</v>
      </c>
    </row>
    <row r="7" spans="1:23" ht="15.75">
      <c r="A7" s="1560"/>
      <c r="B7" s="1488" t="s">
        <v>262</v>
      </c>
      <c r="C7" s="1488"/>
      <c r="D7" s="1488"/>
      <c r="E7" s="1488" t="s">
        <v>263</v>
      </c>
      <c r="F7" s="1488"/>
      <c r="G7" s="1488"/>
      <c r="H7" s="1488" t="s">
        <v>264</v>
      </c>
      <c r="I7" s="1488"/>
      <c r="J7" s="1488"/>
      <c r="K7" s="1488" t="s">
        <v>265</v>
      </c>
      <c r="L7" s="1488"/>
      <c r="M7" s="1488"/>
      <c r="N7" s="1488" t="s">
        <v>261</v>
      </c>
      <c r="O7" s="1488"/>
      <c r="P7" s="1488"/>
      <c r="Q7" s="1488" t="s">
        <v>266</v>
      </c>
      <c r="R7" s="1488"/>
      <c r="S7" s="1488"/>
      <c r="T7" s="1488" t="s">
        <v>181</v>
      </c>
      <c r="U7" s="1488"/>
      <c r="V7" s="1488"/>
      <c r="W7" s="1488"/>
    </row>
    <row r="8" spans="1:23" ht="15.75">
      <c r="A8" s="1560"/>
      <c r="B8" s="630" t="s">
        <v>33</v>
      </c>
      <c r="C8" s="631" t="s">
        <v>34</v>
      </c>
      <c r="D8" s="712" t="s">
        <v>35</v>
      </c>
      <c r="E8" s="630" t="s">
        <v>33</v>
      </c>
      <c r="F8" s="631" t="s">
        <v>34</v>
      </c>
      <c r="G8" s="712" t="s">
        <v>35</v>
      </c>
      <c r="H8" s="630" t="s">
        <v>33</v>
      </c>
      <c r="I8" s="631" t="s">
        <v>34</v>
      </c>
      <c r="J8" s="712" t="s">
        <v>35</v>
      </c>
      <c r="K8" s="630" t="s">
        <v>33</v>
      </c>
      <c r="L8" s="631" t="s">
        <v>34</v>
      </c>
      <c r="M8" s="712" t="s">
        <v>35</v>
      </c>
      <c r="N8" s="630" t="s">
        <v>33</v>
      </c>
      <c r="O8" s="631" t="s">
        <v>34</v>
      </c>
      <c r="P8" s="712" t="s">
        <v>35</v>
      </c>
      <c r="Q8" s="630" t="s">
        <v>33</v>
      </c>
      <c r="R8" s="631" t="s">
        <v>34</v>
      </c>
      <c r="S8" s="712" t="s">
        <v>35</v>
      </c>
      <c r="T8" s="630" t="s">
        <v>33</v>
      </c>
      <c r="U8" s="631" t="s">
        <v>34</v>
      </c>
      <c r="V8" s="712" t="s">
        <v>35</v>
      </c>
      <c r="W8" s="1488"/>
    </row>
    <row r="9" spans="1:23" ht="16.5" thickBot="1">
      <c r="A9" s="1561"/>
      <c r="B9" s="222" t="s">
        <v>186</v>
      </c>
      <c r="C9" s="217" t="s">
        <v>185</v>
      </c>
      <c r="D9" s="1420"/>
      <c r="E9" s="222" t="s">
        <v>186</v>
      </c>
      <c r="F9" s="217" t="s">
        <v>185</v>
      </c>
      <c r="G9" s="217"/>
      <c r="H9" s="222" t="s">
        <v>186</v>
      </c>
      <c r="I9" s="217" t="s">
        <v>185</v>
      </c>
      <c r="J9" s="217"/>
      <c r="K9" s="222" t="s">
        <v>186</v>
      </c>
      <c r="L9" s="217" t="s">
        <v>185</v>
      </c>
      <c r="M9" s="217"/>
      <c r="N9" s="222" t="s">
        <v>186</v>
      </c>
      <c r="O9" s="217" t="s">
        <v>185</v>
      </c>
      <c r="P9" s="1420"/>
      <c r="Q9" s="222" t="s">
        <v>186</v>
      </c>
      <c r="R9" s="217" t="s">
        <v>185</v>
      </c>
      <c r="S9" s="712"/>
      <c r="T9" s="222" t="s">
        <v>186</v>
      </c>
      <c r="U9" s="217" t="s">
        <v>185</v>
      </c>
      <c r="V9" s="328" t="s">
        <v>181</v>
      </c>
      <c r="W9" s="1492"/>
    </row>
    <row r="10" spans="1:23" ht="18.75" thickTop="1">
      <c r="A10" s="127" t="s">
        <v>593</v>
      </c>
      <c r="B10" s="709">
        <v>31</v>
      </c>
      <c r="C10" s="709">
        <v>41</v>
      </c>
      <c r="D10" s="709">
        <v>0</v>
      </c>
      <c r="E10" s="709">
        <v>0</v>
      </c>
      <c r="F10" s="709">
        <v>0</v>
      </c>
      <c r="G10" s="709">
        <v>0</v>
      </c>
      <c r="H10" s="709">
        <v>0</v>
      </c>
      <c r="I10" s="709">
        <v>0</v>
      </c>
      <c r="J10" s="709">
        <v>0</v>
      </c>
      <c r="K10" s="709">
        <v>0</v>
      </c>
      <c r="L10" s="709">
        <v>0</v>
      </c>
      <c r="M10" s="709">
        <v>0</v>
      </c>
      <c r="N10" s="709">
        <v>0</v>
      </c>
      <c r="O10" s="709">
        <v>0</v>
      </c>
      <c r="P10" s="709">
        <v>0</v>
      </c>
      <c r="Q10" s="709">
        <v>0</v>
      </c>
      <c r="R10" s="709">
        <v>0</v>
      </c>
      <c r="S10" s="709">
        <v>0</v>
      </c>
      <c r="T10" s="709">
        <f t="shared" ref="T10:T20" si="0">SUM(Q10,N10,K10,H10,E10,B10)</f>
        <v>31</v>
      </c>
      <c r="U10" s="709">
        <f t="shared" ref="U10:U20" si="1">SUM(R10,O10,L10,I10,F10,C10)</f>
        <v>41</v>
      </c>
      <c r="V10" s="709">
        <f>SUM(T10:U10)</f>
        <v>72</v>
      </c>
      <c r="W10" s="469" t="s">
        <v>221</v>
      </c>
    </row>
    <row r="11" spans="1:23" ht="18">
      <c r="A11" s="467" t="s">
        <v>126</v>
      </c>
      <c r="B11" s="711">
        <v>329</v>
      </c>
      <c r="C11" s="711">
        <v>619</v>
      </c>
      <c r="D11" s="711">
        <v>0</v>
      </c>
      <c r="E11" s="711">
        <v>0</v>
      </c>
      <c r="F11" s="711">
        <v>0</v>
      </c>
      <c r="G11" s="711">
        <v>0</v>
      </c>
      <c r="H11" s="711">
        <v>0</v>
      </c>
      <c r="I11" s="711">
        <v>0</v>
      </c>
      <c r="J11" s="711">
        <v>0</v>
      </c>
      <c r="K11" s="711">
        <v>0</v>
      </c>
      <c r="L11" s="711">
        <v>0</v>
      </c>
      <c r="M11" s="711">
        <v>0</v>
      </c>
      <c r="N11" s="711">
        <v>0</v>
      </c>
      <c r="O11" s="711">
        <v>0</v>
      </c>
      <c r="P11" s="711">
        <v>0</v>
      </c>
      <c r="Q11" s="711">
        <v>0</v>
      </c>
      <c r="R11" s="711">
        <v>0</v>
      </c>
      <c r="S11" s="711">
        <v>0</v>
      </c>
      <c r="T11" s="711">
        <f t="shared" si="0"/>
        <v>329</v>
      </c>
      <c r="U11" s="711">
        <f t="shared" si="1"/>
        <v>619</v>
      </c>
      <c r="V11" s="711">
        <f t="shared" ref="V11:V20" si="2">SUM(T11:U11)</f>
        <v>948</v>
      </c>
      <c r="W11" s="470" t="s">
        <v>462</v>
      </c>
    </row>
    <row r="12" spans="1:23" ht="18">
      <c r="A12" s="467" t="s">
        <v>127</v>
      </c>
      <c r="B12" s="711">
        <v>67</v>
      </c>
      <c r="C12" s="711">
        <v>83</v>
      </c>
      <c r="D12" s="711">
        <v>0</v>
      </c>
      <c r="E12" s="711">
        <v>337</v>
      </c>
      <c r="F12" s="711">
        <v>361</v>
      </c>
      <c r="G12" s="711">
        <v>0</v>
      </c>
      <c r="H12" s="711">
        <v>0</v>
      </c>
      <c r="I12" s="711">
        <v>0</v>
      </c>
      <c r="J12" s="711">
        <v>0</v>
      </c>
      <c r="K12" s="711">
        <v>0</v>
      </c>
      <c r="L12" s="711">
        <v>0</v>
      </c>
      <c r="M12" s="711">
        <v>0</v>
      </c>
      <c r="N12" s="711">
        <v>0</v>
      </c>
      <c r="O12" s="711">
        <v>0</v>
      </c>
      <c r="P12" s="711">
        <v>0</v>
      </c>
      <c r="Q12" s="711">
        <v>0</v>
      </c>
      <c r="R12" s="711">
        <v>0</v>
      </c>
      <c r="S12" s="711">
        <v>0</v>
      </c>
      <c r="T12" s="711">
        <f t="shared" si="0"/>
        <v>404</v>
      </c>
      <c r="U12" s="711">
        <f t="shared" si="1"/>
        <v>444</v>
      </c>
      <c r="V12" s="711">
        <f t="shared" si="2"/>
        <v>848</v>
      </c>
      <c r="W12" s="470" t="s">
        <v>463</v>
      </c>
    </row>
    <row r="13" spans="1:23" ht="18">
      <c r="A13" s="467" t="s">
        <v>278</v>
      </c>
      <c r="B13" s="711">
        <v>21</v>
      </c>
      <c r="C13" s="711">
        <v>16</v>
      </c>
      <c r="D13" s="711">
        <v>0</v>
      </c>
      <c r="E13" s="711">
        <v>71</v>
      </c>
      <c r="F13" s="711">
        <v>352</v>
      </c>
      <c r="G13" s="711">
        <v>0</v>
      </c>
      <c r="H13" s="711">
        <v>340</v>
      </c>
      <c r="I13" s="711">
        <v>363</v>
      </c>
      <c r="J13" s="711">
        <v>0</v>
      </c>
      <c r="K13" s="711">
        <v>0</v>
      </c>
      <c r="L13" s="711">
        <v>0</v>
      </c>
      <c r="M13" s="711">
        <v>0</v>
      </c>
      <c r="N13" s="711">
        <v>0</v>
      </c>
      <c r="O13" s="711">
        <v>0</v>
      </c>
      <c r="P13" s="711">
        <v>0</v>
      </c>
      <c r="Q13" s="711">
        <v>0</v>
      </c>
      <c r="R13" s="711">
        <v>0</v>
      </c>
      <c r="S13" s="711">
        <v>0</v>
      </c>
      <c r="T13" s="711">
        <f t="shared" si="0"/>
        <v>432</v>
      </c>
      <c r="U13" s="711">
        <f t="shared" si="1"/>
        <v>731</v>
      </c>
      <c r="V13" s="711">
        <f t="shared" si="2"/>
        <v>1163</v>
      </c>
      <c r="W13" s="470" t="s">
        <v>225</v>
      </c>
    </row>
    <row r="14" spans="1:23" ht="18">
      <c r="A14" s="467" t="s">
        <v>129</v>
      </c>
      <c r="B14" s="711">
        <v>4</v>
      </c>
      <c r="C14" s="711">
        <v>4</v>
      </c>
      <c r="D14" s="711">
        <v>0</v>
      </c>
      <c r="E14" s="711">
        <v>23</v>
      </c>
      <c r="F14" s="711">
        <v>27</v>
      </c>
      <c r="G14" s="711">
        <v>0</v>
      </c>
      <c r="H14" s="711">
        <v>108</v>
      </c>
      <c r="I14" s="711">
        <v>304</v>
      </c>
      <c r="J14" s="711">
        <v>0</v>
      </c>
      <c r="K14" s="711">
        <v>368</v>
      </c>
      <c r="L14" s="711">
        <v>400</v>
      </c>
      <c r="M14" s="711">
        <v>0</v>
      </c>
      <c r="N14" s="711">
        <v>0</v>
      </c>
      <c r="O14" s="711">
        <v>0</v>
      </c>
      <c r="P14" s="711">
        <v>0</v>
      </c>
      <c r="Q14" s="711">
        <v>0</v>
      </c>
      <c r="R14" s="711">
        <v>0</v>
      </c>
      <c r="S14" s="711">
        <v>0</v>
      </c>
      <c r="T14" s="711">
        <f t="shared" si="0"/>
        <v>503</v>
      </c>
      <c r="U14" s="711">
        <f t="shared" si="1"/>
        <v>735</v>
      </c>
      <c r="V14" s="711">
        <f t="shared" si="2"/>
        <v>1238</v>
      </c>
      <c r="W14" s="470" t="s">
        <v>226</v>
      </c>
    </row>
    <row r="15" spans="1:23" ht="18">
      <c r="A15" s="467" t="s">
        <v>130</v>
      </c>
      <c r="B15" s="711">
        <v>0</v>
      </c>
      <c r="C15" s="711">
        <v>1</v>
      </c>
      <c r="D15" s="711">
        <v>0</v>
      </c>
      <c r="E15" s="711">
        <v>7</v>
      </c>
      <c r="F15" s="711">
        <v>5</v>
      </c>
      <c r="G15" s="711">
        <v>0</v>
      </c>
      <c r="H15" s="711">
        <v>18</v>
      </c>
      <c r="I15" s="711">
        <v>40</v>
      </c>
      <c r="J15" s="711">
        <v>0</v>
      </c>
      <c r="K15" s="711">
        <v>53</v>
      </c>
      <c r="L15" s="711">
        <v>273</v>
      </c>
      <c r="M15" s="711">
        <v>0</v>
      </c>
      <c r="N15" s="711">
        <v>362</v>
      </c>
      <c r="O15" s="711">
        <v>356</v>
      </c>
      <c r="P15" s="711">
        <v>0</v>
      </c>
      <c r="Q15" s="711">
        <v>0</v>
      </c>
      <c r="R15" s="711">
        <v>0</v>
      </c>
      <c r="S15" s="711">
        <v>0</v>
      </c>
      <c r="T15" s="711">
        <f t="shared" si="0"/>
        <v>440</v>
      </c>
      <c r="U15" s="711">
        <f t="shared" si="1"/>
        <v>675</v>
      </c>
      <c r="V15" s="711">
        <f t="shared" si="2"/>
        <v>1115</v>
      </c>
      <c r="W15" s="470" t="s">
        <v>227</v>
      </c>
    </row>
    <row r="16" spans="1:23" ht="18">
      <c r="A16" s="467" t="s">
        <v>36</v>
      </c>
      <c r="B16" s="711">
        <v>0</v>
      </c>
      <c r="C16" s="711">
        <v>0</v>
      </c>
      <c r="D16" s="711">
        <v>0</v>
      </c>
      <c r="E16" s="711">
        <v>3</v>
      </c>
      <c r="F16" s="711">
        <v>4</v>
      </c>
      <c r="G16" s="711">
        <v>0</v>
      </c>
      <c r="H16" s="711">
        <v>4</v>
      </c>
      <c r="I16" s="711">
        <v>9</v>
      </c>
      <c r="J16" s="711">
        <v>18</v>
      </c>
      <c r="K16" s="711">
        <v>17</v>
      </c>
      <c r="L16" s="711">
        <v>18</v>
      </c>
      <c r="M16" s="711">
        <v>0</v>
      </c>
      <c r="N16" s="711">
        <v>74</v>
      </c>
      <c r="O16" s="711">
        <v>302</v>
      </c>
      <c r="P16" s="711">
        <v>0</v>
      </c>
      <c r="Q16" s="711">
        <v>281</v>
      </c>
      <c r="R16" s="711">
        <v>340</v>
      </c>
      <c r="S16" s="711">
        <v>0</v>
      </c>
      <c r="T16" s="711">
        <f t="shared" si="0"/>
        <v>379</v>
      </c>
      <c r="U16" s="711">
        <f t="shared" si="1"/>
        <v>673</v>
      </c>
      <c r="V16" s="711">
        <f t="shared" si="2"/>
        <v>1052</v>
      </c>
      <c r="W16" s="470" t="s">
        <v>228</v>
      </c>
    </row>
    <row r="17" spans="1:23" ht="18">
      <c r="A17" s="467" t="s">
        <v>37</v>
      </c>
      <c r="B17" s="711">
        <v>0</v>
      </c>
      <c r="C17" s="711">
        <v>0</v>
      </c>
      <c r="D17" s="711">
        <v>0</v>
      </c>
      <c r="E17" s="711">
        <v>0</v>
      </c>
      <c r="F17" s="711">
        <v>0</v>
      </c>
      <c r="G17" s="711">
        <v>0</v>
      </c>
      <c r="H17" s="711">
        <v>7</v>
      </c>
      <c r="I17" s="711">
        <v>2</v>
      </c>
      <c r="J17" s="711">
        <v>0</v>
      </c>
      <c r="K17" s="711">
        <v>9</v>
      </c>
      <c r="L17" s="711">
        <v>9</v>
      </c>
      <c r="M17" s="711">
        <v>0</v>
      </c>
      <c r="N17" s="711">
        <v>35</v>
      </c>
      <c r="O17" s="711">
        <v>62</v>
      </c>
      <c r="P17" s="711">
        <v>0</v>
      </c>
      <c r="Q17" s="711">
        <v>60</v>
      </c>
      <c r="R17" s="711">
        <v>191</v>
      </c>
      <c r="S17" s="711">
        <v>0</v>
      </c>
      <c r="T17" s="711">
        <f t="shared" si="0"/>
        <v>111</v>
      </c>
      <c r="U17" s="711">
        <f t="shared" si="1"/>
        <v>264</v>
      </c>
      <c r="V17" s="711">
        <f t="shared" si="2"/>
        <v>375</v>
      </c>
      <c r="W17" s="470" t="s">
        <v>464</v>
      </c>
    </row>
    <row r="18" spans="1:23" ht="18">
      <c r="A18" s="467" t="s">
        <v>38</v>
      </c>
      <c r="B18" s="711">
        <v>0</v>
      </c>
      <c r="C18" s="711">
        <v>0</v>
      </c>
      <c r="D18" s="711">
        <v>0</v>
      </c>
      <c r="E18" s="711">
        <v>0</v>
      </c>
      <c r="F18" s="711">
        <v>0</v>
      </c>
      <c r="G18" s="711">
        <v>0</v>
      </c>
      <c r="H18" s="711">
        <v>0</v>
      </c>
      <c r="I18" s="711">
        <v>0</v>
      </c>
      <c r="J18" s="711">
        <v>0</v>
      </c>
      <c r="K18" s="711">
        <v>11</v>
      </c>
      <c r="L18" s="711">
        <v>2</v>
      </c>
      <c r="M18" s="711">
        <v>9</v>
      </c>
      <c r="N18" s="711">
        <v>9</v>
      </c>
      <c r="O18" s="711">
        <v>28</v>
      </c>
      <c r="P18" s="711">
        <v>0</v>
      </c>
      <c r="Q18" s="711">
        <v>21</v>
      </c>
      <c r="R18" s="711">
        <v>40</v>
      </c>
      <c r="S18" s="711">
        <v>0</v>
      </c>
      <c r="T18" s="711">
        <f t="shared" si="0"/>
        <v>41</v>
      </c>
      <c r="U18" s="711">
        <f t="shared" si="1"/>
        <v>70</v>
      </c>
      <c r="V18" s="711">
        <f t="shared" si="2"/>
        <v>111</v>
      </c>
      <c r="W18" s="470" t="s">
        <v>230</v>
      </c>
    </row>
    <row r="19" spans="1:23" ht="18">
      <c r="A19" s="467" t="s">
        <v>39</v>
      </c>
      <c r="B19" s="711">
        <v>0</v>
      </c>
      <c r="C19" s="711">
        <v>0</v>
      </c>
      <c r="D19" s="711">
        <v>0</v>
      </c>
      <c r="E19" s="711">
        <v>0</v>
      </c>
      <c r="F19" s="711">
        <v>0</v>
      </c>
      <c r="G19" s="711">
        <v>0</v>
      </c>
      <c r="H19" s="711">
        <v>0</v>
      </c>
      <c r="I19" s="711">
        <v>0</v>
      </c>
      <c r="J19" s="711">
        <v>0</v>
      </c>
      <c r="K19" s="711">
        <v>0</v>
      </c>
      <c r="L19" s="711">
        <v>0</v>
      </c>
      <c r="M19" s="711">
        <v>0</v>
      </c>
      <c r="N19" s="711">
        <v>10</v>
      </c>
      <c r="O19" s="711">
        <v>7</v>
      </c>
      <c r="P19" s="711">
        <v>0</v>
      </c>
      <c r="Q19" s="711">
        <v>2</v>
      </c>
      <c r="R19" s="711">
        <v>8</v>
      </c>
      <c r="S19" s="711">
        <v>0</v>
      </c>
      <c r="T19" s="711">
        <f t="shared" si="0"/>
        <v>12</v>
      </c>
      <c r="U19" s="711">
        <f t="shared" si="1"/>
        <v>15</v>
      </c>
      <c r="V19" s="711">
        <f t="shared" si="2"/>
        <v>27</v>
      </c>
      <c r="W19" s="470" t="s">
        <v>231</v>
      </c>
    </row>
    <row r="20" spans="1:23" ht="18.75" thickBot="1">
      <c r="A20" s="127" t="s">
        <v>290</v>
      </c>
      <c r="B20" s="710">
        <v>0</v>
      </c>
      <c r="C20" s="710">
        <v>0</v>
      </c>
      <c r="D20" s="710">
        <v>0</v>
      </c>
      <c r="E20" s="710">
        <v>0</v>
      </c>
      <c r="F20" s="710">
        <v>0</v>
      </c>
      <c r="G20" s="710">
        <v>0</v>
      </c>
      <c r="H20" s="710">
        <v>0</v>
      </c>
      <c r="I20" s="710">
        <v>0</v>
      </c>
      <c r="J20" s="710">
        <v>0</v>
      </c>
      <c r="K20" s="710">
        <v>0</v>
      </c>
      <c r="L20" s="710">
        <v>0</v>
      </c>
      <c r="M20" s="710">
        <v>0</v>
      </c>
      <c r="N20" s="710">
        <v>0</v>
      </c>
      <c r="O20" s="710">
        <v>0</v>
      </c>
      <c r="P20" s="710">
        <v>0</v>
      </c>
      <c r="Q20" s="710">
        <v>4</v>
      </c>
      <c r="R20" s="710">
        <v>2</v>
      </c>
      <c r="S20" s="710">
        <v>0</v>
      </c>
      <c r="T20" s="710">
        <f t="shared" si="0"/>
        <v>4</v>
      </c>
      <c r="U20" s="710">
        <f t="shared" si="1"/>
        <v>2</v>
      </c>
      <c r="V20" s="710">
        <f t="shared" si="2"/>
        <v>6</v>
      </c>
      <c r="W20" s="469" t="s">
        <v>255</v>
      </c>
    </row>
    <row r="21" spans="1:23" ht="19.5" thickTop="1" thickBot="1">
      <c r="A21" s="128" t="s">
        <v>32</v>
      </c>
      <c r="B21" s="327">
        <f t="shared" ref="B21:V21" si="3">SUM(B10:B20)</f>
        <v>452</v>
      </c>
      <c r="C21" s="327">
        <f t="shared" si="3"/>
        <v>764</v>
      </c>
      <c r="D21" s="327">
        <f t="shared" ref="D21" si="4">SUM(D10:D20)</f>
        <v>0</v>
      </c>
      <c r="E21" s="327">
        <f t="shared" si="3"/>
        <v>441</v>
      </c>
      <c r="F21" s="327">
        <f t="shared" si="3"/>
        <v>749</v>
      </c>
      <c r="G21" s="327">
        <f t="shared" si="3"/>
        <v>0</v>
      </c>
      <c r="H21" s="327">
        <f t="shared" si="3"/>
        <v>477</v>
      </c>
      <c r="I21" s="327">
        <f t="shared" si="3"/>
        <v>718</v>
      </c>
      <c r="J21" s="327">
        <f t="shared" si="3"/>
        <v>18</v>
      </c>
      <c r="K21" s="327">
        <f t="shared" si="3"/>
        <v>458</v>
      </c>
      <c r="L21" s="327">
        <f t="shared" si="3"/>
        <v>702</v>
      </c>
      <c r="M21" s="327">
        <f t="shared" si="3"/>
        <v>9</v>
      </c>
      <c r="N21" s="327">
        <f t="shared" si="3"/>
        <v>490</v>
      </c>
      <c r="O21" s="327">
        <f t="shared" si="3"/>
        <v>755</v>
      </c>
      <c r="P21" s="327">
        <f t="shared" ref="P21" si="5">SUM(P10:P20)</f>
        <v>0</v>
      </c>
      <c r="Q21" s="327">
        <f t="shared" si="3"/>
        <v>368</v>
      </c>
      <c r="R21" s="327">
        <f t="shared" si="3"/>
        <v>581</v>
      </c>
      <c r="S21" s="327">
        <f t="shared" si="3"/>
        <v>0</v>
      </c>
      <c r="T21" s="327">
        <f t="shared" si="3"/>
        <v>2686</v>
      </c>
      <c r="U21" s="327">
        <f t="shared" si="3"/>
        <v>4269</v>
      </c>
      <c r="V21" s="327">
        <f t="shared" si="3"/>
        <v>6955</v>
      </c>
      <c r="W21" s="708" t="s">
        <v>181</v>
      </c>
    </row>
    <row r="113" spans="3:17"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  <c r="P113" s="187"/>
      <c r="Q113" s="187"/>
    </row>
    <row r="114" spans="3:17"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</row>
    <row r="115" spans="3:17"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</row>
    <row r="116" spans="3:17"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</row>
  </sheetData>
  <mergeCells count="20">
    <mergeCell ref="A3:W3"/>
    <mergeCell ref="A4:W4"/>
    <mergeCell ref="A5:B5"/>
    <mergeCell ref="A6:A9"/>
    <mergeCell ref="W6:W9"/>
    <mergeCell ref="T6:V6"/>
    <mergeCell ref="Q7:S7"/>
    <mergeCell ref="T7:V7"/>
    <mergeCell ref="B6:D6"/>
    <mergeCell ref="Q6:S6"/>
    <mergeCell ref="T5:U5"/>
    <mergeCell ref="B7:D7"/>
    <mergeCell ref="E6:G6"/>
    <mergeCell ref="H6:J6"/>
    <mergeCell ref="K6:M6"/>
    <mergeCell ref="N6:P6"/>
    <mergeCell ref="N7:P7"/>
    <mergeCell ref="K7:M7"/>
    <mergeCell ref="H7:J7"/>
    <mergeCell ref="E7:G7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>
  <dimension ref="A1:S92"/>
  <sheetViews>
    <sheetView rightToLeft="1" workbookViewId="0">
      <selection sqref="A1:S27"/>
    </sheetView>
  </sheetViews>
  <sheetFormatPr defaultRowHeight="12.75"/>
  <cols>
    <col min="18" max="18" width="16" customWidth="1"/>
  </cols>
  <sheetData>
    <row r="1" spans="1:19" ht="18">
      <c r="A1" s="1466" t="s">
        <v>594</v>
      </c>
      <c r="B1" s="1466"/>
      <c r="C1" s="1466"/>
      <c r="D1" s="1466"/>
      <c r="E1" s="1466"/>
      <c r="F1" s="1466"/>
      <c r="G1" s="1466"/>
      <c r="H1" s="1466"/>
      <c r="I1" s="1466"/>
      <c r="J1" s="1466"/>
      <c r="K1" s="1466"/>
      <c r="L1" s="1466"/>
      <c r="M1" s="1466"/>
      <c r="N1" s="1466"/>
      <c r="O1" s="1466"/>
      <c r="P1" s="1466"/>
      <c r="Q1" s="1466"/>
      <c r="R1" s="1470"/>
      <c r="S1" s="1129"/>
    </row>
    <row r="2" spans="1:19" ht="18">
      <c r="A2" s="1466" t="s">
        <v>599</v>
      </c>
      <c r="B2" s="1466"/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  <c r="N2" s="1466"/>
      <c r="O2" s="1466"/>
      <c r="P2" s="1466"/>
      <c r="Q2" s="1466"/>
      <c r="R2" s="1466"/>
      <c r="S2" s="1129"/>
    </row>
    <row r="3" spans="1:19" ht="18.75" thickBot="1">
      <c r="A3" s="1527" t="s">
        <v>553</v>
      </c>
      <c r="B3" s="1527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04"/>
      <c r="O3" s="104"/>
      <c r="P3" s="250"/>
      <c r="Q3" s="1527" t="s">
        <v>555</v>
      </c>
      <c r="R3" s="1527"/>
      <c r="S3" s="1192"/>
    </row>
    <row r="4" spans="1:19" ht="32.25" customHeight="1" thickTop="1">
      <c r="A4" s="1430" t="s">
        <v>41</v>
      </c>
      <c r="B4" s="1430"/>
      <c r="C4" s="1440" t="s">
        <v>94</v>
      </c>
      <c r="D4" s="1440"/>
      <c r="E4" s="1440" t="s">
        <v>95</v>
      </c>
      <c r="F4" s="1440"/>
      <c r="G4" s="1440" t="s">
        <v>96</v>
      </c>
      <c r="H4" s="1440"/>
      <c r="I4" s="1440" t="s">
        <v>97</v>
      </c>
      <c r="J4" s="1440"/>
      <c r="K4" s="1440" t="s">
        <v>98</v>
      </c>
      <c r="L4" s="1440"/>
      <c r="M4" s="1440" t="s">
        <v>31</v>
      </c>
      <c r="N4" s="1440"/>
      <c r="O4" s="1440" t="s">
        <v>32</v>
      </c>
      <c r="P4" s="1440"/>
      <c r="Q4" s="1440"/>
      <c r="R4" s="1430" t="s">
        <v>180</v>
      </c>
      <c r="S4" s="1430"/>
    </row>
    <row r="5" spans="1:19" ht="47.25" customHeight="1">
      <c r="A5" s="1431"/>
      <c r="B5" s="1431"/>
      <c r="C5" s="1435" t="s">
        <v>269</v>
      </c>
      <c r="D5" s="1435"/>
      <c r="E5" s="1435" t="s">
        <v>263</v>
      </c>
      <c r="F5" s="1435"/>
      <c r="G5" s="1435" t="s">
        <v>270</v>
      </c>
      <c r="H5" s="1435"/>
      <c r="I5" s="1435" t="s">
        <v>265</v>
      </c>
      <c r="J5" s="1435"/>
      <c r="K5" s="1435" t="s">
        <v>271</v>
      </c>
      <c r="L5" s="1435"/>
      <c r="M5" s="1435" t="s">
        <v>268</v>
      </c>
      <c r="N5" s="1435"/>
      <c r="O5" s="1435" t="s">
        <v>181</v>
      </c>
      <c r="P5" s="1435"/>
      <c r="Q5" s="1435"/>
      <c r="R5" s="1431"/>
      <c r="S5" s="1431"/>
    </row>
    <row r="6" spans="1:19" ht="15.75">
      <c r="A6" s="1431"/>
      <c r="B6" s="1431"/>
      <c r="C6" s="397" t="s">
        <v>33</v>
      </c>
      <c r="D6" s="397" t="s">
        <v>34</v>
      </c>
      <c r="E6" s="397" t="s">
        <v>33</v>
      </c>
      <c r="F6" s="397" t="s">
        <v>34</v>
      </c>
      <c r="G6" s="397" t="s">
        <v>33</v>
      </c>
      <c r="H6" s="397" t="s">
        <v>34</v>
      </c>
      <c r="I6" s="397" t="s">
        <v>33</v>
      </c>
      <c r="J6" s="397" t="s">
        <v>34</v>
      </c>
      <c r="K6" s="397" t="s">
        <v>33</v>
      </c>
      <c r="L6" s="397" t="s">
        <v>34</v>
      </c>
      <c r="M6" s="397" t="s">
        <v>33</v>
      </c>
      <c r="N6" s="397" t="s">
        <v>34</v>
      </c>
      <c r="O6" s="397" t="s">
        <v>33</v>
      </c>
      <c r="P6" s="397" t="s">
        <v>34</v>
      </c>
      <c r="Q6" s="397" t="s">
        <v>32</v>
      </c>
      <c r="R6" s="1431"/>
      <c r="S6" s="1431"/>
    </row>
    <row r="7" spans="1:19" ht="16.5" thickBot="1">
      <c r="A7" s="1432"/>
      <c r="B7" s="1432"/>
      <c r="C7" s="398" t="s">
        <v>186</v>
      </c>
      <c r="D7" s="398" t="s">
        <v>185</v>
      </c>
      <c r="E7" s="398" t="s">
        <v>186</v>
      </c>
      <c r="F7" s="398" t="s">
        <v>185</v>
      </c>
      <c r="G7" s="398" t="s">
        <v>186</v>
      </c>
      <c r="H7" s="398" t="s">
        <v>185</v>
      </c>
      <c r="I7" s="398" t="s">
        <v>186</v>
      </c>
      <c r="J7" s="398" t="s">
        <v>185</v>
      </c>
      <c r="K7" s="398" t="s">
        <v>186</v>
      </c>
      <c r="L7" s="398" t="s">
        <v>185</v>
      </c>
      <c r="M7" s="398" t="s">
        <v>186</v>
      </c>
      <c r="N7" s="398" t="s">
        <v>185</v>
      </c>
      <c r="O7" s="398" t="s">
        <v>186</v>
      </c>
      <c r="P7" s="398" t="s">
        <v>185</v>
      </c>
      <c r="Q7" s="398" t="s">
        <v>181</v>
      </c>
      <c r="R7" s="1432"/>
      <c r="S7" s="1432"/>
    </row>
    <row r="8" spans="1:19" ht="16.5" thickTop="1">
      <c r="A8" s="1248" t="s">
        <v>54</v>
      </c>
      <c r="B8" s="1248"/>
      <c r="C8" s="528">
        <v>0</v>
      </c>
      <c r="D8" s="528">
        <v>0</v>
      </c>
      <c r="E8" s="528">
        <v>0</v>
      </c>
      <c r="F8" s="528">
        <v>0</v>
      </c>
      <c r="G8" s="528">
        <v>0</v>
      </c>
      <c r="H8" s="528">
        <v>0</v>
      </c>
      <c r="I8" s="528">
        <v>0</v>
      </c>
      <c r="J8" s="528">
        <v>0</v>
      </c>
      <c r="K8" s="528">
        <v>0</v>
      </c>
      <c r="L8" s="528">
        <v>0</v>
      </c>
      <c r="M8" s="528">
        <v>0</v>
      </c>
      <c r="N8" s="528">
        <v>0</v>
      </c>
      <c r="O8" s="528">
        <f t="shared" ref="O8:P26" si="0">SUM(M8,K8,I8,G8,E8,C8)</f>
        <v>0</v>
      </c>
      <c r="P8" s="528">
        <f t="shared" si="0"/>
        <v>0</v>
      </c>
      <c r="Q8" s="528">
        <f t="shared" ref="Q8:Q26" si="1">SUM(O8:P8)</f>
        <v>0</v>
      </c>
      <c r="R8" s="1126" t="s">
        <v>449</v>
      </c>
      <c r="S8" s="1126"/>
    </row>
    <row r="9" spans="1:19" ht="15.75">
      <c r="A9" s="1088" t="s">
        <v>55</v>
      </c>
      <c r="B9" s="1088"/>
      <c r="C9" s="206">
        <v>0</v>
      </c>
      <c r="D9" s="206">
        <v>8</v>
      </c>
      <c r="E9" s="206">
        <v>0</v>
      </c>
      <c r="F9" s="206">
        <v>6</v>
      </c>
      <c r="G9" s="206">
        <v>0</v>
      </c>
      <c r="H9" s="206">
        <v>5</v>
      </c>
      <c r="I9" s="206">
        <v>0</v>
      </c>
      <c r="J9" s="206">
        <v>7</v>
      </c>
      <c r="K9" s="206">
        <v>0</v>
      </c>
      <c r="L9" s="206">
        <v>34</v>
      </c>
      <c r="M9" s="206">
        <v>0</v>
      </c>
      <c r="N9" s="206">
        <v>0</v>
      </c>
      <c r="O9" s="206">
        <f t="shared" si="0"/>
        <v>0</v>
      </c>
      <c r="P9" s="206">
        <f t="shared" si="0"/>
        <v>60</v>
      </c>
      <c r="Q9" s="206">
        <f t="shared" si="1"/>
        <v>60</v>
      </c>
      <c r="R9" s="1077" t="s">
        <v>191</v>
      </c>
      <c r="S9" s="1077"/>
    </row>
    <row r="10" spans="1:19" ht="15.75">
      <c r="A10" s="1088" t="s">
        <v>56</v>
      </c>
      <c r="B10" s="1088"/>
      <c r="C10" s="206">
        <v>1</v>
      </c>
      <c r="D10" s="206">
        <v>7</v>
      </c>
      <c r="E10" s="206">
        <v>2</v>
      </c>
      <c r="F10" s="206">
        <v>4</v>
      </c>
      <c r="G10" s="206">
        <v>0</v>
      </c>
      <c r="H10" s="206">
        <v>10</v>
      </c>
      <c r="I10" s="206">
        <v>1</v>
      </c>
      <c r="J10" s="206">
        <v>6</v>
      </c>
      <c r="K10" s="206">
        <v>7</v>
      </c>
      <c r="L10" s="206">
        <v>4</v>
      </c>
      <c r="M10" s="206">
        <v>4</v>
      </c>
      <c r="N10" s="206">
        <v>0</v>
      </c>
      <c r="O10" s="206">
        <f t="shared" si="0"/>
        <v>15</v>
      </c>
      <c r="P10" s="206">
        <f t="shared" si="0"/>
        <v>31</v>
      </c>
      <c r="Q10" s="206">
        <f t="shared" si="1"/>
        <v>46</v>
      </c>
      <c r="R10" s="1077" t="s">
        <v>192</v>
      </c>
      <c r="S10" s="1077"/>
    </row>
    <row r="11" spans="1:19" ht="20.25" customHeight="1">
      <c r="A11" s="1562" t="s">
        <v>461</v>
      </c>
      <c r="B11" s="531" t="s">
        <v>344</v>
      </c>
      <c r="C11" s="206">
        <v>0</v>
      </c>
      <c r="D11" s="206">
        <v>8</v>
      </c>
      <c r="E11" s="206">
        <v>0</v>
      </c>
      <c r="F11" s="206">
        <v>3</v>
      </c>
      <c r="G11" s="206">
        <v>0</v>
      </c>
      <c r="H11" s="206">
        <v>5</v>
      </c>
      <c r="I11" s="206">
        <v>0</v>
      </c>
      <c r="J11" s="206">
        <v>4</v>
      </c>
      <c r="K11" s="206">
        <v>0</v>
      </c>
      <c r="L11" s="206">
        <v>19</v>
      </c>
      <c r="M11" s="206">
        <v>0</v>
      </c>
      <c r="N11" s="206">
        <v>0</v>
      </c>
      <c r="O11" s="206">
        <f t="shared" si="0"/>
        <v>0</v>
      </c>
      <c r="P11" s="206">
        <f t="shared" si="0"/>
        <v>39</v>
      </c>
      <c r="Q11" s="206">
        <f t="shared" si="1"/>
        <v>39</v>
      </c>
      <c r="R11" s="204" t="s">
        <v>453</v>
      </c>
      <c r="S11" s="1441" t="s">
        <v>179</v>
      </c>
    </row>
    <row r="12" spans="1:19" ht="15.75">
      <c r="A12" s="1563"/>
      <c r="B12" s="531" t="s">
        <v>345</v>
      </c>
      <c r="C12" s="206">
        <v>0</v>
      </c>
      <c r="D12" s="206">
        <v>0</v>
      </c>
      <c r="E12" s="206">
        <v>0</v>
      </c>
      <c r="F12" s="206">
        <v>0</v>
      </c>
      <c r="G12" s="206">
        <v>0</v>
      </c>
      <c r="H12" s="206">
        <v>0</v>
      </c>
      <c r="I12" s="206">
        <v>0</v>
      </c>
      <c r="J12" s="206">
        <v>0</v>
      </c>
      <c r="K12" s="206">
        <v>0</v>
      </c>
      <c r="L12" s="206">
        <v>0</v>
      </c>
      <c r="M12" s="206">
        <v>0</v>
      </c>
      <c r="N12" s="206">
        <v>0</v>
      </c>
      <c r="O12" s="206">
        <f t="shared" si="0"/>
        <v>0</v>
      </c>
      <c r="P12" s="206">
        <f t="shared" si="0"/>
        <v>0</v>
      </c>
      <c r="Q12" s="206">
        <f t="shared" si="1"/>
        <v>0</v>
      </c>
      <c r="R12" s="204" t="s">
        <v>454</v>
      </c>
      <c r="S12" s="1442"/>
    </row>
    <row r="13" spans="1:19" ht="15.75">
      <c r="A13" s="1563"/>
      <c r="B13" s="531" t="s">
        <v>346</v>
      </c>
      <c r="C13" s="206">
        <v>5</v>
      </c>
      <c r="D13" s="206">
        <v>0</v>
      </c>
      <c r="E13" s="206">
        <v>6</v>
      </c>
      <c r="F13" s="206">
        <v>0</v>
      </c>
      <c r="G13" s="206">
        <v>4</v>
      </c>
      <c r="H13" s="206">
        <v>0</v>
      </c>
      <c r="I13" s="206">
        <v>0</v>
      </c>
      <c r="J13" s="206">
        <v>0</v>
      </c>
      <c r="K13" s="206">
        <v>30</v>
      </c>
      <c r="L13" s="206">
        <v>0</v>
      </c>
      <c r="M13" s="206">
        <v>0</v>
      </c>
      <c r="N13" s="206">
        <v>0</v>
      </c>
      <c r="O13" s="206">
        <f t="shared" si="0"/>
        <v>45</v>
      </c>
      <c r="P13" s="206">
        <f t="shared" si="0"/>
        <v>0</v>
      </c>
      <c r="Q13" s="206">
        <f t="shared" si="1"/>
        <v>45</v>
      </c>
      <c r="R13" s="204" t="s">
        <v>455</v>
      </c>
      <c r="S13" s="1442"/>
    </row>
    <row r="14" spans="1:19" ht="15.75">
      <c r="A14" s="1563"/>
      <c r="B14" s="531" t="s">
        <v>341</v>
      </c>
      <c r="C14" s="206">
        <v>0</v>
      </c>
      <c r="D14" s="206">
        <v>0</v>
      </c>
      <c r="E14" s="206">
        <v>0</v>
      </c>
      <c r="F14" s="206">
        <v>0</v>
      </c>
      <c r="G14" s="206">
        <v>0</v>
      </c>
      <c r="H14" s="206">
        <v>0</v>
      </c>
      <c r="I14" s="206">
        <v>0</v>
      </c>
      <c r="J14" s="206">
        <v>0</v>
      </c>
      <c r="K14" s="206">
        <v>0</v>
      </c>
      <c r="L14" s="206">
        <v>0</v>
      </c>
      <c r="M14" s="206">
        <v>0</v>
      </c>
      <c r="N14" s="206">
        <v>0</v>
      </c>
      <c r="O14" s="206">
        <f t="shared" si="0"/>
        <v>0</v>
      </c>
      <c r="P14" s="206">
        <f t="shared" si="0"/>
        <v>0</v>
      </c>
      <c r="Q14" s="206">
        <f t="shared" si="1"/>
        <v>0</v>
      </c>
      <c r="R14" s="204" t="s">
        <v>456</v>
      </c>
      <c r="S14" s="1442"/>
    </row>
    <row r="15" spans="1:19" ht="15.75">
      <c r="A15" s="1563"/>
      <c r="B15" s="531" t="s">
        <v>342</v>
      </c>
      <c r="C15" s="206">
        <v>0</v>
      </c>
      <c r="D15" s="206">
        <v>4</v>
      </c>
      <c r="E15" s="206">
        <v>0</v>
      </c>
      <c r="F15" s="206">
        <v>4</v>
      </c>
      <c r="G15" s="206">
        <v>0</v>
      </c>
      <c r="H15" s="206">
        <v>0</v>
      </c>
      <c r="I15" s="206">
        <v>0</v>
      </c>
      <c r="J15" s="206">
        <v>0</v>
      </c>
      <c r="K15" s="206">
        <v>3</v>
      </c>
      <c r="L15" s="206">
        <v>3</v>
      </c>
      <c r="M15" s="206">
        <v>0</v>
      </c>
      <c r="N15" s="206">
        <v>2</v>
      </c>
      <c r="O15" s="206">
        <f t="shared" si="0"/>
        <v>3</v>
      </c>
      <c r="P15" s="206">
        <f t="shared" si="0"/>
        <v>13</v>
      </c>
      <c r="Q15" s="206">
        <f t="shared" si="1"/>
        <v>16</v>
      </c>
      <c r="R15" s="204" t="s">
        <v>457</v>
      </c>
      <c r="S15" s="1442"/>
    </row>
    <row r="16" spans="1:19" ht="15.75">
      <c r="A16" s="1565"/>
      <c r="B16" s="532" t="s">
        <v>343</v>
      </c>
      <c r="C16" s="477">
        <v>1</v>
      </c>
      <c r="D16" s="477">
        <v>1</v>
      </c>
      <c r="E16" s="477">
        <v>1</v>
      </c>
      <c r="F16" s="477">
        <v>1</v>
      </c>
      <c r="G16" s="477">
        <v>0</v>
      </c>
      <c r="H16" s="477">
        <v>4</v>
      </c>
      <c r="I16" s="477">
        <v>1</v>
      </c>
      <c r="J16" s="477">
        <v>1</v>
      </c>
      <c r="K16" s="477">
        <v>14</v>
      </c>
      <c r="L16" s="477">
        <v>14</v>
      </c>
      <c r="M16" s="477">
        <v>2</v>
      </c>
      <c r="N16" s="477">
        <v>2</v>
      </c>
      <c r="O16" s="477">
        <f t="shared" si="0"/>
        <v>19</v>
      </c>
      <c r="P16" s="477">
        <f t="shared" si="0"/>
        <v>23</v>
      </c>
      <c r="Q16" s="477">
        <f t="shared" si="1"/>
        <v>42</v>
      </c>
      <c r="R16" s="517" t="s">
        <v>458</v>
      </c>
      <c r="S16" s="1443"/>
    </row>
    <row r="17" spans="1:19" ht="15.75">
      <c r="A17" s="533" t="s">
        <v>64</v>
      </c>
      <c r="B17" s="401"/>
      <c r="C17" s="206">
        <v>0</v>
      </c>
      <c r="D17" s="206">
        <v>0</v>
      </c>
      <c r="E17" s="206">
        <v>0</v>
      </c>
      <c r="F17" s="206">
        <v>0</v>
      </c>
      <c r="G17" s="206">
        <v>0</v>
      </c>
      <c r="H17" s="206">
        <v>0</v>
      </c>
      <c r="I17" s="206">
        <v>0</v>
      </c>
      <c r="J17" s="206">
        <v>0</v>
      </c>
      <c r="K17" s="206">
        <v>0</v>
      </c>
      <c r="L17" s="206">
        <v>0</v>
      </c>
      <c r="M17" s="206">
        <v>0</v>
      </c>
      <c r="N17" s="206">
        <v>0</v>
      </c>
      <c r="O17" s="206">
        <f t="shared" ref="O17" si="2">SUM(M17,K17,I17,G17,E17,C17)</f>
        <v>0</v>
      </c>
      <c r="P17" s="206">
        <f t="shared" ref="P17" si="3">SUM(N17,L17,J17,H17,F17,D17)</f>
        <v>0</v>
      </c>
      <c r="Q17" s="206">
        <f t="shared" ref="Q17" si="4">SUM(O17:P17)</f>
        <v>0</v>
      </c>
      <c r="R17" s="1077" t="s">
        <v>367</v>
      </c>
      <c r="S17" s="1077"/>
    </row>
    <row r="18" spans="1:19" ht="15.75">
      <c r="A18" s="1088" t="s">
        <v>65</v>
      </c>
      <c r="B18" s="1088"/>
      <c r="C18" s="206">
        <v>1</v>
      </c>
      <c r="D18" s="206">
        <v>3</v>
      </c>
      <c r="E18" s="206">
        <v>0</v>
      </c>
      <c r="F18" s="206">
        <v>3</v>
      </c>
      <c r="G18" s="206">
        <v>2</v>
      </c>
      <c r="H18" s="206">
        <v>5</v>
      </c>
      <c r="I18" s="206">
        <v>1</v>
      </c>
      <c r="J18" s="206">
        <v>3</v>
      </c>
      <c r="K18" s="206">
        <v>0</v>
      </c>
      <c r="L18" s="206">
        <v>6</v>
      </c>
      <c r="M18" s="206">
        <v>1</v>
      </c>
      <c r="N18" s="206">
        <v>1</v>
      </c>
      <c r="O18" s="206">
        <f t="shared" si="0"/>
        <v>5</v>
      </c>
      <c r="P18" s="206">
        <f t="shared" si="0"/>
        <v>21</v>
      </c>
      <c r="Q18" s="206">
        <f t="shared" si="1"/>
        <v>26</v>
      </c>
      <c r="R18" s="1077" t="s">
        <v>199</v>
      </c>
      <c r="S18" s="1077"/>
    </row>
    <row r="19" spans="1:19" ht="15.75">
      <c r="A19" s="1088" t="s">
        <v>66</v>
      </c>
      <c r="B19" s="1088"/>
      <c r="C19" s="206">
        <v>0</v>
      </c>
      <c r="D19" s="206">
        <v>2</v>
      </c>
      <c r="E19" s="206">
        <v>0</v>
      </c>
      <c r="F19" s="206">
        <v>0</v>
      </c>
      <c r="G19" s="206">
        <v>0</v>
      </c>
      <c r="H19" s="206">
        <v>0</v>
      </c>
      <c r="I19" s="206">
        <v>0</v>
      </c>
      <c r="J19" s="206">
        <v>0</v>
      </c>
      <c r="K19" s="206">
        <v>0</v>
      </c>
      <c r="L19" s="206">
        <v>4</v>
      </c>
      <c r="M19" s="206">
        <v>0</v>
      </c>
      <c r="N19" s="206">
        <v>2</v>
      </c>
      <c r="O19" s="206">
        <f t="shared" si="0"/>
        <v>0</v>
      </c>
      <c r="P19" s="206">
        <f t="shared" si="0"/>
        <v>8</v>
      </c>
      <c r="Q19" s="206">
        <f t="shared" si="1"/>
        <v>8</v>
      </c>
      <c r="R19" s="1077" t="s">
        <v>200</v>
      </c>
      <c r="S19" s="1077"/>
    </row>
    <row r="20" spans="1:19" ht="15.75">
      <c r="A20" s="1088" t="s">
        <v>67</v>
      </c>
      <c r="B20" s="1088"/>
      <c r="C20" s="206">
        <v>5</v>
      </c>
      <c r="D20" s="206">
        <v>7</v>
      </c>
      <c r="E20" s="206">
        <v>6</v>
      </c>
      <c r="F20" s="206">
        <v>7</v>
      </c>
      <c r="G20" s="206">
        <v>1</v>
      </c>
      <c r="H20" s="206">
        <v>3</v>
      </c>
      <c r="I20" s="206">
        <v>7</v>
      </c>
      <c r="J20" s="206">
        <v>2</v>
      </c>
      <c r="K20" s="206">
        <v>21</v>
      </c>
      <c r="L20" s="206">
        <v>15</v>
      </c>
      <c r="M20" s="206">
        <v>1</v>
      </c>
      <c r="N20" s="206">
        <v>0</v>
      </c>
      <c r="O20" s="206">
        <f t="shared" si="0"/>
        <v>41</v>
      </c>
      <c r="P20" s="206">
        <f t="shared" si="0"/>
        <v>34</v>
      </c>
      <c r="Q20" s="206">
        <f t="shared" si="1"/>
        <v>75</v>
      </c>
      <c r="R20" s="1077" t="s">
        <v>450</v>
      </c>
      <c r="S20" s="1077"/>
    </row>
    <row r="21" spans="1:19" ht="15.75">
      <c r="A21" s="1088" t="s">
        <v>137</v>
      </c>
      <c r="B21" s="1088"/>
      <c r="C21" s="206">
        <v>17</v>
      </c>
      <c r="D21" s="206">
        <v>0</v>
      </c>
      <c r="E21" s="206">
        <v>24</v>
      </c>
      <c r="F21" s="206">
        <v>0</v>
      </c>
      <c r="G21" s="206">
        <v>28</v>
      </c>
      <c r="H21" s="206">
        <v>0</v>
      </c>
      <c r="I21" s="206">
        <v>44</v>
      </c>
      <c r="J21" s="206">
        <v>0</v>
      </c>
      <c r="K21" s="206">
        <v>18</v>
      </c>
      <c r="L21" s="206">
        <v>0</v>
      </c>
      <c r="M21" s="206">
        <v>0</v>
      </c>
      <c r="N21" s="206">
        <v>0</v>
      </c>
      <c r="O21" s="206">
        <f t="shared" si="0"/>
        <v>131</v>
      </c>
      <c r="P21" s="206">
        <f t="shared" si="0"/>
        <v>0</v>
      </c>
      <c r="Q21" s="206">
        <f t="shared" si="1"/>
        <v>131</v>
      </c>
      <c r="R21" s="1077" t="s">
        <v>451</v>
      </c>
      <c r="S21" s="1077"/>
    </row>
    <row r="22" spans="1:19" ht="15.75">
      <c r="A22" s="1088" t="s">
        <v>69</v>
      </c>
      <c r="B22" s="1088"/>
      <c r="C22" s="206">
        <v>0</v>
      </c>
      <c r="D22" s="206">
        <v>1</v>
      </c>
      <c r="E22" s="206">
        <v>0</v>
      </c>
      <c r="F22" s="206">
        <v>5</v>
      </c>
      <c r="G22" s="206">
        <v>0</v>
      </c>
      <c r="H22" s="206">
        <v>1</v>
      </c>
      <c r="I22" s="206">
        <v>0</v>
      </c>
      <c r="J22" s="206">
        <v>1</v>
      </c>
      <c r="K22" s="206">
        <v>0</v>
      </c>
      <c r="L22" s="206">
        <v>0</v>
      </c>
      <c r="M22" s="206">
        <v>0</v>
      </c>
      <c r="N22" s="206">
        <v>0</v>
      </c>
      <c r="O22" s="206">
        <f t="shared" si="0"/>
        <v>0</v>
      </c>
      <c r="P22" s="206">
        <f t="shared" si="0"/>
        <v>8</v>
      </c>
      <c r="Q22" s="206">
        <f t="shared" si="1"/>
        <v>8</v>
      </c>
      <c r="R22" s="1077" t="s">
        <v>452</v>
      </c>
      <c r="S22" s="1077"/>
    </row>
    <row r="23" spans="1:19" ht="15.75">
      <c r="A23" s="1088" t="s">
        <v>70</v>
      </c>
      <c r="B23" s="1088"/>
      <c r="C23" s="206">
        <v>0</v>
      </c>
      <c r="D23" s="206">
        <v>1</v>
      </c>
      <c r="E23" s="206">
        <v>2</v>
      </c>
      <c r="F23" s="206">
        <v>0</v>
      </c>
      <c r="G23" s="206">
        <v>3</v>
      </c>
      <c r="H23" s="206">
        <v>2</v>
      </c>
      <c r="I23" s="206">
        <v>0</v>
      </c>
      <c r="J23" s="206">
        <v>0</v>
      </c>
      <c r="K23" s="206">
        <v>3</v>
      </c>
      <c r="L23" s="206">
        <v>5</v>
      </c>
      <c r="M23" s="206">
        <v>2</v>
      </c>
      <c r="N23" s="206">
        <v>1</v>
      </c>
      <c r="O23" s="206">
        <f t="shared" si="0"/>
        <v>10</v>
      </c>
      <c r="P23" s="206">
        <f t="shared" si="0"/>
        <v>9</v>
      </c>
      <c r="Q23" s="206">
        <f t="shared" si="1"/>
        <v>19</v>
      </c>
      <c r="R23" s="1077" t="s">
        <v>204</v>
      </c>
      <c r="S23" s="1077"/>
    </row>
    <row r="24" spans="1:19" ht="15.75">
      <c r="A24" s="1088" t="s">
        <v>71</v>
      </c>
      <c r="B24" s="1088"/>
      <c r="C24" s="206">
        <v>0</v>
      </c>
      <c r="D24" s="206">
        <v>0</v>
      </c>
      <c r="E24" s="206">
        <v>0</v>
      </c>
      <c r="F24" s="206">
        <v>0</v>
      </c>
      <c r="G24" s="206">
        <v>0</v>
      </c>
      <c r="H24" s="206">
        <v>0</v>
      </c>
      <c r="I24" s="206">
        <v>0</v>
      </c>
      <c r="J24" s="206">
        <v>0</v>
      </c>
      <c r="K24" s="206">
        <v>0</v>
      </c>
      <c r="L24" s="206">
        <v>2</v>
      </c>
      <c r="M24" s="206">
        <v>0</v>
      </c>
      <c r="N24" s="206">
        <v>0</v>
      </c>
      <c r="O24" s="206">
        <f t="shared" si="0"/>
        <v>0</v>
      </c>
      <c r="P24" s="206">
        <f t="shared" si="0"/>
        <v>2</v>
      </c>
      <c r="Q24" s="206">
        <f t="shared" si="1"/>
        <v>2</v>
      </c>
      <c r="R24" s="1077" t="s">
        <v>205</v>
      </c>
      <c r="S24" s="1077"/>
    </row>
    <row r="25" spans="1:19" ht="15.75">
      <c r="A25" s="1088" t="s">
        <v>72</v>
      </c>
      <c r="B25" s="1088"/>
      <c r="C25" s="206">
        <v>2</v>
      </c>
      <c r="D25" s="206">
        <v>0</v>
      </c>
      <c r="E25" s="206">
        <v>0</v>
      </c>
      <c r="F25" s="206">
        <v>0</v>
      </c>
      <c r="G25" s="206">
        <v>0</v>
      </c>
      <c r="H25" s="206">
        <v>0</v>
      </c>
      <c r="I25" s="206">
        <v>2</v>
      </c>
      <c r="J25" s="206">
        <v>0</v>
      </c>
      <c r="K25" s="206">
        <v>5</v>
      </c>
      <c r="L25" s="206">
        <v>0</v>
      </c>
      <c r="M25" s="206">
        <v>0</v>
      </c>
      <c r="N25" s="206">
        <v>0</v>
      </c>
      <c r="O25" s="206">
        <f t="shared" si="0"/>
        <v>9</v>
      </c>
      <c r="P25" s="206">
        <f t="shared" si="0"/>
        <v>0</v>
      </c>
      <c r="Q25" s="206">
        <f t="shared" si="1"/>
        <v>9</v>
      </c>
      <c r="R25" s="1077" t="s">
        <v>206</v>
      </c>
      <c r="S25" s="1077"/>
    </row>
    <row r="26" spans="1:19" ht="15.75">
      <c r="A26" s="1124" t="s">
        <v>73</v>
      </c>
      <c r="B26" s="1124"/>
      <c r="C26" s="529">
        <v>0</v>
      </c>
      <c r="D26" s="529">
        <v>0</v>
      </c>
      <c r="E26" s="529">
        <v>0</v>
      </c>
      <c r="F26" s="529">
        <v>0</v>
      </c>
      <c r="G26" s="529">
        <v>0</v>
      </c>
      <c r="H26" s="529">
        <v>0</v>
      </c>
      <c r="I26" s="529">
        <v>0</v>
      </c>
      <c r="J26" s="529">
        <v>0</v>
      </c>
      <c r="K26" s="529">
        <v>0</v>
      </c>
      <c r="L26" s="529">
        <v>5</v>
      </c>
      <c r="M26" s="529">
        <v>0</v>
      </c>
      <c r="N26" s="529">
        <v>2</v>
      </c>
      <c r="O26" s="529">
        <f t="shared" si="0"/>
        <v>0</v>
      </c>
      <c r="P26" s="529">
        <f t="shared" si="0"/>
        <v>7</v>
      </c>
      <c r="Q26" s="529">
        <f t="shared" si="1"/>
        <v>7</v>
      </c>
      <c r="R26" s="1128" t="s">
        <v>382</v>
      </c>
      <c r="S26" s="1128"/>
    </row>
    <row r="27" spans="1:19" ht="15.75">
      <c r="A27" s="1073" t="s">
        <v>32</v>
      </c>
      <c r="B27" s="1073"/>
      <c r="C27" s="78">
        <f>SUM(C8:C26)</f>
        <v>32</v>
      </c>
      <c r="D27" s="78">
        <f t="shared" ref="D27:Q27" si="5">SUM(D8:D26)</f>
        <v>42</v>
      </c>
      <c r="E27" s="78">
        <f t="shared" si="5"/>
        <v>41</v>
      </c>
      <c r="F27" s="78">
        <f t="shared" si="5"/>
        <v>33</v>
      </c>
      <c r="G27" s="78">
        <f t="shared" si="5"/>
        <v>38</v>
      </c>
      <c r="H27" s="78">
        <f t="shared" si="5"/>
        <v>35</v>
      </c>
      <c r="I27" s="78">
        <f t="shared" si="5"/>
        <v>56</v>
      </c>
      <c r="J27" s="78">
        <f t="shared" si="5"/>
        <v>24</v>
      </c>
      <c r="K27" s="78">
        <f t="shared" si="5"/>
        <v>101</v>
      </c>
      <c r="L27" s="78">
        <f>SUM(L8:L26)</f>
        <v>111</v>
      </c>
      <c r="M27" s="78">
        <f t="shared" si="5"/>
        <v>10</v>
      </c>
      <c r="N27" s="78">
        <f t="shared" si="5"/>
        <v>10</v>
      </c>
      <c r="O27" s="78">
        <f t="shared" si="5"/>
        <v>278</v>
      </c>
      <c r="P27" s="78">
        <f t="shared" si="5"/>
        <v>255</v>
      </c>
      <c r="Q27" s="78">
        <f t="shared" si="5"/>
        <v>533</v>
      </c>
      <c r="R27" s="1090" t="s">
        <v>181</v>
      </c>
      <c r="S27" s="1090"/>
    </row>
    <row r="89" spans="3:15">
      <c r="C89" s="187"/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</row>
    <row r="90" spans="3:15"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</row>
    <row r="91" spans="3:15"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</row>
    <row r="92" spans="3:15"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</row>
  </sheetData>
  <mergeCells count="22">
    <mergeCell ref="A3:B3"/>
    <mergeCell ref="Q3:R3"/>
    <mergeCell ref="A1:R1"/>
    <mergeCell ref="A2:R2"/>
    <mergeCell ref="S11:S16"/>
    <mergeCell ref="A11:A16"/>
    <mergeCell ref="C5:D5"/>
    <mergeCell ref="E5:F5"/>
    <mergeCell ref="G5:H5"/>
    <mergeCell ref="I5:J5"/>
    <mergeCell ref="K5:L5"/>
    <mergeCell ref="A4:B7"/>
    <mergeCell ref="C4:D4"/>
    <mergeCell ref="E4:F4"/>
    <mergeCell ref="G4:H4"/>
    <mergeCell ref="I4:J4"/>
    <mergeCell ref="K4:L4"/>
    <mergeCell ref="M5:N5"/>
    <mergeCell ref="O5:Q5"/>
    <mergeCell ref="M4:N4"/>
    <mergeCell ref="O4:Q4"/>
    <mergeCell ref="R4:S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:S92"/>
  <sheetViews>
    <sheetView rightToLeft="1" workbookViewId="0">
      <selection sqref="A1:S28"/>
    </sheetView>
  </sheetViews>
  <sheetFormatPr defaultRowHeight="12.75"/>
  <cols>
    <col min="18" max="18" width="17.28515625" customWidth="1"/>
  </cols>
  <sheetData>
    <row r="1" spans="1:19" ht="18">
      <c r="A1" s="1466" t="s">
        <v>595</v>
      </c>
      <c r="B1" s="1466"/>
      <c r="C1" s="1466"/>
      <c r="D1" s="1466"/>
      <c r="E1" s="1466"/>
      <c r="F1" s="1466"/>
      <c r="G1" s="1466"/>
      <c r="H1" s="1466"/>
      <c r="I1" s="1466"/>
      <c r="J1" s="1466"/>
      <c r="K1" s="1466"/>
      <c r="L1" s="1466"/>
      <c r="M1" s="1466"/>
      <c r="N1" s="1466"/>
      <c r="O1" s="1466"/>
      <c r="P1" s="1466"/>
      <c r="Q1" s="1466"/>
      <c r="R1" s="1466"/>
      <c r="S1" s="1466"/>
    </row>
    <row r="2" spans="1:19" ht="18">
      <c r="A2" s="1466" t="s">
        <v>600</v>
      </c>
      <c r="B2" s="1466"/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  <c r="N2" s="1466"/>
      <c r="O2" s="1466"/>
      <c r="P2" s="1466"/>
      <c r="Q2" s="1466"/>
      <c r="R2" s="1466"/>
      <c r="S2" s="1466"/>
    </row>
    <row r="3" spans="1:19" ht="18.75" thickBot="1">
      <c r="A3" s="1527" t="s">
        <v>556</v>
      </c>
      <c r="B3" s="1527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04"/>
      <c r="O3" s="104"/>
      <c r="P3" s="250"/>
      <c r="Q3" s="250"/>
      <c r="R3" s="1192" t="s">
        <v>1142</v>
      </c>
      <c r="S3" s="1192"/>
    </row>
    <row r="4" spans="1:19" ht="32.25" customHeight="1" thickTop="1">
      <c r="A4" s="1430" t="s">
        <v>41</v>
      </c>
      <c r="B4" s="1430"/>
      <c r="C4" s="1440" t="s">
        <v>94</v>
      </c>
      <c r="D4" s="1440"/>
      <c r="E4" s="1440" t="s">
        <v>99</v>
      </c>
      <c r="F4" s="1440"/>
      <c r="G4" s="1440" t="s">
        <v>96</v>
      </c>
      <c r="H4" s="1440"/>
      <c r="I4" s="1440" t="s">
        <v>97</v>
      </c>
      <c r="J4" s="1440"/>
      <c r="K4" s="1440" t="s">
        <v>98</v>
      </c>
      <c r="L4" s="1440"/>
      <c r="M4" s="1440" t="s">
        <v>31</v>
      </c>
      <c r="N4" s="1440"/>
      <c r="O4" s="1440" t="s">
        <v>32</v>
      </c>
      <c r="P4" s="1440"/>
      <c r="Q4" s="1440"/>
      <c r="R4" s="1430" t="s">
        <v>180</v>
      </c>
      <c r="S4" s="1430"/>
    </row>
    <row r="5" spans="1:19" ht="47.25" customHeight="1">
      <c r="A5" s="1431"/>
      <c r="B5" s="1431"/>
      <c r="C5" s="1435" t="s">
        <v>269</v>
      </c>
      <c r="D5" s="1435"/>
      <c r="E5" s="1435" t="s">
        <v>263</v>
      </c>
      <c r="F5" s="1435"/>
      <c r="G5" s="1435" t="s">
        <v>270</v>
      </c>
      <c r="H5" s="1435"/>
      <c r="I5" s="1435" t="s">
        <v>265</v>
      </c>
      <c r="J5" s="1435"/>
      <c r="K5" s="1435" t="s">
        <v>271</v>
      </c>
      <c r="L5" s="1435"/>
      <c r="M5" s="1435" t="s">
        <v>268</v>
      </c>
      <c r="N5" s="1435"/>
      <c r="O5" s="1435" t="s">
        <v>181</v>
      </c>
      <c r="P5" s="1435"/>
      <c r="Q5" s="1435"/>
      <c r="R5" s="1431"/>
      <c r="S5" s="1431"/>
    </row>
    <row r="6" spans="1:19" ht="15.75">
      <c r="A6" s="1431"/>
      <c r="B6" s="1431"/>
      <c r="C6" s="397" t="s">
        <v>33</v>
      </c>
      <c r="D6" s="397" t="s">
        <v>34</v>
      </c>
      <c r="E6" s="397" t="s">
        <v>33</v>
      </c>
      <c r="F6" s="397" t="s">
        <v>34</v>
      </c>
      <c r="G6" s="397" t="s">
        <v>33</v>
      </c>
      <c r="H6" s="397" t="s">
        <v>34</v>
      </c>
      <c r="I6" s="397" t="s">
        <v>33</v>
      </c>
      <c r="J6" s="397" t="s">
        <v>34</v>
      </c>
      <c r="K6" s="397" t="s">
        <v>33</v>
      </c>
      <c r="L6" s="397" t="s">
        <v>34</v>
      </c>
      <c r="M6" s="397" t="s">
        <v>33</v>
      </c>
      <c r="N6" s="397" t="s">
        <v>34</v>
      </c>
      <c r="O6" s="397" t="s">
        <v>33</v>
      </c>
      <c r="P6" s="397" t="s">
        <v>34</v>
      </c>
      <c r="Q6" s="397" t="s">
        <v>32</v>
      </c>
      <c r="R6" s="1431"/>
      <c r="S6" s="1431"/>
    </row>
    <row r="7" spans="1:19" ht="16.5" thickBot="1">
      <c r="A7" s="1432"/>
      <c r="B7" s="1432"/>
      <c r="C7" s="398" t="s">
        <v>186</v>
      </c>
      <c r="D7" s="398" t="s">
        <v>185</v>
      </c>
      <c r="E7" s="398" t="s">
        <v>181</v>
      </c>
      <c r="F7" s="398" t="s">
        <v>186</v>
      </c>
      <c r="G7" s="398" t="s">
        <v>185</v>
      </c>
      <c r="H7" s="398" t="s">
        <v>181</v>
      </c>
      <c r="I7" s="398" t="s">
        <v>186</v>
      </c>
      <c r="J7" s="398" t="s">
        <v>185</v>
      </c>
      <c r="K7" s="398" t="s">
        <v>181</v>
      </c>
      <c r="L7" s="398" t="s">
        <v>186</v>
      </c>
      <c r="M7" s="398" t="s">
        <v>185</v>
      </c>
      <c r="N7" s="398" t="s">
        <v>181</v>
      </c>
      <c r="O7" s="398" t="s">
        <v>186</v>
      </c>
      <c r="P7" s="398" t="s">
        <v>185</v>
      </c>
      <c r="Q7" s="398" t="s">
        <v>181</v>
      </c>
      <c r="R7" s="1432"/>
      <c r="S7" s="1432"/>
    </row>
    <row r="8" spans="1:19" ht="16.5" thickTop="1">
      <c r="A8" s="1106" t="s">
        <v>54</v>
      </c>
      <c r="B8" s="1106"/>
      <c r="C8" s="475">
        <v>0</v>
      </c>
      <c r="D8" s="475">
        <v>0</v>
      </c>
      <c r="E8" s="475">
        <v>0</v>
      </c>
      <c r="F8" s="475">
        <v>0</v>
      </c>
      <c r="G8" s="475">
        <v>0</v>
      </c>
      <c r="H8" s="475">
        <v>0</v>
      </c>
      <c r="I8" s="475">
        <v>0</v>
      </c>
      <c r="J8" s="475">
        <v>0</v>
      </c>
      <c r="K8" s="475">
        <v>0</v>
      </c>
      <c r="L8" s="475">
        <v>0</v>
      </c>
      <c r="M8" s="475">
        <v>0</v>
      </c>
      <c r="N8" s="475">
        <v>0</v>
      </c>
      <c r="O8" s="475">
        <f t="shared" ref="O8:P26" si="0">M8+K8+I8+G8+E8+C8</f>
        <v>0</v>
      </c>
      <c r="P8" s="475">
        <f t="shared" si="0"/>
        <v>0</v>
      </c>
      <c r="Q8" s="234">
        <f t="shared" ref="Q8:Q26" si="1">SUM(O8:P8)</f>
        <v>0</v>
      </c>
      <c r="R8" s="1078" t="s">
        <v>449</v>
      </c>
      <c r="S8" s="1078"/>
    </row>
    <row r="9" spans="1:19" ht="15.75">
      <c r="A9" s="1088" t="s">
        <v>55</v>
      </c>
      <c r="B9" s="1088"/>
      <c r="C9" s="206">
        <v>0</v>
      </c>
      <c r="D9" s="206">
        <v>8</v>
      </c>
      <c r="E9" s="206">
        <v>0</v>
      </c>
      <c r="F9" s="206">
        <v>6</v>
      </c>
      <c r="G9" s="206">
        <v>0</v>
      </c>
      <c r="H9" s="206">
        <v>5</v>
      </c>
      <c r="I9" s="206">
        <v>0</v>
      </c>
      <c r="J9" s="206">
        <v>7</v>
      </c>
      <c r="K9" s="206">
        <v>0</v>
      </c>
      <c r="L9" s="206">
        <v>34</v>
      </c>
      <c r="M9" s="206">
        <v>0</v>
      </c>
      <c r="N9" s="206">
        <v>0</v>
      </c>
      <c r="O9" s="206">
        <f t="shared" si="0"/>
        <v>0</v>
      </c>
      <c r="P9" s="206">
        <f t="shared" si="0"/>
        <v>60</v>
      </c>
      <c r="Q9" s="196">
        <f t="shared" si="1"/>
        <v>60</v>
      </c>
      <c r="R9" s="1077" t="s">
        <v>191</v>
      </c>
      <c r="S9" s="1077"/>
    </row>
    <row r="10" spans="1:19" ht="15.75">
      <c r="A10" s="1088" t="s">
        <v>56</v>
      </c>
      <c r="B10" s="1088"/>
      <c r="C10" s="206">
        <v>0</v>
      </c>
      <c r="D10" s="206">
        <v>7</v>
      </c>
      <c r="E10" s="206">
        <v>2</v>
      </c>
      <c r="F10" s="206">
        <v>4</v>
      </c>
      <c r="G10" s="206">
        <v>0</v>
      </c>
      <c r="H10" s="206">
        <v>10</v>
      </c>
      <c r="I10" s="206">
        <v>1</v>
      </c>
      <c r="J10" s="206">
        <v>6</v>
      </c>
      <c r="K10" s="206">
        <v>7</v>
      </c>
      <c r="L10" s="206">
        <v>4</v>
      </c>
      <c r="M10" s="206">
        <v>4</v>
      </c>
      <c r="N10" s="206">
        <v>0</v>
      </c>
      <c r="O10" s="206">
        <f t="shared" si="0"/>
        <v>14</v>
      </c>
      <c r="P10" s="206">
        <f t="shared" si="0"/>
        <v>31</v>
      </c>
      <c r="Q10" s="196">
        <f t="shared" si="1"/>
        <v>45</v>
      </c>
      <c r="R10" s="1077" t="s">
        <v>192</v>
      </c>
      <c r="S10" s="1077"/>
    </row>
    <row r="11" spans="1:19" ht="21" customHeight="1">
      <c r="A11" s="1562" t="s">
        <v>461</v>
      </c>
      <c r="B11" s="535" t="s">
        <v>344</v>
      </c>
      <c r="C11" s="206">
        <v>0</v>
      </c>
      <c r="D11" s="206">
        <v>7</v>
      </c>
      <c r="E11" s="206">
        <v>0</v>
      </c>
      <c r="F11" s="206">
        <v>1</v>
      </c>
      <c r="G11" s="206">
        <v>0</v>
      </c>
      <c r="H11" s="206">
        <v>5</v>
      </c>
      <c r="I11" s="206">
        <v>0</v>
      </c>
      <c r="J11" s="206">
        <v>3</v>
      </c>
      <c r="K11" s="206">
        <v>0</v>
      </c>
      <c r="L11" s="206">
        <v>16</v>
      </c>
      <c r="M11" s="206">
        <v>0</v>
      </c>
      <c r="N11" s="206">
        <v>0</v>
      </c>
      <c r="O11" s="206">
        <f t="shared" si="0"/>
        <v>0</v>
      </c>
      <c r="P11" s="206">
        <f t="shared" si="0"/>
        <v>32</v>
      </c>
      <c r="Q11" s="196">
        <f t="shared" si="1"/>
        <v>32</v>
      </c>
      <c r="R11" s="204" t="s">
        <v>453</v>
      </c>
      <c r="S11" s="1441" t="s">
        <v>179</v>
      </c>
    </row>
    <row r="12" spans="1:19" ht="15.75">
      <c r="A12" s="1563"/>
      <c r="B12" s="535" t="s">
        <v>345</v>
      </c>
      <c r="C12" s="206">
        <v>0</v>
      </c>
      <c r="D12" s="206">
        <v>0</v>
      </c>
      <c r="E12" s="206">
        <v>0</v>
      </c>
      <c r="F12" s="206">
        <v>0</v>
      </c>
      <c r="G12" s="206">
        <v>0</v>
      </c>
      <c r="H12" s="206">
        <v>0</v>
      </c>
      <c r="I12" s="206">
        <v>0</v>
      </c>
      <c r="J12" s="206">
        <v>0</v>
      </c>
      <c r="K12" s="206">
        <v>0</v>
      </c>
      <c r="L12" s="206">
        <v>0</v>
      </c>
      <c r="M12" s="206">
        <v>0</v>
      </c>
      <c r="N12" s="206">
        <v>0</v>
      </c>
      <c r="O12" s="206">
        <f t="shared" si="0"/>
        <v>0</v>
      </c>
      <c r="P12" s="206">
        <f t="shared" si="0"/>
        <v>0</v>
      </c>
      <c r="Q12" s="196">
        <f t="shared" si="1"/>
        <v>0</v>
      </c>
      <c r="R12" s="204" t="s">
        <v>454</v>
      </c>
      <c r="S12" s="1442"/>
    </row>
    <row r="13" spans="1:19" ht="15.75">
      <c r="A13" s="1563"/>
      <c r="B13" s="535" t="s">
        <v>346</v>
      </c>
      <c r="C13" s="206">
        <v>2</v>
      </c>
      <c r="D13" s="206">
        <v>0</v>
      </c>
      <c r="E13" s="206">
        <v>2</v>
      </c>
      <c r="F13" s="206">
        <v>0</v>
      </c>
      <c r="G13" s="206">
        <v>3</v>
      </c>
      <c r="H13" s="206">
        <v>0</v>
      </c>
      <c r="I13" s="206">
        <v>0</v>
      </c>
      <c r="J13" s="206">
        <v>0</v>
      </c>
      <c r="K13" s="206">
        <v>24</v>
      </c>
      <c r="L13" s="206">
        <v>0</v>
      </c>
      <c r="M13" s="206">
        <v>0</v>
      </c>
      <c r="N13" s="206">
        <v>0</v>
      </c>
      <c r="O13" s="206">
        <f t="shared" si="0"/>
        <v>31</v>
      </c>
      <c r="P13" s="206">
        <f t="shared" si="0"/>
        <v>0</v>
      </c>
      <c r="Q13" s="196">
        <f t="shared" si="1"/>
        <v>31</v>
      </c>
      <c r="R13" s="204" t="s">
        <v>455</v>
      </c>
      <c r="S13" s="1442"/>
    </row>
    <row r="14" spans="1:19" ht="15.75">
      <c r="A14" s="1563"/>
      <c r="B14" s="535" t="s">
        <v>341</v>
      </c>
      <c r="C14" s="206">
        <v>0</v>
      </c>
      <c r="D14" s="206">
        <v>0</v>
      </c>
      <c r="E14" s="206">
        <v>0</v>
      </c>
      <c r="F14" s="206">
        <v>0</v>
      </c>
      <c r="G14" s="206">
        <v>0</v>
      </c>
      <c r="H14" s="206">
        <v>0</v>
      </c>
      <c r="I14" s="206">
        <v>0</v>
      </c>
      <c r="J14" s="206">
        <v>0</v>
      </c>
      <c r="K14" s="206">
        <v>0</v>
      </c>
      <c r="L14" s="206">
        <v>0</v>
      </c>
      <c r="M14" s="206">
        <v>0</v>
      </c>
      <c r="N14" s="206">
        <v>0</v>
      </c>
      <c r="O14" s="206">
        <f t="shared" si="0"/>
        <v>0</v>
      </c>
      <c r="P14" s="206">
        <f t="shared" si="0"/>
        <v>0</v>
      </c>
      <c r="Q14" s="196">
        <f t="shared" si="1"/>
        <v>0</v>
      </c>
      <c r="R14" s="204" t="s">
        <v>456</v>
      </c>
      <c r="S14" s="1442"/>
    </row>
    <row r="15" spans="1:19" ht="15.75">
      <c r="A15" s="1563"/>
      <c r="B15" s="535" t="s">
        <v>342</v>
      </c>
      <c r="C15" s="206">
        <v>0</v>
      </c>
      <c r="D15" s="206">
        <v>1</v>
      </c>
      <c r="E15" s="206">
        <v>0</v>
      </c>
      <c r="F15" s="206">
        <v>0</v>
      </c>
      <c r="G15" s="206">
        <v>0</v>
      </c>
      <c r="H15" s="206">
        <v>0</v>
      </c>
      <c r="I15" s="206">
        <v>0</v>
      </c>
      <c r="J15" s="206">
        <v>0</v>
      </c>
      <c r="K15" s="206">
        <v>3</v>
      </c>
      <c r="L15" s="206">
        <v>3</v>
      </c>
      <c r="M15" s="206">
        <v>0</v>
      </c>
      <c r="N15" s="206">
        <v>2</v>
      </c>
      <c r="O15" s="206">
        <f t="shared" si="0"/>
        <v>3</v>
      </c>
      <c r="P15" s="206">
        <f t="shared" si="0"/>
        <v>6</v>
      </c>
      <c r="Q15" s="196">
        <f t="shared" si="1"/>
        <v>9</v>
      </c>
      <c r="R15" s="204" t="s">
        <v>457</v>
      </c>
      <c r="S15" s="1442"/>
    </row>
    <row r="16" spans="1:19" ht="15.75">
      <c r="A16" s="1564"/>
      <c r="B16" s="536" t="s">
        <v>343</v>
      </c>
      <c r="C16" s="477">
        <v>1</v>
      </c>
      <c r="D16" s="477">
        <v>0</v>
      </c>
      <c r="E16" s="477">
        <v>1</v>
      </c>
      <c r="F16" s="477">
        <v>1</v>
      </c>
      <c r="G16" s="477">
        <v>0</v>
      </c>
      <c r="H16" s="477">
        <v>0</v>
      </c>
      <c r="I16" s="477">
        <v>1</v>
      </c>
      <c r="J16" s="477">
        <v>0</v>
      </c>
      <c r="K16" s="477">
        <v>8</v>
      </c>
      <c r="L16" s="477">
        <v>6</v>
      </c>
      <c r="M16" s="477">
        <v>1</v>
      </c>
      <c r="N16" s="477">
        <v>1</v>
      </c>
      <c r="O16" s="477">
        <f t="shared" si="0"/>
        <v>12</v>
      </c>
      <c r="P16" s="477">
        <f t="shared" si="0"/>
        <v>8</v>
      </c>
      <c r="Q16" s="197">
        <f t="shared" si="1"/>
        <v>20</v>
      </c>
      <c r="R16" s="204" t="s">
        <v>458</v>
      </c>
      <c r="S16" s="1443"/>
    </row>
    <row r="17" spans="1:19" ht="15.75">
      <c r="A17" s="402" t="s">
        <v>64</v>
      </c>
      <c r="B17" s="537"/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  <c r="O17" s="477">
        <f t="shared" ref="O17" si="2">M17+K17+I17+G17+E17+C17</f>
        <v>0</v>
      </c>
      <c r="P17" s="477">
        <f t="shared" ref="P17" si="3">N17+L17+J17+H17+F17+D17</f>
        <v>0</v>
      </c>
      <c r="Q17" s="197">
        <f t="shared" ref="Q17" si="4">SUM(O17:P17)</f>
        <v>0</v>
      </c>
      <c r="R17" s="1077" t="s">
        <v>367</v>
      </c>
      <c r="S17" s="1077"/>
    </row>
    <row r="18" spans="1:19" ht="15.75">
      <c r="A18" s="1088" t="s">
        <v>65</v>
      </c>
      <c r="B18" s="1088"/>
      <c r="C18" s="206">
        <v>1</v>
      </c>
      <c r="D18" s="206">
        <v>3</v>
      </c>
      <c r="E18" s="206">
        <v>0</v>
      </c>
      <c r="F18" s="206">
        <v>1</v>
      </c>
      <c r="G18" s="206">
        <v>2</v>
      </c>
      <c r="H18" s="206">
        <v>4</v>
      </c>
      <c r="I18" s="206">
        <v>0</v>
      </c>
      <c r="J18" s="206">
        <v>1</v>
      </c>
      <c r="K18" s="206">
        <v>0</v>
      </c>
      <c r="L18" s="206">
        <v>1</v>
      </c>
      <c r="M18" s="206">
        <v>0</v>
      </c>
      <c r="N18" s="206">
        <v>0</v>
      </c>
      <c r="O18" s="206">
        <f t="shared" si="0"/>
        <v>3</v>
      </c>
      <c r="P18" s="206">
        <f t="shared" si="0"/>
        <v>10</v>
      </c>
      <c r="Q18" s="196">
        <f t="shared" si="1"/>
        <v>13</v>
      </c>
      <c r="R18" s="1077" t="s">
        <v>199</v>
      </c>
      <c r="S18" s="1077"/>
    </row>
    <row r="19" spans="1:19" ht="15.75">
      <c r="A19" s="1088" t="s">
        <v>66</v>
      </c>
      <c r="B19" s="1088"/>
      <c r="C19" s="206">
        <v>0</v>
      </c>
      <c r="D19" s="206">
        <v>2</v>
      </c>
      <c r="E19" s="206">
        <v>0</v>
      </c>
      <c r="F19" s="206">
        <v>0</v>
      </c>
      <c r="G19" s="206">
        <v>0</v>
      </c>
      <c r="H19" s="206">
        <v>0</v>
      </c>
      <c r="I19" s="206">
        <v>0</v>
      </c>
      <c r="J19" s="206">
        <v>0</v>
      </c>
      <c r="K19" s="206">
        <v>0</v>
      </c>
      <c r="L19" s="206">
        <v>4</v>
      </c>
      <c r="M19" s="206">
        <v>0</v>
      </c>
      <c r="N19" s="206">
        <v>2</v>
      </c>
      <c r="O19" s="206">
        <f t="shared" si="0"/>
        <v>0</v>
      </c>
      <c r="P19" s="206">
        <f t="shared" si="0"/>
        <v>8</v>
      </c>
      <c r="Q19" s="196">
        <f t="shared" si="1"/>
        <v>8</v>
      </c>
      <c r="R19" s="1077" t="s">
        <v>200</v>
      </c>
      <c r="S19" s="1077"/>
    </row>
    <row r="20" spans="1:19" ht="15.75">
      <c r="A20" s="1088" t="s">
        <v>67</v>
      </c>
      <c r="B20" s="1088"/>
      <c r="C20" s="206">
        <v>3</v>
      </c>
      <c r="D20" s="206">
        <v>7</v>
      </c>
      <c r="E20" s="206">
        <v>4</v>
      </c>
      <c r="F20" s="206">
        <v>6</v>
      </c>
      <c r="G20" s="206">
        <v>0</v>
      </c>
      <c r="H20" s="206">
        <v>3</v>
      </c>
      <c r="I20" s="206">
        <v>6</v>
      </c>
      <c r="J20" s="206">
        <v>2</v>
      </c>
      <c r="K20" s="206">
        <v>19</v>
      </c>
      <c r="L20" s="206">
        <v>8</v>
      </c>
      <c r="M20" s="206">
        <v>1</v>
      </c>
      <c r="N20" s="206">
        <v>0</v>
      </c>
      <c r="O20" s="206">
        <f t="shared" si="0"/>
        <v>33</v>
      </c>
      <c r="P20" s="206">
        <f t="shared" si="0"/>
        <v>26</v>
      </c>
      <c r="Q20" s="196">
        <f t="shared" si="1"/>
        <v>59</v>
      </c>
      <c r="R20" s="1077" t="s">
        <v>450</v>
      </c>
      <c r="S20" s="1077"/>
    </row>
    <row r="21" spans="1:19" ht="15.75">
      <c r="A21" s="1088" t="s">
        <v>137</v>
      </c>
      <c r="B21" s="1088"/>
      <c r="C21" s="206">
        <v>9</v>
      </c>
      <c r="D21" s="206">
        <v>0</v>
      </c>
      <c r="E21" s="206">
        <v>11</v>
      </c>
      <c r="F21" s="206">
        <v>0</v>
      </c>
      <c r="G21" s="206">
        <v>16</v>
      </c>
      <c r="H21" s="206">
        <v>0</v>
      </c>
      <c r="I21" s="206">
        <v>21</v>
      </c>
      <c r="J21" s="206">
        <v>0</v>
      </c>
      <c r="K21" s="206">
        <v>13</v>
      </c>
      <c r="L21" s="206">
        <v>0</v>
      </c>
      <c r="M21" s="206">
        <v>0</v>
      </c>
      <c r="N21" s="206">
        <v>0</v>
      </c>
      <c r="O21" s="206">
        <f t="shared" si="0"/>
        <v>70</v>
      </c>
      <c r="P21" s="206">
        <f t="shared" si="0"/>
        <v>0</v>
      </c>
      <c r="Q21" s="196">
        <f t="shared" si="1"/>
        <v>70</v>
      </c>
      <c r="R21" s="1077" t="s">
        <v>451</v>
      </c>
      <c r="S21" s="1077"/>
    </row>
    <row r="22" spans="1:19" ht="15.75">
      <c r="A22" s="1088" t="s">
        <v>69</v>
      </c>
      <c r="B22" s="1088"/>
      <c r="C22" s="206">
        <v>0</v>
      </c>
      <c r="D22" s="206">
        <v>1</v>
      </c>
      <c r="E22" s="206">
        <v>0</v>
      </c>
      <c r="F22" s="206">
        <v>1</v>
      </c>
      <c r="G22" s="206">
        <v>0</v>
      </c>
      <c r="H22" s="206">
        <v>1</v>
      </c>
      <c r="I22" s="206">
        <v>0</v>
      </c>
      <c r="J22" s="206">
        <v>1</v>
      </c>
      <c r="K22" s="206">
        <v>0</v>
      </c>
      <c r="L22" s="206">
        <v>0</v>
      </c>
      <c r="M22" s="206">
        <v>0</v>
      </c>
      <c r="N22" s="206">
        <v>0</v>
      </c>
      <c r="O22" s="206">
        <f t="shared" si="0"/>
        <v>0</v>
      </c>
      <c r="P22" s="206">
        <f t="shared" si="0"/>
        <v>4</v>
      </c>
      <c r="Q22" s="196">
        <f t="shared" si="1"/>
        <v>4</v>
      </c>
      <c r="R22" s="1077" t="s">
        <v>452</v>
      </c>
      <c r="S22" s="1077"/>
    </row>
    <row r="23" spans="1:19" ht="15.75">
      <c r="A23" s="1088" t="s">
        <v>70</v>
      </c>
      <c r="B23" s="1088"/>
      <c r="C23" s="206">
        <v>0</v>
      </c>
      <c r="D23" s="206">
        <v>1</v>
      </c>
      <c r="E23" s="206">
        <v>2</v>
      </c>
      <c r="F23" s="206">
        <v>0</v>
      </c>
      <c r="G23" s="206">
        <v>3</v>
      </c>
      <c r="H23" s="206">
        <v>2</v>
      </c>
      <c r="I23" s="206">
        <v>0</v>
      </c>
      <c r="J23" s="206">
        <v>0</v>
      </c>
      <c r="K23" s="206">
        <v>3</v>
      </c>
      <c r="L23" s="206">
        <v>5</v>
      </c>
      <c r="M23" s="206">
        <v>2</v>
      </c>
      <c r="N23" s="206">
        <v>1</v>
      </c>
      <c r="O23" s="206">
        <f t="shared" si="0"/>
        <v>10</v>
      </c>
      <c r="P23" s="206">
        <f t="shared" si="0"/>
        <v>9</v>
      </c>
      <c r="Q23" s="196">
        <f t="shared" si="1"/>
        <v>19</v>
      </c>
      <c r="R23" s="1077" t="s">
        <v>204</v>
      </c>
      <c r="S23" s="1077"/>
    </row>
    <row r="24" spans="1:19" ht="15.75">
      <c r="A24" s="1088" t="s">
        <v>71</v>
      </c>
      <c r="B24" s="1088"/>
      <c r="C24" s="206">
        <v>0</v>
      </c>
      <c r="D24" s="206">
        <v>0</v>
      </c>
      <c r="E24" s="206">
        <v>0</v>
      </c>
      <c r="F24" s="206">
        <v>0</v>
      </c>
      <c r="G24" s="206">
        <v>0</v>
      </c>
      <c r="H24" s="206">
        <v>0</v>
      </c>
      <c r="I24" s="206">
        <v>0</v>
      </c>
      <c r="J24" s="206">
        <v>0</v>
      </c>
      <c r="K24" s="206">
        <v>0</v>
      </c>
      <c r="L24" s="206">
        <v>2</v>
      </c>
      <c r="M24" s="206">
        <v>0</v>
      </c>
      <c r="N24" s="206">
        <v>0</v>
      </c>
      <c r="O24" s="206">
        <f t="shared" si="0"/>
        <v>0</v>
      </c>
      <c r="P24" s="206">
        <f t="shared" si="0"/>
        <v>2</v>
      </c>
      <c r="Q24" s="196">
        <f t="shared" si="1"/>
        <v>2</v>
      </c>
      <c r="R24" s="1077" t="s">
        <v>205</v>
      </c>
      <c r="S24" s="1077"/>
    </row>
    <row r="25" spans="1:19" ht="15.75">
      <c r="A25" s="1088" t="s">
        <v>72</v>
      </c>
      <c r="B25" s="1088"/>
      <c r="C25" s="206">
        <v>2</v>
      </c>
      <c r="D25" s="206">
        <v>0</v>
      </c>
      <c r="E25" s="206">
        <v>0</v>
      </c>
      <c r="F25" s="206">
        <v>0</v>
      </c>
      <c r="G25" s="206">
        <v>0</v>
      </c>
      <c r="H25" s="206">
        <v>0</v>
      </c>
      <c r="I25" s="206">
        <v>2</v>
      </c>
      <c r="J25" s="206">
        <v>0</v>
      </c>
      <c r="K25" s="206">
        <v>5</v>
      </c>
      <c r="L25" s="206">
        <v>0</v>
      </c>
      <c r="M25" s="206">
        <v>0</v>
      </c>
      <c r="N25" s="206">
        <v>0</v>
      </c>
      <c r="O25" s="206">
        <f t="shared" si="0"/>
        <v>9</v>
      </c>
      <c r="P25" s="206">
        <f t="shared" si="0"/>
        <v>0</v>
      </c>
      <c r="Q25" s="196">
        <f t="shared" si="1"/>
        <v>9</v>
      </c>
      <c r="R25" s="1077" t="s">
        <v>206</v>
      </c>
      <c r="S25" s="1077"/>
    </row>
    <row r="26" spans="1:19" ht="15.75">
      <c r="A26" s="1104" t="s">
        <v>73</v>
      </c>
      <c r="B26" s="1104"/>
      <c r="C26" s="534">
        <v>0</v>
      </c>
      <c r="D26" s="534">
        <v>0</v>
      </c>
      <c r="E26" s="534">
        <v>0</v>
      </c>
      <c r="F26" s="534">
        <v>0</v>
      </c>
      <c r="G26" s="534">
        <v>0</v>
      </c>
      <c r="H26" s="534">
        <v>0</v>
      </c>
      <c r="I26" s="534">
        <v>0</v>
      </c>
      <c r="J26" s="534">
        <v>0</v>
      </c>
      <c r="K26" s="534">
        <v>0</v>
      </c>
      <c r="L26" s="534">
        <v>5</v>
      </c>
      <c r="M26" s="534">
        <v>0</v>
      </c>
      <c r="N26" s="534">
        <v>0</v>
      </c>
      <c r="O26" s="534">
        <f t="shared" si="0"/>
        <v>0</v>
      </c>
      <c r="P26" s="534">
        <f t="shared" si="0"/>
        <v>5</v>
      </c>
      <c r="Q26" s="200">
        <f t="shared" si="1"/>
        <v>5</v>
      </c>
      <c r="R26" s="1089" t="s">
        <v>382</v>
      </c>
      <c r="S26" s="1089"/>
    </row>
    <row r="27" spans="1:19" ht="15.75">
      <c r="A27" s="1073" t="s">
        <v>32</v>
      </c>
      <c r="B27" s="1073"/>
      <c r="C27" s="78">
        <f>SUM(C8:C26)</f>
        <v>18</v>
      </c>
      <c r="D27" s="78">
        <f t="shared" ref="D27:Q27" si="5">SUM(D8:D26)</f>
        <v>37</v>
      </c>
      <c r="E27" s="78">
        <f t="shared" si="5"/>
        <v>22</v>
      </c>
      <c r="F27" s="78">
        <f t="shared" si="5"/>
        <v>20</v>
      </c>
      <c r="G27" s="78">
        <f t="shared" si="5"/>
        <v>24</v>
      </c>
      <c r="H27" s="78">
        <f t="shared" si="5"/>
        <v>30</v>
      </c>
      <c r="I27" s="78">
        <f t="shared" si="5"/>
        <v>31</v>
      </c>
      <c r="J27" s="78">
        <f t="shared" si="5"/>
        <v>20</v>
      </c>
      <c r="K27" s="78">
        <f t="shared" si="5"/>
        <v>82</v>
      </c>
      <c r="L27" s="78">
        <f t="shared" si="5"/>
        <v>88</v>
      </c>
      <c r="M27" s="78">
        <f t="shared" si="5"/>
        <v>8</v>
      </c>
      <c r="N27" s="78">
        <f t="shared" si="5"/>
        <v>6</v>
      </c>
      <c r="O27" s="78">
        <f t="shared" si="5"/>
        <v>185</v>
      </c>
      <c r="P27" s="78">
        <f t="shared" si="5"/>
        <v>201</v>
      </c>
      <c r="Q27" s="78">
        <f t="shared" si="5"/>
        <v>386</v>
      </c>
      <c r="R27" s="1090" t="s">
        <v>181</v>
      </c>
      <c r="S27" s="1090"/>
    </row>
    <row r="28" spans="1:19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  <row r="89" spans="3:15">
      <c r="C89" s="187"/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</row>
    <row r="90" spans="3:15"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</row>
    <row r="91" spans="3:15"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</row>
    <row r="92" spans="3:15"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</row>
  </sheetData>
  <mergeCells count="21">
    <mergeCell ref="A1:S1"/>
    <mergeCell ref="A2:S2"/>
    <mergeCell ref="A3:B3"/>
    <mergeCell ref="A4:B7"/>
    <mergeCell ref="C4:D4"/>
    <mergeCell ref="E4:F4"/>
    <mergeCell ref="G4:H4"/>
    <mergeCell ref="I4:J4"/>
    <mergeCell ref="K4:L4"/>
    <mergeCell ref="M4:N4"/>
    <mergeCell ref="A11:A16"/>
    <mergeCell ref="S11:S16"/>
    <mergeCell ref="O4:Q4"/>
    <mergeCell ref="R4:S7"/>
    <mergeCell ref="O5:Q5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1:S91"/>
  <sheetViews>
    <sheetView rightToLeft="1" workbookViewId="0">
      <selection sqref="A1:S27"/>
    </sheetView>
  </sheetViews>
  <sheetFormatPr defaultRowHeight="12.75"/>
  <cols>
    <col min="18" max="18" width="16.7109375" customWidth="1"/>
  </cols>
  <sheetData>
    <row r="1" spans="1:19" ht="18">
      <c r="A1" s="1470" t="s">
        <v>596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  <c r="O1" s="1470"/>
      <c r="P1" s="1470"/>
      <c r="Q1" s="1470"/>
      <c r="R1" s="1470"/>
      <c r="S1" s="1470"/>
    </row>
    <row r="2" spans="1:19" ht="18">
      <c r="A2" s="1466" t="s">
        <v>601</v>
      </c>
      <c r="B2" s="1466"/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  <c r="N2" s="1466"/>
      <c r="O2" s="1466"/>
      <c r="P2" s="1466"/>
      <c r="Q2" s="1466"/>
      <c r="R2" s="1466"/>
      <c r="S2" s="1129"/>
    </row>
    <row r="3" spans="1:19" ht="36.75" customHeight="1" thickBot="1">
      <c r="A3" s="1527" t="s">
        <v>559</v>
      </c>
      <c r="B3" s="1527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04"/>
      <c r="O3" s="104"/>
      <c r="P3" s="249"/>
      <c r="Q3" s="1527" t="s">
        <v>557</v>
      </c>
      <c r="R3" s="1527"/>
      <c r="S3" s="1192"/>
    </row>
    <row r="4" spans="1:19" ht="32.25" customHeight="1" thickTop="1">
      <c r="A4" s="1430" t="s">
        <v>41</v>
      </c>
      <c r="B4" s="1430"/>
      <c r="C4" s="1440" t="s">
        <v>94</v>
      </c>
      <c r="D4" s="1440"/>
      <c r="E4" s="1440" t="s">
        <v>99</v>
      </c>
      <c r="F4" s="1440"/>
      <c r="G4" s="1440" t="s">
        <v>96</v>
      </c>
      <c r="H4" s="1440"/>
      <c r="I4" s="1440" t="s">
        <v>97</v>
      </c>
      <c r="J4" s="1440"/>
      <c r="K4" s="1440" t="s">
        <v>98</v>
      </c>
      <c r="L4" s="1440"/>
      <c r="M4" s="1440" t="s">
        <v>31</v>
      </c>
      <c r="N4" s="1440"/>
      <c r="O4" s="1440" t="s">
        <v>32</v>
      </c>
      <c r="P4" s="1440"/>
      <c r="Q4" s="1440"/>
      <c r="R4" s="1430" t="s">
        <v>180</v>
      </c>
      <c r="S4" s="1430"/>
    </row>
    <row r="5" spans="1:19" ht="47.25" customHeight="1">
      <c r="A5" s="1431"/>
      <c r="B5" s="1431"/>
      <c r="C5" s="1435" t="s">
        <v>269</v>
      </c>
      <c r="D5" s="1435"/>
      <c r="E5" s="1435" t="s">
        <v>263</v>
      </c>
      <c r="F5" s="1435"/>
      <c r="G5" s="1435" t="s">
        <v>270</v>
      </c>
      <c r="H5" s="1435"/>
      <c r="I5" s="1435" t="s">
        <v>265</v>
      </c>
      <c r="J5" s="1435"/>
      <c r="K5" s="1435" t="s">
        <v>271</v>
      </c>
      <c r="L5" s="1435"/>
      <c r="M5" s="1435" t="s">
        <v>268</v>
      </c>
      <c r="N5" s="1435"/>
      <c r="O5" s="1435" t="s">
        <v>181</v>
      </c>
      <c r="P5" s="1435"/>
      <c r="Q5" s="1435"/>
      <c r="R5" s="1431"/>
      <c r="S5" s="1431"/>
    </row>
    <row r="6" spans="1:19" ht="15.75">
      <c r="A6" s="1431"/>
      <c r="B6" s="1431"/>
      <c r="C6" s="397" t="s">
        <v>33</v>
      </c>
      <c r="D6" s="397" t="s">
        <v>34</v>
      </c>
      <c r="E6" s="397" t="s">
        <v>33</v>
      </c>
      <c r="F6" s="397" t="s">
        <v>34</v>
      </c>
      <c r="G6" s="397" t="s">
        <v>33</v>
      </c>
      <c r="H6" s="397" t="s">
        <v>34</v>
      </c>
      <c r="I6" s="397" t="s">
        <v>33</v>
      </c>
      <c r="J6" s="397" t="s">
        <v>34</v>
      </c>
      <c r="K6" s="397" t="s">
        <v>33</v>
      </c>
      <c r="L6" s="397" t="s">
        <v>34</v>
      </c>
      <c r="M6" s="397" t="s">
        <v>33</v>
      </c>
      <c r="N6" s="397" t="s">
        <v>34</v>
      </c>
      <c r="O6" s="397" t="s">
        <v>33</v>
      </c>
      <c r="P6" s="397" t="s">
        <v>34</v>
      </c>
      <c r="Q6" s="397" t="s">
        <v>32</v>
      </c>
      <c r="R6" s="1431"/>
      <c r="S6" s="1431"/>
    </row>
    <row r="7" spans="1:19" ht="16.5" thickBot="1">
      <c r="A7" s="1432"/>
      <c r="B7" s="1432"/>
      <c r="C7" s="398" t="s">
        <v>186</v>
      </c>
      <c r="D7" s="398" t="s">
        <v>185</v>
      </c>
      <c r="E7" s="398" t="s">
        <v>186</v>
      </c>
      <c r="F7" s="398" t="s">
        <v>185</v>
      </c>
      <c r="G7" s="398" t="s">
        <v>186</v>
      </c>
      <c r="H7" s="398" t="s">
        <v>185</v>
      </c>
      <c r="I7" s="398" t="s">
        <v>186</v>
      </c>
      <c r="J7" s="398" t="s">
        <v>185</v>
      </c>
      <c r="K7" s="398" t="s">
        <v>186</v>
      </c>
      <c r="L7" s="398" t="s">
        <v>185</v>
      </c>
      <c r="M7" s="398" t="s">
        <v>186</v>
      </c>
      <c r="N7" s="398" t="s">
        <v>185</v>
      </c>
      <c r="O7" s="398" t="s">
        <v>186</v>
      </c>
      <c r="P7" s="398" t="s">
        <v>185</v>
      </c>
      <c r="Q7" s="398" t="s">
        <v>181</v>
      </c>
      <c r="R7" s="1432"/>
      <c r="S7" s="1432"/>
    </row>
    <row r="8" spans="1:19" ht="16.5" thickTop="1">
      <c r="A8" s="1106" t="s">
        <v>54</v>
      </c>
      <c r="B8" s="1106"/>
      <c r="C8" s="528">
        <v>0</v>
      </c>
      <c r="D8" s="528">
        <v>0</v>
      </c>
      <c r="E8" s="528">
        <v>0</v>
      </c>
      <c r="F8" s="528">
        <v>0</v>
      </c>
      <c r="G8" s="528">
        <v>0</v>
      </c>
      <c r="H8" s="528">
        <v>0</v>
      </c>
      <c r="I8" s="528">
        <v>0</v>
      </c>
      <c r="J8" s="528">
        <v>0</v>
      </c>
      <c r="K8" s="528">
        <v>0</v>
      </c>
      <c r="L8" s="528">
        <v>0</v>
      </c>
      <c r="M8" s="528">
        <v>0</v>
      </c>
      <c r="N8" s="528">
        <v>0</v>
      </c>
      <c r="O8" s="528">
        <f t="shared" ref="O8:O26" si="0">M8+K8+I8+G8+E8+C8</f>
        <v>0</v>
      </c>
      <c r="P8" s="528">
        <f>SUM(N8,L8,J8,H8,F8,D8)</f>
        <v>0</v>
      </c>
      <c r="Q8" s="348">
        <f>SUM(O8:P8)</f>
        <v>0</v>
      </c>
      <c r="R8" s="1126" t="s">
        <v>449</v>
      </c>
      <c r="S8" s="1126"/>
    </row>
    <row r="9" spans="1:19" ht="15.75">
      <c r="A9" s="1088" t="s">
        <v>55</v>
      </c>
      <c r="B9" s="1088"/>
      <c r="C9" s="206">
        <v>0</v>
      </c>
      <c r="D9" s="206">
        <v>0</v>
      </c>
      <c r="E9" s="206">
        <v>0</v>
      </c>
      <c r="F9" s="206">
        <v>0</v>
      </c>
      <c r="G9" s="206">
        <v>0</v>
      </c>
      <c r="H9" s="206">
        <v>0</v>
      </c>
      <c r="I9" s="206">
        <v>0</v>
      </c>
      <c r="J9" s="206">
        <v>0</v>
      </c>
      <c r="K9" s="206">
        <v>0</v>
      </c>
      <c r="L9" s="206">
        <v>0</v>
      </c>
      <c r="M9" s="206">
        <v>0</v>
      </c>
      <c r="N9" s="206">
        <v>0</v>
      </c>
      <c r="O9" s="206">
        <f t="shared" si="0"/>
        <v>0</v>
      </c>
      <c r="P9" s="206">
        <f t="shared" ref="P9:P26" si="1">SUM(N9,L9,J9,H9,F9,D9)</f>
        <v>0</v>
      </c>
      <c r="Q9" s="196">
        <f t="shared" ref="Q9:Q26" si="2">SUM(O9:P9)</f>
        <v>0</v>
      </c>
      <c r="R9" s="1077" t="s">
        <v>191</v>
      </c>
      <c r="S9" s="1077"/>
    </row>
    <row r="10" spans="1:19" ht="15.75">
      <c r="A10" s="1088" t="s">
        <v>56</v>
      </c>
      <c r="B10" s="1088"/>
      <c r="C10" s="206">
        <v>0</v>
      </c>
      <c r="D10" s="206">
        <v>0</v>
      </c>
      <c r="E10" s="206">
        <v>0</v>
      </c>
      <c r="F10" s="206">
        <v>0</v>
      </c>
      <c r="G10" s="206">
        <v>0</v>
      </c>
      <c r="H10" s="206">
        <v>0</v>
      </c>
      <c r="I10" s="206">
        <v>0</v>
      </c>
      <c r="J10" s="206">
        <v>0</v>
      </c>
      <c r="K10" s="206">
        <v>0</v>
      </c>
      <c r="L10" s="206">
        <v>0</v>
      </c>
      <c r="M10" s="206">
        <v>0</v>
      </c>
      <c r="N10" s="206">
        <v>0</v>
      </c>
      <c r="O10" s="206">
        <f t="shared" si="0"/>
        <v>0</v>
      </c>
      <c r="P10" s="206">
        <f t="shared" si="1"/>
        <v>0</v>
      </c>
      <c r="Q10" s="196">
        <f t="shared" si="2"/>
        <v>0</v>
      </c>
      <c r="R10" s="1077" t="s">
        <v>192</v>
      </c>
      <c r="S10" s="1077"/>
    </row>
    <row r="11" spans="1:19" ht="23.25" customHeight="1">
      <c r="A11" s="1562" t="s">
        <v>461</v>
      </c>
      <c r="B11" s="227" t="s">
        <v>344</v>
      </c>
      <c r="C11" s="206">
        <v>1</v>
      </c>
      <c r="D11" s="206">
        <v>0</v>
      </c>
      <c r="E11" s="206">
        <v>0</v>
      </c>
      <c r="F11" s="206">
        <v>0</v>
      </c>
      <c r="G11" s="206">
        <v>0</v>
      </c>
      <c r="H11" s="206">
        <v>0</v>
      </c>
      <c r="I11" s="206">
        <v>0</v>
      </c>
      <c r="J11" s="206">
        <v>0</v>
      </c>
      <c r="K11" s="206">
        <v>0</v>
      </c>
      <c r="L11" s="206">
        <v>0</v>
      </c>
      <c r="M11" s="206">
        <v>0</v>
      </c>
      <c r="N11" s="206">
        <v>0</v>
      </c>
      <c r="O11" s="206">
        <f t="shared" si="0"/>
        <v>1</v>
      </c>
      <c r="P11" s="206">
        <f t="shared" si="1"/>
        <v>0</v>
      </c>
      <c r="Q11" s="196">
        <f t="shared" si="2"/>
        <v>1</v>
      </c>
      <c r="R11" s="204" t="s">
        <v>453</v>
      </c>
      <c r="S11" s="1441" t="s">
        <v>179</v>
      </c>
    </row>
    <row r="12" spans="1:19" ht="15.75">
      <c r="A12" s="1563"/>
      <c r="B12" s="227" t="s">
        <v>345</v>
      </c>
      <c r="C12" s="206">
        <v>0</v>
      </c>
      <c r="D12" s="206">
        <v>1</v>
      </c>
      <c r="E12" s="206">
        <v>0</v>
      </c>
      <c r="F12" s="206">
        <v>2</v>
      </c>
      <c r="G12" s="206">
        <v>0</v>
      </c>
      <c r="H12" s="206">
        <v>0</v>
      </c>
      <c r="I12" s="206">
        <v>0</v>
      </c>
      <c r="J12" s="206">
        <v>1</v>
      </c>
      <c r="K12" s="206">
        <v>0</v>
      </c>
      <c r="L12" s="206">
        <v>3</v>
      </c>
      <c r="M12" s="206">
        <v>0</v>
      </c>
      <c r="N12" s="206">
        <v>0</v>
      </c>
      <c r="O12" s="206">
        <f t="shared" si="0"/>
        <v>0</v>
      </c>
      <c r="P12" s="206">
        <f t="shared" si="1"/>
        <v>7</v>
      </c>
      <c r="Q12" s="196">
        <f t="shared" si="2"/>
        <v>7</v>
      </c>
      <c r="R12" s="204" t="s">
        <v>454</v>
      </c>
      <c r="S12" s="1442"/>
    </row>
    <row r="13" spans="1:19" ht="15.75">
      <c r="A13" s="1563"/>
      <c r="B13" s="227" t="s">
        <v>346</v>
      </c>
      <c r="C13" s="206">
        <v>0</v>
      </c>
      <c r="D13" s="206">
        <v>0</v>
      </c>
      <c r="E13" s="206">
        <v>0</v>
      </c>
      <c r="F13" s="206">
        <v>0</v>
      </c>
      <c r="G13" s="206">
        <v>0</v>
      </c>
      <c r="H13" s="206">
        <v>0</v>
      </c>
      <c r="I13" s="206">
        <v>0</v>
      </c>
      <c r="J13" s="206">
        <v>0</v>
      </c>
      <c r="K13" s="206">
        <v>0</v>
      </c>
      <c r="L13" s="206">
        <v>0</v>
      </c>
      <c r="M13" s="206">
        <v>0</v>
      </c>
      <c r="N13" s="206">
        <v>0</v>
      </c>
      <c r="O13" s="206">
        <f t="shared" si="0"/>
        <v>0</v>
      </c>
      <c r="P13" s="206">
        <f t="shared" si="1"/>
        <v>0</v>
      </c>
      <c r="Q13" s="196">
        <f t="shared" si="2"/>
        <v>0</v>
      </c>
      <c r="R13" s="204" t="s">
        <v>455</v>
      </c>
      <c r="S13" s="1442"/>
    </row>
    <row r="14" spans="1:19" ht="15.75">
      <c r="A14" s="1563"/>
      <c r="B14" s="227" t="s">
        <v>341</v>
      </c>
      <c r="C14" s="206">
        <v>3</v>
      </c>
      <c r="D14" s="206">
        <v>0</v>
      </c>
      <c r="E14" s="206">
        <v>4</v>
      </c>
      <c r="F14" s="206">
        <v>0</v>
      </c>
      <c r="G14" s="206">
        <v>1</v>
      </c>
      <c r="H14" s="206">
        <v>0</v>
      </c>
      <c r="I14" s="206">
        <v>0</v>
      </c>
      <c r="J14" s="206">
        <v>0</v>
      </c>
      <c r="K14" s="206">
        <v>6</v>
      </c>
      <c r="L14" s="206">
        <v>0</v>
      </c>
      <c r="M14" s="206">
        <v>0</v>
      </c>
      <c r="N14" s="206">
        <v>0</v>
      </c>
      <c r="O14" s="206">
        <f t="shared" si="0"/>
        <v>14</v>
      </c>
      <c r="P14" s="206">
        <f t="shared" si="1"/>
        <v>0</v>
      </c>
      <c r="Q14" s="196">
        <f t="shared" si="2"/>
        <v>14</v>
      </c>
      <c r="R14" s="204" t="s">
        <v>456</v>
      </c>
      <c r="S14" s="1442"/>
    </row>
    <row r="15" spans="1:19" ht="15.75">
      <c r="A15" s="1563"/>
      <c r="B15" s="227" t="s">
        <v>342</v>
      </c>
      <c r="C15" s="206">
        <v>0</v>
      </c>
      <c r="D15" s="206">
        <v>0</v>
      </c>
      <c r="E15" s="206">
        <v>0</v>
      </c>
      <c r="F15" s="206">
        <v>0</v>
      </c>
      <c r="G15" s="206">
        <v>0</v>
      </c>
      <c r="H15" s="206">
        <v>0</v>
      </c>
      <c r="I15" s="206">
        <v>0</v>
      </c>
      <c r="J15" s="206">
        <v>0</v>
      </c>
      <c r="K15" s="206">
        <v>0</v>
      </c>
      <c r="L15" s="206">
        <v>0</v>
      </c>
      <c r="M15" s="206">
        <v>0</v>
      </c>
      <c r="N15" s="206">
        <v>0</v>
      </c>
      <c r="O15" s="206">
        <f t="shared" si="0"/>
        <v>0</v>
      </c>
      <c r="P15" s="206">
        <f t="shared" si="1"/>
        <v>0</v>
      </c>
      <c r="Q15" s="196">
        <f t="shared" si="2"/>
        <v>0</v>
      </c>
      <c r="R15" s="204" t="s">
        <v>457</v>
      </c>
      <c r="S15" s="1442"/>
    </row>
    <row r="16" spans="1:19" ht="15.75">
      <c r="A16" s="1565"/>
      <c r="B16" s="227" t="s">
        <v>343</v>
      </c>
      <c r="C16" s="206">
        <v>0</v>
      </c>
      <c r="D16" s="206">
        <v>3</v>
      </c>
      <c r="E16" s="206">
        <v>0</v>
      </c>
      <c r="F16" s="206">
        <v>4</v>
      </c>
      <c r="G16" s="206">
        <v>0</v>
      </c>
      <c r="H16" s="206">
        <v>0</v>
      </c>
      <c r="I16" s="206">
        <v>0</v>
      </c>
      <c r="J16" s="206">
        <v>0</v>
      </c>
      <c r="K16" s="206">
        <v>0</v>
      </c>
      <c r="L16" s="206">
        <v>0</v>
      </c>
      <c r="M16" s="206">
        <v>0</v>
      </c>
      <c r="N16" s="206">
        <v>0</v>
      </c>
      <c r="O16" s="206">
        <f t="shared" si="0"/>
        <v>0</v>
      </c>
      <c r="P16" s="206">
        <f t="shared" si="1"/>
        <v>7</v>
      </c>
      <c r="Q16" s="196">
        <f t="shared" si="2"/>
        <v>7</v>
      </c>
      <c r="R16" s="204" t="s">
        <v>458</v>
      </c>
      <c r="S16" s="1443"/>
    </row>
    <row r="17" spans="1:19" ht="15.75">
      <c r="A17" s="402" t="s">
        <v>64</v>
      </c>
      <c r="B17" s="538"/>
      <c r="C17" s="534">
        <v>0</v>
      </c>
      <c r="D17" s="534">
        <v>1</v>
      </c>
      <c r="E17" s="534">
        <v>0</v>
      </c>
      <c r="F17" s="534">
        <v>0</v>
      </c>
      <c r="G17" s="534">
        <v>0</v>
      </c>
      <c r="H17" s="534">
        <v>4</v>
      </c>
      <c r="I17" s="534">
        <v>0</v>
      </c>
      <c r="J17" s="534">
        <v>1</v>
      </c>
      <c r="K17" s="534">
        <v>6</v>
      </c>
      <c r="L17" s="534">
        <v>8</v>
      </c>
      <c r="M17" s="534">
        <v>1</v>
      </c>
      <c r="N17" s="534">
        <v>1</v>
      </c>
      <c r="O17" s="539">
        <f t="shared" ref="O17" si="3">SUM(M17,K17,I17,G17,E17,C17)</f>
        <v>7</v>
      </c>
      <c r="P17" s="539">
        <f t="shared" si="1"/>
        <v>15</v>
      </c>
      <c r="Q17" s="540">
        <f t="shared" ref="Q17" si="4">SUM(O17,P17)</f>
        <v>22</v>
      </c>
      <c r="R17" s="1115" t="s">
        <v>367</v>
      </c>
      <c r="S17" s="1378"/>
    </row>
    <row r="18" spans="1:19" ht="15.75">
      <c r="A18" s="1088" t="s">
        <v>65</v>
      </c>
      <c r="B18" s="1088"/>
      <c r="C18" s="206">
        <v>0</v>
      </c>
      <c r="D18" s="206">
        <v>0</v>
      </c>
      <c r="E18" s="206">
        <v>0</v>
      </c>
      <c r="F18" s="206">
        <v>0</v>
      </c>
      <c r="G18" s="206">
        <v>0</v>
      </c>
      <c r="H18" s="206">
        <v>0</v>
      </c>
      <c r="I18" s="206">
        <v>0</v>
      </c>
      <c r="J18" s="206">
        <v>0</v>
      </c>
      <c r="K18" s="206">
        <v>0</v>
      </c>
      <c r="L18" s="206">
        <v>0</v>
      </c>
      <c r="M18" s="206">
        <v>0</v>
      </c>
      <c r="N18" s="206">
        <v>0</v>
      </c>
      <c r="O18" s="206">
        <f t="shared" si="0"/>
        <v>0</v>
      </c>
      <c r="P18" s="206">
        <f t="shared" si="1"/>
        <v>0</v>
      </c>
      <c r="Q18" s="196">
        <f t="shared" si="2"/>
        <v>0</v>
      </c>
      <c r="R18" s="1077" t="s">
        <v>199</v>
      </c>
      <c r="S18" s="1077"/>
    </row>
    <row r="19" spans="1:19" ht="15.75">
      <c r="A19" s="1088" t="s">
        <v>66</v>
      </c>
      <c r="B19" s="1088"/>
      <c r="C19" s="206">
        <v>0</v>
      </c>
      <c r="D19" s="206">
        <v>0</v>
      </c>
      <c r="E19" s="206">
        <v>0</v>
      </c>
      <c r="F19" s="206">
        <v>2</v>
      </c>
      <c r="G19" s="206">
        <v>0</v>
      </c>
      <c r="H19" s="206">
        <v>1</v>
      </c>
      <c r="I19" s="206">
        <v>1</v>
      </c>
      <c r="J19" s="206">
        <v>2</v>
      </c>
      <c r="K19" s="206">
        <v>0</v>
      </c>
      <c r="L19" s="206">
        <v>5</v>
      </c>
      <c r="M19" s="206">
        <v>1</v>
      </c>
      <c r="N19" s="206">
        <v>1</v>
      </c>
      <c r="O19" s="206">
        <f t="shared" si="0"/>
        <v>2</v>
      </c>
      <c r="P19" s="206">
        <f t="shared" si="1"/>
        <v>11</v>
      </c>
      <c r="Q19" s="196">
        <f t="shared" si="2"/>
        <v>13</v>
      </c>
      <c r="R19" s="1077" t="s">
        <v>200</v>
      </c>
      <c r="S19" s="1077"/>
    </row>
    <row r="20" spans="1:19" ht="15.75">
      <c r="A20" s="1088" t="s">
        <v>67</v>
      </c>
      <c r="B20" s="1088"/>
      <c r="C20" s="206">
        <v>0</v>
      </c>
      <c r="D20" s="206">
        <v>0</v>
      </c>
      <c r="E20" s="206">
        <v>0</v>
      </c>
      <c r="F20" s="206">
        <v>0</v>
      </c>
      <c r="G20" s="206">
        <v>0</v>
      </c>
      <c r="H20" s="206">
        <v>0</v>
      </c>
      <c r="I20" s="206">
        <v>0</v>
      </c>
      <c r="J20" s="206">
        <v>0</v>
      </c>
      <c r="K20" s="206">
        <v>0</v>
      </c>
      <c r="L20" s="206">
        <v>0</v>
      </c>
      <c r="M20" s="206">
        <v>0</v>
      </c>
      <c r="N20" s="206">
        <v>0</v>
      </c>
      <c r="O20" s="206">
        <f t="shared" si="0"/>
        <v>0</v>
      </c>
      <c r="P20" s="206">
        <f t="shared" si="1"/>
        <v>0</v>
      </c>
      <c r="Q20" s="196">
        <f t="shared" si="2"/>
        <v>0</v>
      </c>
      <c r="R20" s="1077" t="s">
        <v>450</v>
      </c>
      <c r="S20" s="1077"/>
    </row>
    <row r="21" spans="1:19" ht="15.75">
      <c r="A21" s="1088" t="s">
        <v>137</v>
      </c>
      <c r="B21" s="1088"/>
      <c r="C21" s="206">
        <v>2</v>
      </c>
      <c r="D21" s="206">
        <v>0</v>
      </c>
      <c r="E21" s="206">
        <v>2</v>
      </c>
      <c r="F21" s="206">
        <v>1</v>
      </c>
      <c r="G21" s="206">
        <v>0</v>
      </c>
      <c r="H21" s="206">
        <v>0</v>
      </c>
      <c r="I21" s="206">
        <v>1</v>
      </c>
      <c r="J21" s="206">
        <v>0</v>
      </c>
      <c r="K21" s="206">
        <v>2</v>
      </c>
      <c r="L21" s="206">
        <v>7</v>
      </c>
      <c r="M21" s="206">
        <v>0</v>
      </c>
      <c r="N21" s="206">
        <v>0</v>
      </c>
      <c r="O21" s="206">
        <f t="shared" si="0"/>
        <v>7</v>
      </c>
      <c r="P21" s="206">
        <f t="shared" si="1"/>
        <v>8</v>
      </c>
      <c r="Q21" s="196">
        <f t="shared" si="2"/>
        <v>15</v>
      </c>
      <c r="R21" s="1077" t="s">
        <v>451</v>
      </c>
      <c r="S21" s="1077"/>
    </row>
    <row r="22" spans="1:19" ht="15.75">
      <c r="A22" s="1088" t="s">
        <v>69</v>
      </c>
      <c r="B22" s="1088"/>
      <c r="C22" s="206">
        <v>3</v>
      </c>
      <c r="D22" s="206">
        <v>0</v>
      </c>
      <c r="E22" s="206">
        <v>9</v>
      </c>
      <c r="F22" s="206">
        <v>0</v>
      </c>
      <c r="G22" s="206">
        <v>11</v>
      </c>
      <c r="H22" s="206">
        <v>0</v>
      </c>
      <c r="I22" s="206">
        <v>21</v>
      </c>
      <c r="J22" s="206">
        <v>0</v>
      </c>
      <c r="K22" s="206">
        <v>0</v>
      </c>
      <c r="L22" s="206">
        <v>0</v>
      </c>
      <c r="M22" s="206">
        <v>0</v>
      </c>
      <c r="N22" s="206">
        <v>0</v>
      </c>
      <c r="O22" s="206">
        <f t="shared" si="0"/>
        <v>44</v>
      </c>
      <c r="P22" s="206">
        <f t="shared" si="1"/>
        <v>0</v>
      </c>
      <c r="Q22" s="196">
        <f t="shared" si="2"/>
        <v>44</v>
      </c>
      <c r="R22" s="1077" t="s">
        <v>452</v>
      </c>
      <c r="S22" s="1077"/>
    </row>
    <row r="23" spans="1:19" ht="15.75">
      <c r="A23" s="1088" t="s">
        <v>70</v>
      </c>
      <c r="B23" s="1088"/>
      <c r="C23" s="206">
        <v>0</v>
      </c>
      <c r="D23" s="206">
        <v>0</v>
      </c>
      <c r="E23" s="206">
        <v>0</v>
      </c>
      <c r="F23" s="206">
        <v>4</v>
      </c>
      <c r="G23" s="206">
        <v>0</v>
      </c>
      <c r="H23" s="206">
        <v>0</v>
      </c>
      <c r="I23" s="206">
        <v>0</v>
      </c>
      <c r="J23" s="206">
        <v>0</v>
      </c>
      <c r="K23" s="206">
        <v>0</v>
      </c>
      <c r="L23" s="206">
        <v>0</v>
      </c>
      <c r="M23" s="206">
        <v>0</v>
      </c>
      <c r="N23" s="206">
        <v>0</v>
      </c>
      <c r="O23" s="206">
        <f t="shared" si="0"/>
        <v>0</v>
      </c>
      <c r="P23" s="206">
        <f t="shared" si="1"/>
        <v>4</v>
      </c>
      <c r="Q23" s="196">
        <f t="shared" si="2"/>
        <v>4</v>
      </c>
      <c r="R23" s="1077" t="s">
        <v>204</v>
      </c>
      <c r="S23" s="1077"/>
    </row>
    <row r="24" spans="1:19" ht="15.75">
      <c r="A24" s="1088" t="s">
        <v>71</v>
      </c>
      <c r="B24" s="1088"/>
      <c r="C24" s="206">
        <v>0</v>
      </c>
      <c r="D24" s="206">
        <v>0</v>
      </c>
      <c r="E24" s="206">
        <v>0</v>
      </c>
      <c r="F24" s="206">
        <v>0</v>
      </c>
      <c r="G24" s="206">
        <v>0</v>
      </c>
      <c r="H24" s="206">
        <v>0</v>
      </c>
      <c r="I24" s="206">
        <v>0</v>
      </c>
      <c r="J24" s="206">
        <v>0</v>
      </c>
      <c r="K24" s="206">
        <v>0</v>
      </c>
      <c r="L24" s="206">
        <v>0</v>
      </c>
      <c r="M24" s="206">
        <v>0</v>
      </c>
      <c r="N24" s="206">
        <v>0</v>
      </c>
      <c r="O24" s="206">
        <f t="shared" si="0"/>
        <v>0</v>
      </c>
      <c r="P24" s="206">
        <f t="shared" si="1"/>
        <v>0</v>
      </c>
      <c r="Q24" s="196">
        <f t="shared" si="2"/>
        <v>0</v>
      </c>
      <c r="R24" s="1077" t="s">
        <v>205</v>
      </c>
      <c r="S24" s="1077"/>
    </row>
    <row r="25" spans="1:19" ht="15.75">
      <c r="A25" s="1088" t="s">
        <v>72</v>
      </c>
      <c r="B25" s="1088"/>
      <c r="C25" s="206">
        <v>0</v>
      </c>
      <c r="D25" s="206">
        <v>0</v>
      </c>
      <c r="E25" s="206">
        <v>0</v>
      </c>
      <c r="F25" s="206">
        <v>0</v>
      </c>
      <c r="G25" s="206">
        <v>0</v>
      </c>
      <c r="H25" s="206">
        <v>0</v>
      </c>
      <c r="I25" s="206">
        <v>0</v>
      </c>
      <c r="J25" s="206">
        <v>0</v>
      </c>
      <c r="K25" s="206">
        <v>0</v>
      </c>
      <c r="L25" s="206">
        <v>0</v>
      </c>
      <c r="M25" s="206">
        <v>0</v>
      </c>
      <c r="N25" s="206">
        <v>0</v>
      </c>
      <c r="O25" s="206">
        <f t="shared" si="0"/>
        <v>0</v>
      </c>
      <c r="P25" s="206">
        <f t="shared" si="1"/>
        <v>0</v>
      </c>
      <c r="Q25" s="196">
        <f t="shared" si="2"/>
        <v>0</v>
      </c>
      <c r="R25" s="1077" t="s">
        <v>206</v>
      </c>
      <c r="S25" s="1077"/>
    </row>
    <row r="26" spans="1:19" ht="15.75">
      <c r="A26" s="1104" t="s">
        <v>73</v>
      </c>
      <c r="B26" s="1104"/>
      <c r="C26" s="529">
        <v>0</v>
      </c>
      <c r="D26" s="529">
        <v>0</v>
      </c>
      <c r="E26" s="529">
        <v>0</v>
      </c>
      <c r="F26" s="529">
        <v>0</v>
      </c>
      <c r="G26" s="529">
        <v>0</v>
      </c>
      <c r="H26" s="529">
        <v>0</v>
      </c>
      <c r="I26" s="529">
        <v>0</v>
      </c>
      <c r="J26" s="529">
        <v>0</v>
      </c>
      <c r="K26" s="529">
        <v>0</v>
      </c>
      <c r="L26" s="529">
        <v>0</v>
      </c>
      <c r="M26" s="529">
        <v>0</v>
      </c>
      <c r="N26" s="529">
        <v>0</v>
      </c>
      <c r="O26" s="529">
        <f t="shared" si="0"/>
        <v>0</v>
      </c>
      <c r="P26" s="529">
        <f t="shared" si="1"/>
        <v>0</v>
      </c>
      <c r="Q26" s="200">
        <f t="shared" si="2"/>
        <v>0</v>
      </c>
      <c r="R26" s="1128" t="s">
        <v>382</v>
      </c>
      <c r="S26" s="1128"/>
    </row>
    <row r="27" spans="1:19" ht="15.75">
      <c r="A27" s="1073" t="s">
        <v>32</v>
      </c>
      <c r="B27" s="1073"/>
      <c r="C27" s="78">
        <f>SUM(C8:C26)</f>
        <v>9</v>
      </c>
      <c r="D27" s="78">
        <f t="shared" ref="D27:Q27" si="5">SUM(D8:D26)</f>
        <v>5</v>
      </c>
      <c r="E27" s="78">
        <f t="shared" si="5"/>
        <v>15</v>
      </c>
      <c r="F27" s="78">
        <f t="shared" si="5"/>
        <v>13</v>
      </c>
      <c r="G27" s="78">
        <f t="shared" si="5"/>
        <v>12</v>
      </c>
      <c r="H27" s="78">
        <f t="shared" si="5"/>
        <v>5</v>
      </c>
      <c r="I27" s="78">
        <f t="shared" si="5"/>
        <v>23</v>
      </c>
      <c r="J27" s="78">
        <f t="shared" si="5"/>
        <v>4</v>
      </c>
      <c r="K27" s="78">
        <f t="shared" si="5"/>
        <v>14</v>
      </c>
      <c r="L27" s="78">
        <f t="shared" si="5"/>
        <v>23</v>
      </c>
      <c r="M27" s="78">
        <f t="shared" si="5"/>
        <v>2</v>
      </c>
      <c r="N27" s="78">
        <f t="shared" si="5"/>
        <v>2</v>
      </c>
      <c r="O27" s="78">
        <f t="shared" si="5"/>
        <v>75</v>
      </c>
      <c r="P27" s="78">
        <f t="shared" si="5"/>
        <v>52</v>
      </c>
      <c r="Q27" s="78">
        <f t="shared" si="5"/>
        <v>127</v>
      </c>
      <c r="R27" s="1090" t="s">
        <v>181</v>
      </c>
      <c r="S27" s="1090"/>
    </row>
    <row r="28" spans="1:19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</row>
    <row r="88" spans="3:15"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</row>
    <row r="89" spans="3:15">
      <c r="C89" s="187"/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</row>
    <row r="90" spans="3:15"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</row>
    <row r="91" spans="3:15"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</row>
  </sheetData>
  <mergeCells count="22">
    <mergeCell ref="A11:A16"/>
    <mergeCell ref="S11:S16"/>
    <mergeCell ref="C4:D4"/>
    <mergeCell ref="E4:F4"/>
    <mergeCell ref="G4:H4"/>
    <mergeCell ref="A1:S1"/>
    <mergeCell ref="A2:R2"/>
    <mergeCell ref="Q3:R3"/>
    <mergeCell ref="A3:B3"/>
    <mergeCell ref="A4:B7"/>
    <mergeCell ref="M4:N4"/>
    <mergeCell ref="O4:Q4"/>
    <mergeCell ref="R4:S7"/>
    <mergeCell ref="O5:Q5"/>
    <mergeCell ref="M5:N5"/>
    <mergeCell ref="G5:H5"/>
    <mergeCell ref="E5:F5"/>
    <mergeCell ref="C5:D5"/>
    <mergeCell ref="I4:J4"/>
    <mergeCell ref="K4:L4"/>
    <mergeCell ref="K5:L5"/>
    <mergeCell ref="I5:J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19"/>
  <sheetViews>
    <sheetView rightToLeft="1" workbookViewId="0">
      <selection activeCell="F25" sqref="F25"/>
    </sheetView>
  </sheetViews>
  <sheetFormatPr defaultRowHeight="12.75"/>
  <cols>
    <col min="2" max="2" width="12.7109375" customWidth="1"/>
    <col min="14" max="14" width="11.5703125" customWidth="1"/>
    <col min="15" max="15" width="11.42578125" customWidth="1"/>
    <col min="16" max="16" width="11.140625" customWidth="1"/>
    <col min="17" max="17" width="10.85546875" customWidth="1"/>
  </cols>
  <sheetData>
    <row r="1" spans="1:17" ht="18">
      <c r="A1" s="1466" t="s">
        <v>442</v>
      </c>
      <c r="B1" s="1466"/>
      <c r="C1" s="1466"/>
      <c r="D1" s="1466"/>
      <c r="E1" s="1466"/>
      <c r="F1" s="1466"/>
      <c r="G1" s="1466"/>
      <c r="H1" s="1466"/>
      <c r="I1" s="1466"/>
      <c r="J1" s="1466"/>
      <c r="K1" s="1466"/>
      <c r="L1" s="1466"/>
      <c r="M1" s="1466"/>
      <c r="N1" s="1466"/>
      <c r="O1" s="1466"/>
      <c r="P1" s="1466"/>
      <c r="Q1" s="1466"/>
    </row>
    <row r="2" spans="1:17" ht="18">
      <c r="A2" s="1466" t="s">
        <v>444</v>
      </c>
      <c r="B2" s="1466"/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  <c r="N2" s="1466"/>
      <c r="O2" s="1466"/>
      <c r="P2" s="1466"/>
      <c r="Q2" s="1466"/>
    </row>
    <row r="3" spans="1:17" ht="18.75" thickBot="1">
      <c r="A3" s="1132" t="s">
        <v>291</v>
      </c>
      <c r="B3" s="1132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10" t="s">
        <v>337</v>
      </c>
    </row>
    <row r="4" spans="1:17" ht="16.5" thickTop="1">
      <c r="A4" s="1430" t="s">
        <v>25</v>
      </c>
      <c r="B4" s="1131" t="s">
        <v>1143</v>
      </c>
      <c r="C4" s="1130"/>
      <c r="D4" s="1131" t="s">
        <v>27</v>
      </c>
      <c r="E4" s="1131"/>
      <c r="F4" s="1430" t="s">
        <v>28</v>
      </c>
      <c r="G4" s="1430"/>
      <c r="H4" s="1430" t="s">
        <v>29</v>
      </c>
      <c r="I4" s="1430"/>
      <c r="J4" s="1430" t="s">
        <v>30</v>
      </c>
      <c r="K4" s="1430"/>
      <c r="L4" s="1430" t="s">
        <v>31</v>
      </c>
      <c r="M4" s="1430"/>
      <c r="N4" s="1430" t="s">
        <v>178</v>
      </c>
      <c r="O4" s="1430"/>
      <c r="P4" s="1430"/>
      <c r="Q4" s="1070" t="s">
        <v>234</v>
      </c>
    </row>
    <row r="5" spans="1:17" ht="15.75">
      <c r="A5" s="1431"/>
      <c r="B5" s="1082" t="s">
        <v>262</v>
      </c>
      <c r="C5" s="1082"/>
      <c r="D5" s="1082" t="s">
        <v>267</v>
      </c>
      <c r="E5" s="1082"/>
      <c r="F5" s="1431" t="s">
        <v>264</v>
      </c>
      <c r="G5" s="1431"/>
      <c r="H5" s="1431" t="s">
        <v>265</v>
      </c>
      <c r="I5" s="1431"/>
      <c r="J5" s="1431" t="s">
        <v>261</v>
      </c>
      <c r="K5" s="1431"/>
      <c r="L5" s="1082" t="s">
        <v>268</v>
      </c>
      <c r="M5" s="1082"/>
      <c r="N5" s="1431" t="s">
        <v>181</v>
      </c>
      <c r="O5" s="1431"/>
      <c r="P5" s="1431"/>
      <c r="Q5" s="1082"/>
    </row>
    <row r="6" spans="1:17" ht="15.75">
      <c r="A6" s="1431"/>
      <c r="B6" s="384" t="s">
        <v>33</v>
      </c>
      <c r="C6" s="382" t="s">
        <v>34</v>
      </c>
      <c r="D6" s="384" t="s">
        <v>33</v>
      </c>
      <c r="E6" s="382" t="s">
        <v>34</v>
      </c>
      <c r="F6" s="384" t="s">
        <v>33</v>
      </c>
      <c r="G6" s="382" t="s">
        <v>34</v>
      </c>
      <c r="H6" s="384" t="s">
        <v>33</v>
      </c>
      <c r="I6" s="382" t="s">
        <v>34</v>
      </c>
      <c r="J6" s="384" t="s">
        <v>33</v>
      </c>
      <c r="K6" s="382" t="s">
        <v>34</v>
      </c>
      <c r="L6" s="384" t="s">
        <v>33</v>
      </c>
      <c r="M6" s="382" t="s">
        <v>34</v>
      </c>
      <c r="N6" s="384" t="s">
        <v>33</v>
      </c>
      <c r="O6" s="382" t="s">
        <v>34</v>
      </c>
      <c r="P6" s="84" t="s">
        <v>32</v>
      </c>
      <c r="Q6" s="1082"/>
    </row>
    <row r="7" spans="1:17" ht="16.5" thickBot="1">
      <c r="A7" s="1432"/>
      <c r="B7" s="386" t="s">
        <v>186</v>
      </c>
      <c r="C7" s="383" t="s">
        <v>185</v>
      </c>
      <c r="D7" s="386" t="s">
        <v>186</v>
      </c>
      <c r="E7" s="383" t="s">
        <v>185</v>
      </c>
      <c r="F7" s="386" t="s">
        <v>186</v>
      </c>
      <c r="G7" s="383" t="s">
        <v>185</v>
      </c>
      <c r="H7" s="386" t="s">
        <v>186</v>
      </c>
      <c r="I7" s="383" t="s">
        <v>185</v>
      </c>
      <c r="J7" s="386" t="s">
        <v>186</v>
      </c>
      <c r="K7" s="383" t="s">
        <v>185</v>
      </c>
      <c r="L7" s="386" t="s">
        <v>186</v>
      </c>
      <c r="M7" s="383" t="s">
        <v>185</v>
      </c>
      <c r="N7" s="386" t="s">
        <v>186</v>
      </c>
      <c r="O7" s="383" t="s">
        <v>185</v>
      </c>
      <c r="P7" s="80" t="s">
        <v>181</v>
      </c>
      <c r="Q7" s="1071"/>
    </row>
    <row r="8" spans="1:17" ht="16.5" thickTop="1">
      <c r="A8" s="989" t="s">
        <v>1136</v>
      </c>
      <c r="B8" s="353">
        <v>36661</v>
      </c>
      <c r="C8" s="353">
        <v>35057</v>
      </c>
      <c r="D8" s="353">
        <v>0</v>
      </c>
      <c r="E8" s="353">
        <v>0</v>
      </c>
      <c r="F8" s="353">
        <v>0</v>
      </c>
      <c r="G8" s="353">
        <v>0</v>
      </c>
      <c r="H8" s="353">
        <v>0</v>
      </c>
      <c r="I8" s="353">
        <v>0</v>
      </c>
      <c r="J8" s="353">
        <v>0</v>
      </c>
      <c r="K8" s="353">
        <v>0</v>
      </c>
      <c r="L8" s="353">
        <v>0</v>
      </c>
      <c r="M8" s="353">
        <v>0</v>
      </c>
      <c r="N8" s="353">
        <f t="shared" ref="N8:N19" si="0">SUM(L8,J8,H8,F8,D8,B8)</f>
        <v>36661</v>
      </c>
      <c r="O8" s="353">
        <f t="shared" ref="O8:O19" si="1">SUM(M8,K8,I8,G8,E8,C8)</f>
        <v>35057</v>
      </c>
      <c r="P8" s="353">
        <f t="shared" ref="P8:P19" si="2">SUM(N8:O8)</f>
        <v>71718</v>
      </c>
      <c r="Q8" s="705" t="s">
        <v>221</v>
      </c>
    </row>
    <row r="9" spans="1:17" ht="15.75">
      <c r="A9" s="991" t="s">
        <v>1137</v>
      </c>
      <c r="B9" s="987">
        <v>408705</v>
      </c>
      <c r="C9" s="354">
        <v>384554</v>
      </c>
      <c r="D9" s="354">
        <v>0</v>
      </c>
      <c r="E9" s="354">
        <v>0</v>
      </c>
      <c r="F9" s="354">
        <v>0</v>
      </c>
      <c r="G9" s="354">
        <v>0</v>
      </c>
      <c r="H9" s="354">
        <v>0</v>
      </c>
      <c r="I9" s="354">
        <v>0</v>
      </c>
      <c r="J9" s="354">
        <v>0</v>
      </c>
      <c r="K9" s="354">
        <v>0</v>
      </c>
      <c r="L9" s="354">
        <v>0</v>
      </c>
      <c r="M9" s="354">
        <v>0</v>
      </c>
      <c r="N9" s="354">
        <f t="shared" si="0"/>
        <v>408705</v>
      </c>
      <c r="O9" s="354">
        <f t="shared" si="1"/>
        <v>384554</v>
      </c>
      <c r="P9" s="354">
        <f t="shared" si="2"/>
        <v>793259</v>
      </c>
      <c r="Q9" s="706" t="s">
        <v>223</v>
      </c>
    </row>
    <row r="10" spans="1:17" ht="15.75">
      <c r="A10" s="990" t="s">
        <v>1128</v>
      </c>
      <c r="B10" s="987">
        <v>93099</v>
      </c>
      <c r="C10" s="354">
        <v>82338</v>
      </c>
      <c r="D10" s="354">
        <v>312238</v>
      </c>
      <c r="E10" s="354">
        <v>278460</v>
      </c>
      <c r="F10" s="354">
        <v>0</v>
      </c>
      <c r="G10" s="354">
        <v>0</v>
      </c>
      <c r="H10" s="354">
        <v>0</v>
      </c>
      <c r="I10" s="354">
        <v>0</v>
      </c>
      <c r="J10" s="354">
        <v>0</v>
      </c>
      <c r="K10" s="354">
        <v>0</v>
      </c>
      <c r="L10" s="354">
        <v>0</v>
      </c>
      <c r="M10" s="354">
        <v>0</v>
      </c>
      <c r="N10" s="354">
        <f t="shared" si="0"/>
        <v>405337</v>
      </c>
      <c r="O10" s="354">
        <f t="shared" si="1"/>
        <v>360798</v>
      </c>
      <c r="P10" s="354">
        <f t="shared" si="2"/>
        <v>766135</v>
      </c>
      <c r="Q10" s="706" t="s">
        <v>224</v>
      </c>
    </row>
    <row r="11" spans="1:17" ht="15.75">
      <c r="A11" s="991" t="s">
        <v>1129</v>
      </c>
      <c r="B11" s="987">
        <v>29633</v>
      </c>
      <c r="C11" s="354">
        <v>26009</v>
      </c>
      <c r="D11" s="354">
        <v>128615</v>
      </c>
      <c r="E11" s="354">
        <v>126719</v>
      </c>
      <c r="F11" s="354">
        <v>279897</v>
      </c>
      <c r="G11" s="354">
        <v>248350</v>
      </c>
      <c r="H11" s="354">
        <v>0</v>
      </c>
      <c r="I11" s="354">
        <v>0</v>
      </c>
      <c r="J11" s="354">
        <v>0</v>
      </c>
      <c r="K11" s="354">
        <v>0</v>
      </c>
      <c r="L11" s="354">
        <v>0</v>
      </c>
      <c r="M11" s="354">
        <v>0</v>
      </c>
      <c r="N11" s="354">
        <f t="shared" si="0"/>
        <v>438145</v>
      </c>
      <c r="O11" s="354">
        <f t="shared" si="1"/>
        <v>401078</v>
      </c>
      <c r="P11" s="354">
        <f t="shared" si="2"/>
        <v>839223</v>
      </c>
      <c r="Q11" s="706" t="s">
        <v>225</v>
      </c>
    </row>
    <row r="12" spans="1:17" ht="15.75">
      <c r="A12" s="991" t="s">
        <v>1130</v>
      </c>
      <c r="B12" s="987">
        <v>9060</v>
      </c>
      <c r="C12" s="354">
        <v>8093</v>
      </c>
      <c r="D12" s="354">
        <v>44224</v>
      </c>
      <c r="E12" s="354">
        <v>40769</v>
      </c>
      <c r="F12" s="354">
        <v>112061</v>
      </c>
      <c r="G12" s="354">
        <v>112177</v>
      </c>
      <c r="H12" s="354">
        <v>260533</v>
      </c>
      <c r="I12" s="354">
        <v>224309</v>
      </c>
      <c r="J12" s="354">
        <v>0</v>
      </c>
      <c r="K12" s="354">
        <v>0</v>
      </c>
      <c r="L12" s="354">
        <v>0</v>
      </c>
      <c r="M12" s="354">
        <v>0</v>
      </c>
      <c r="N12" s="354">
        <f t="shared" si="0"/>
        <v>425878</v>
      </c>
      <c r="O12" s="354">
        <f t="shared" si="1"/>
        <v>385348</v>
      </c>
      <c r="P12" s="354">
        <f t="shared" si="2"/>
        <v>811226</v>
      </c>
      <c r="Q12" s="706" t="s">
        <v>226</v>
      </c>
    </row>
    <row r="13" spans="1:17" ht="15.75">
      <c r="A13" s="991" t="s">
        <v>1131</v>
      </c>
      <c r="B13" s="987">
        <v>3730</v>
      </c>
      <c r="C13" s="354">
        <v>3810</v>
      </c>
      <c r="D13" s="354">
        <v>22617</v>
      </c>
      <c r="E13" s="354">
        <v>18260</v>
      </c>
      <c r="F13" s="354">
        <v>41039</v>
      </c>
      <c r="G13" s="354">
        <v>36563</v>
      </c>
      <c r="H13" s="354">
        <v>116837</v>
      </c>
      <c r="I13" s="354">
        <v>107829</v>
      </c>
      <c r="J13" s="354">
        <v>256652</v>
      </c>
      <c r="K13" s="354">
        <v>214613</v>
      </c>
      <c r="L13" s="354">
        <v>0</v>
      </c>
      <c r="M13" s="354">
        <v>0</v>
      </c>
      <c r="N13" s="354">
        <f t="shared" si="0"/>
        <v>440875</v>
      </c>
      <c r="O13" s="354">
        <f t="shared" si="1"/>
        <v>381075</v>
      </c>
      <c r="P13" s="354">
        <f t="shared" si="2"/>
        <v>821950</v>
      </c>
      <c r="Q13" s="706" t="s">
        <v>227</v>
      </c>
    </row>
    <row r="14" spans="1:17" ht="15.75">
      <c r="A14" s="991" t="s">
        <v>1132</v>
      </c>
      <c r="B14" s="987">
        <v>0</v>
      </c>
      <c r="C14" s="354">
        <v>0</v>
      </c>
      <c r="D14" s="354">
        <v>11665</v>
      </c>
      <c r="E14" s="354">
        <v>9682</v>
      </c>
      <c r="F14" s="354">
        <v>22291</v>
      </c>
      <c r="G14" s="354">
        <v>20837</v>
      </c>
      <c r="H14" s="354">
        <v>46287</v>
      </c>
      <c r="I14" s="354">
        <v>44839</v>
      </c>
      <c r="J14" s="354">
        <v>126787</v>
      </c>
      <c r="K14" s="354">
        <v>119153</v>
      </c>
      <c r="L14" s="354">
        <v>192872</v>
      </c>
      <c r="M14" s="354">
        <v>164568</v>
      </c>
      <c r="N14" s="354">
        <f t="shared" si="0"/>
        <v>399902</v>
      </c>
      <c r="O14" s="354">
        <f t="shared" si="1"/>
        <v>359079</v>
      </c>
      <c r="P14" s="354">
        <f t="shared" si="2"/>
        <v>758981</v>
      </c>
      <c r="Q14" s="706" t="s">
        <v>228</v>
      </c>
    </row>
    <row r="15" spans="1:17" ht="15.75">
      <c r="A15" s="991" t="s">
        <v>1135</v>
      </c>
      <c r="B15" s="987">
        <v>0</v>
      </c>
      <c r="C15" s="354">
        <v>0</v>
      </c>
      <c r="D15" s="354">
        <v>0</v>
      </c>
      <c r="E15" s="354">
        <v>0</v>
      </c>
      <c r="F15" s="354">
        <v>17478</v>
      </c>
      <c r="G15" s="354">
        <v>9802</v>
      </c>
      <c r="H15" s="354">
        <v>25415</v>
      </c>
      <c r="I15" s="354">
        <v>17461</v>
      </c>
      <c r="J15" s="354">
        <v>64009</v>
      </c>
      <c r="K15" s="354">
        <v>47026</v>
      </c>
      <c r="L15" s="354">
        <v>96300</v>
      </c>
      <c r="M15" s="354">
        <v>83614</v>
      </c>
      <c r="N15" s="354">
        <f t="shared" si="0"/>
        <v>203202</v>
      </c>
      <c r="O15" s="354">
        <f t="shared" si="1"/>
        <v>157903</v>
      </c>
      <c r="P15" s="354">
        <f t="shared" si="2"/>
        <v>361105</v>
      </c>
      <c r="Q15" s="706" t="s">
        <v>229</v>
      </c>
    </row>
    <row r="16" spans="1:17" ht="15.75">
      <c r="A16" s="991" t="s">
        <v>1133</v>
      </c>
      <c r="B16" s="987">
        <v>0</v>
      </c>
      <c r="C16" s="354">
        <v>0</v>
      </c>
      <c r="D16" s="354">
        <v>0</v>
      </c>
      <c r="E16" s="354">
        <v>0</v>
      </c>
      <c r="F16" s="354">
        <v>0</v>
      </c>
      <c r="G16" s="354">
        <v>0</v>
      </c>
      <c r="H16" s="354">
        <v>15016</v>
      </c>
      <c r="I16" s="354">
        <v>9143</v>
      </c>
      <c r="J16" s="354">
        <v>34223</v>
      </c>
      <c r="K16" s="354">
        <v>22233</v>
      </c>
      <c r="L16" s="354">
        <v>44749</v>
      </c>
      <c r="M16" s="354">
        <v>32093</v>
      </c>
      <c r="N16" s="354">
        <f t="shared" si="0"/>
        <v>93988</v>
      </c>
      <c r="O16" s="354">
        <f t="shared" si="1"/>
        <v>63469</v>
      </c>
      <c r="P16" s="354">
        <f t="shared" si="2"/>
        <v>157457</v>
      </c>
      <c r="Q16" s="706" t="s">
        <v>230</v>
      </c>
    </row>
    <row r="17" spans="1:17" ht="15.75">
      <c r="A17" s="991" t="s">
        <v>1134</v>
      </c>
      <c r="B17" s="987">
        <v>0</v>
      </c>
      <c r="C17" s="354">
        <v>0</v>
      </c>
      <c r="D17" s="354">
        <v>0</v>
      </c>
      <c r="E17" s="354">
        <v>0</v>
      </c>
      <c r="F17" s="354">
        <v>0</v>
      </c>
      <c r="G17" s="354">
        <v>0</v>
      </c>
      <c r="H17" s="354">
        <v>0</v>
      </c>
      <c r="I17" s="354">
        <v>0</v>
      </c>
      <c r="J17" s="354">
        <v>24003</v>
      </c>
      <c r="K17" s="354">
        <v>11359</v>
      </c>
      <c r="L17" s="354">
        <v>20975</v>
      </c>
      <c r="M17" s="354">
        <v>17428</v>
      </c>
      <c r="N17" s="354">
        <f t="shared" si="0"/>
        <v>44978</v>
      </c>
      <c r="O17" s="354">
        <f t="shared" si="1"/>
        <v>28787</v>
      </c>
      <c r="P17" s="354">
        <f t="shared" si="2"/>
        <v>73765</v>
      </c>
      <c r="Q17" s="706" t="s">
        <v>231</v>
      </c>
    </row>
    <row r="18" spans="1:17" ht="15.75">
      <c r="A18" s="356" t="s">
        <v>290</v>
      </c>
      <c r="B18" s="394">
        <v>0</v>
      </c>
      <c r="C18" s="394">
        <v>0</v>
      </c>
      <c r="D18" s="394">
        <v>0</v>
      </c>
      <c r="E18" s="394">
        <v>0</v>
      </c>
      <c r="F18" s="360">
        <v>0</v>
      </c>
      <c r="G18" s="360">
        <v>0</v>
      </c>
      <c r="H18" s="360">
        <v>0</v>
      </c>
      <c r="I18" s="360">
        <v>0</v>
      </c>
      <c r="J18" s="394">
        <v>0</v>
      </c>
      <c r="K18" s="394">
        <v>0</v>
      </c>
      <c r="L18" s="394">
        <v>11105</v>
      </c>
      <c r="M18" s="394">
        <v>8073</v>
      </c>
      <c r="N18" s="203">
        <f t="shared" si="0"/>
        <v>11105</v>
      </c>
      <c r="O18" s="203">
        <f t="shared" si="1"/>
        <v>8073</v>
      </c>
      <c r="P18" s="203">
        <f t="shared" si="2"/>
        <v>19178</v>
      </c>
      <c r="Q18" s="707" t="s">
        <v>222</v>
      </c>
    </row>
    <row r="19" spans="1:17" ht="15.75">
      <c r="A19" s="986" t="s">
        <v>32</v>
      </c>
      <c r="B19" s="79">
        <f t="shared" ref="B19:M19" si="3">SUM(B8:B18)</f>
        <v>580888</v>
      </c>
      <c r="C19" s="79">
        <f t="shared" si="3"/>
        <v>539861</v>
      </c>
      <c r="D19" s="79">
        <f t="shared" si="3"/>
        <v>519359</v>
      </c>
      <c r="E19" s="79">
        <f t="shared" si="3"/>
        <v>473890</v>
      </c>
      <c r="F19" s="79">
        <f t="shared" si="3"/>
        <v>472766</v>
      </c>
      <c r="G19" s="79">
        <f t="shared" si="3"/>
        <v>427729</v>
      </c>
      <c r="H19" s="79">
        <f t="shared" si="3"/>
        <v>464088</v>
      </c>
      <c r="I19" s="79">
        <f t="shared" si="3"/>
        <v>403581</v>
      </c>
      <c r="J19" s="79">
        <f t="shared" si="3"/>
        <v>505674</v>
      </c>
      <c r="K19" s="79">
        <f t="shared" si="3"/>
        <v>414384</v>
      </c>
      <c r="L19" s="79">
        <f t="shared" si="3"/>
        <v>366001</v>
      </c>
      <c r="M19" s="79">
        <f t="shared" si="3"/>
        <v>305776</v>
      </c>
      <c r="N19" s="81">
        <f t="shared" si="0"/>
        <v>2908776</v>
      </c>
      <c r="O19" s="81">
        <f t="shared" si="1"/>
        <v>2565221</v>
      </c>
      <c r="P19" s="81">
        <f t="shared" si="2"/>
        <v>5473997</v>
      </c>
      <c r="Q19" s="380" t="s">
        <v>181</v>
      </c>
    </row>
  </sheetData>
  <mergeCells count="12">
    <mergeCell ref="F5:G5"/>
    <mergeCell ref="F4:G4"/>
    <mergeCell ref="A1:Q1"/>
    <mergeCell ref="A2:Q2"/>
    <mergeCell ref="A4:A7"/>
    <mergeCell ref="N4:P4"/>
    <mergeCell ref="N5:P5"/>
    <mergeCell ref="L4:M4"/>
    <mergeCell ref="J5:K5"/>
    <mergeCell ref="H5:I5"/>
    <mergeCell ref="J4:K4"/>
    <mergeCell ref="H4:I4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dimension ref="A1:S91"/>
  <sheetViews>
    <sheetView rightToLeft="1" workbookViewId="0">
      <selection sqref="A1:S28"/>
    </sheetView>
  </sheetViews>
  <sheetFormatPr defaultRowHeight="12.75"/>
  <cols>
    <col min="3" max="3" width="9.140625" customWidth="1"/>
    <col min="18" max="18" width="16.140625" customWidth="1"/>
  </cols>
  <sheetData>
    <row r="1" spans="1:19" ht="18">
      <c r="A1" s="1466" t="s">
        <v>597</v>
      </c>
      <c r="B1" s="1466"/>
      <c r="C1" s="1466"/>
      <c r="D1" s="1466"/>
      <c r="E1" s="1466"/>
      <c r="F1" s="1466"/>
      <c r="G1" s="1466"/>
      <c r="H1" s="1466"/>
      <c r="I1" s="1466"/>
      <c r="J1" s="1466"/>
      <c r="K1" s="1466"/>
      <c r="L1" s="1466"/>
      <c r="M1" s="1466"/>
      <c r="N1" s="1466"/>
      <c r="O1" s="1466"/>
      <c r="P1" s="1466"/>
      <c r="Q1" s="1466"/>
      <c r="R1" s="1466"/>
      <c r="S1" s="1129"/>
    </row>
    <row r="2" spans="1:19" ht="18">
      <c r="A2" s="1466" t="s">
        <v>423</v>
      </c>
      <c r="B2" s="1466"/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  <c r="N2" s="1466"/>
      <c r="O2" s="1466"/>
      <c r="P2" s="1466"/>
      <c r="Q2" s="1466"/>
      <c r="R2" s="1466"/>
      <c r="S2" s="1466"/>
    </row>
    <row r="3" spans="1:19" ht="18.75" thickBot="1">
      <c r="A3" s="1527" t="s">
        <v>560</v>
      </c>
      <c r="B3" s="1527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04"/>
      <c r="O3" s="104"/>
      <c r="P3" s="250"/>
      <c r="Q3" s="1527" t="s">
        <v>561</v>
      </c>
      <c r="R3" s="1527"/>
      <c r="S3" s="1192"/>
    </row>
    <row r="4" spans="1:19" ht="32.25" customHeight="1" thickTop="1">
      <c r="A4" s="1430" t="s">
        <v>41</v>
      </c>
      <c r="B4" s="1430"/>
      <c r="C4" s="1440" t="s">
        <v>94</v>
      </c>
      <c r="D4" s="1440"/>
      <c r="E4" s="1440" t="s">
        <v>99</v>
      </c>
      <c r="F4" s="1440"/>
      <c r="G4" s="1440" t="s">
        <v>96</v>
      </c>
      <c r="H4" s="1440"/>
      <c r="I4" s="1440" t="s">
        <v>97</v>
      </c>
      <c r="J4" s="1440"/>
      <c r="K4" s="1440" t="s">
        <v>98</v>
      </c>
      <c r="L4" s="1440"/>
      <c r="M4" s="1440" t="s">
        <v>31</v>
      </c>
      <c r="N4" s="1440"/>
      <c r="O4" s="1440" t="s">
        <v>32</v>
      </c>
      <c r="P4" s="1440"/>
      <c r="Q4" s="1440"/>
      <c r="R4" s="1430" t="s">
        <v>180</v>
      </c>
      <c r="S4" s="1430"/>
    </row>
    <row r="5" spans="1:19" ht="47.25" customHeight="1">
      <c r="A5" s="1431"/>
      <c r="B5" s="1431"/>
      <c r="C5" s="1431" t="s">
        <v>269</v>
      </c>
      <c r="D5" s="1431"/>
      <c r="E5" s="1435" t="s">
        <v>263</v>
      </c>
      <c r="F5" s="1435"/>
      <c r="G5" s="1435" t="s">
        <v>270</v>
      </c>
      <c r="H5" s="1435"/>
      <c r="I5" s="1435" t="s">
        <v>265</v>
      </c>
      <c r="J5" s="1435"/>
      <c r="K5" s="1435" t="s">
        <v>271</v>
      </c>
      <c r="L5" s="1435"/>
      <c r="M5" s="1435" t="s">
        <v>268</v>
      </c>
      <c r="N5" s="1435"/>
      <c r="O5" s="1435" t="s">
        <v>181</v>
      </c>
      <c r="P5" s="1435"/>
      <c r="Q5" s="1435"/>
      <c r="R5" s="1431"/>
      <c r="S5" s="1431"/>
    </row>
    <row r="6" spans="1:19" ht="15.75">
      <c r="A6" s="1431"/>
      <c r="B6" s="1431"/>
      <c r="C6" s="397" t="s">
        <v>33</v>
      </c>
      <c r="D6" s="397" t="s">
        <v>34</v>
      </c>
      <c r="E6" s="397" t="s">
        <v>33</v>
      </c>
      <c r="F6" s="397" t="s">
        <v>34</v>
      </c>
      <c r="G6" s="397" t="s">
        <v>33</v>
      </c>
      <c r="H6" s="397" t="s">
        <v>34</v>
      </c>
      <c r="I6" s="397" t="s">
        <v>33</v>
      </c>
      <c r="J6" s="397" t="s">
        <v>34</v>
      </c>
      <c r="K6" s="397" t="s">
        <v>33</v>
      </c>
      <c r="L6" s="397" t="s">
        <v>34</v>
      </c>
      <c r="M6" s="397" t="s">
        <v>33</v>
      </c>
      <c r="N6" s="397" t="s">
        <v>34</v>
      </c>
      <c r="O6" s="397" t="s">
        <v>33</v>
      </c>
      <c r="P6" s="397" t="s">
        <v>34</v>
      </c>
      <c r="Q6" s="397" t="s">
        <v>32</v>
      </c>
      <c r="R6" s="1431"/>
      <c r="S6" s="1431"/>
    </row>
    <row r="7" spans="1:19" ht="16.5" thickBot="1">
      <c r="A7" s="1432"/>
      <c r="B7" s="1432"/>
      <c r="C7" s="398" t="s">
        <v>186</v>
      </c>
      <c r="D7" s="398" t="s">
        <v>185</v>
      </c>
      <c r="E7" s="398" t="s">
        <v>186</v>
      </c>
      <c r="F7" s="398" t="s">
        <v>185</v>
      </c>
      <c r="G7" s="398" t="s">
        <v>186</v>
      </c>
      <c r="H7" s="398" t="s">
        <v>185</v>
      </c>
      <c r="I7" s="398" t="s">
        <v>186</v>
      </c>
      <c r="J7" s="398" t="s">
        <v>185</v>
      </c>
      <c r="K7" s="398" t="s">
        <v>186</v>
      </c>
      <c r="L7" s="398" t="s">
        <v>185</v>
      </c>
      <c r="M7" s="398" t="s">
        <v>186</v>
      </c>
      <c r="N7" s="398" t="s">
        <v>185</v>
      </c>
      <c r="O7" s="398" t="s">
        <v>186</v>
      </c>
      <c r="P7" s="398" t="s">
        <v>185</v>
      </c>
      <c r="Q7" s="398" t="s">
        <v>181</v>
      </c>
      <c r="R7" s="1432"/>
      <c r="S7" s="1432"/>
    </row>
    <row r="8" spans="1:19" ht="16.5" thickTop="1">
      <c r="A8" s="1407" t="s">
        <v>54</v>
      </c>
      <c r="B8" s="1407"/>
      <c r="C8" s="475">
        <v>0</v>
      </c>
      <c r="D8" s="475">
        <v>0</v>
      </c>
      <c r="E8" s="475">
        <v>0</v>
      </c>
      <c r="F8" s="475">
        <v>0</v>
      </c>
      <c r="G8" s="475">
        <v>0</v>
      </c>
      <c r="H8" s="475">
        <v>0</v>
      </c>
      <c r="I8" s="475">
        <v>0</v>
      </c>
      <c r="J8" s="475">
        <v>0</v>
      </c>
      <c r="K8" s="475">
        <v>0</v>
      </c>
      <c r="L8" s="475">
        <v>0</v>
      </c>
      <c r="M8" s="475">
        <v>0</v>
      </c>
      <c r="N8" s="475">
        <v>0</v>
      </c>
      <c r="O8" s="475">
        <f t="shared" ref="O8:P26" si="0">M8+K8+I8+G8+E8+C8</f>
        <v>0</v>
      </c>
      <c r="P8" s="475">
        <f t="shared" si="0"/>
        <v>0</v>
      </c>
      <c r="Q8" s="234">
        <f t="shared" ref="Q8:Q27" si="1">SUM(O8:P8)</f>
        <v>0</v>
      </c>
      <c r="R8" s="1078" t="s">
        <v>449</v>
      </c>
      <c r="S8" s="1078"/>
    </row>
    <row r="9" spans="1:19" ht="15.75">
      <c r="A9" s="1088" t="s">
        <v>55</v>
      </c>
      <c r="B9" s="1088"/>
      <c r="C9" s="206">
        <v>0</v>
      </c>
      <c r="D9" s="206">
        <v>0</v>
      </c>
      <c r="E9" s="206">
        <v>0</v>
      </c>
      <c r="F9" s="206">
        <v>0</v>
      </c>
      <c r="G9" s="206">
        <v>0</v>
      </c>
      <c r="H9" s="206">
        <v>0</v>
      </c>
      <c r="I9" s="206">
        <v>0</v>
      </c>
      <c r="J9" s="206">
        <v>0</v>
      </c>
      <c r="K9" s="206">
        <v>0</v>
      </c>
      <c r="L9" s="206">
        <v>0</v>
      </c>
      <c r="M9" s="206">
        <v>0</v>
      </c>
      <c r="N9" s="206">
        <v>0</v>
      </c>
      <c r="O9" s="206">
        <f t="shared" si="0"/>
        <v>0</v>
      </c>
      <c r="P9" s="206">
        <f t="shared" si="0"/>
        <v>0</v>
      </c>
      <c r="Q9" s="196">
        <f t="shared" si="1"/>
        <v>0</v>
      </c>
      <c r="R9" s="1077" t="s">
        <v>191</v>
      </c>
      <c r="S9" s="1077"/>
    </row>
    <row r="10" spans="1:19" ht="15.75">
      <c r="A10" s="1088" t="s">
        <v>56</v>
      </c>
      <c r="B10" s="1088"/>
      <c r="C10" s="206">
        <v>0</v>
      </c>
      <c r="D10" s="206">
        <v>0</v>
      </c>
      <c r="E10" s="206">
        <v>0</v>
      </c>
      <c r="F10" s="206">
        <v>0</v>
      </c>
      <c r="G10" s="206">
        <v>0</v>
      </c>
      <c r="H10" s="206">
        <v>0</v>
      </c>
      <c r="I10" s="206">
        <v>0</v>
      </c>
      <c r="J10" s="206">
        <v>0</v>
      </c>
      <c r="K10" s="206">
        <v>0</v>
      </c>
      <c r="L10" s="206">
        <v>0</v>
      </c>
      <c r="M10" s="206">
        <v>0</v>
      </c>
      <c r="N10" s="206">
        <v>0</v>
      </c>
      <c r="O10" s="206">
        <f t="shared" si="0"/>
        <v>0</v>
      </c>
      <c r="P10" s="206">
        <f t="shared" si="0"/>
        <v>0</v>
      </c>
      <c r="Q10" s="196">
        <f t="shared" si="1"/>
        <v>0</v>
      </c>
      <c r="R10" s="1077" t="s">
        <v>192</v>
      </c>
      <c r="S10" s="1077"/>
    </row>
    <row r="11" spans="1:19" ht="19.5" customHeight="1">
      <c r="A11" s="1562" t="s">
        <v>461</v>
      </c>
      <c r="B11" s="535" t="s">
        <v>344</v>
      </c>
      <c r="C11" s="206">
        <v>0</v>
      </c>
      <c r="D11" s="206">
        <v>0</v>
      </c>
      <c r="E11" s="206">
        <v>0</v>
      </c>
      <c r="F11" s="206">
        <v>0</v>
      </c>
      <c r="G11" s="206">
        <v>0</v>
      </c>
      <c r="H11" s="206">
        <v>0</v>
      </c>
      <c r="I11" s="206">
        <v>0</v>
      </c>
      <c r="J11" s="206">
        <v>0</v>
      </c>
      <c r="K11" s="206">
        <v>0</v>
      </c>
      <c r="L11" s="206">
        <v>0</v>
      </c>
      <c r="M11" s="206">
        <v>0</v>
      </c>
      <c r="N11" s="206">
        <v>0</v>
      </c>
      <c r="O11" s="206">
        <f t="shared" si="0"/>
        <v>0</v>
      </c>
      <c r="P11" s="206">
        <f t="shared" si="0"/>
        <v>0</v>
      </c>
      <c r="Q11" s="196">
        <f t="shared" si="1"/>
        <v>0</v>
      </c>
      <c r="R11" s="204" t="s">
        <v>453</v>
      </c>
      <c r="S11" s="1441" t="s">
        <v>179</v>
      </c>
    </row>
    <row r="12" spans="1:19" ht="15.75">
      <c r="A12" s="1563"/>
      <c r="B12" s="535" t="s">
        <v>345</v>
      </c>
      <c r="C12" s="206">
        <v>0</v>
      </c>
      <c r="D12" s="206">
        <v>0</v>
      </c>
      <c r="E12" s="206">
        <v>0</v>
      </c>
      <c r="F12" s="206">
        <v>0</v>
      </c>
      <c r="G12" s="206">
        <v>0</v>
      </c>
      <c r="H12" s="206">
        <v>0</v>
      </c>
      <c r="I12" s="206">
        <v>0</v>
      </c>
      <c r="J12" s="206">
        <v>0</v>
      </c>
      <c r="K12" s="206">
        <v>0</v>
      </c>
      <c r="L12" s="206">
        <v>0</v>
      </c>
      <c r="M12" s="206">
        <v>0</v>
      </c>
      <c r="N12" s="206">
        <v>0</v>
      </c>
      <c r="O12" s="206">
        <f t="shared" si="0"/>
        <v>0</v>
      </c>
      <c r="P12" s="206">
        <f t="shared" si="0"/>
        <v>0</v>
      </c>
      <c r="Q12" s="196">
        <f t="shared" si="1"/>
        <v>0</v>
      </c>
      <c r="R12" s="204" t="s">
        <v>454</v>
      </c>
      <c r="S12" s="1442"/>
    </row>
    <row r="13" spans="1:19" ht="15.75">
      <c r="A13" s="1563"/>
      <c r="B13" s="535" t="s">
        <v>346</v>
      </c>
      <c r="C13" s="206">
        <v>0</v>
      </c>
      <c r="D13" s="206">
        <v>0</v>
      </c>
      <c r="E13" s="206">
        <v>0</v>
      </c>
      <c r="F13" s="206">
        <v>0</v>
      </c>
      <c r="G13" s="206">
        <v>0</v>
      </c>
      <c r="H13" s="206">
        <v>0</v>
      </c>
      <c r="I13" s="206">
        <v>0</v>
      </c>
      <c r="J13" s="206">
        <v>0</v>
      </c>
      <c r="K13" s="206">
        <v>0</v>
      </c>
      <c r="L13" s="206">
        <v>0</v>
      </c>
      <c r="M13" s="206">
        <v>0</v>
      </c>
      <c r="N13" s="206">
        <v>0</v>
      </c>
      <c r="O13" s="206">
        <f t="shared" si="0"/>
        <v>0</v>
      </c>
      <c r="P13" s="206">
        <f t="shared" si="0"/>
        <v>0</v>
      </c>
      <c r="Q13" s="196">
        <f t="shared" si="1"/>
        <v>0</v>
      </c>
      <c r="R13" s="204" t="s">
        <v>455</v>
      </c>
      <c r="S13" s="1442"/>
    </row>
    <row r="14" spans="1:19" ht="15.75">
      <c r="A14" s="1563"/>
      <c r="B14" s="535" t="s">
        <v>341</v>
      </c>
      <c r="C14" s="206">
        <v>0</v>
      </c>
      <c r="D14" s="206">
        <v>0</v>
      </c>
      <c r="E14" s="206">
        <v>0</v>
      </c>
      <c r="F14" s="206">
        <v>0</v>
      </c>
      <c r="G14" s="206">
        <v>0</v>
      </c>
      <c r="H14" s="206">
        <v>0</v>
      </c>
      <c r="I14" s="206">
        <v>0</v>
      </c>
      <c r="J14" s="206">
        <v>0</v>
      </c>
      <c r="K14" s="206">
        <v>0</v>
      </c>
      <c r="L14" s="206">
        <v>0</v>
      </c>
      <c r="M14" s="206">
        <v>0</v>
      </c>
      <c r="N14" s="206">
        <v>0</v>
      </c>
      <c r="O14" s="206">
        <f t="shared" si="0"/>
        <v>0</v>
      </c>
      <c r="P14" s="206">
        <f t="shared" si="0"/>
        <v>0</v>
      </c>
      <c r="Q14" s="196">
        <f t="shared" si="1"/>
        <v>0</v>
      </c>
      <c r="R14" s="204" t="s">
        <v>456</v>
      </c>
      <c r="S14" s="1442"/>
    </row>
    <row r="15" spans="1:19" ht="15.75">
      <c r="A15" s="1563"/>
      <c r="B15" s="535" t="s">
        <v>342</v>
      </c>
      <c r="C15" s="206">
        <v>0</v>
      </c>
      <c r="D15" s="206">
        <v>0</v>
      </c>
      <c r="E15" s="206">
        <v>0</v>
      </c>
      <c r="F15" s="206">
        <v>0</v>
      </c>
      <c r="G15" s="206">
        <v>0</v>
      </c>
      <c r="H15" s="206">
        <v>0</v>
      </c>
      <c r="I15" s="206">
        <v>0</v>
      </c>
      <c r="J15" s="206">
        <v>0</v>
      </c>
      <c r="K15" s="206">
        <v>0</v>
      </c>
      <c r="L15" s="206">
        <v>0</v>
      </c>
      <c r="M15" s="206">
        <v>0</v>
      </c>
      <c r="N15" s="206">
        <v>0</v>
      </c>
      <c r="O15" s="206">
        <f t="shared" si="0"/>
        <v>0</v>
      </c>
      <c r="P15" s="206">
        <f t="shared" si="0"/>
        <v>0</v>
      </c>
      <c r="Q15" s="196">
        <f t="shared" si="1"/>
        <v>0</v>
      </c>
      <c r="R15" s="204" t="s">
        <v>457</v>
      </c>
      <c r="S15" s="1442"/>
    </row>
    <row r="16" spans="1:19" ht="15.75">
      <c r="A16" s="1565"/>
      <c r="B16" s="536" t="s">
        <v>343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  <c r="O16" s="477">
        <f t="shared" si="0"/>
        <v>0</v>
      </c>
      <c r="P16" s="477">
        <f t="shared" si="0"/>
        <v>0</v>
      </c>
      <c r="Q16" s="197">
        <f t="shared" si="1"/>
        <v>0</v>
      </c>
      <c r="R16" s="204" t="s">
        <v>458</v>
      </c>
      <c r="S16" s="1443"/>
    </row>
    <row r="17" spans="1:19" ht="15.75">
      <c r="A17" s="402" t="s">
        <v>64</v>
      </c>
      <c r="B17" s="537"/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  <c r="O17" s="541">
        <f t="shared" ref="O17:P17" si="2">SUM(M17,K17,I17,G17,E17,C17)</f>
        <v>0</v>
      </c>
      <c r="P17" s="541">
        <f t="shared" si="2"/>
        <v>0</v>
      </c>
      <c r="Q17" s="542">
        <f t="shared" ref="Q17" si="3">SUM(O17,P17)</f>
        <v>0</v>
      </c>
      <c r="R17" s="1077" t="s">
        <v>367</v>
      </c>
      <c r="S17" s="1077"/>
    </row>
    <row r="18" spans="1:19" ht="15.75">
      <c r="A18" s="1088" t="s">
        <v>65</v>
      </c>
      <c r="B18" s="1088"/>
      <c r="C18" s="206">
        <v>0</v>
      </c>
      <c r="D18" s="206">
        <v>0</v>
      </c>
      <c r="E18" s="206">
        <v>0</v>
      </c>
      <c r="F18" s="206">
        <v>0</v>
      </c>
      <c r="G18" s="206">
        <v>0</v>
      </c>
      <c r="H18" s="206">
        <v>0</v>
      </c>
      <c r="I18" s="206">
        <v>0</v>
      </c>
      <c r="J18" s="206">
        <v>0</v>
      </c>
      <c r="K18" s="206">
        <v>0</v>
      </c>
      <c r="L18" s="206">
        <v>0</v>
      </c>
      <c r="M18" s="206">
        <v>0</v>
      </c>
      <c r="N18" s="206">
        <v>0</v>
      </c>
      <c r="O18" s="206">
        <f t="shared" si="0"/>
        <v>0</v>
      </c>
      <c r="P18" s="206">
        <f t="shared" si="0"/>
        <v>0</v>
      </c>
      <c r="Q18" s="196">
        <f t="shared" si="1"/>
        <v>0</v>
      </c>
      <c r="R18" s="1077" t="s">
        <v>199</v>
      </c>
      <c r="S18" s="1077"/>
    </row>
    <row r="19" spans="1:19" ht="15.75">
      <c r="A19" s="1088" t="s">
        <v>66</v>
      </c>
      <c r="B19" s="1088"/>
      <c r="C19" s="206">
        <v>0</v>
      </c>
      <c r="D19" s="206">
        <v>0</v>
      </c>
      <c r="E19" s="206">
        <v>0</v>
      </c>
      <c r="F19" s="206">
        <v>0</v>
      </c>
      <c r="G19" s="206">
        <v>0</v>
      </c>
      <c r="H19" s="206">
        <v>0</v>
      </c>
      <c r="I19" s="206">
        <v>0</v>
      </c>
      <c r="J19" s="206">
        <v>0</v>
      </c>
      <c r="K19" s="206">
        <v>0</v>
      </c>
      <c r="L19" s="206">
        <v>0</v>
      </c>
      <c r="M19" s="206">
        <v>0</v>
      </c>
      <c r="N19" s="206">
        <v>0</v>
      </c>
      <c r="O19" s="206">
        <f t="shared" si="0"/>
        <v>0</v>
      </c>
      <c r="P19" s="206">
        <f t="shared" si="0"/>
        <v>0</v>
      </c>
      <c r="Q19" s="196">
        <f t="shared" si="1"/>
        <v>0</v>
      </c>
      <c r="R19" s="1077" t="s">
        <v>200</v>
      </c>
      <c r="S19" s="1077"/>
    </row>
    <row r="20" spans="1:19" ht="15.75">
      <c r="A20" s="1088" t="s">
        <v>67</v>
      </c>
      <c r="B20" s="1088"/>
      <c r="C20" s="206">
        <v>0</v>
      </c>
      <c r="D20" s="206">
        <v>0</v>
      </c>
      <c r="E20" s="206">
        <v>0</v>
      </c>
      <c r="F20" s="206">
        <v>0</v>
      </c>
      <c r="G20" s="206">
        <v>1</v>
      </c>
      <c r="H20" s="206">
        <v>0</v>
      </c>
      <c r="I20" s="206">
        <v>0</v>
      </c>
      <c r="J20" s="206">
        <v>0</v>
      </c>
      <c r="K20" s="206">
        <v>0</v>
      </c>
      <c r="L20" s="206">
        <v>0</v>
      </c>
      <c r="M20" s="206">
        <v>0</v>
      </c>
      <c r="N20" s="206">
        <v>0</v>
      </c>
      <c r="O20" s="206">
        <f t="shared" si="0"/>
        <v>1</v>
      </c>
      <c r="P20" s="206">
        <f t="shared" si="0"/>
        <v>0</v>
      </c>
      <c r="Q20" s="196">
        <f t="shared" si="1"/>
        <v>1</v>
      </c>
      <c r="R20" s="1077" t="s">
        <v>450</v>
      </c>
      <c r="S20" s="1077"/>
    </row>
    <row r="21" spans="1:19" ht="15.75">
      <c r="A21" s="1088" t="s">
        <v>137</v>
      </c>
      <c r="B21" s="1088"/>
      <c r="C21" s="206">
        <v>5</v>
      </c>
      <c r="D21" s="206">
        <v>0</v>
      </c>
      <c r="E21" s="206">
        <v>4</v>
      </c>
      <c r="F21" s="206">
        <v>0</v>
      </c>
      <c r="G21" s="206">
        <v>1</v>
      </c>
      <c r="H21" s="206">
        <v>0</v>
      </c>
      <c r="I21" s="206">
        <v>2</v>
      </c>
      <c r="J21" s="206">
        <v>0</v>
      </c>
      <c r="K21" s="206">
        <v>5</v>
      </c>
      <c r="L21" s="206">
        <v>0</v>
      </c>
      <c r="M21" s="206">
        <v>0</v>
      </c>
      <c r="N21" s="206">
        <v>0</v>
      </c>
      <c r="O21" s="206">
        <f t="shared" si="0"/>
        <v>17</v>
      </c>
      <c r="P21" s="206">
        <f t="shared" si="0"/>
        <v>0</v>
      </c>
      <c r="Q21" s="196">
        <f t="shared" si="1"/>
        <v>17</v>
      </c>
      <c r="R21" s="1077" t="s">
        <v>451</v>
      </c>
      <c r="S21" s="1077"/>
    </row>
    <row r="22" spans="1:19" ht="15.75">
      <c r="A22" s="1088" t="s">
        <v>69</v>
      </c>
      <c r="B22" s="1088"/>
      <c r="C22" s="206">
        <v>0</v>
      </c>
      <c r="D22" s="206">
        <v>0</v>
      </c>
      <c r="E22" s="206">
        <v>0</v>
      </c>
      <c r="F22" s="206">
        <v>0</v>
      </c>
      <c r="G22" s="206">
        <v>0</v>
      </c>
      <c r="H22" s="206">
        <v>0</v>
      </c>
      <c r="I22" s="206">
        <v>0</v>
      </c>
      <c r="J22" s="206">
        <v>0</v>
      </c>
      <c r="K22" s="206">
        <v>0</v>
      </c>
      <c r="L22" s="206">
        <v>0</v>
      </c>
      <c r="M22" s="206">
        <v>0</v>
      </c>
      <c r="N22" s="206">
        <v>0</v>
      </c>
      <c r="O22" s="206">
        <f t="shared" si="0"/>
        <v>0</v>
      </c>
      <c r="P22" s="206">
        <f t="shared" si="0"/>
        <v>0</v>
      </c>
      <c r="Q22" s="196">
        <f t="shared" si="1"/>
        <v>0</v>
      </c>
      <c r="R22" s="1077" t="s">
        <v>452</v>
      </c>
      <c r="S22" s="1077"/>
    </row>
    <row r="23" spans="1:19" ht="15.75">
      <c r="A23" s="1088" t="s">
        <v>70</v>
      </c>
      <c r="B23" s="1088"/>
      <c r="C23" s="206">
        <v>0</v>
      </c>
      <c r="D23" s="206">
        <v>0</v>
      </c>
      <c r="E23" s="206">
        <v>0</v>
      </c>
      <c r="F23" s="206">
        <v>0</v>
      </c>
      <c r="G23" s="206">
        <v>0</v>
      </c>
      <c r="H23" s="206">
        <v>0</v>
      </c>
      <c r="I23" s="206">
        <v>0</v>
      </c>
      <c r="J23" s="206">
        <v>0</v>
      </c>
      <c r="K23" s="206">
        <v>0</v>
      </c>
      <c r="L23" s="206">
        <v>0</v>
      </c>
      <c r="M23" s="206">
        <v>0</v>
      </c>
      <c r="N23" s="206">
        <v>0</v>
      </c>
      <c r="O23" s="206">
        <f t="shared" si="0"/>
        <v>0</v>
      </c>
      <c r="P23" s="206">
        <f t="shared" si="0"/>
        <v>0</v>
      </c>
      <c r="Q23" s="196">
        <f t="shared" si="1"/>
        <v>0</v>
      </c>
      <c r="R23" s="1077" t="s">
        <v>204</v>
      </c>
      <c r="S23" s="1077"/>
    </row>
    <row r="24" spans="1:19" ht="15.75">
      <c r="A24" s="1088" t="s">
        <v>71</v>
      </c>
      <c r="B24" s="1088"/>
      <c r="C24" s="206">
        <v>0</v>
      </c>
      <c r="D24" s="206">
        <v>0</v>
      </c>
      <c r="E24" s="206">
        <v>0</v>
      </c>
      <c r="F24" s="206">
        <v>0</v>
      </c>
      <c r="G24" s="206">
        <v>0</v>
      </c>
      <c r="H24" s="206">
        <v>0</v>
      </c>
      <c r="I24" s="206">
        <v>0</v>
      </c>
      <c r="J24" s="206">
        <v>0</v>
      </c>
      <c r="K24" s="206">
        <v>0</v>
      </c>
      <c r="L24" s="206">
        <v>0</v>
      </c>
      <c r="M24" s="206">
        <v>0</v>
      </c>
      <c r="N24" s="206">
        <v>0</v>
      </c>
      <c r="O24" s="206">
        <f t="shared" si="0"/>
        <v>0</v>
      </c>
      <c r="P24" s="206">
        <f t="shared" si="0"/>
        <v>0</v>
      </c>
      <c r="Q24" s="196">
        <f t="shared" si="1"/>
        <v>0</v>
      </c>
      <c r="R24" s="1077" t="s">
        <v>205</v>
      </c>
      <c r="S24" s="1077"/>
    </row>
    <row r="25" spans="1:19" ht="15.75">
      <c r="A25" s="1088" t="s">
        <v>72</v>
      </c>
      <c r="B25" s="1088"/>
      <c r="C25" s="206">
        <v>0</v>
      </c>
      <c r="D25" s="206">
        <v>0</v>
      </c>
      <c r="E25" s="206">
        <v>0</v>
      </c>
      <c r="F25" s="206">
        <v>0</v>
      </c>
      <c r="G25" s="206">
        <v>0</v>
      </c>
      <c r="H25" s="206">
        <v>0</v>
      </c>
      <c r="I25" s="206">
        <v>0</v>
      </c>
      <c r="J25" s="206">
        <v>0</v>
      </c>
      <c r="K25" s="206">
        <v>0</v>
      </c>
      <c r="L25" s="206">
        <v>0</v>
      </c>
      <c r="M25" s="206">
        <v>0</v>
      </c>
      <c r="N25" s="206">
        <v>0</v>
      </c>
      <c r="O25" s="206">
        <f t="shared" si="0"/>
        <v>0</v>
      </c>
      <c r="P25" s="206">
        <f t="shared" si="0"/>
        <v>0</v>
      </c>
      <c r="Q25" s="196">
        <f t="shared" si="1"/>
        <v>0</v>
      </c>
      <c r="R25" s="1077" t="s">
        <v>206</v>
      </c>
      <c r="S25" s="1077"/>
    </row>
    <row r="26" spans="1:19" ht="15.75">
      <c r="A26" s="1124" t="s">
        <v>73</v>
      </c>
      <c r="B26" s="1124"/>
      <c r="C26" s="534">
        <v>0</v>
      </c>
      <c r="D26" s="534">
        <v>0</v>
      </c>
      <c r="E26" s="534">
        <v>0</v>
      </c>
      <c r="F26" s="534">
        <v>0</v>
      </c>
      <c r="G26" s="534">
        <v>0</v>
      </c>
      <c r="H26" s="534">
        <v>0</v>
      </c>
      <c r="I26" s="534">
        <v>0</v>
      </c>
      <c r="J26" s="534">
        <v>0</v>
      </c>
      <c r="K26" s="534">
        <v>0</v>
      </c>
      <c r="L26" s="534">
        <v>0</v>
      </c>
      <c r="M26" s="534">
        <v>0</v>
      </c>
      <c r="N26" s="534">
        <v>2</v>
      </c>
      <c r="O26" s="534">
        <f t="shared" si="0"/>
        <v>0</v>
      </c>
      <c r="P26" s="534">
        <f t="shared" si="0"/>
        <v>2</v>
      </c>
      <c r="Q26" s="199">
        <f t="shared" si="1"/>
        <v>2</v>
      </c>
      <c r="R26" s="1089" t="s">
        <v>382</v>
      </c>
      <c r="S26" s="1089"/>
    </row>
    <row r="27" spans="1:19" ht="15.75">
      <c r="A27" s="1073" t="s">
        <v>32</v>
      </c>
      <c r="B27" s="1073"/>
      <c r="C27" s="78">
        <f t="shared" ref="C27:N27" si="4">SUM(C8:C26)</f>
        <v>5</v>
      </c>
      <c r="D27" s="78">
        <f t="shared" si="4"/>
        <v>0</v>
      </c>
      <c r="E27" s="78">
        <f t="shared" si="4"/>
        <v>4</v>
      </c>
      <c r="F27" s="78">
        <f t="shared" si="4"/>
        <v>0</v>
      </c>
      <c r="G27" s="78">
        <f t="shared" si="4"/>
        <v>2</v>
      </c>
      <c r="H27" s="78">
        <f t="shared" si="4"/>
        <v>0</v>
      </c>
      <c r="I27" s="78">
        <f t="shared" si="4"/>
        <v>2</v>
      </c>
      <c r="J27" s="78">
        <f t="shared" si="4"/>
        <v>0</v>
      </c>
      <c r="K27" s="78">
        <f t="shared" si="4"/>
        <v>5</v>
      </c>
      <c r="L27" s="78">
        <f t="shared" si="4"/>
        <v>0</v>
      </c>
      <c r="M27" s="78">
        <f t="shared" si="4"/>
        <v>0</v>
      </c>
      <c r="N27" s="78">
        <f t="shared" si="4"/>
        <v>2</v>
      </c>
      <c r="O27" s="78">
        <f>SUM(M27,K27,I27,G27,E27,C27)</f>
        <v>18</v>
      </c>
      <c r="P27" s="78">
        <f>SUM(N27,L27,J27,H27,F27,D27)</f>
        <v>2</v>
      </c>
      <c r="Q27" s="543">
        <f t="shared" si="1"/>
        <v>20</v>
      </c>
      <c r="R27" s="1090" t="s">
        <v>181</v>
      </c>
      <c r="S27" s="1090"/>
    </row>
    <row r="28" spans="1:19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  <row r="88" spans="3:15"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</row>
    <row r="89" spans="3:15">
      <c r="C89" s="187"/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</row>
    <row r="90" spans="3:15"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</row>
    <row r="91" spans="3:15"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</row>
  </sheetData>
  <mergeCells count="22">
    <mergeCell ref="A1:R1"/>
    <mergeCell ref="A2:S2"/>
    <mergeCell ref="A3:B3"/>
    <mergeCell ref="Q3:R3"/>
    <mergeCell ref="A4:B7"/>
    <mergeCell ref="C4:D4"/>
    <mergeCell ref="E4:F4"/>
    <mergeCell ref="G4:H4"/>
    <mergeCell ref="I4:J4"/>
    <mergeCell ref="K4:L4"/>
    <mergeCell ref="A11:A16"/>
    <mergeCell ref="S11:S16"/>
    <mergeCell ref="M4:N4"/>
    <mergeCell ref="O4:Q4"/>
    <mergeCell ref="R4:S7"/>
    <mergeCell ref="C5:D5"/>
    <mergeCell ref="E5:F5"/>
    <mergeCell ref="G5:H5"/>
    <mergeCell ref="I5:J5"/>
    <mergeCell ref="K5:L5"/>
    <mergeCell ref="M5:N5"/>
    <mergeCell ref="O5:Q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:S96"/>
  <sheetViews>
    <sheetView rightToLeft="1" topLeftCell="B1" workbookViewId="0">
      <selection sqref="A1:S28"/>
    </sheetView>
  </sheetViews>
  <sheetFormatPr defaultRowHeight="12.75"/>
  <cols>
    <col min="18" max="18" width="16" customWidth="1"/>
  </cols>
  <sheetData>
    <row r="1" spans="1:19" ht="18">
      <c r="A1" s="1456" t="s">
        <v>381</v>
      </c>
      <c r="B1" s="1456"/>
      <c r="C1" s="1456"/>
      <c r="D1" s="1456"/>
      <c r="E1" s="1456"/>
      <c r="F1" s="1456"/>
      <c r="G1" s="1456"/>
      <c r="H1" s="1456"/>
      <c r="I1" s="1456"/>
      <c r="J1" s="1456"/>
      <c r="K1" s="1456"/>
      <c r="L1" s="1456"/>
      <c r="M1" s="1456"/>
      <c r="N1" s="1456"/>
      <c r="O1" s="1456"/>
      <c r="P1" s="1456"/>
      <c r="Q1" s="1456"/>
      <c r="R1" s="1456"/>
      <c r="S1" s="1456"/>
    </row>
    <row r="2" spans="1:19" ht="18">
      <c r="A2" s="1466" t="s">
        <v>427</v>
      </c>
      <c r="B2" s="1466"/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  <c r="N2" s="1466"/>
      <c r="O2" s="1466"/>
      <c r="P2" s="1466"/>
      <c r="Q2" s="1466"/>
      <c r="R2" s="1466"/>
      <c r="S2" s="1466"/>
    </row>
    <row r="3" spans="1:19" ht="18.75" thickBot="1">
      <c r="A3" s="1527" t="s">
        <v>562</v>
      </c>
      <c r="B3" s="1527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04"/>
      <c r="O3" s="104"/>
      <c r="P3" s="249"/>
      <c r="Q3" s="249"/>
      <c r="R3" s="1192" t="s">
        <v>554</v>
      </c>
      <c r="S3" s="1192"/>
    </row>
    <row r="4" spans="1:19" ht="32.25" customHeight="1" thickTop="1">
      <c r="A4" s="1430" t="s">
        <v>41</v>
      </c>
      <c r="B4" s="1430"/>
      <c r="C4" s="1440" t="s">
        <v>94</v>
      </c>
      <c r="D4" s="1440"/>
      <c r="E4" s="1440" t="s">
        <v>99</v>
      </c>
      <c r="F4" s="1440"/>
      <c r="G4" s="1440" t="s">
        <v>96</v>
      </c>
      <c r="H4" s="1440"/>
      <c r="I4" s="1440" t="s">
        <v>97</v>
      </c>
      <c r="J4" s="1440"/>
      <c r="K4" s="1440" t="s">
        <v>98</v>
      </c>
      <c r="L4" s="1440"/>
      <c r="M4" s="1440" t="s">
        <v>31</v>
      </c>
      <c r="N4" s="1440"/>
      <c r="O4" s="1440" t="s">
        <v>32</v>
      </c>
      <c r="P4" s="1440"/>
      <c r="Q4" s="1440"/>
      <c r="R4" s="1430" t="s">
        <v>180</v>
      </c>
      <c r="S4" s="1430"/>
    </row>
    <row r="5" spans="1:19" ht="47.25" customHeight="1">
      <c r="A5" s="1431"/>
      <c r="B5" s="1431"/>
      <c r="C5" s="1435" t="s">
        <v>262</v>
      </c>
      <c r="D5" s="1435"/>
      <c r="E5" s="1435" t="s">
        <v>263</v>
      </c>
      <c r="F5" s="1435"/>
      <c r="G5" s="1435" t="s">
        <v>264</v>
      </c>
      <c r="H5" s="1435"/>
      <c r="I5" s="1435" t="s">
        <v>265</v>
      </c>
      <c r="J5" s="1435"/>
      <c r="K5" s="1435" t="s">
        <v>261</v>
      </c>
      <c r="L5" s="1435"/>
      <c r="M5" s="1435" t="s">
        <v>268</v>
      </c>
      <c r="N5" s="1435"/>
      <c r="O5" s="1435" t="s">
        <v>181</v>
      </c>
      <c r="P5" s="1435"/>
      <c r="Q5" s="1435"/>
      <c r="R5" s="1431"/>
      <c r="S5" s="1431"/>
    </row>
    <row r="6" spans="1:19" ht="15.75">
      <c r="A6" s="1431"/>
      <c r="B6" s="1431"/>
      <c r="C6" s="397" t="s">
        <v>33</v>
      </c>
      <c r="D6" s="397" t="s">
        <v>34</v>
      </c>
      <c r="E6" s="397" t="s">
        <v>33</v>
      </c>
      <c r="F6" s="397" t="s">
        <v>34</v>
      </c>
      <c r="G6" s="397" t="s">
        <v>33</v>
      </c>
      <c r="H6" s="397" t="s">
        <v>34</v>
      </c>
      <c r="I6" s="397" t="s">
        <v>33</v>
      </c>
      <c r="J6" s="397" t="s">
        <v>34</v>
      </c>
      <c r="K6" s="397" t="s">
        <v>33</v>
      </c>
      <c r="L6" s="397" t="s">
        <v>34</v>
      </c>
      <c r="M6" s="397" t="s">
        <v>33</v>
      </c>
      <c r="N6" s="397" t="s">
        <v>34</v>
      </c>
      <c r="O6" s="397" t="s">
        <v>33</v>
      </c>
      <c r="P6" s="397" t="s">
        <v>34</v>
      </c>
      <c r="Q6" s="397" t="s">
        <v>32</v>
      </c>
      <c r="R6" s="1431"/>
      <c r="S6" s="1431"/>
    </row>
    <row r="7" spans="1:19" ht="16.5" thickBot="1">
      <c r="A7" s="1432"/>
      <c r="B7" s="1432"/>
      <c r="C7" s="398" t="s">
        <v>186</v>
      </c>
      <c r="D7" s="398" t="s">
        <v>185</v>
      </c>
      <c r="E7" s="398" t="s">
        <v>186</v>
      </c>
      <c r="F7" s="398" t="s">
        <v>185</v>
      </c>
      <c r="G7" s="398" t="s">
        <v>186</v>
      </c>
      <c r="H7" s="398" t="s">
        <v>185</v>
      </c>
      <c r="I7" s="398" t="s">
        <v>186</v>
      </c>
      <c r="J7" s="398" t="s">
        <v>185</v>
      </c>
      <c r="K7" s="398" t="s">
        <v>186</v>
      </c>
      <c r="L7" s="398" t="s">
        <v>185</v>
      </c>
      <c r="M7" s="398" t="s">
        <v>186</v>
      </c>
      <c r="N7" s="398" t="s">
        <v>185</v>
      </c>
      <c r="O7" s="398" t="s">
        <v>186</v>
      </c>
      <c r="P7" s="398" t="s">
        <v>185</v>
      </c>
      <c r="Q7" s="398" t="s">
        <v>181</v>
      </c>
      <c r="R7" s="1432"/>
      <c r="S7" s="1432"/>
    </row>
    <row r="8" spans="1:19" ht="16.5" thickTop="1">
      <c r="A8" s="1106" t="s">
        <v>54</v>
      </c>
      <c r="B8" s="1106"/>
      <c r="C8" s="475">
        <v>0</v>
      </c>
      <c r="D8" s="475">
        <v>0</v>
      </c>
      <c r="E8" s="475">
        <v>0</v>
      </c>
      <c r="F8" s="475">
        <v>0</v>
      </c>
      <c r="G8" s="475">
        <v>0</v>
      </c>
      <c r="H8" s="475">
        <v>0</v>
      </c>
      <c r="I8" s="475">
        <v>0</v>
      </c>
      <c r="J8" s="475">
        <v>0</v>
      </c>
      <c r="K8" s="475">
        <v>0</v>
      </c>
      <c r="L8" s="475">
        <v>0</v>
      </c>
      <c r="M8" s="475">
        <v>0</v>
      </c>
      <c r="N8" s="475">
        <v>0</v>
      </c>
      <c r="O8" s="475">
        <f t="shared" ref="O8:O16" si="0">SUM(M8,K8,I8,G8,E8,C8)</f>
        <v>0</v>
      </c>
      <c r="P8" s="475">
        <f t="shared" ref="P8:P16" si="1">SUM(N8,L8,J8,H8,F8,D8)</f>
        <v>0</v>
      </c>
      <c r="Q8" s="234">
        <f t="shared" ref="Q8:Q16" si="2">SUM(O8,P8)</f>
        <v>0</v>
      </c>
      <c r="R8" s="1078" t="s">
        <v>449</v>
      </c>
      <c r="S8" s="1078"/>
    </row>
    <row r="9" spans="1:19" ht="15.75">
      <c r="A9" s="1088" t="s">
        <v>55</v>
      </c>
      <c r="B9" s="1088"/>
      <c r="C9" s="206">
        <v>0</v>
      </c>
      <c r="D9" s="206">
        <v>0</v>
      </c>
      <c r="E9" s="206">
        <v>0</v>
      </c>
      <c r="F9" s="206">
        <v>0</v>
      </c>
      <c r="G9" s="206">
        <v>0</v>
      </c>
      <c r="H9" s="206">
        <v>0</v>
      </c>
      <c r="I9" s="206">
        <v>0</v>
      </c>
      <c r="J9" s="206">
        <v>0</v>
      </c>
      <c r="K9" s="206">
        <v>0</v>
      </c>
      <c r="L9" s="206">
        <v>1</v>
      </c>
      <c r="M9" s="206">
        <v>0</v>
      </c>
      <c r="N9" s="206">
        <v>0</v>
      </c>
      <c r="O9" s="206">
        <f t="shared" si="0"/>
        <v>0</v>
      </c>
      <c r="P9" s="206">
        <f t="shared" si="1"/>
        <v>1</v>
      </c>
      <c r="Q9" s="196">
        <f t="shared" si="2"/>
        <v>1</v>
      </c>
      <c r="R9" s="1077" t="s">
        <v>191</v>
      </c>
      <c r="S9" s="1077"/>
    </row>
    <row r="10" spans="1:19" ht="15.75">
      <c r="A10" s="1088" t="s">
        <v>56</v>
      </c>
      <c r="B10" s="1088"/>
      <c r="C10" s="206">
        <v>0</v>
      </c>
      <c r="D10" s="206">
        <v>0</v>
      </c>
      <c r="E10" s="206">
        <v>0</v>
      </c>
      <c r="F10" s="206">
        <v>0</v>
      </c>
      <c r="G10" s="206">
        <v>0</v>
      </c>
      <c r="H10" s="206">
        <v>0</v>
      </c>
      <c r="I10" s="206">
        <v>0</v>
      </c>
      <c r="J10" s="206">
        <v>0</v>
      </c>
      <c r="K10" s="206">
        <v>0</v>
      </c>
      <c r="L10" s="206">
        <v>0</v>
      </c>
      <c r="M10" s="206">
        <v>0</v>
      </c>
      <c r="N10" s="206">
        <v>0</v>
      </c>
      <c r="O10" s="206">
        <f t="shared" si="0"/>
        <v>0</v>
      </c>
      <c r="P10" s="206">
        <f t="shared" si="1"/>
        <v>0</v>
      </c>
      <c r="Q10" s="196">
        <f t="shared" si="2"/>
        <v>0</v>
      </c>
      <c r="R10" s="1077" t="s">
        <v>192</v>
      </c>
      <c r="S10" s="1077"/>
    </row>
    <row r="11" spans="1:19" ht="18.75" customHeight="1">
      <c r="A11" s="1562" t="s">
        <v>461</v>
      </c>
      <c r="B11" s="535" t="s">
        <v>344</v>
      </c>
      <c r="C11" s="206">
        <v>0</v>
      </c>
      <c r="D11" s="206">
        <v>2</v>
      </c>
      <c r="E11" s="206">
        <v>0</v>
      </c>
      <c r="F11" s="206">
        <v>2</v>
      </c>
      <c r="G11" s="206">
        <v>0</v>
      </c>
      <c r="H11" s="206">
        <v>1</v>
      </c>
      <c r="I11" s="206">
        <v>0</v>
      </c>
      <c r="J11" s="206">
        <v>2</v>
      </c>
      <c r="K11" s="206">
        <v>0</v>
      </c>
      <c r="L11" s="206">
        <v>3</v>
      </c>
      <c r="M11" s="206">
        <v>0</v>
      </c>
      <c r="N11" s="206">
        <v>0</v>
      </c>
      <c r="O11" s="206">
        <f t="shared" si="0"/>
        <v>0</v>
      </c>
      <c r="P11" s="206">
        <f t="shared" si="1"/>
        <v>10</v>
      </c>
      <c r="Q11" s="196">
        <f t="shared" si="2"/>
        <v>10</v>
      </c>
      <c r="R11" s="204" t="s">
        <v>453</v>
      </c>
      <c r="S11" s="1441" t="s">
        <v>179</v>
      </c>
    </row>
    <row r="12" spans="1:19" ht="15.75">
      <c r="A12" s="1563"/>
      <c r="B12" s="535" t="s">
        <v>345</v>
      </c>
      <c r="C12" s="206">
        <v>0</v>
      </c>
      <c r="D12" s="206">
        <v>0</v>
      </c>
      <c r="E12" s="206">
        <v>0</v>
      </c>
      <c r="F12" s="206">
        <v>0</v>
      </c>
      <c r="G12" s="206">
        <v>0</v>
      </c>
      <c r="H12" s="206">
        <v>0</v>
      </c>
      <c r="I12" s="206">
        <v>0</v>
      </c>
      <c r="J12" s="206">
        <v>0</v>
      </c>
      <c r="K12" s="206">
        <v>0</v>
      </c>
      <c r="L12" s="206">
        <v>0</v>
      </c>
      <c r="M12" s="206">
        <v>0</v>
      </c>
      <c r="N12" s="206">
        <v>0</v>
      </c>
      <c r="O12" s="206">
        <f t="shared" si="0"/>
        <v>0</v>
      </c>
      <c r="P12" s="206">
        <f t="shared" si="1"/>
        <v>0</v>
      </c>
      <c r="Q12" s="196">
        <f t="shared" si="2"/>
        <v>0</v>
      </c>
      <c r="R12" s="204" t="s">
        <v>454</v>
      </c>
      <c r="S12" s="1442"/>
    </row>
    <row r="13" spans="1:19" ht="15.75">
      <c r="A13" s="1563"/>
      <c r="B13" s="535" t="s">
        <v>346</v>
      </c>
      <c r="C13" s="206">
        <v>2</v>
      </c>
      <c r="D13" s="206">
        <v>0</v>
      </c>
      <c r="E13" s="206">
        <v>0</v>
      </c>
      <c r="F13" s="206">
        <v>0</v>
      </c>
      <c r="G13" s="206">
        <v>0</v>
      </c>
      <c r="H13" s="206">
        <v>0</v>
      </c>
      <c r="I13" s="206">
        <v>0</v>
      </c>
      <c r="J13" s="206">
        <v>0</v>
      </c>
      <c r="K13" s="206">
        <v>0</v>
      </c>
      <c r="L13" s="544">
        <v>0</v>
      </c>
      <c r="M13" s="544">
        <v>0</v>
      </c>
      <c r="N13" s="206">
        <v>0</v>
      </c>
      <c r="O13" s="206">
        <f t="shared" si="0"/>
        <v>2</v>
      </c>
      <c r="P13" s="206">
        <f t="shared" si="1"/>
        <v>0</v>
      </c>
      <c r="Q13" s="196">
        <f t="shared" si="2"/>
        <v>2</v>
      </c>
      <c r="R13" s="204" t="s">
        <v>455</v>
      </c>
      <c r="S13" s="1442"/>
    </row>
    <row r="14" spans="1:19" ht="15.75">
      <c r="A14" s="1563"/>
      <c r="B14" s="535" t="s">
        <v>341</v>
      </c>
      <c r="C14" s="206">
        <v>0</v>
      </c>
      <c r="D14" s="206">
        <v>0</v>
      </c>
      <c r="E14" s="206">
        <v>0</v>
      </c>
      <c r="F14" s="206">
        <v>0</v>
      </c>
      <c r="G14" s="206">
        <v>0</v>
      </c>
      <c r="H14" s="206">
        <v>0</v>
      </c>
      <c r="I14" s="206">
        <v>0</v>
      </c>
      <c r="J14" s="206">
        <v>0</v>
      </c>
      <c r="K14" s="206">
        <v>0</v>
      </c>
      <c r="L14" s="206">
        <v>0</v>
      </c>
      <c r="M14" s="206">
        <v>0</v>
      </c>
      <c r="N14" s="206">
        <v>0</v>
      </c>
      <c r="O14" s="206">
        <f t="shared" si="0"/>
        <v>0</v>
      </c>
      <c r="P14" s="206">
        <f t="shared" si="1"/>
        <v>0</v>
      </c>
      <c r="Q14" s="196">
        <f t="shared" si="2"/>
        <v>0</v>
      </c>
      <c r="R14" s="204" t="s">
        <v>456</v>
      </c>
      <c r="S14" s="1442"/>
    </row>
    <row r="15" spans="1:19" ht="15.75">
      <c r="A15" s="1563"/>
      <c r="B15" s="535" t="s">
        <v>342</v>
      </c>
      <c r="C15" s="206">
        <v>0</v>
      </c>
      <c r="D15" s="206">
        <v>0</v>
      </c>
      <c r="E15" s="206">
        <v>0</v>
      </c>
      <c r="F15" s="206">
        <v>0</v>
      </c>
      <c r="G15" s="206">
        <v>0</v>
      </c>
      <c r="H15" s="206">
        <v>0</v>
      </c>
      <c r="I15" s="206">
        <v>0</v>
      </c>
      <c r="J15" s="206">
        <v>0</v>
      </c>
      <c r="K15" s="206">
        <v>0</v>
      </c>
      <c r="L15" s="206">
        <v>0</v>
      </c>
      <c r="M15" s="206">
        <v>0</v>
      </c>
      <c r="N15" s="206">
        <v>0</v>
      </c>
      <c r="O15" s="206">
        <f t="shared" si="0"/>
        <v>0</v>
      </c>
      <c r="P15" s="206">
        <f t="shared" si="1"/>
        <v>0</v>
      </c>
      <c r="Q15" s="196">
        <f t="shared" si="2"/>
        <v>0</v>
      </c>
      <c r="R15" s="204" t="s">
        <v>457</v>
      </c>
      <c r="S15" s="1442"/>
    </row>
    <row r="16" spans="1:19" ht="15.75">
      <c r="A16" s="1565"/>
      <c r="B16" s="536" t="s">
        <v>343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1</v>
      </c>
      <c r="I16" s="477">
        <v>0</v>
      </c>
      <c r="J16" s="477">
        <v>1</v>
      </c>
      <c r="K16" s="477">
        <v>0</v>
      </c>
      <c r="L16" s="477">
        <v>1</v>
      </c>
      <c r="M16" s="477">
        <v>0</v>
      </c>
      <c r="N16" s="477">
        <v>1</v>
      </c>
      <c r="O16" s="477">
        <f t="shared" si="0"/>
        <v>0</v>
      </c>
      <c r="P16" s="477">
        <f t="shared" si="1"/>
        <v>4</v>
      </c>
      <c r="Q16" s="197">
        <f t="shared" si="2"/>
        <v>4</v>
      </c>
      <c r="R16" s="204" t="s">
        <v>458</v>
      </c>
      <c r="S16" s="1443"/>
    </row>
    <row r="17" spans="1:19" ht="15.75">
      <c r="A17" s="402" t="s">
        <v>64</v>
      </c>
      <c r="B17" s="537"/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  <c r="O17" s="477">
        <f t="shared" ref="O17" si="3">SUM(M17,K17,I17,G17,E17,C17)</f>
        <v>0</v>
      </c>
      <c r="P17" s="477">
        <f t="shared" ref="P17" si="4">SUM(N17,L17,J17,H17,F17,D17)</f>
        <v>0</v>
      </c>
      <c r="Q17" s="197">
        <f t="shared" ref="Q17" si="5">SUM(O17,P17)</f>
        <v>0</v>
      </c>
      <c r="R17" s="1077" t="s">
        <v>367</v>
      </c>
      <c r="S17" s="1077"/>
    </row>
    <row r="18" spans="1:19" ht="15.75">
      <c r="A18" s="1088" t="s">
        <v>65</v>
      </c>
      <c r="B18" s="1088"/>
      <c r="C18" s="206">
        <v>1</v>
      </c>
      <c r="D18" s="206">
        <v>2</v>
      </c>
      <c r="E18" s="206">
        <v>1</v>
      </c>
      <c r="F18" s="206">
        <v>2</v>
      </c>
      <c r="G18" s="206">
        <v>1</v>
      </c>
      <c r="H18" s="206">
        <v>0</v>
      </c>
      <c r="I18" s="206">
        <v>1</v>
      </c>
      <c r="J18" s="206">
        <v>0</v>
      </c>
      <c r="K18" s="206">
        <v>3</v>
      </c>
      <c r="L18" s="206">
        <v>2</v>
      </c>
      <c r="M18" s="206">
        <v>2</v>
      </c>
      <c r="N18" s="206">
        <v>0</v>
      </c>
      <c r="O18" s="206">
        <f t="shared" ref="O18:O27" si="6">SUM(M18,K18,I18,G18,E18,C18)</f>
        <v>9</v>
      </c>
      <c r="P18" s="206">
        <f t="shared" ref="P18:P27" si="7">SUM(N18,L18,J18,H18,F18,D18)</f>
        <v>6</v>
      </c>
      <c r="Q18" s="196">
        <f t="shared" ref="Q18:Q26" si="8">SUM(O18,P18)</f>
        <v>15</v>
      </c>
      <c r="R18" s="1077" t="s">
        <v>199</v>
      </c>
      <c r="S18" s="1077"/>
    </row>
    <row r="19" spans="1:19" ht="15.75">
      <c r="A19" s="1088" t="s">
        <v>66</v>
      </c>
      <c r="B19" s="1088"/>
      <c r="C19" s="206">
        <v>0</v>
      </c>
      <c r="D19" s="206">
        <v>0</v>
      </c>
      <c r="E19" s="206">
        <v>0</v>
      </c>
      <c r="F19" s="206">
        <v>0</v>
      </c>
      <c r="G19" s="206">
        <v>0</v>
      </c>
      <c r="H19" s="206">
        <v>1</v>
      </c>
      <c r="I19" s="206">
        <v>0</v>
      </c>
      <c r="J19" s="206">
        <v>1</v>
      </c>
      <c r="K19" s="206">
        <v>0</v>
      </c>
      <c r="L19" s="206">
        <v>0</v>
      </c>
      <c r="M19" s="206">
        <v>0</v>
      </c>
      <c r="N19" s="206">
        <v>0</v>
      </c>
      <c r="O19" s="206">
        <f t="shared" si="6"/>
        <v>0</v>
      </c>
      <c r="P19" s="206">
        <f t="shared" si="7"/>
        <v>2</v>
      </c>
      <c r="Q19" s="196">
        <f t="shared" si="8"/>
        <v>2</v>
      </c>
      <c r="R19" s="1077" t="s">
        <v>200</v>
      </c>
      <c r="S19" s="1077"/>
    </row>
    <row r="20" spans="1:19" ht="15.75">
      <c r="A20" s="1088" t="s">
        <v>67</v>
      </c>
      <c r="B20" s="1088"/>
      <c r="C20" s="206">
        <v>0</v>
      </c>
      <c r="D20" s="206">
        <v>0</v>
      </c>
      <c r="E20" s="206">
        <v>0</v>
      </c>
      <c r="F20" s="206">
        <v>0</v>
      </c>
      <c r="G20" s="206">
        <v>0</v>
      </c>
      <c r="H20" s="206">
        <v>0</v>
      </c>
      <c r="I20" s="206">
        <v>0</v>
      </c>
      <c r="J20" s="206">
        <v>0</v>
      </c>
      <c r="K20" s="206">
        <v>0</v>
      </c>
      <c r="L20" s="206">
        <v>1</v>
      </c>
      <c r="M20" s="206">
        <v>0</v>
      </c>
      <c r="N20" s="206">
        <v>0</v>
      </c>
      <c r="O20" s="206">
        <f t="shared" si="6"/>
        <v>0</v>
      </c>
      <c r="P20" s="206">
        <f t="shared" si="7"/>
        <v>1</v>
      </c>
      <c r="Q20" s="196">
        <f t="shared" si="8"/>
        <v>1</v>
      </c>
      <c r="R20" s="1077" t="s">
        <v>450</v>
      </c>
      <c r="S20" s="1077"/>
    </row>
    <row r="21" spans="1:19" ht="15.75">
      <c r="A21" s="1088" t="s">
        <v>137</v>
      </c>
      <c r="B21" s="1088"/>
      <c r="C21" s="206">
        <v>1</v>
      </c>
      <c r="D21" s="206">
        <v>0</v>
      </c>
      <c r="E21" s="206">
        <v>1</v>
      </c>
      <c r="F21" s="206">
        <v>0</v>
      </c>
      <c r="G21" s="206">
        <v>0</v>
      </c>
      <c r="H21" s="206">
        <v>0</v>
      </c>
      <c r="I21" s="206">
        <v>1</v>
      </c>
      <c r="J21" s="206">
        <v>0</v>
      </c>
      <c r="K21" s="206">
        <v>1</v>
      </c>
      <c r="L21" s="206">
        <v>0</v>
      </c>
      <c r="M21" s="206">
        <v>0</v>
      </c>
      <c r="N21" s="206">
        <v>0</v>
      </c>
      <c r="O21" s="206">
        <f t="shared" si="6"/>
        <v>4</v>
      </c>
      <c r="P21" s="206">
        <f t="shared" si="7"/>
        <v>0</v>
      </c>
      <c r="Q21" s="196">
        <f t="shared" si="8"/>
        <v>4</v>
      </c>
      <c r="R21" s="1077" t="s">
        <v>451</v>
      </c>
      <c r="S21" s="1077"/>
    </row>
    <row r="22" spans="1:19" ht="15.75">
      <c r="A22" s="1088" t="s">
        <v>69</v>
      </c>
      <c r="B22" s="1088"/>
      <c r="C22" s="206">
        <v>0</v>
      </c>
      <c r="D22" s="206">
        <v>0</v>
      </c>
      <c r="E22" s="206">
        <v>0</v>
      </c>
      <c r="F22" s="206">
        <v>0</v>
      </c>
      <c r="G22" s="206">
        <v>0</v>
      </c>
      <c r="H22" s="206">
        <v>0</v>
      </c>
      <c r="I22" s="206">
        <v>0</v>
      </c>
      <c r="J22" s="206">
        <v>0</v>
      </c>
      <c r="K22" s="206">
        <v>0</v>
      </c>
      <c r="L22" s="206">
        <v>0</v>
      </c>
      <c r="M22" s="206">
        <v>0</v>
      </c>
      <c r="N22" s="206">
        <v>0</v>
      </c>
      <c r="O22" s="206">
        <f t="shared" si="6"/>
        <v>0</v>
      </c>
      <c r="P22" s="206">
        <f t="shared" si="7"/>
        <v>0</v>
      </c>
      <c r="Q22" s="196">
        <f t="shared" si="8"/>
        <v>0</v>
      </c>
      <c r="R22" s="1077" t="s">
        <v>452</v>
      </c>
      <c r="S22" s="1077"/>
    </row>
    <row r="23" spans="1:19" ht="15.75">
      <c r="A23" s="1088" t="s">
        <v>70</v>
      </c>
      <c r="B23" s="1088"/>
      <c r="C23" s="206">
        <v>0</v>
      </c>
      <c r="D23" s="206">
        <v>0</v>
      </c>
      <c r="E23" s="206">
        <v>0</v>
      </c>
      <c r="F23" s="206">
        <v>0</v>
      </c>
      <c r="G23" s="206">
        <v>0</v>
      </c>
      <c r="H23" s="206">
        <v>0</v>
      </c>
      <c r="I23" s="206">
        <v>0</v>
      </c>
      <c r="J23" s="206">
        <v>0</v>
      </c>
      <c r="K23" s="206">
        <v>0</v>
      </c>
      <c r="L23" s="206">
        <v>0</v>
      </c>
      <c r="M23" s="206">
        <v>0</v>
      </c>
      <c r="N23" s="206">
        <v>0</v>
      </c>
      <c r="O23" s="206">
        <f t="shared" si="6"/>
        <v>0</v>
      </c>
      <c r="P23" s="206">
        <f t="shared" si="7"/>
        <v>0</v>
      </c>
      <c r="Q23" s="196">
        <f t="shared" si="8"/>
        <v>0</v>
      </c>
      <c r="R23" s="1077" t="s">
        <v>204</v>
      </c>
      <c r="S23" s="1077"/>
    </row>
    <row r="24" spans="1:19" ht="15.75">
      <c r="A24" s="1088" t="s">
        <v>71</v>
      </c>
      <c r="B24" s="1088"/>
      <c r="C24" s="206">
        <v>0</v>
      </c>
      <c r="D24" s="206">
        <v>0</v>
      </c>
      <c r="E24" s="206">
        <v>0</v>
      </c>
      <c r="F24" s="206">
        <v>0</v>
      </c>
      <c r="G24" s="206">
        <v>0</v>
      </c>
      <c r="H24" s="206">
        <v>0</v>
      </c>
      <c r="I24" s="206">
        <v>0</v>
      </c>
      <c r="J24" s="206">
        <v>0</v>
      </c>
      <c r="K24" s="206">
        <v>0</v>
      </c>
      <c r="L24" s="206">
        <v>0</v>
      </c>
      <c r="M24" s="206">
        <v>0</v>
      </c>
      <c r="N24" s="206">
        <v>0</v>
      </c>
      <c r="O24" s="206">
        <f t="shared" si="6"/>
        <v>0</v>
      </c>
      <c r="P24" s="206">
        <f t="shared" si="7"/>
        <v>0</v>
      </c>
      <c r="Q24" s="196">
        <f t="shared" si="8"/>
        <v>0</v>
      </c>
      <c r="R24" s="1077" t="s">
        <v>205</v>
      </c>
      <c r="S24" s="1077"/>
    </row>
    <row r="25" spans="1:19" ht="15.75">
      <c r="A25" s="1088" t="s">
        <v>72</v>
      </c>
      <c r="B25" s="1088"/>
      <c r="C25" s="206">
        <v>1</v>
      </c>
      <c r="D25" s="206">
        <v>1</v>
      </c>
      <c r="E25" s="206">
        <v>0</v>
      </c>
      <c r="F25" s="206">
        <v>0</v>
      </c>
      <c r="G25" s="206">
        <v>0</v>
      </c>
      <c r="H25" s="206">
        <v>0</v>
      </c>
      <c r="I25" s="206">
        <v>0</v>
      </c>
      <c r="J25" s="206">
        <v>0</v>
      </c>
      <c r="K25" s="206">
        <v>0</v>
      </c>
      <c r="L25" s="206">
        <v>1</v>
      </c>
      <c r="M25" s="206">
        <v>0</v>
      </c>
      <c r="N25" s="206">
        <v>0</v>
      </c>
      <c r="O25" s="206">
        <f t="shared" si="6"/>
        <v>1</v>
      </c>
      <c r="P25" s="206">
        <f t="shared" si="7"/>
        <v>2</v>
      </c>
      <c r="Q25" s="196">
        <f t="shared" si="8"/>
        <v>3</v>
      </c>
      <c r="R25" s="1077" t="s">
        <v>206</v>
      </c>
      <c r="S25" s="1077"/>
    </row>
    <row r="26" spans="1:19" ht="15.75">
      <c r="A26" s="1104" t="s">
        <v>73</v>
      </c>
      <c r="B26" s="1104"/>
      <c r="C26" s="534">
        <v>0</v>
      </c>
      <c r="D26" s="534">
        <v>0</v>
      </c>
      <c r="E26" s="534">
        <v>0</v>
      </c>
      <c r="F26" s="534">
        <v>1</v>
      </c>
      <c r="G26" s="534">
        <v>0</v>
      </c>
      <c r="H26" s="534">
        <v>0</v>
      </c>
      <c r="I26" s="534">
        <v>0</v>
      </c>
      <c r="J26" s="534">
        <v>0</v>
      </c>
      <c r="K26" s="534">
        <v>0</v>
      </c>
      <c r="L26" s="534">
        <v>7</v>
      </c>
      <c r="M26" s="534">
        <v>0</v>
      </c>
      <c r="N26" s="534">
        <v>0</v>
      </c>
      <c r="O26" s="530">
        <f t="shared" si="6"/>
        <v>0</v>
      </c>
      <c r="P26" s="530">
        <f t="shared" si="7"/>
        <v>8</v>
      </c>
      <c r="Q26" s="349">
        <f t="shared" si="8"/>
        <v>8</v>
      </c>
      <c r="R26" s="1089" t="s">
        <v>382</v>
      </c>
      <c r="S26" s="1089"/>
    </row>
    <row r="27" spans="1:19" ht="15.75">
      <c r="A27" s="1073" t="s">
        <v>32</v>
      </c>
      <c r="B27" s="1073"/>
      <c r="C27" s="78">
        <f t="shared" ref="C27:N27" si="9">SUM(C8:C26)</f>
        <v>5</v>
      </c>
      <c r="D27" s="78">
        <f t="shared" si="9"/>
        <v>5</v>
      </c>
      <c r="E27" s="78">
        <f t="shared" si="9"/>
        <v>2</v>
      </c>
      <c r="F27" s="78">
        <f t="shared" si="9"/>
        <v>5</v>
      </c>
      <c r="G27" s="78">
        <f t="shared" si="9"/>
        <v>1</v>
      </c>
      <c r="H27" s="78">
        <f t="shared" si="9"/>
        <v>3</v>
      </c>
      <c r="I27" s="78">
        <f t="shared" si="9"/>
        <v>2</v>
      </c>
      <c r="J27" s="78">
        <f t="shared" si="9"/>
        <v>4</v>
      </c>
      <c r="K27" s="78">
        <f t="shared" si="9"/>
        <v>4</v>
      </c>
      <c r="L27" s="78">
        <f t="shared" si="9"/>
        <v>16</v>
      </c>
      <c r="M27" s="78">
        <f t="shared" si="9"/>
        <v>2</v>
      </c>
      <c r="N27" s="78">
        <f t="shared" si="9"/>
        <v>1</v>
      </c>
      <c r="O27" s="78">
        <f t="shared" si="6"/>
        <v>16</v>
      </c>
      <c r="P27" s="78">
        <f t="shared" si="7"/>
        <v>34</v>
      </c>
      <c r="Q27" s="543">
        <f>O27+P27</f>
        <v>50</v>
      </c>
      <c r="R27" s="1073" t="s">
        <v>181</v>
      </c>
      <c r="S27" s="1073"/>
    </row>
    <row r="28" spans="1:19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</row>
    <row r="29" spans="1:19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1:19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</row>
    <row r="31" spans="1:19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</row>
    <row r="32" spans="1:19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</row>
    <row r="33" spans="1:19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</row>
    <row r="34" spans="1:19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93" spans="3:15"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7"/>
    </row>
    <row r="94" spans="3:15"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</row>
    <row r="95" spans="3:15">
      <c r="C95" s="187"/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</row>
    <row r="96" spans="3:15">
      <c r="C96" s="187"/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</row>
  </sheetData>
  <mergeCells count="21">
    <mergeCell ref="A1:S1"/>
    <mergeCell ref="A2:S2"/>
    <mergeCell ref="A3:B3"/>
    <mergeCell ref="A4:B7"/>
    <mergeCell ref="C4:D4"/>
    <mergeCell ref="E4:F4"/>
    <mergeCell ref="G4:H4"/>
    <mergeCell ref="I4:J4"/>
    <mergeCell ref="K4:L4"/>
    <mergeCell ref="M4:N4"/>
    <mergeCell ref="R4:S7"/>
    <mergeCell ref="A11:A16"/>
    <mergeCell ref="S11:S16"/>
    <mergeCell ref="O4:Q4"/>
    <mergeCell ref="C5:D5"/>
    <mergeCell ref="E5:F5"/>
    <mergeCell ref="G5:H5"/>
    <mergeCell ref="I5:J5"/>
    <mergeCell ref="K5:L5"/>
    <mergeCell ref="M5:N5"/>
    <mergeCell ref="O5:Q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:S87"/>
  <sheetViews>
    <sheetView rightToLeft="1" workbookViewId="0">
      <selection sqref="A1:S28"/>
    </sheetView>
  </sheetViews>
  <sheetFormatPr defaultRowHeight="12.75"/>
  <cols>
    <col min="18" max="18" width="15.7109375" customWidth="1"/>
  </cols>
  <sheetData>
    <row r="1" spans="1:19" ht="18">
      <c r="A1" s="1466" t="s">
        <v>380</v>
      </c>
      <c r="B1" s="1466"/>
      <c r="C1" s="1466"/>
      <c r="D1" s="1466"/>
      <c r="E1" s="1466"/>
      <c r="F1" s="1466"/>
      <c r="G1" s="1466"/>
      <c r="H1" s="1466"/>
      <c r="I1" s="1466"/>
      <c r="J1" s="1466"/>
      <c r="K1" s="1466"/>
      <c r="L1" s="1466"/>
      <c r="M1" s="1466"/>
      <c r="N1" s="1466"/>
      <c r="O1" s="1466"/>
      <c r="P1" s="1466"/>
      <c r="Q1" s="1466"/>
      <c r="R1" s="1466"/>
      <c r="S1" s="1466"/>
    </row>
    <row r="2" spans="1:19" ht="18">
      <c r="A2" s="1466" t="s">
        <v>428</v>
      </c>
      <c r="B2" s="1466"/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  <c r="N2" s="1466"/>
      <c r="O2" s="1466"/>
      <c r="P2" s="1466"/>
      <c r="Q2" s="1466"/>
      <c r="R2" s="1466"/>
      <c r="S2" s="1129"/>
    </row>
    <row r="3" spans="1:19" ht="18.75" thickBot="1">
      <c r="A3" s="1527" t="s">
        <v>563</v>
      </c>
      <c r="B3" s="1527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04"/>
      <c r="O3" s="104"/>
      <c r="P3" s="249"/>
      <c r="Q3" s="249"/>
      <c r="R3" s="1192" t="s">
        <v>564</v>
      </c>
      <c r="S3" s="1192"/>
    </row>
    <row r="4" spans="1:19" ht="32.25" customHeight="1" thickTop="1">
      <c r="A4" s="1430" t="s">
        <v>41</v>
      </c>
      <c r="B4" s="1430"/>
      <c r="C4" s="1440" t="s">
        <v>94</v>
      </c>
      <c r="D4" s="1440"/>
      <c r="E4" s="1440" t="s">
        <v>95</v>
      </c>
      <c r="F4" s="1440"/>
      <c r="G4" s="1440" t="s">
        <v>96</v>
      </c>
      <c r="H4" s="1440"/>
      <c r="I4" s="1440" t="s">
        <v>97</v>
      </c>
      <c r="J4" s="1440"/>
      <c r="K4" s="1440" t="s">
        <v>98</v>
      </c>
      <c r="L4" s="1440"/>
      <c r="M4" s="1440" t="s">
        <v>31</v>
      </c>
      <c r="N4" s="1440"/>
      <c r="O4" s="1440" t="s">
        <v>32</v>
      </c>
      <c r="P4" s="1440"/>
      <c r="Q4" s="1440"/>
      <c r="R4" s="1430" t="s">
        <v>180</v>
      </c>
      <c r="S4" s="1430"/>
    </row>
    <row r="5" spans="1:19" ht="31.5" customHeight="1">
      <c r="A5" s="1431"/>
      <c r="B5" s="1431"/>
      <c r="C5" s="1431" t="s">
        <v>269</v>
      </c>
      <c r="D5" s="1431"/>
      <c r="E5" s="1431" t="s">
        <v>263</v>
      </c>
      <c r="F5" s="1431"/>
      <c r="G5" s="1431" t="s">
        <v>270</v>
      </c>
      <c r="H5" s="1431"/>
      <c r="I5" s="1431" t="s">
        <v>265</v>
      </c>
      <c r="J5" s="1431"/>
      <c r="K5" s="1435" t="s">
        <v>261</v>
      </c>
      <c r="L5" s="1435"/>
      <c r="M5" s="1435" t="s">
        <v>268</v>
      </c>
      <c r="N5" s="1435"/>
      <c r="O5" s="1435" t="s">
        <v>181</v>
      </c>
      <c r="P5" s="1435"/>
      <c r="Q5" s="1435"/>
      <c r="R5" s="1431"/>
      <c r="S5" s="1431"/>
    </row>
    <row r="6" spans="1:19" ht="15.75">
      <c r="A6" s="1431"/>
      <c r="B6" s="1431"/>
      <c r="C6" s="397" t="s">
        <v>33</v>
      </c>
      <c r="D6" s="397" t="s">
        <v>34</v>
      </c>
      <c r="E6" s="397" t="s">
        <v>33</v>
      </c>
      <c r="F6" s="397" t="s">
        <v>34</v>
      </c>
      <c r="G6" s="397" t="s">
        <v>33</v>
      </c>
      <c r="H6" s="397" t="s">
        <v>34</v>
      </c>
      <c r="I6" s="397" t="s">
        <v>33</v>
      </c>
      <c r="J6" s="397" t="s">
        <v>34</v>
      </c>
      <c r="K6" s="397" t="s">
        <v>33</v>
      </c>
      <c r="L6" s="397" t="s">
        <v>34</v>
      </c>
      <c r="M6" s="397" t="s">
        <v>33</v>
      </c>
      <c r="N6" s="397" t="s">
        <v>34</v>
      </c>
      <c r="O6" s="397" t="s">
        <v>33</v>
      </c>
      <c r="P6" s="397" t="s">
        <v>34</v>
      </c>
      <c r="Q6" s="397" t="s">
        <v>32</v>
      </c>
      <c r="R6" s="1431"/>
      <c r="S6" s="1431"/>
    </row>
    <row r="7" spans="1:19" ht="16.5" thickBot="1">
      <c r="A7" s="1432"/>
      <c r="B7" s="1432"/>
      <c r="C7" s="398" t="s">
        <v>186</v>
      </c>
      <c r="D7" s="398" t="s">
        <v>185</v>
      </c>
      <c r="E7" s="398" t="s">
        <v>186</v>
      </c>
      <c r="F7" s="398" t="s">
        <v>185</v>
      </c>
      <c r="G7" s="398" t="s">
        <v>186</v>
      </c>
      <c r="H7" s="398" t="s">
        <v>185</v>
      </c>
      <c r="I7" s="398" t="s">
        <v>186</v>
      </c>
      <c r="J7" s="398" t="s">
        <v>185</v>
      </c>
      <c r="K7" s="398" t="s">
        <v>186</v>
      </c>
      <c r="L7" s="398" t="s">
        <v>185</v>
      </c>
      <c r="M7" s="398" t="s">
        <v>186</v>
      </c>
      <c r="N7" s="398" t="s">
        <v>185</v>
      </c>
      <c r="O7" s="398" t="s">
        <v>186</v>
      </c>
      <c r="P7" s="398" t="s">
        <v>185</v>
      </c>
      <c r="Q7" s="398" t="s">
        <v>181</v>
      </c>
      <c r="R7" s="1432"/>
      <c r="S7" s="1432"/>
    </row>
    <row r="8" spans="1:19" ht="16.5" thickTop="1">
      <c r="A8" s="1106" t="s">
        <v>54</v>
      </c>
      <c r="B8" s="1106"/>
      <c r="C8" s="545">
        <v>0</v>
      </c>
      <c r="D8" s="545">
        <v>0</v>
      </c>
      <c r="E8" s="545">
        <v>0</v>
      </c>
      <c r="F8" s="545">
        <v>0</v>
      </c>
      <c r="G8" s="545">
        <v>0</v>
      </c>
      <c r="H8" s="545">
        <v>0</v>
      </c>
      <c r="I8" s="545">
        <v>0</v>
      </c>
      <c r="J8" s="545">
        <v>0</v>
      </c>
      <c r="K8" s="545">
        <v>0</v>
      </c>
      <c r="L8" s="545">
        <v>0</v>
      </c>
      <c r="M8" s="545">
        <v>0</v>
      </c>
      <c r="N8" s="545">
        <v>0</v>
      </c>
      <c r="O8" s="546">
        <f t="shared" ref="O8:P26" si="0">M8+K8+I8+G8+E8+C8</f>
        <v>0</v>
      </c>
      <c r="P8" s="546">
        <f t="shared" si="0"/>
        <v>0</v>
      </c>
      <c r="Q8" s="546">
        <f t="shared" ref="Q8:Q27" si="1">SUM(O8:P8)</f>
        <v>0</v>
      </c>
      <c r="R8" s="1078" t="s">
        <v>449</v>
      </c>
      <c r="S8" s="1078"/>
    </row>
    <row r="9" spans="1:19" ht="15.75">
      <c r="A9" s="1088" t="s">
        <v>55</v>
      </c>
      <c r="B9" s="1088"/>
      <c r="C9" s="547">
        <v>3</v>
      </c>
      <c r="D9" s="547">
        <v>75</v>
      </c>
      <c r="E9" s="547">
        <v>1</v>
      </c>
      <c r="F9" s="547">
        <v>83</v>
      </c>
      <c r="G9" s="547">
        <v>0</v>
      </c>
      <c r="H9" s="547">
        <v>70</v>
      </c>
      <c r="I9" s="547">
        <v>0</v>
      </c>
      <c r="J9" s="547">
        <v>74</v>
      </c>
      <c r="K9" s="547">
        <v>0</v>
      </c>
      <c r="L9" s="547">
        <v>59</v>
      </c>
      <c r="M9" s="547">
        <v>0</v>
      </c>
      <c r="N9" s="547">
        <v>33</v>
      </c>
      <c r="O9" s="548">
        <f t="shared" si="0"/>
        <v>4</v>
      </c>
      <c r="P9" s="548">
        <f t="shared" si="0"/>
        <v>394</v>
      </c>
      <c r="Q9" s="548">
        <f t="shared" si="1"/>
        <v>398</v>
      </c>
      <c r="R9" s="1077" t="s">
        <v>191</v>
      </c>
      <c r="S9" s="1077"/>
    </row>
    <row r="10" spans="1:19" ht="15.75">
      <c r="A10" s="1230" t="s">
        <v>56</v>
      </c>
      <c r="B10" s="1088"/>
      <c r="C10" s="547">
        <v>5</v>
      </c>
      <c r="D10" s="547">
        <v>17</v>
      </c>
      <c r="E10" s="547">
        <v>14</v>
      </c>
      <c r="F10" s="547">
        <v>13</v>
      </c>
      <c r="G10" s="547">
        <v>6</v>
      </c>
      <c r="H10" s="547">
        <v>12</v>
      </c>
      <c r="I10" s="547">
        <v>11</v>
      </c>
      <c r="J10" s="547">
        <v>20</v>
      </c>
      <c r="K10" s="547">
        <v>8</v>
      </c>
      <c r="L10" s="547">
        <v>15</v>
      </c>
      <c r="M10" s="547">
        <v>6</v>
      </c>
      <c r="N10" s="547">
        <v>12</v>
      </c>
      <c r="O10" s="548">
        <f t="shared" si="0"/>
        <v>50</v>
      </c>
      <c r="P10" s="548">
        <f t="shared" si="0"/>
        <v>89</v>
      </c>
      <c r="Q10" s="548">
        <f t="shared" si="1"/>
        <v>139</v>
      </c>
      <c r="R10" s="1077" t="s">
        <v>192</v>
      </c>
      <c r="S10" s="1077"/>
    </row>
    <row r="11" spans="1:19" ht="22.5" customHeight="1">
      <c r="A11" s="1562" t="s">
        <v>461</v>
      </c>
      <c r="B11" s="535" t="s">
        <v>344</v>
      </c>
      <c r="C11" s="547">
        <v>0</v>
      </c>
      <c r="D11" s="547">
        <v>72</v>
      </c>
      <c r="E11" s="547">
        <v>0</v>
      </c>
      <c r="F11" s="547">
        <v>87</v>
      </c>
      <c r="G11" s="547">
        <v>0</v>
      </c>
      <c r="H11" s="547">
        <v>61</v>
      </c>
      <c r="I11" s="547">
        <v>0</v>
      </c>
      <c r="J11" s="547">
        <v>72</v>
      </c>
      <c r="K11" s="547">
        <v>0</v>
      </c>
      <c r="L11" s="547">
        <v>79</v>
      </c>
      <c r="M11" s="547">
        <v>0</v>
      </c>
      <c r="N11" s="547">
        <v>47</v>
      </c>
      <c r="O11" s="548">
        <f t="shared" si="0"/>
        <v>0</v>
      </c>
      <c r="P11" s="548">
        <f t="shared" si="0"/>
        <v>418</v>
      </c>
      <c r="Q11" s="548">
        <f t="shared" si="1"/>
        <v>418</v>
      </c>
      <c r="R11" s="204" t="s">
        <v>453</v>
      </c>
      <c r="S11" s="1441" t="s">
        <v>179</v>
      </c>
    </row>
    <row r="12" spans="1:19" ht="15.75">
      <c r="A12" s="1563"/>
      <c r="B12" s="535" t="s">
        <v>345</v>
      </c>
      <c r="C12" s="547">
        <v>0</v>
      </c>
      <c r="D12" s="547">
        <v>30</v>
      </c>
      <c r="E12" s="547">
        <v>0</v>
      </c>
      <c r="F12" s="547">
        <v>37</v>
      </c>
      <c r="G12" s="547">
        <v>0</v>
      </c>
      <c r="H12" s="547">
        <v>44</v>
      </c>
      <c r="I12" s="547">
        <v>0</v>
      </c>
      <c r="J12" s="547">
        <v>25</v>
      </c>
      <c r="K12" s="547">
        <v>0</v>
      </c>
      <c r="L12" s="547">
        <v>45</v>
      </c>
      <c r="M12" s="547">
        <v>0</v>
      </c>
      <c r="N12" s="547">
        <v>25</v>
      </c>
      <c r="O12" s="548">
        <f t="shared" si="0"/>
        <v>0</v>
      </c>
      <c r="P12" s="548">
        <f t="shared" si="0"/>
        <v>206</v>
      </c>
      <c r="Q12" s="548">
        <f t="shared" si="1"/>
        <v>206</v>
      </c>
      <c r="R12" s="204" t="s">
        <v>454</v>
      </c>
      <c r="S12" s="1442"/>
    </row>
    <row r="13" spans="1:19" ht="15.75">
      <c r="A13" s="1563"/>
      <c r="B13" s="535" t="s">
        <v>346</v>
      </c>
      <c r="C13" s="547">
        <v>51</v>
      </c>
      <c r="D13" s="547">
        <v>0</v>
      </c>
      <c r="E13" s="547">
        <v>59</v>
      </c>
      <c r="F13" s="547">
        <v>0</v>
      </c>
      <c r="G13" s="547">
        <v>63</v>
      </c>
      <c r="H13" s="547">
        <v>0</v>
      </c>
      <c r="I13" s="547">
        <v>48</v>
      </c>
      <c r="J13" s="547">
        <v>0</v>
      </c>
      <c r="K13" s="547">
        <v>42</v>
      </c>
      <c r="L13" s="547">
        <v>0</v>
      </c>
      <c r="M13" s="547">
        <v>33</v>
      </c>
      <c r="N13" s="547">
        <v>0</v>
      </c>
      <c r="O13" s="548">
        <f t="shared" si="0"/>
        <v>296</v>
      </c>
      <c r="P13" s="548">
        <f t="shared" si="0"/>
        <v>0</v>
      </c>
      <c r="Q13" s="548">
        <f t="shared" si="1"/>
        <v>296</v>
      </c>
      <c r="R13" s="204" t="s">
        <v>455</v>
      </c>
      <c r="S13" s="1442"/>
    </row>
    <row r="14" spans="1:19" ht="15.75">
      <c r="A14" s="1563"/>
      <c r="B14" s="535" t="s">
        <v>341</v>
      </c>
      <c r="C14" s="547">
        <v>0</v>
      </c>
      <c r="D14" s="547">
        <v>0</v>
      </c>
      <c r="E14" s="547">
        <v>0</v>
      </c>
      <c r="F14" s="547">
        <v>0</v>
      </c>
      <c r="G14" s="547">
        <v>0</v>
      </c>
      <c r="H14" s="547">
        <v>0</v>
      </c>
      <c r="I14" s="547">
        <v>0</v>
      </c>
      <c r="J14" s="547">
        <v>0</v>
      </c>
      <c r="K14" s="547">
        <v>0</v>
      </c>
      <c r="L14" s="547">
        <v>0</v>
      </c>
      <c r="M14" s="547">
        <v>0</v>
      </c>
      <c r="N14" s="547">
        <v>0</v>
      </c>
      <c r="O14" s="548">
        <f t="shared" si="0"/>
        <v>0</v>
      </c>
      <c r="P14" s="548">
        <f t="shared" si="0"/>
        <v>0</v>
      </c>
      <c r="Q14" s="548">
        <f t="shared" si="1"/>
        <v>0</v>
      </c>
      <c r="R14" s="204" t="s">
        <v>456</v>
      </c>
      <c r="S14" s="1442"/>
    </row>
    <row r="15" spans="1:19" ht="15.75">
      <c r="A15" s="1563"/>
      <c r="B15" s="535" t="s">
        <v>342</v>
      </c>
      <c r="C15" s="547">
        <v>22</v>
      </c>
      <c r="D15" s="547">
        <v>18</v>
      </c>
      <c r="E15" s="547">
        <v>20</v>
      </c>
      <c r="F15" s="547">
        <v>10</v>
      </c>
      <c r="G15" s="547">
        <v>17</v>
      </c>
      <c r="H15" s="547">
        <v>18</v>
      </c>
      <c r="I15" s="547">
        <v>26</v>
      </c>
      <c r="J15" s="547">
        <v>10</v>
      </c>
      <c r="K15" s="547">
        <v>20</v>
      </c>
      <c r="L15" s="547">
        <v>25</v>
      </c>
      <c r="M15" s="547">
        <v>17</v>
      </c>
      <c r="N15" s="547">
        <v>19</v>
      </c>
      <c r="O15" s="548">
        <f t="shared" si="0"/>
        <v>122</v>
      </c>
      <c r="P15" s="548">
        <f t="shared" si="0"/>
        <v>100</v>
      </c>
      <c r="Q15" s="548">
        <f t="shared" si="1"/>
        <v>222</v>
      </c>
      <c r="R15" s="204" t="s">
        <v>457</v>
      </c>
      <c r="S15" s="1442"/>
    </row>
    <row r="16" spans="1:19" ht="15.75">
      <c r="A16" s="1565"/>
      <c r="B16" s="536" t="s">
        <v>343</v>
      </c>
      <c r="C16" s="549">
        <v>32</v>
      </c>
      <c r="D16" s="549">
        <v>87</v>
      </c>
      <c r="E16" s="549">
        <v>21</v>
      </c>
      <c r="F16" s="549">
        <v>83</v>
      </c>
      <c r="G16" s="549">
        <v>19</v>
      </c>
      <c r="H16" s="549">
        <v>74</v>
      </c>
      <c r="I16" s="549">
        <v>30</v>
      </c>
      <c r="J16" s="549">
        <v>80</v>
      </c>
      <c r="K16" s="549">
        <v>25</v>
      </c>
      <c r="L16" s="549">
        <v>81</v>
      </c>
      <c r="M16" s="549">
        <v>16</v>
      </c>
      <c r="N16" s="549">
        <v>81</v>
      </c>
      <c r="O16" s="550">
        <f t="shared" si="0"/>
        <v>143</v>
      </c>
      <c r="P16" s="550">
        <f t="shared" si="0"/>
        <v>486</v>
      </c>
      <c r="Q16" s="550">
        <f t="shared" si="1"/>
        <v>629</v>
      </c>
      <c r="R16" s="204" t="s">
        <v>458</v>
      </c>
      <c r="S16" s="1443"/>
    </row>
    <row r="17" spans="1:19" ht="15.75">
      <c r="A17" s="402" t="s">
        <v>64</v>
      </c>
      <c r="B17" s="537"/>
      <c r="C17" s="547">
        <v>0</v>
      </c>
      <c r="D17" s="547">
        <v>0</v>
      </c>
      <c r="E17" s="547">
        <v>0</v>
      </c>
      <c r="F17" s="547">
        <v>0</v>
      </c>
      <c r="G17" s="547">
        <v>0</v>
      </c>
      <c r="H17" s="547">
        <v>0</v>
      </c>
      <c r="I17" s="547">
        <v>0</v>
      </c>
      <c r="J17" s="547">
        <v>0</v>
      </c>
      <c r="K17" s="547">
        <v>0</v>
      </c>
      <c r="L17" s="547">
        <v>0</v>
      </c>
      <c r="M17" s="547">
        <v>0</v>
      </c>
      <c r="N17" s="547">
        <v>0</v>
      </c>
      <c r="O17" s="550">
        <f t="shared" ref="O17" si="2">M17+K17+I17+G17+E17+C17</f>
        <v>0</v>
      </c>
      <c r="P17" s="550">
        <f t="shared" ref="P17" si="3">N17+L17+J17+H17+F17+D17</f>
        <v>0</v>
      </c>
      <c r="Q17" s="550">
        <f t="shared" ref="Q17" si="4">SUM(O17:P17)</f>
        <v>0</v>
      </c>
      <c r="R17" s="1077" t="s">
        <v>367</v>
      </c>
      <c r="S17" s="1077"/>
    </row>
    <row r="18" spans="1:19" ht="15.75">
      <c r="A18" s="1088" t="s">
        <v>65</v>
      </c>
      <c r="B18" s="1088"/>
      <c r="C18" s="547">
        <v>7</v>
      </c>
      <c r="D18" s="547">
        <v>39</v>
      </c>
      <c r="E18" s="547">
        <v>14</v>
      </c>
      <c r="F18" s="547">
        <v>24</v>
      </c>
      <c r="G18" s="547">
        <v>10</v>
      </c>
      <c r="H18" s="547">
        <v>30</v>
      </c>
      <c r="I18" s="547">
        <v>13</v>
      </c>
      <c r="J18" s="547">
        <v>25</v>
      </c>
      <c r="K18" s="547">
        <v>11</v>
      </c>
      <c r="L18" s="547">
        <v>30</v>
      </c>
      <c r="M18" s="547">
        <v>9</v>
      </c>
      <c r="N18" s="547">
        <v>11</v>
      </c>
      <c r="O18" s="548">
        <f t="shared" si="0"/>
        <v>64</v>
      </c>
      <c r="P18" s="548">
        <f t="shared" si="0"/>
        <v>159</v>
      </c>
      <c r="Q18" s="548">
        <f t="shared" si="1"/>
        <v>223</v>
      </c>
      <c r="R18" s="1077" t="s">
        <v>199</v>
      </c>
      <c r="S18" s="1077"/>
    </row>
    <row r="19" spans="1:19" ht="15.75">
      <c r="A19" s="1088" t="s">
        <v>66</v>
      </c>
      <c r="B19" s="1088"/>
      <c r="C19" s="547">
        <v>0</v>
      </c>
      <c r="D19" s="547">
        <v>39</v>
      </c>
      <c r="E19" s="547">
        <v>0</v>
      </c>
      <c r="F19" s="547">
        <v>33</v>
      </c>
      <c r="G19" s="547">
        <v>0</v>
      </c>
      <c r="H19" s="547">
        <v>37</v>
      </c>
      <c r="I19" s="547">
        <v>0</v>
      </c>
      <c r="J19" s="547">
        <v>28</v>
      </c>
      <c r="K19" s="547">
        <v>0</v>
      </c>
      <c r="L19" s="547">
        <v>22</v>
      </c>
      <c r="M19" s="547">
        <v>0</v>
      </c>
      <c r="N19" s="547">
        <v>15</v>
      </c>
      <c r="O19" s="548">
        <f t="shared" si="0"/>
        <v>0</v>
      </c>
      <c r="P19" s="548">
        <f t="shared" si="0"/>
        <v>174</v>
      </c>
      <c r="Q19" s="548">
        <f t="shared" si="1"/>
        <v>174</v>
      </c>
      <c r="R19" s="1077" t="s">
        <v>200</v>
      </c>
      <c r="S19" s="1077"/>
    </row>
    <row r="20" spans="1:19" ht="15.75">
      <c r="A20" s="1088" t="s">
        <v>67</v>
      </c>
      <c r="B20" s="1088"/>
      <c r="C20" s="547">
        <v>53</v>
      </c>
      <c r="D20" s="547">
        <v>164</v>
      </c>
      <c r="E20" s="547">
        <v>83</v>
      </c>
      <c r="F20" s="547">
        <v>155</v>
      </c>
      <c r="G20" s="547">
        <v>67</v>
      </c>
      <c r="H20" s="547">
        <v>152</v>
      </c>
      <c r="I20" s="547">
        <v>63</v>
      </c>
      <c r="J20" s="547">
        <v>152</v>
      </c>
      <c r="K20" s="547">
        <v>74</v>
      </c>
      <c r="L20" s="547">
        <v>142</v>
      </c>
      <c r="M20" s="547">
        <v>50</v>
      </c>
      <c r="N20" s="547">
        <v>86</v>
      </c>
      <c r="O20" s="548">
        <f t="shared" si="0"/>
        <v>390</v>
      </c>
      <c r="P20" s="548">
        <f t="shared" si="0"/>
        <v>851</v>
      </c>
      <c r="Q20" s="548">
        <f t="shared" si="1"/>
        <v>1241</v>
      </c>
      <c r="R20" s="1077" t="s">
        <v>450</v>
      </c>
      <c r="S20" s="1077"/>
    </row>
    <row r="21" spans="1:19" ht="15.75">
      <c r="A21" s="1088" t="s">
        <v>137</v>
      </c>
      <c r="B21" s="1088"/>
      <c r="C21" s="547">
        <v>106</v>
      </c>
      <c r="D21" s="547">
        <v>0</v>
      </c>
      <c r="E21" s="547">
        <v>104</v>
      </c>
      <c r="F21" s="547">
        <v>0</v>
      </c>
      <c r="G21" s="547">
        <v>113</v>
      </c>
      <c r="H21" s="547">
        <v>0</v>
      </c>
      <c r="I21" s="547">
        <v>99</v>
      </c>
      <c r="J21" s="547">
        <v>0</v>
      </c>
      <c r="K21" s="547">
        <v>93</v>
      </c>
      <c r="L21" s="547">
        <v>0</v>
      </c>
      <c r="M21" s="547">
        <v>62</v>
      </c>
      <c r="N21" s="547">
        <v>0</v>
      </c>
      <c r="O21" s="548">
        <f t="shared" si="0"/>
        <v>577</v>
      </c>
      <c r="P21" s="548">
        <f t="shared" si="0"/>
        <v>0</v>
      </c>
      <c r="Q21" s="548">
        <f t="shared" si="1"/>
        <v>577</v>
      </c>
      <c r="R21" s="1077" t="s">
        <v>451</v>
      </c>
      <c r="S21" s="1077"/>
    </row>
    <row r="22" spans="1:19" ht="15.75">
      <c r="A22" s="1088" t="s">
        <v>69</v>
      </c>
      <c r="B22" s="1088"/>
      <c r="C22" s="547">
        <v>0</v>
      </c>
      <c r="D22" s="547">
        <v>32</v>
      </c>
      <c r="E22" s="547">
        <v>0</v>
      </c>
      <c r="F22" s="547">
        <v>25</v>
      </c>
      <c r="G22" s="547">
        <v>0</v>
      </c>
      <c r="H22" s="547">
        <v>26</v>
      </c>
      <c r="I22" s="547">
        <v>0</v>
      </c>
      <c r="J22" s="547">
        <v>30</v>
      </c>
      <c r="K22" s="547">
        <v>0</v>
      </c>
      <c r="L22" s="547">
        <v>0</v>
      </c>
      <c r="M22" s="547">
        <v>0</v>
      </c>
      <c r="N22" s="547">
        <v>0</v>
      </c>
      <c r="O22" s="548">
        <f t="shared" si="0"/>
        <v>0</v>
      </c>
      <c r="P22" s="548">
        <f t="shared" si="0"/>
        <v>113</v>
      </c>
      <c r="Q22" s="548">
        <f t="shared" si="1"/>
        <v>113</v>
      </c>
      <c r="R22" s="1077" t="s">
        <v>452</v>
      </c>
      <c r="S22" s="1077"/>
    </row>
    <row r="23" spans="1:19" ht="15.75">
      <c r="A23" s="1088" t="s">
        <v>70</v>
      </c>
      <c r="B23" s="1088"/>
      <c r="C23" s="547">
        <v>12</v>
      </c>
      <c r="D23" s="547">
        <v>19</v>
      </c>
      <c r="E23" s="547">
        <v>13</v>
      </c>
      <c r="F23" s="547">
        <v>24</v>
      </c>
      <c r="G23" s="547">
        <v>10</v>
      </c>
      <c r="H23" s="547">
        <v>24</v>
      </c>
      <c r="I23" s="547">
        <v>19</v>
      </c>
      <c r="J23" s="547">
        <v>18</v>
      </c>
      <c r="K23" s="547">
        <v>9</v>
      </c>
      <c r="L23" s="547">
        <v>18</v>
      </c>
      <c r="M23" s="547">
        <v>8</v>
      </c>
      <c r="N23" s="547">
        <v>12</v>
      </c>
      <c r="O23" s="548">
        <f t="shared" si="0"/>
        <v>71</v>
      </c>
      <c r="P23" s="548">
        <f t="shared" si="0"/>
        <v>115</v>
      </c>
      <c r="Q23" s="548">
        <f t="shared" si="1"/>
        <v>186</v>
      </c>
      <c r="R23" s="1077" t="s">
        <v>204</v>
      </c>
      <c r="S23" s="1077"/>
    </row>
    <row r="24" spans="1:19" ht="15.75">
      <c r="A24" s="1088" t="s">
        <v>71</v>
      </c>
      <c r="B24" s="1088"/>
      <c r="C24" s="547">
        <v>0</v>
      </c>
      <c r="D24" s="547">
        <v>47</v>
      </c>
      <c r="E24" s="547">
        <v>0</v>
      </c>
      <c r="F24" s="547">
        <v>44</v>
      </c>
      <c r="G24" s="547">
        <v>0</v>
      </c>
      <c r="H24" s="547">
        <v>50</v>
      </c>
      <c r="I24" s="547">
        <v>0</v>
      </c>
      <c r="J24" s="547">
        <v>44</v>
      </c>
      <c r="K24" s="547">
        <v>0</v>
      </c>
      <c r="L24" s="547">
        <v>45</v>
      </c>
      <c r="M24" s="547">
        <v>0</v>
      </c>
      <c r="N24" s="547">
        <v>42</v>
      </c>
      <c r="O24" s="548">
        <f t="shared" si="0"/>
        <v>0</v>
      </c>
      <c r="P24" s="548">
        <f t="shared" si="0"/>
        <v>272</v>
      </c>
      <c r="Q24" s="548">
        <f t="shared" si="1"/>
        <v>272</v>
      </c>
      <c r="R24" s="1077" t="s">
        <v>205</v>
      </c>
      <c r="S24" s="1077"/>
    </row>
    <row r="25" spans="1:19" ht="15.75">
      <c r="A25" s="1088" t="s">
        <v>72</v>
      </c>
      <c r="B25" s="1088"/>
      <c r="C25" s="547">
        <v>30</v>
      </c>
      <c r="D25" s="547">
        <v>38</v>
      </c>
      <c r="E25" s="547">
        <v>28</v>
      </c>
      <c r="F25" s="547">
        <v>30</v>
      </c>
      <c r="G25" s="547">
        <v>25</v>
      </c>
      <c r="H25" s="547">
        <v>20</v>
      </c>
      <c r="I25" s="547">
        <v>19</v>
      </c>
      <c r="J25" s="547">
        <v>29</v>
      </c>
      <c r="K25" s="547">
        <v>17</v>
      </c>
      <c r="L25" s="547">
        <v>18</v>
      </c>
      <c r="M25" s="547">
        <v>25</v>
      </c>
      <c r="N25" s="547">
        <v>6</v>
      </c>
      <c r="O25" s="548">
        <f t="shared" si="0"/>
        <v>144</v>
      </c>
      <c r="P25" s="548">
        <f t="shared" si="0"/>
        <v>141</v>
      </c>
      <c r="Q25" s="548">
        <f t="shared" si="1"/>
        <v>285</v>
      </c>
      <c r="R25" s="1077" t="s">
        <v>206</v>
      </c>
      <c r="S25" s="1077"/>
    </row>
    <row r="26" spans="1:19" ht="16.5" thickBot="1">
      <c r="A26" s="1104" t="s">
        <v>73</v>
      </c>
      <c r="B26" s="1104"/>
      <c r="C26" s="551">
        <v>60</v>
      </c>
      <c r="D26" s="551">
        <v>27</v>
      </c>
      <c r="E26" s="551">
        <v>50</v>
      </c>
      <c r="F26" s="551">
        <v>34</v>
      </c>
      <c r="G26" s="551">
        <v>60</v>
      </c>
      <c r="H26" s="551">
        <v>32</v>
      </c>
      <c r="I26" s="551">
        <v>55</v>
      </c>
      <c r="J26" s="551">
        <v>33</v>
      </c>
      <c r="K26" s="551">
        <v>45</v>
      </c>
      <c r="L26" s="551">
        <v>32</v>
      </c>
      <c r="M26" s="551">
        <v>45</v>
      </c>
      <c r="N26" s="551">
        <v>35</v>
      </c>
      <c r="O26" s="552">
        <f t="shared" si="0"/>
        <v>315</v>
      </c>
      <c r="P26" s="552">
        <f t="shared" si="0"/>
        <v>193</v>
      </c>
      <c r="Q26" s="553">
        <f t="shared" si="1"/>
        <v>508</v>
      </c>
      <c r="R26" s="1089" t="s">
        <v>382</v>
      </c>
      <c r="S26" s="1089"/>
    </row>
    <row r="27" spans="1:19" ht="17.25" thickTop="1" thickBot="1">
      <c r="A27" s="1425" t="s">
        <v>32</v>
      </c>
      <c r="B27" s="1425"/>
      <c r="C27" s="400">
        <f t="shared" ref="C27:P27" si="5">SUM(C8:C26)</f>
        <v>381</v>
      </c>
      <c r="D27" s="400">
        <f t="shared" si="5"/>
        <v>704</v>
      </c>
      <c r="E27" s="400">
        <f t="shared" si="5"/>
        <v>407</v>
      </c>
      <c r="F27" s="400">
        <f t="shared" si="5"/>
        <v>682</v>
      </c>
      <c r="G27" s="400">
        <f t="shared" si="5"/>
        <v>390</v>
      </c>
      <c r="H27" s="400">
        <f t="shared" si="5"/>
        <v>650</v>
      </c>
      <c r="I27" s="400">
        <f t="shared" si="5"/>
        <v>383</v>
      </c>
      <c r="J27" s="400">
        <f t="shared" si="5"/>
        <v>640</v>
      </c>
      <c r="K27" s="400">
        <f t="shared" si="5"/>
        <v>344</v>
      </c>
      <c r="L27" s="400">
        <f t="shared" si="5"/>
        <v>611</v>
      </c>
      <c r="M27" s="400">
        <f t="shared" si="5"/>
        <v>271</v>
      </c>
      <c r="N27" s="400">
        <f t="shared" si="5"/>
        <v>424</v>
      </c>
      <c r="O27" s="400">
        <f t="shared" si="5"/>
        <v>2176</v>
      </c>
      <c r="P27" s="400">
        <f t="shared" si="5"/>
        <v>3711</v>
      </c>
      <c r="Q27" s="554">
        <f t="shared" si="1"/>
        <v>5887</v>
      </c>
      <c r="R27" s="1495" t="s">
        <v>181</v>
      </c>
      <c r="S27" s="1495"/>
    </row>
    <row r="28" spans="1:19" ht="13.5" thickTop="1"/>
    <row r="84" spans="3:15"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</row>
    <row r="85" spans="3:15"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</row>
    <row r="86" spans="3:15"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</row>
    <row r="87" spans="3:15">
      <c r="C87" s="187"/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</row>
  </sheetData>
  <mergeCells count="23">
    <mergeCell ref="A1:S1"/>
    <mergeCell ref="A2:R2"/>
    <mergeCell ref="O4:Q4"/>
    <mergeCell ref="R4:S7"/>
    <mergeCell ref="O5:Q5"/>
    <mergeCell ref="M5:N5"/>
    <mergeCell ref="K5:L5"/>
    <mergeCell ref="I5:J5"/>
    <mergeCell ref="A3:B3"/>
    <mergeCell ref="A4:B7"/>
    <mergeCell ref="C4:D4"/>
    <mergeCell ref="E4:F4"/>
    <mergeCell ref="G4:H4"/>
    <mergeCell ref="I4:J4"/>
    <mergeCell ref="K4:L4"/>
    <mergeCell ref="M4:N4"/>
    <mergeCell ref="G5:H5"/>
    <mergeCell ref="E5:F5"/>
    <mergeCell ref="C5:D5"/>
    <mergeCell ref="A27:B27"/>
    <mergeCell ref="R27:S27"/>
    <mergeCell ref="A11:A16"/>
    <mergeCell ref="S11:S16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dimension ref="A1:N25"/>
  <sheetViews>
    <sheetView rightToLeft="1" topLeftCell="A4" workbookViewId="0">
      <selection sqref="A1:N25"/>
    </sheetView>
  </sheetViews>
  <sheetFormatPr defaultRowHeight="12.75"/>
  <cols>
    <col min="2" max="2" width="11.7109375" customWidth="1"/>
    <col min="3" max="3" width="9.7109375" customWidth="1"/>
    <col min="4" max="5" width="10.42578125" customWidth="1"/>
    <col min="6" max="6" width="12.7109375" customWidth="1"/>
    <col min="7" max="7" width="10.28515625" customWidth="1"/>
    <col min="8" max="8" width="12.140625" customWidth="1"/>
    <col min="9" max="9" width="10.85546875" customWidth="1"/>
    <col min="10" max="10" width="11.28515625" customWidth="1"/>
    <col min="11" max="11" width="11.5703125" customWidth="1"/>
    <col min="12" max="12" width="15.42578125" customWidth="1"/>
  </cols>
  <sheetData>
    <row r="1" spans="1:14" ht="48.75" customHeight="1">
      <c r="A1" s="1580" t="s">
        <v>1091</v>
      </c>
      <c r="B1" s="1580"/>
      <c r="C1" s="1580"/>
      <c r="D1" s="1580"/>
      <c r="E1" s="1580"/>
      <c r="F1" s="1580"/>
      <c r="G1" s="1580"/>
      <c r="H1" s="1580"/>
      <c r="I1" s="1580"/>
      <c r="J1" s="1580"/>
      <c r="K1" s="1580"/>
      <c r="L1" s="1580"/>
      <c r="M1" s="1580"/>
      <c r="N1" s="1580"/>
    </row>
    <row r="2" spans="1:14" ht="39.75" customHeight="1">
      <c r="A2" s="1580" t="s">
        <v>606</v>
      </c>
      <c r="B2" s="1580"/>
      <c r="C2" s="1580"/>
      <c r="D2" s="1580"/>
      <c r="E2" s="1580"/>
      <c r="F2" s="1580"/>
      <c r="G2" s="1580"/>
      <c r="H2" s="1580"/>
      <c r="I2" s="1580"/>
      <c r="J2" s="1580"/>
      <c r="K2" s="1580"/>
      <c r="L2" s="1580"/>
      <c r="M2" s="1580"/>
      <c r="N2" s="1580"/>
    </row>
    <row r="3" spans="1:14" ht="18.75" thickBot="1">
      <c r="A3" s="1527" t="s">
        <v>565</v>
      </c>
      <c r="B3" s="1527"/>
      <c r="C3" s="93"/>
      <c r="D3" s="93"/>
      <c r="E3" s="93"/>
      <c r="F3" s="93"/>
      <c r="G3" s="93"/>
      <c r="H3" s="93"/>
      <c r="I3" s="93"/>
      <c r="J3" s="93"/>
      <c r="K3" s="1527" t="s">
        <v>566</v>
      </c>
      <c r="L3" s="1527"/>
      <c r="M3" s="1192"/>
    </row>
    <row r="4" spans="1:14" ht="48" thickTop="1">
      <c r="A4" s="1581" t="s">
        <v>41</v>
      </c>
      <c r="B4" s="1581"/>
      <c r="C4" s="605" t="s">
        <v>108</v>
      </c>
      <c r="D4" s="605" t="s">
        <v>465</v>
      </c>
      <c r="E4" s="605" t="s">
        <v>466</v>
      </c>
      <c r="F4" s="605" t="s">
        <v>1092</v>
      </c>
      <c r="G4" s="605" t="s">
        <v>116</v>
      </c>
      <c r="H4" s="605" t="s">
        <v>503</v>
      </c>
      <c r="I4" s="605" t="s">
        <v>568</v>
      </c>
      <c r="J4" s="605" t="s">
        <v>570</v>
      </c>
      <c r="K4" s="713" t="s">
        <v>504</v>
      </c>
      <c r="L4" s="1581" t="s">
        <v>180</v>
      </c>
      <c r="M4" s="1581"/>
    </row>
    <row r="5" spans="1:14" ht="79.5" thickBot="1">
      <c r="A5" s="1582"/>
      <c r="B5" s="1582"/>
      <c r="C5" s="606" t="s">
        <v>256</v>
      </c>
      <c r="D5" s="606" t="s">
        <v>604</v>
      </c>
      <c r="E5" s="606" t="s">
        <v>605</v>
      </c>
      <c r="F5" s="606" t="s">
        <v>473</v>
      </c>
      <c r="G5" s="606" t="s">
        <v>474</v>
      </c>
      <c r="H5" s="606" t="s">
        <v>475</v>
      </c>
      <c r="I5" s="714" t="s">
        <v>476</v>
      </c>
      <c r="J5" s="714" t="s">
        <v>602</v>
      </c>
      <c r="K5" s="714" t="s">
        <v>603</v>
      </c>
      <c r="L5" s="1582"/>
      <c r="M5" s="1582"/>
    </row>
    <row r="6" spans="1:14" ht="15.75">
      <c r="A6" s="414" t="s">
        <v>54</v>
      </c>
      <c r="B6" s="414"/>
      <c r="C6" s="557">
        <v>1225</v>
      </c>
      <c r="D6" s="557">
        <v>74929</v>
      </c>
      <c r="E6" s="557">
        <v>333359</v>
      </c>
      <c r="F6" s="557">
        <v>14584</v>
      </c>
      <c r="G6" s="557">
        <v>10205</v>
      </c>
      <c r="H6" s="557">
        <v>889</v>
      </c>
      <c r="I6" s="557">
        <v>145</v>
      </c>
      <c r="J6" s="557">
        <v>97</v>
      </c>
      <c r="K6" s="557">
        <v>3</v>
      </c>
      <c r="L6" s="1078" t="s">
        <v>449</v>
      </c>
      <c r="M6" s="1078"/>
    </row>
    <row r="7" spans="1:14" ht="15.75">
      <c r="A7" s="414" t="s">
        <v>55</v>
      </c>
      <c r="B7" s="414"/>
      <c r="C7" s="557">
        <v>667</v>
      </c>
      <c r="D7" s="557">
        <v>35956</v>
      </c>
      <c r="E7" s="557">
        <v>191168</v>
      </c>
      <c r="F7" s="557">
        <v>9530</v>
      </c>
      <c r="G7" s="557">
        <v>6324</v>
      </c>
      <c r="H7" s="557">
        <v>412</v>
      </c>
      <c r="I7" s="557">
        <v>210</v>
      </c>
      <c r="J7" s="557">
        <v>1</v>
      </c>
      <c r="K7" s="557">
        <v>3</v>
      </c>
      <c r="L7" s="1077" t="s">
        <v>191</v>
      </c>
      <c r="M7" s="1077"/>
    </row>
    <row r="8" spans="1:14" ht="15.75">
      <c r="A8" s="414" t="s">
        <v>483</v>
      </c>
      <c r="B8" s="414"/>
      <c r="C8" s="561">
        <v>917</v>
      </c>
      <c r="D8" s="557">
        <v>51393</v>
      </c>
      <c r="E8" s="557">
        <v>281346</v>
      </c>
      <c r="F8" s="557">
        <v>18154</v>
      </c>
      <c r="G8" s="557">
        <v>8701</v>
      </c>
      <c r="H8" s="557">
        <v>728</v>
      </c>
      <c r="I8" s="557">
        <v>776</v>
      </c>
      <c r="J8" s="557">
        <v>19</v>
      </c>
      <c r="K8" s="557">
        <v>0</v>
      </c>
      <c r="L8" s="1077" t="s">
        <v>192</v>
      </c>
      <c r="M8" s="1077"/>
    </row>
    <row r="9" spans="1:14" ht="18" customHeight="1">
      <c r="A9" s="1562" t="s">
        <v>505</v>
      </c>
      <c r="B9" s="414" t="s">
        <v>485</v>
      </c>
      <c r="C9" s="557">
        <v>391</v>
      </c>
      <c r="D9" s="557">
        <v>42558</v>
      </c>
      <c r="E9" s="557">
        <v>232136</v>
      </c>
      <c r="F9" s="557">
        <v>11702</v>
      </c>
      <c r="G9" s="557">
        <v>5468</v>
      </c>
      <c r="H9" s="557">
        <v>247</v>
      </c>
      <c r="I9" s="557">
        <v>260</v>
      </c>
      <c r="J9" s="557">
        <v>0</v>
      </c>
      <c r="K9" s="557">
        <v>1</v>
      </c>
      <c r="L9" s="204" t="s">
        <v>453</v>
      </c>
      <c r="M9" s="1441" t="s">
        <v>179</v>
      </c>
    </row>
    <row r="10" spans="1:14" ht="15.75">
      <c r="A10" s="1563"/>
      <c r="B10" s="414" t="s">
        <v>333</v>
      </c>
      <c r="C10" s="557">
        <v>550</v>
      </c>
      <c r="D10" s="557">
        <v>80705</v>
      </c>
      <c r="E10" s="557">
        <v>438291</v>
      </c>
      <c r="F10" s="557">
        <v>12880</v>
      </c>
      <c r="G10" s="557">
        <v>8571</v>
      </c>
      <c r="H10" s="557">
        <v>369</v>
      </c>
      <c r="I10" s="557">
        <v>149</v>
      </c>
      <c r="J10" s="557">
        <v>0</v>
      </c>
      <c r="K10" s="557">
        <v>0</v>
      </c>
      <c r="L10" s="204" t="s">
        <v>454</v>
      </c>
      <c r="M10" s="1442"/>
    </row>
    <row r="11" spans="1:14" ht="15.75">
      <c r="A11" s="1563"/>
      <c r="B11" s="414" t="s">
        <v>332</v>
      </c>
      <c r="C11" s="557">
        <v>351</v>
      </c>
      <c r="D11" s="557">
        <v>36482</v>
      </c>
      <c r="E11" s="557">
        <v>200887</v>
      </c>
      <c r="F11" s="557">
        <v>7818</v>
      </c>
      <c r="G11" s="557">
        <v>4966</v>
      </c>
      <c r="H11" s="557">
        <v>226</v>
      </c>
      <c r="I11" s="557">
        <v>160</v>
      </c>
      <c r="J11" s="557">
        <v>0</v>
      </c>
      <c r="K11" s="557">
        <v>0</v>
      </c>
      <c r="L11" s="204" t="s">
        <v>455</v>
      </c>
      <c r="M11" s="1442"/>
    </row>
    <row r="12" spans="1:14" ht="15.75">
      <c r="A12" s="1563"/>
      <c r="B12" s="414" t="s">
        <v>316</v>
      </c>
      <c r="C12" s="557">
        <v>295</v>
      </c>
      <c r="D12" s="557">
        <v>28616</v>
      </c>
      <c r="E12" s="557">
        <v>148516</v>
      </c>
      <c r="F12" s="557">
        <v>9874</v>
      </c>
      <c r="G12" s="557">
        <v>3670</v>
      </c>
      <c r="H12" s="557">
        <v>253</v>
      </c>
      <c r="I12" s="557">
        <v>169</v>
      </c>
      <c r="J12" s="557">
        <v>0</v>
      </c>
      <c r="K12" s="557">
        <v>0</v>
      </c>
      <c r="L12" s="204" t="s">
        <v>456</v>
      </c>
      <c r="M12" s="1442"/>
    </row>
    <row r="13" spans="1:14" ht="15.75">
      <c r="A13" s="1563"/>
      <c r="B13" s="414" t="s">
        <v>317</v>
      </c>
      <c r="C13" s="557">
        <v>530</v>
      </c>
      <c r="D13" s="557">
        <v>50500</v>
      </c>
      <c r="E13" s="557">
        <v>273897</v>
      </c>
      <c r="F13" s="557">
        <v>13821</v>
      </c>
      <c r="G13" s="557">
        <v>6924</v>
      </c>
      <c r="H13" s="557">
        <v>386</v>
      </c>
      <c r="I13" s="557">
        <v>243</v>
      </c>
      <c r="J13" s="557">
        <v>0</v>
      </c>
      <c r="K13" s="557">
        <v>0</v>
      </c>
      <c r="L13" s="204" t="s">
        <v>457</v>
      </c>
      <c r="M13" s="1442"/>
    </row>
    <row r="14" spans="1:14" ht="15.75">
      <c r="A14" s="1565"/>
      <c r="B14" s="414" t="s">
        <v>491</v>
      </c>
      <c r="C14" s="557">
        <v>299</v>
      </c>
      <c r="D14" s="557">
        <v>36732</v>
      </c>
      <c r="E14" s="557">
        <v>201167</v>
      </c>
      <c r="F14" s="557">
        <v>8911</v>
      </c>
      <c r="G14" s="557">
        <v>4747</v>
      </c>
      <c r="H14" s="557">
        <v>255</v>
      </c>
      <c r="I14" s="557">
        <v>197</v>
      </c>
      <c r="J14" s="557">
        <v>0</v>
      </c>
      <c r="K14" s="557">
        <v>2</v>
      </c>
      <c r="L14" s="204" t="s">
        <v>458</v>
      </c>
      <c r="M14" s="1092"/>
    </row>
    <row r="15" spans="1:14" ht="15.75">
      <c r="A15" s="414" t="s">
        <v>64</v>
      </c>
      <c r="B15" s="414"/>
      <c r="C15" s="557">
        <v>774</v>
      </c>
      <c r="D15" s="557">
        <v>64104</v>
      </c>
      <c r="E15" s="557">
        <v>240171</v>
      </c>
      <c r="F15" s="557">
        <v>12145</v>
      </c>
      <c r="G15" s="557">
        <v>6186</v>
      </c>
      <c r="H15" s="557">
        <v>485</v>
      </c>
      <c r="I15" s="557">
        <v>38</v>
      </c>
      <c r="J15" s="557">
        <v>4</v>
      </c>
      <c r="K15" s="557">
        <v>4</v>
      </c>
      <c r="L15" s="1077" t="s">
        <v>367</v>
      </c>
      <c r="M15" s="1077"/>
    </row>
    <row r="16" spans="1:14" ht="15.75">
      <c r="A16" s="414" t="s">
        <v>65</v>
      </c>
      <c r="B16" s="414"/>
      <c r="C16" s="557">
        <v>898</v>
      </c>
      <c r="D16" s="557">
        <v>66886</v>
      </c>
      <c r="E16" s="557">
        <v>393245</v>
      </c>
      <c r="F16" s="557">
        <v>17685</v>
      </c>
      <c r="G16" s="557">
        <v>9691</v>
      </c>
      <c r="H16" s="557">
        <v>627</v>
      </c>
      <c r="I16" s="557">
        <v>686</v>
      </c>
      <c r="J16" s="557">
        <v>0</v>
      </c>
      <c r="K16" s="557">
        <v>0</v>
      </c>
      <c r="L16" s="1077" t="s">
        <v>199</v>
      </c>
      <c r="M16" s="1077"/>
    </row>
    <row r="17" spans="1:13" ht="15.75">
      <c r="A17" s="414" t="s">
        <v>66</v>
      </c>
      <c r="B17" s="414"/>
      <c r="C17" s="557">
        <v>546</v>
      </c>
      <c r="D17" s="557">
        <v>42212</v>
      </c>
      <c r="E17" s="557">
        <v>255186</v>
      </c>
      <c r="F17" s="557">
        <v>12248</v>
      </c>
      <c r="G17" s="557">
        <v>6506</v>
      </c>
      <c r="H17" s="557">
        <v>308</v>
      </c>
      <c r="I17" s="557">
        <v>469</v>
      </c>
      <c r="J17" s="557">
        <v>0</v>
      </c>
      <c r="K17" s="557">
        <v>1</v>
      </c>
      <c r="L17" s="1077" t="s">
        <v>200</v>
      </c>
      <c r="M17" s="1077"/>
    </row>
    <row r="18" spans="1:13" ht="15.75">
      <c r="A18" s="414" t="s">
        <v>67</v>
      </c>
      <c r="B18" s="414"/>
      <c r="C18" s="557">
        <v>630</v>
      </c>
      <c r="D18" s="557">
        <v>49234</v>
      </c>
      <c r="E18" s="557">
        <v>289552</v>
      </c>
      <c r="F18" s="557">
        <v>12303</v>
      </c>
      <c r="G18" s="557">
        <v>7604</v>
      </c>
      <c r="H18" s="557">
        <v>414</v>
      </c>
      <c r="I18" s="557">
        <v>489</v>
      </c>
      <c r="J18" s="557">
        <v>0</v>
      </c>
      <c r="K18" s="557">
        <v>0</v>
      </c>
      <c r="L18" s="1077" t="s">
        <v>450</v>
      </c>
      <c r="M18" s="1077"/>
    </row>
    <row r="19" spans="1:13" ht="15.75">
      <c r="A19" s="414" t="s">
        <v>137</v>
      </c>
      <c r="B19" s="414"/>
      <c r="C19" s="557">
        <v>721</v>
      </c>
      <c r="D19" s="557">
        <v>44969</v>
      </c>
      <c r="E19" s="557">
        <v>244933</v>
      </c>
      <c r="F19" s="557">
        <v>13139</v>
      </c>
      <c r="G19" s="557">
        <v>6752</v>
      </c>
      <c r="H19" s="557">
        <v>537</v>
      </c>
      <c r="I19" s="557">
        <v>307</v>
      </c>
      <c r="J19" s="557">
        <v>0</v>
      </c>
      <c r="K19" s="557">
        <v>0</v>
      </c>
      <c r="L19" s="1077" t="s">
        <v>451</v>
      </c>
      <c r="M19" s="1077"/>
    </row>
    <row r="20" spans="1:13" ht="15.75">
      <c r="A20" s="414" t="s">
        <v>69</v>
      </c>
      <c r="B20" s="414"/>
      <c r="C20" s="557">
        <v>513</v>
      </c>
      <c r="D20" s="557">
        <v>26072</v>
      </c>
      <c r="E20" s="557">
        <v>159954</v>
      </c>
      <c r="F20" s="557">
        <v>7571</v>
      </c>
      <c r="G20" s="557">
        <v>4713</v>
      </c>
      <c r="H20" s="557">
        <v>403</v>
      </c>
      <c r="I20" s="557">
        <v>461</v>
      </c>
      <c r="J20" s="557">
        <v>0</v>
      </c>
      <c r="K20" s="557">
        <v>0</v>
      </c>
      <c r="L20" s="1077" t="s">
        <v>452</v>
      </c>
      <c r="M20" s="1077"/>
    </row>
    <row r="21" spans="1:13" ht="15.75">
      <c r="A21" s="414" t="s">
        <v>70</v>
      </c>
      <c r="B21" s="414"/>
      <c r="C21" s="557">
        <v>873</v>
      </c>
      <c r="D21" s="557">
        <v>46219</v>
      </c>
      <c r="E21" s="557">
        <v>259552</v>
      </c>
      <c r="F21" s="557">
        <v>13422</v>
      </c>
      <c r="G21" s="557">
        <v>8132</v>
      </c>
      <c r="H21" s="557">
        <v>672</v>
      </c>
      <c r="I21" s="557">
        <v>574</v>
      </c>
      <c r="J21" s="557">
        <v>0</v>
      </c>
      <c r="K21" s="557">
        <v>0</v>
      </c>
      <c r="L21" s="1077" t="s">
        <v>204</v>
      </c>
      <c r="M21" s="1077"/>
    </row>
    <row r="22" spans="1:13" ht="15.75">
      <c r="A22" s="414" t="s">
        <v>499</v>
      </c>
      <c r="B22" s="414"/>
      <c r="C22" s="557">
        <v>1298</v>
      </c>
      <c r="D22" s="557">
        <v>68798</v>
      </c>
      <c r="E22" s="557">
        <v>401005</v>
      </c>
      <c r="F22" s="557">
        <v>20923</v>
      </c>
      <c r="G22" s="557">
        <v>13259</v>
      </c>
      <c r="H22" s="557">
        <v>924</v>
      </c>
      <c r="I22" s="557">
        <v>387</v>
      </c>
      <c r="J22" s="557">
        <v>32</v>
      </c>
      <c r="K22" s="557">
        <v>4</v>
      </c>
      <c r="L22" s="1077" t="s">
        <v>205</v>
      </c>
      <c r="M22" s="1077"/>
    </row>
    <row r="23" spans="1:13" ht="15.75">
      <c r="A23" s="414" t="s">
        <v>72</v>
      </c>
      <c r="B23" s="414"/>
      <c r="C23" s="557">
        <v>675</v>
      </c>
      <c r="D23" s="557">
        <v>50252</v>
      </c>
      <c r="E23" s="557">
        <v>228786</v>
      </c>
      <c r="F23" s="557">
        <v>12621</v>
      </c>
      <c r="G23" s="557">
        <v>6840</v>
      </c>
      <c r="H23" s="557">
        <v>518</v>
      </c>
      <c r="I23" s="557">
        <v>374</v>
      </c>
      <c r="J23" s="557">
        <v>0</v>
      </c>
      <c r="K23" s="557">
        <v>2</v>
      </c>
      <c r="L23" s="1077" t="s">
        <v>206</v>
      </c>
      <c r="M23" s="1077"/>
    </row>
    <row r="24" spans="1:13" ht="15.75">
      <c r="A24" s="483" t="s">
        <v>73</v>
      </c>
      <c r="B24" s="483"/>
      <c r="C24" s="560">
        <v>1144</v>
      </c>
      <c r="D24" s="560">
        <v>94924</v>
      </c>
      <c r="E24" s="560">
        <v>547153</v>
      </c>
      <c r="F24" s="560">
        <v>20170</v>
      </c>
      <c r="G24" s="560">
        <v>12759</v>
      </c>
      <c r="H24" s="560">
        <v>705</v>
      </c>
      <c r="I24" s="560">
        <v>657</v>
      </c>
      <c r="J24" s="560">
        <v>0</v>
      </c>
      <c r="K24" s="560">
        <v>0</v>
      </c>
      <c r="L24" s="1197" t="s">
        <v>382</v>
      </c>
      <c r="M24" s="1197"/>
    </row>
    <row r="25" spans="1:13" ht="15.75">
      <c r="A25" s="1408" t="s">
        <v>32</v>
      </c>
      <c r="B25" s="1408"/>
      <c r="C25" s="604">
        <f>SUM(C6:C24)</f>
        <v>13297</v>
      </c>
      <c r="D25" s="604">
        <f t="shared" ref="D25:J25" si="0">SUM(D6:D24)</f>
        <v>991541</v>
      </c>
      <c r="E25" s="604">
        <f t="shared" si="0"/>
        <v>5320304</v>
      </c>
      <c r="F25" s="604">
        <f t="shared" si="0"/>
        <v>249501</v>
      </c>
      <c r="G25" s="604">
        <f t="shared" si="0"/>
        <v>142018</v>
      </c>
      <c r="H25" s="604">
        <f t="shared" si="0"/>
        <v>9358</v>
      </c>
      <c r="I25" s="604">
        <f t="shared" si="0"/>
        <v>6751</v>
      </c>
      <c r="J25" s="604">
        <f t="shared" si="0"/>
        <v>153</v>
      </c>
      <c r="K25" s="604">
        <f>SUM(K6:K24)</f>
        <v>20</v>
      </c>
      <c r="L25" s="1073" t="s">
        <v>502</v>
      </c>
      <c r="M25" s="1073"/>
    </row>
  </sheetData>
  <mergeCells count="8">
    <mergeCell ref="A1:N1"/>
    <mergeCell ref="A2:N2"/>
    <mergeCell ref="A3:B3"/>
    <mergeCell ref="K3:L3"/>
    <mergeCell ref="A9:A14"/>
    <mergeCell ref="M9:M13"/>
    <mergeCell ref="L4:M5"/>
    <mergeCell ref="A4:B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>
  <dimension ref="A2:P28"/>
  <sheetViews>
    <sheetView rightToLeft="1" workbookViewId="0">
      <selection activeCell="A2" sqref="A2:P26"/>
    </sheetView>
  </sheetViews>
  <sheetFormatPr defaultRowHeight="12.75"/>
  <cols>
    <col min="2" max="2" width="13" customWidth="1"/>
    <col min="3" max="3" width="10.7109375" customWidth="1"/>
    <col min="6" max="6" width="10.42578125" customWidth="1"/>
    <col min="9" max="9" width="10" customWidth="1"/>
    <col min="12" max="12" width="10.42578125" customWidth="1"/>
    <col min="15" max="15" width="15.7109375" customWidth="1"/>
  </cols>
  <sheetData>
    <row r="2" spans="1:16" ht="18.75" thickBot="1">
      <c r="A2" s="1361" t="s">
        <v>1094</v>
      </c>
      <c r="B2" s="1361"/>
      <c r="C2" s="1361"/>
      <c r="D2" s="1361"/>
      <c r="E2" s="1361"/>
      <c r="F2" s="1361"/>
      <c r="G2" s="1361"/>
      <c r="H2" s="1361"/>
      <c r="I2" s="1361"/>
      <c r="J2" s="1361"/>
      <c r="K2" s="1361"/>
      <c r="L2" s="1361"/>
      <c r="M2" s="1585" t="s">
        <v>1095</v>
      </c>
      <c r="N2" s="1585"/>
      <c r="O2" s="1410"/>
      <c r="P2" s="1410"/>
    </row>
    <row r="3" spans="1:16" ht="16.5" thickTop="1">
      <c r="A3" s="1586" t="s">
        <v>41</v>
      </c>
      <c r="B3" s="1586"/>
      <c r="C3" s="1584" t="s">
        <v>108</v>
      </c>
      <c r="D3" s="1584"/>
      <c r="E3" s="1584"/>
      <c r="F3" s="1584" t="s">
        <v>465</v>
      </c>
      <c r="G3" s="1584"/>
      <c r="H3" s="1584"/>
      <c r="I3" s="1584" t="s">
        <v>466</v>
      </c>
      <c r="J3" s="1584"/>
      <c r="K3" s="1584"/>
      <c r="L3" s="1584" t="s">
        <v>1093</v>
      </c>
      <c r="M3" s="1584"/>
      <c r="N3" s="1584"/>
      <c r="O3" s="1586" t="s">
        <v>180</v>
      </c>
      <c r="P3" s="1586"/>
    </row>
    <row r="4" spans="1:16" ht="60" customHeight="1">
      <c r="A4" s="1587"/>
      <c r="B4" s="1587"/>
      <c r="C4" s="1583" t="s">
        <v>470</v>
      </c>
      <c r="D4" s="1583"/>
      <c r="E4" s="1583"/>
      <c r="F4" s="1583" t="s">
        <v>471</v>
      </c>
      <c r="G4" s="1583"/>
      <c r="H4" s="1583"/>
      <c r="I4" s="1583" t="s">
        <v>472</v>
      </c>
      <c r="J4" s="1583"/>
      <c r="K4" s="1583"/>
      <c r="L4" s="1583" t="s">
        <v>473</v>
      </c>
      <c r="M4" s="1583"/>
      <c r="N4" s="1583"/>
      <c r="O4" s="1587"/>
      <c r="P4" s="1587"/>
    </row>
    <row r="5" spans="1:16" ht="54.75">
      <c r="A5" s="1587"/>
      <c r="B5" s="1587"/>
      <c r="C5" s="620" t="s">
        <v>477</v>
      </c>
      <c r="D5" s="620" t="s">
        <v>478</v>
      </c>
      <c r="E5" s="620" t="s">
        <v>479</v>
      </c>
      <c r="F5" s="620" t="s">
        <v>477</v>
      </c>
      <c r="G5" s="620" t="s">
        <v>478</v>
      </c>
      <c r="H5" s="620" t="s">
        <v>479</v>
      </c>
      <c r="I5" s="620" t="s">
        <v>477</v>
      </c>
      <c r="J5" s="620" t="s">
        <v>478</v>
      </c>
      <c r="K5" s="620" t="s">
        <v>479</v>
      </c>
      <c r="L5" s="620" t="s">
        <v>477</v>
      </c>
      <c r="M5" s="620" t="s">
        <v>478</v>
      </c>
      <c r="N5" s="620" t="s">
        <v>479</v>
      </c>
      <c r="O5" s="1587"/>
      <c r="P5" s="1587"/>
    </row>
    <row r="6" spans="1:16" ht="60.75" thickBot="1">
      <c r="A6" s="1588"/>
      <c r="B6" s="1588"/>
      <c r="C6" s="621" t="s">
        <v>480</v>
      </c>
      <c r="D6" s="621" t="s">
        <v>481</v>
      </c>
      <c r="E6" s="621" t="s">
        <v>482</v>
      </c>
      <c r="F6" s="621" t="s">
        <v>480</v>
      </c>
      <c r="G6" s="621" t="s">
        <v>481</v>
      </c>
      <c r="H6" s="621" t="s">
        <v>482</v>
      </c>
      <c r="I6" s="621" t="s">
        <v>480</v>
      </c>
      <c r="J6" s="621" t="s">
        <v>481</v>
      </c>
      <c r="K6" s="621" t="s">
        <v>482</v>
      </c>
      <c r="L6" s="621" t="s">
        <v>480</v>
      </c>
      <c r="M6" s="621" t="s">
        <v>481</v>
      </c>
      <c r="N6" s="621" t="s">
        <v>482</v>
      </c>
      <c r="O6" s="1588"/>
      <c r="P6" s="1588"/>
    </row>
    <row r="7" spans="1:16" ht="15.75">
      <c r="A7" s="608" t="s">
        <v>54</v>
      </c>
      <c r="B7" s="608"/>
      <c r="C7" s="609">
        <v>1225</v>
      </c>
      <c r="D7" s="609">
        <v>1206</v>
      </c>
      <c r="E7" s="609">
        <f>C7-D7</f>
        <v>19</v>
      </c>
      <c r="F7" s="609">
        <v>74929</v>
      </c>
      <c r="G7" s="609">
        <v>63360</v>
      </c>
      <c r="H7" s="609">
        <f>F7-G7</f>
        <v>11569</v>
      </c>
      <c r="I7" s="609">
        <v>333359</v>
      </c>
      <c r="J7" s="609">
        <v>301331</v>
      </c>
      <c r="K7" s="609">
        <f>I7-J7</f>
        <v>32028</v>
      </c>
      <c r="L7" s="610">
        <v>14584</v>
      </c>
      <c r="M7" s="609">
        <v>14310</v>
      </c>
      <c r="N7" s="609">
        <f>L7-M7</f>
        <v>274</v>
      </c>
      <c r="O7" s="1078" t="s">
        <v>449</v>
      </c>
      <c r="P7" s="1078"/>
    </row>
    <row r="8" spans="1:16" ht="15.75">
      <c r="A8" s="611" t="s">
        <v>55</v>
      </c>
      <c r="B8" s="611"/>
      <c r="C8" s="609">
        <v>667</v>
      </c>
      <c r="D8" s="609">
        <v>655</v>
      </c>
      <c r="E8" s="609">
        <f t="shared" ref="E8:E25" si="0">C8-D8</f>
        <v>12</v>
      </c>
      <c r="F8" s="609">
        <v>35956</v>
      </c>
      <c r="G8" s="609">
        <v>35178</v>
      </c>
      <c r="H8" s="609">
        <f t="shared" ref="H8:H25" si="1">F8-G8</f>
        <v>778</v>
      </c>
      <c r="I8" s="609">
        <v>191168</v>
      </c>
      <c r="J8" s="609">
        <v>178302</v>
      </c>
      <c r="K8" s="609">
        <f t="shared" ref="K8:K25" si="2">I8-J8</f>
        <v>12866</v>
      </c>
      <c r="L8" s="612">
        <v>9530</v>
      </c>
      <c r="M8" s="613">
        <v>9120</v>
      </c>
      <c r="N8" s="609">
        <f t="shared" ref="N8:N25" si="3">L8-M8</f>
        <v>410</v>
      </c>
      <c r="O8" s="1077" t="s">
        <v>191</v>
      </c>
      <c r="P8" s="1077"/>
    </row>
    <row r="9" spans="1:16" ht="15.75">
      <c r="A9" s="611" t="s">
        <v>483</v>
      </c>
      <c r="B9" s="611"/>
      <c r="C9" s="609">
        <v>917</v>
      </c>
      <c r="D9" s="609">
        <v>910</v>
      </c>
      <c r="E9" s="609">
        <f t="shared" si="0"/>
        <v>7</v>
      </c>
      <c r="F9" s="609">
        <v>51393</v>
      </c>
      <c r="G9" s="609">
        <v>49503</v>
      </c>
      <c r="H9" s="609">
        <f t="shared" si="1"/>
        <v>1890</v>
      </c>
      <c r="I9" s="609">
        <v>281346</v>
      </c>
      <c r="J9" s="609">
        <v>264973</v>
      </c>
      <c r="K9" s="609">
        <f t="shared" si="2"/>
        <v>16373</v>
      </c>
      <c r="L9" s="612">
        <v>18154</v>
      </c>
      <c r="M9" s="613">
        <v>18110</v>
      </c>
      <c r="N9" s="609">
        <f t="shared" si="3"/>
        <v>44</v>
      </c>
      <c r="O9" s="1077" t="s">
        <v>192</v>
      </c>
      <c r="P9" s="1077"/>
    </row>
    <row r="10" spans="1:16" ht="24.75" customHeight="1">
      <c r="A10" s="1562" t="s">
        <v>569</v>
      </c>
      <c r="B10" s="611" t="s">
        <v>485</v>
      </c>
      <c r="C10" s="609">
        <v>391</v>
      </c>
      <c r="D10" s="609">
        <v>389</v>
      </c>
      <c r="E10" s="609">
        <f t="shared" si="0"/>
        <v>2</v>
      </c>
      <c r="F10" s="609">
        <v>42558</v>
      </c>
      <c r="G10" s="609">
        <v>41615</v>
      </c>
      <c r="H10" s="609">
        <f t="shared" si="1"/>
        <v>943</v>
      </c>
      <c r="I10" s="609">
        <v>232136</v>
      </c>
      <c r="J10" s="609">
        <v>223272</v>
      </c>
      <c r="K10" s="609">
        <f t="shared" si="2"/>
        <v>8864</v>
      </c>
      <c r="L10" s="612">
        <v>11702</v>
      </c>
      <c r="M10" s="613">
        <v>11938</v>
      </c>
      <c r="N10" s="609">
        <f t="shared" si="3"/>
        <v>-236</v>
      </c>
      <c r="O10" s="204" t="s">
        <v>453</v>
      </c>
      <c r="P10" s="1441" t="s">
        <v>179</v>
      </c>
    </row>
    <row r="11" spans="1:16" ht="15.75">
      <c r="A11" s="1563"/>
      <c r="B11" s="611" t="s">
        <v>333</v>
      </c>
      <c r="C11" s="609">
        <v>550</v>
      </c>
      <c r="D11" s="609">
        <v>535</v>
      </c>
      <c r="E11" s="609">
        <f t="shared" si="0"/>
        <v>15</v>
      </c>
      <c r="F11" s="609">
        <v>80705</v>
      </c>
      <c r="G11" s="609">
        <v>77896</v>
      </c>
      <c r="H11" s="609">
        <f t="shared" si="1"/>
        <v>2809</v>
      </c>
      <c r="I11" s="609">
        <v>438291</v>
      </c>
      <c r="J11" s="609">
        <v>417731</v>
      </c>
      <c r="K11" s="609">
        <f t="shared" si="2"/>
        <v>20560</v>
      </c>
      <c r="L11" s="612">
        <v>12880</v>
      </c>
      <c r="M11" s="613">
        <v>12944</v>
      </c>
      <c r="N11" s="609">
        <f t="shared" si="3"/>
        <v>-64</v>
      </c>
      <c r="O11" s="204" t="s">
        <v>454</v>
      </c>
      <c r="P11" s="1442"/>
    </row>
    <row r="12" spans="1:16" ht="15.75">
      <c r="A12" s="1563"/>
      <c r="B12" s="611" t="s">
        <v>332</v>
      </c>
      <c r="C12" s="609">
        <v>351</v>
      </c>
      <c r="D12" s="609">
        <v>345</v>
      </c>
      <c r="E12" s="609">
        <f t="shared" si="0"/>
        <v>6</v>
      </c>
      <c r="F12" s="609">
        <v>36482</v>
      </c>
      <c r="G12" s="609">
        <v>36597</v>
      </c>
      <c r="H12" s="609">
        <f t="shared" si="1"/>
        <v>-115</v>
      </c>
      <c r="I12" s="609">
        <v>200887</v>
      </c>
      <c r="J12" s="609">
        <v>196856</v>
      </c>
      <c r="K12" s="609">
        <f t="shared" si="2"/>
        <v>4031</v>
      </c>
      <c r="L12" s="612">
        <v>7818</v>
      </c>
      <c r="M12" s="613">
        <v>8008</v>
      </c>
      <c r="N12" s="609">
        <f t="shared" si="3"/>
        <v>-190</v>
      </c>
      <c r="O12" s="204" t="s">
        <v>455</v>
      </c>
      <c r="P12" s="1442"/>
    </row>
    <row r="13" spans="1:16" ht="15.75">
      <c r="A13" s="1563"/>
      <c r="B13" s="611" t="s">
        <v>316</v>
      </c>
      <c r="C13" s="609">
        <v>295</v>
      </c>
      <c r="D13" s="609">
        <v>287</v>
      </c>
      <c r="E13" s="609">
        <f t="shared" si="0"/>
        <v>8</v>
      </c>
      <c r="F13" s="609">
        <v>28616</v>
      </c>
      <c r="G13" s="609">
        <v>29560</v>
      </c>
      <c r="H13" s="609">
        <f t="shared" si="1"/>
        <v>-944</v>
      </c>
      <c r="I13" s="609">
        <v>148516</v>
      </c>
      <c r="J13" s="609">
        <v>146542</v>
      </c>
      <c r="K13" s="609">
        <f t="shared" si="2"/>
        <v>1974</v>
      </c>
      <c r="L13" s="612">
        <v>9874</v>
      </c>
      <c r="M13" s="613">
        <v>9877</v>
      </c>
      <c r="N13" s="609">
        <f t="shared" si="3"/>
        <v>-3</v>
      </c>
      <c r="O13" s="204" t="s">
        <v>456</v>
      </c>
      <c r="P13" s="1442"/>
    </row>
    <row r="14" spans="1:16" ht="15.75">
      <c r="A14" s="1563"/>
      <c r="B14" s="611" t="s">
        <v>317</v>
      </c>
      <c r="C14" s="609">
        <v>530</v>
      </c>
      <c r="D14" s="609">
        <v>528</v>
      </c>
      <c r="E14" s="609">
        <f t="shared" si="0"/>
        <v>2</v>
      </c>
      <c r="F14" s="609">
        <v>50500</v>
      </c>
      <c r="G14" s="609">
        <v>51435</v>
      </c>
      <c r="H14" s="609">
        <f t="shared" si="1"/>
        <v>-935</v>
      </c>
      <c r="I14" s="609">
        <v>273897</v>
      </c>
      <c r="J14" s="609">
        <v>261531</v>
      </c>
      <c r="K14" s="609">
        <f t="shared" si="2"/>
        <v>12366</v>
      </c>
      <c r="L14" s="612">
        <v>13821</v>
      </c>
      <c r="M14" s="613">
        <v>14035</v>
      </c>
      <c r="N14" s="609">
        <f t="shared" si="3"/>
        <v>-214</v>
      </c>
      <c r="O14" s="204" t="s">
        <v>457</v>
      </c>
      <c r="P14" s="1442"/>
    </row>
    <row r="15" spans="1:16" ht="15.75">
      <c r="A15" s="1565"/>
      <c r="B15" s="611" t="s">
        <v>491</v>
      </c>
      <c r="C15" s="609">
        <v>299</v>
      </c>
      <c r="D15" s="609">
        <v>290</v>
      </c>
      <c r="E15" s="609">
        <f t="shared" si="0"/>
        <v>9</v>
      </c>
      <c r="F15" s="609">
        <v>36732</v>
      </c>
      <c r="G15" s="609">
        <v>36420</v>
      </c>
      <c r="H15" s="609">
        <f t="shared" si="1"/>
        <v>312</v>
      </c>
      <c r="I15" s="609">
        <v>201167</v>
      </c>
      <c r="J15" s="609">
        <v>191313</v>
      </c>
      <c r="K15" s="609">
        <f t="shared" si="2"/>
        <v>9854</v>
      </c>
      <c r="L15" s="614">
        <v>8911</v>
      </c>
      <c r="M15" s="615">
        <v>9124</v>
      </c>
      <c r="N15" s="609">
        <f t="shared" si="3"/>
        <v>-213</v>
      </c>
      <c r="O15" s="204" t="s">
        <v>458</v>
      </c>
      <c r="P15" s="1443"/>
    </row>
    <row r="16" spans="1:16" ht="18">
      <c r="A16" s="611" t="s">
        <v>64</v>
      </c>
      <c r="B16" s="619"/>
      <c r="C16" s="619" t="s">
        <v>506</v>
      </c>
      <c r="D16" s="619" t="s">
        <v>506</v>
      </c>
      <c r="E16" s="619" t="s">
        <v>506</v>
      </c>
      <c r="F16" s="619" t="s">
        <v>506</v>
      </c>
      <c r="G16" s="619" t="s">
        <v>506</v>
      </c>
      <c r="H16" s="619" t="s">
        <v>506</v>
      </c>
      <c r="I16" s="619" t="s">
        <v>506</v>
      </c>
      <c r="J16" s="619" t="s">
        <v>506</v>
      </c>
      <c r="K16" s="619" t="s">
        <v>506</v>
      </c>
      <c r="L16" s="619" t="s">
        <v>506</v>
      </c>
      <c r="M16" s="619" t="s">
        <v>506</v>
      </c>
      <c r="N16" s="619" t="s">
        <v>506</v>
      </c>
      <c r="O16" s="1077" t="s">
        <v>367</v>
      </c>
      <c r="P16" s="1077"/>
    </row>
    <row r="17" spans="1:16" ht="15.75">
      <c r="A17" s="608" t="s">
        <v>65</v>
      </c>
      <c r="B17" s="611"/>
      <c r="C17" s="609">
        <v>898</v>
      </c>
      <c r="D17" s="609">
        <v>894</v>
      </c>
      <c r="E17" s="609">
        <f t="shared" si="0"/>
        <v>4</v>
      </c>
      <c r="F17" s="609">
        <v>66886</v>
      </c>
      <c r="G17" s="609">
        <v>65519</v>
      </c>
      <c r="H17" s="609">
        <f t="shared" si="1"/>
        <v>1367</v>
      </c>
      <c r="I17" s="609">
        <v>393245</v>
      </c>
      <c r="J17" s="609">
        <v>383236</v>
      </c>
      <c r="K17" s="609">
        <f t="shared" si="2"/>
        <v>10009</v>
      </c>
      <c r="L17" s="612">
        <v>17685</v>
      </c>
      <c r="M17" s="613">
        <v>18310</v>
      </c>
      <c r="N17" s="609">
        <f t="shared" si="3"/>
        <v>-625</v>
      </c>
      <c r="O17" s="1077" t="s">
        <v>199</v>
      </c>
      <c r="P17" s="1077"/>
    </row>
    <row r="18" spans="1:16" ht="15.75">
      <c r="A18" s="611" t="s">
        <v>113</v>
      </c>
      <c r="B18" s="611"/>
      <c r="C18" s="609">
        <v>546</v>
      </c>
      <c r="D18" s="609">
        <v>534</v>
      </c>
      <c r="E18" s="609">
        <f t="shared" si="0"/>
        <v>12</v>
      </c>
      <c r="F18" s="609">
        <v>42212</v>
      </c>
      <c r="G18" s="609">
        <v>40232</v>
      </c>
      <c r="H18" s="609">
        <f t="shared" si="1"/>
        <v>1980</v>
      </c>
      <c r="I18" s="609">
        <v>255186</v>
      </c>
      <c r="J18" s="609">
        <v>252074</v>
      </c>
      <c r="K18" s="609">
        <f t="shared" si="2"/>
        <v>3112</v>
      </c>
      <c r="L18" s="612">
        <v>12248</v>
      </c>
      <c r="M18" s="613">
        <v>12487</v>
      </c>
      <c r="N18" s="609">
        <f t="shared" si="3"/>
        <v>-239</v>
      </c>
      <c r="O18" s="1077" t="s">
        <v>200</v>
      </c>
      <c r="P18" s="1077"/>
    </row>
    <row r="19" spans="1:16" ht="15.75">
      <c r="A19" s="611" t="s">
        <v>67</v>
      </c>
      <c r="B19" s="611"/>
      <c r="C19" s="609">
        <v>630</v>
      </c>
      <c r="D19" s="609">
        <v>626</v>
      </c>
      <c r="E19" s="609">
        <f t="shared" si="0"/>
        <v>4</v>
      </c>
      <c r="F19" s="609">
        <v>49234</v>
      </c>
      <c r="G19" s="609">
        <v>48246</v>
      </c>
      <c r="H19" s="609">
        <f t="shared" si="1"/>
        <v>988</v>
      </c>
      <c r="I19" s="609">
        <v>289552</v>
      </c>
      <c r="J19" s="609">
        <v>282790</v>
      </c>
      <c r="K19" s="609">
        <f t="shared" si="2"/>
        <v>6762</v>
      </c>
      <c r="L19" s="612">
        <v>12303</v>
      </c>
      <c r="M19" s="613">
        <v>12348</v>
      </c>
      <c r="N19" s="609">
        <f t="shared" si="3"/>
        <v>-45</v>
      </c>
      <c r="O19" s="1077" t="s">
        <v>450</v>
      </c>
      <c r="P19" s="1077"/>
    </row>
    <row r="20" spans="1:16" ht="15.75">
      <c r="A20" s="608" t="s">
        <v>137</v>
      </c>
      <c r="B20" s="611"/>
      <c r="C20" s="609">
        <v>721</v>
      </c>
      <c r="D20" s="609">
        <v>707</v>
      </c>
      <c r="E20" s="609">
        <f t="shared" si="0"/>
        <v>14</v>
      </c>
      <c r="F20" s="609">
        <v>44969</v>
      </c>
      <c r="G20" s="609">
        <v>41396</v>
      </c>
      <c r="H20" s="609">
        <f t="shared" si="1"/>
        <v>3573</v>
      </c>
      <c r="I20" s="609">
        <v>244933</v>
      </c>
      <c r="J20" s="609">
        <v>239088</v>
      </c>
      <c r="K20" s="609">
        <f t="shared" si="2"/>
        <v>5845</v>
      </c>
      <c r="L20" s="612">
        <v>13139</v>
      </c>
      <c r="M20" s="613">
        <v>13478</v>
      </c>
      <c r="N20" s="609">
        <f t="shared" si="3"/>
        <v>-339</v>
      </c>
      <c r="O20" s="1077" t="s">
        <v>451</v>
      </c>
      <c r="P20" s="1077"/>
    </row>
    <row r="21" spans="1:16" ht="15.75">
      <c r="A21" s="611" t="s">
        <v>69</v>
      </c>
      <c r="B21" s="611"/>
      <c r="C21" s="609">
        <v>513</v>
      </c>
      <c r="D21" s="609">
        <v>506</v>
      </c>
      <c r="E21" s="609">
        <f t="shared" si="0"/>
        <v>7</v>
      </c>
      <c r="F21" s="609">
        <v>26072</v>
      </c>
      <c r="G21" s="609">
        <v>25555</v>
      </c>
      <c r="H21" s="609">
        <f t="shared" si="1"/>
        <v>517</v>
      </c>
      <c r="I21" s="609">
        <v>159954</v>
      </c>
      <c r="J21" s="609">
        <v>151574</v>
      </c>
      <c r="K21" s="609">
        <f t="shared" si="2"/>
        <v>8380</v>
      </c>
      <c r="L21" s="612">
        <v>7571</v>
      </c>
      <c r="M21" s="613">
        <v>7624</v>
      </c>
      <c r="N21" s="609">
        <f t="shared" si="3"/>
        <v>-53</v>
      </c>
      <c r="O21" s="1077" t="s">
        <v>452</v>
      </c>
      <c r="P21" s="1077"/>
    </row>
    <row r="22" spans="1:16" ht="15.75">
      <c r="A22" s="611" t="s">
        <v>70</v>
      </c>
      <c r="B22" s="611"/>
      <c r="C22" s="609">
        <v>873</v>
      </c>
      <c r="D22" s="609">
        <v>857</v>
      </c>
      <c r="E22" s="609">
        <f t="shared" si="0"/>
        <v>16</v>
      </c>
      <c r="F22" s="609">
        <v>46219</v>
      </c>
      <c r="G22" s="609">
        <v>44808</v>
      </c>
      <c r="H22" s="609">
        <f t="shared" si="1"/>
        <v>1411</v>
      </c>
      <c r="I22" s="609">
        <v>259552</v>
      </c>
      <c r="J22" s="609">
        <v>250872</v>
      </c>
      <c r="K22" s="609">
        <f t="shared" si="2"/>
        <v>8680</v>
      </c>
      <c r="L22" s="612">
        <v>13422</v>
      </c>
      <c r="M22" s="613">
        <v>13463</v>
      </c>
      <c r="N22" s="609">
        <f t="shared" si="3"/>
        <v>-41</v>
      </c>
      <c r="O22" s="1077" t="s">
        <v>204</v>
      </c>
      <c r="P22" s="1077"/>
    </row>
    <row r="23" spans="1:16" ht="15.75">
      <c r="A23" s="608" t="s">
        <v>499</v>
      </c>
      <c r="B23" s="611"/>
      <c r="C23" s="609">
        <v>1298</v>
      </c>
      <c r="D23" s="609">
        <v>1278</v>
      </c>
      <c r="E23" s="609">
        <f t="shared" si="0"/>
        <v>20</v>
      </c>
      <c r="F23" s="609">
        <v>68798</v>
      </c>
      <c r="G23" s="609">
        <v>64552</v>
      </c>
      <c r="H23" s="609">
        <f t="shared" si="1"/>
        <v>4246</v>
      </c>
      <c r="I23" s="609">
        <v>401005</v>
      </c>
      <c r="J23" s="609">
        <v>388300</v>
      </c>
      <c r="K23" s="609">
        <f t="shared" si="2"/>
        <v>12705</v>
      </c>
      <c r="L23" s="612">
        <v>20923</v>
      </c>
      <c r="M23" s="613">
        <v>20956</v>
      </c>
      <c r="N23" s="609">
        <f t="shared" si="3"/>
        <v>-33</v>
      </c>
      <c r="O23" s="1077" t="s">
        <v>205</v>
      </c>
      <c r="P23" s="1077"/>
    </row>
    <row r="24" spans="1:16" ht="15.75">
      <c r="A24" s="611" t="s">
        <v>72</v>
      </c>
      <c r="B24" s="611"/>
      <c r="C24" s="609">
        <v>675</v>
      </c>
      <c r="D24" s="609">
        <v>678</v>
      </c>
      <c r="E24" s="609">
        <f t="shared" si="0"/>
        <v>-3</v>
      </c>
      <c r="F24" s="609">
        <v>50252</v>
      </c>
      <c r="G24" s="609">
        <v>48782</v>
      </c>
      <c r="H24" s="609">
        <f t="shared" si="1"/>
        <v>1470</v>
      </c>
      <c r="I24" s="609">
        <v>228786</v>
      </c>
      <c r="J24" s="609">
        <v>208981</v>
      </c>
      <c r="K24" s="609">
        <f t="shared" si="2"/>
        <v>19805</v>
      </c>
      <c r="L24" s="612">
        <v>12621</v>
      </c>
      <c r="M24" s="613">
        <v>12935</v>
      </c>
      <c r="N24" s="609">
        <f t="shared" si="3"/>
        <v>-314</v>
      </c>
      <c r="O24" s="1077" t="s">
        <v>206</v>
      </c>
      <c r="P24" s="1077"/>
    </row>
    <row r="25" spans="1:16" ht="15.75">
      <c r="A25" s="616" t="s">
        <v>73</v>
      </c>
      <c r="B25" s="616"/>
      <c r="C25" s="992">
        <v>1144</v>
      </c>
      <c r="D25" s="992">
        <v>1128</v>
      </c>
      <c r="E25" s="992">
        <f t="shared" si="0"/>
        <v>16</v>
      </c>
      <c r="F25" s="992">
        <v>94924</v>
      </c>
      <c r="G25" s="992">
        <v>92654</v>
      </c>
      <c r="H25" s="992">
        <f t="shared" si="1"/>
        <v>2270</v>
      </c>
      <c r="I25" s="992">
        <v>547153</v>
      </c>
      <c r="J25" s="992">
        <v>530337</v>
      </c>
      <c r="K25" s="992">
        <f t="shared" si="2"/>
        <v>16816</v>
      </c>
      <c r="L25" s="614">
        <v>20170</v>
      </c>
      <c r="M25" s="615">
        <v>20353</v>
      </c>
      <c r="N25" s="992">
        <f t="shared" si="3"/>
        <v>-183</v>
      </c>
      <c r="O25" s="1197" t="s">
        <v>382</v>
      </c>
      <c r="P25" s="1197"/>
    </row>
    <row r="26" spans="1:16" ht="15.75">
      <c r="A26" s="1411" t="s">
        <v>32</v>
      </c>
      <c r="B26" s="1411"/>
      <c r="C26" s="993">
        <f>SUM(C7:C15,C17:C25)</f>
        <v>12523</v>
      </c>
      <c r="D26" s="993">
        <f t="shared" ref="D26:K26" si="4">SUM(D7:D25)</f>
        <v>12353</v>
      </c>
      <c r="E26" s="993">
        <f t="shared" si="4"/>
        <v>170</v>
      </c>
      <c r="F26" s="993">
        <f t="shared" si="4"/>
        <v>927437</v>
      </c>
      <c r="G26" s="993">
        <f t="shared" si="4"/>
        <v>893308</v>
      </c>
      <c r="H26" s="993">
        <f t="shared" si="4"/>
        <v>34129</v>
      </c>
      <c r="I26" s="993">
        <f t="shared" si="4"/>
        <v>5080133</v>
      </c>
      <c r="J26" s="993">
        <f t="shared" si="4"/>
        <v>4869103</v>
      </c>
      <c r="K26" s="993">
        <f t="shared" si="4"/>
        <v>211030</v>
      </c>
      <c r="L26" s="993">
        <f>SUM(L7:L25)</f>
        <v>237356</v>
      </c>
      <c r="M26" s="993">
        <f>SUM(M7:M25)</f>
        <v>239420</v>
      </c>
      <c r="N26" s="993">
        <f>SUM(N7:N25)</f>
        <v>-2064</v>
      </c>
      <c r="O26" s="1073" t="s">
        <v>502</v>
      </c>
      <c r="P26" s="1073"/>
    </row>
    <row r="27" spans="1:16" ht="15.75">
      <c r="A27" s="1409" t="s">
        <v>567</v>
      </c>
      <c r="B27" s="1409"/>
      <c r="C27" s="1409"/>
      <c r="D27" s="1409"/>
      <c r="E27" s="1409"/>
      <c r="F27" s="1409"/>
      <c r="G27" s="1409"/>
      <c r="H27" s="1409"/>
      <c r="I27" s="1409"/>
      <c r="J27" s="1409"/>
      <c r="K27" s="1409"/>
      <c r="L27" s="1409"/>
      <c r="M27" s="607"/>
      <c r="N27" s="607"/>
      <c r="O27" s="618"/>
      <c r="P27" s="618"/>
    </row>
    <row r="28" spans="1:16" ht="15.75">
      <c r="A28" s="617"/>
      <c r="B28" s="617"/>
      <c r="C28" s="607"/>
      <c r="D28" s="607"/>
      <c r="E28" s="607"/>
      <c r="F28" s="607"/>
      <c r="G28" s="607"/>
      <c r="H28" s="607"/>
      <c r="I28" s="607"/>
      <c r="J28" s="607"/>
      <c r="K28" s="607"/>
      <c r="L28" s="607"/>
      <c r="M28" s="607"/>
      <c r="N28" s="607"/>
      <c r="O28" s="618"/>
      <c r="P28" s="618"/>
    </row>
  </sheetData>
  <mergeCells count="13">
    <mergeCell ref="A3:B6"/>
    <mergeCell ref="O3:P6"/>
    <mergeCell ref="A10:A15"/>
    <mergeCell ref="P10:P15"/>
    <mergeCell ref="C4:E4"/>
    <mergeCell ref="F3:H3"/>
    <mergeCell ref="I3:K3"/>
    <mergeCell ref="L3:N3"/>
    <mergeCell ref="L4:N4"/>
    <mergeCell ref="F4:H4"/>
    <mergeCell ref="I4:K4"/>
    <mergeCell ref="C3:E3"/>
    <mergeCell ref="M2:N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dimension ref="A1:AI29"/>
  <sheetViews>
    <sheetView rightToLeft="1" topLeftCell="U10" workbookViewId="0">
      <selection activeCell="Q1" sqref="Q1:AI25"/>
    </sheetView>
  </sheetViews>
  <sheetFormatPr defaultRowHeight="12.75"/>
  <cols>
    <col min="6" max="6" width="12.28515625" customWidth="1"/>
    <col min="9" max="9" width="11.85546875" customWidth="1"/>
    <col min="12" max="12" width="11.7109375" customWidth="1"/>
    <col min="15" max="15" width="16.85546875" customWidth="1"/>
    <col min="22" max="22" width="10.42578125" customWidth="1"/>
    <col min="25" max="25" width="11.28515625" customWidth="1"/>
    <col min="28" max="28" width="10.42578125" customWidth="1"/>
    <col min="29" max="29" width="9.85546875" customWidth="1"/>
    <col min="31" max="31" width="10.28515625" customWidth="1"/>
    <col min="34" max="34" width="16" customWidth="1"/>
  </cols>
  <sheetData>
    <row r="1" spans="1:35" ht="18.75" thickBot="1">
      <c r="A1" s="1585" t="s">
        <v>1138</v>
      </c>
      <c r="B1" s="1585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1585" t="s">
        <v>1096</v>
      </c>
      <c r="O1" s="1585"/>
      <c r="P1" s="1410"/>
      <c r="Q1" s="1361" t="s">
        <v>1094</v>
      </c>
      <c r="R1" s="1361"/>
      <c r="S1" s="1361"/>
      <c r="T1" s="1361"/>
      <c r="U1" s="1361"/>
      <c r="V1" s="1361"/>
      <c r="W1" s="1361"/>
      <c r="X1" s="1361"/>
      <c r="Y1" s="1361"/>
      <c r="Z1" s="1361"/>
      <c r="AA1" s="1361"/>
      <c r="AB1" s="1361"/>
      <c r="AC1" s="1361"/>
      <c r="AD1" s="403"/>
      <c r="AE1" s="403"/>
      <c r="AF1" s="1325"/>
      <c r="AG1" s="1325"/>
      <c r="AH1" s="1325" t="s">
        <v>1096</v>
      </c>
      <c r="AI1" s="1325"/>
    </row>
    <row r="2" spans="1:35" ht="16.5" thickTop="1">
      <c r="A2" s="1430" t="s">
        <v>41</v>
      </c>
      <c r="B2" s="1430"/>
      <c r="C2" s="1581" t="s">
        <v>108</v>
      </c>
      <c r="D2" s="1581"/>
      <c r="E2" s="1581"/>
      <c r="F2" s="1581" t="s">
        <v>465</v>
      </c>
      <c r="G2" s="1581"/>
      <c r="H2" s="1581"/>
      <c r="I2" s="1581" t="s">
        <v>466</v>
      </c>
      <c r="J2" s="1581"/>
      <c r="K2" s="1581"/>
      <c r="L2" s="1581" t="s">
        <v>467</v>
      </c>
      <c r="M2" s="1581"/>
      <c r="N2" s="1581"/>
      <c r="O2" s="1430" t="s">
        <v>180</v>
      </c>
      <c r="P2" s="1430"/>
      <c r="Q2" s="1430" t="s">
        <v>41</v>
      </c>
      <c r="R2" s="1430"/>
      <c r="S2" s="1581" t="s">
        <v>116</v>
      </c>
      <c r="T2" s="1581"/>
      <c r="U2" s="1581"/>
      <c r="V2" s="1581" t="s">
        <v>468</v>
      </c>
      <c r="W2" s="1581"/>
      <c r="X2" s="1581"/>
      <c r="Y2" s="1581" t="s">
        <v>469</v>
      </c>
      <c r="Z2" s="1581"/>
      <c r="AA2" s="1581"/>
      <c r="AB2" s="1581" t="s">
        <v>570</v>
      </c>
      <c r="AC2" s="1581"/>
      <c r="AD2" s="1581"/>
      <c r="AE2" s="1581" t="s">
        <v>504</v>
      </c>
      <c r="AF2" s="1581"/>
      <c r="AG2" s="1581"/>
      <c r="AH2" s="1430" t="s">
        <v>180</v>
      </c>
      <c r="AI2" s="1430"/>
    </row>
    <row r="3" spans="1:35" ht="78.75" customHeight="1">
      <c r="A3" s="1431"/>
      <c r="B3" s="1431"/>
      <c r="C3" s="783" t="s">
        <v>470</v>
      </c>
      <c r="D3" s="783"/>
      <c r="E3" s="1419"/>
      <c r="F3" s="1435" t="s">
        <v>471</v>
      </c>
      <c r="G3" s="1435"/>
      <c r="H3" s="1435"/>
      <c r="I3" s="1435" t="s">
        <v>472</v>
      </c>
      <c r="J3" s="1435"/>
      <c r="K3" s="1435"/>
      <c r="L3" s="1435" t="s">
        <v>473</v>
      </c>
      <c r="M3" s="1435"/>
      <c r="N3" s="1435"/>
      <c r="O3" s="1431"/>
      <c r="P3" s="1431"/>
      <c r="Q3" s="1431"/>
      <c r="R3" s="1431"/>
      <c r="S3" s="1435" t="s">
        <v>474</v>
      </c>
      <c r="T3" s="1435"/>
      <c r="U3" s="1435"/>
      <c r="V3" s="1435" t="s">
        <v>475</v>
      </c>
      <c r="W3" s="1435"/>
      <c r="X3" s="1435"/>
      <c r="Y3" s="1435" t="s">
        <v>476</v>
      </c>
      <c r="Z3" s="1435"/>
      <c r="AA3" s="1435"/>
      <c r="AB3" s="1500" t="s">
        <v>602</v>
      </c>
      <c r="AC3" s="1500"/>
      <c r="AD3" s="1500"/>
      <c r="AE3" s="1500" t="s">
        <v>603</v>
      </c>
      <c r="AF3" s="1500"/>
      <c r="AG3" s="1500"/>
      <c r="AH3" s="1431"/>
      <c r="AI3" s="1431"/>
    </row>
    <row r="4" spans="1:35" ht="15.75">
      <c r="A4" s="1431"/>
      <c r="B4" s="1431"/>
      <c r="C4" s="397" t="s">
        <v>477</v>
      </c>
      <c r="D4" s="397" t="s">
        <v>478</v>
      </c>
      <c r="E4" s="397" t="s">
        <v>479</v>
      </c>
      <c r="F4" s="397" t="s">
        <v>477</v>
      </c>
      <c r="G4" s="397" t="s">
        <v>478</v>
      </c>
      <c r="H4" s="397" t="s">
        <v>479</v>
      </c>
      <c r="I4" s="397" t="s">
        <v>477</v>
      </c>
      <c r="J4" s="397" t="s">
        <v>478</v>
      </c>
      <c r="K4" s="397" t="s">
        <v>479</v>
      </c>
      <c r="L4" s="397" t="s">
        <v>477</v>
      </c>
      <c r="M4" s="397" t="s">
        <v>478</v>
      </c>
      <c r="N4" s="397" t="s">
        <v>479</v>
      </c>
      <c r="O4" s="1431"/>
      <c r="P4" s="1431"/>
      <c r="Q4" s="1431"/>
      <c r="R4" s="1431"/>
      <c r="S4" s="397" t="s">
        <v>477</v>
      </c>
      <c r="T4" s="397" t="s">
        <v>478</v>
      </c>
      <c r="U4" s="397" t="s">
        <v>479</v>
      </c>
      <c r="V4" s="397" t="s">
        <v>477</v>
      </c>
      <c r="W4" s="397" t="s">
        <v>478</v>
      </c>
      <c r="X4" s="397" t="s">
        <v>479</v>
      </c>
      <c r="Y4" s="397" t="s">
        <v>477</v>
      </c>
      <c r="Z4" s="397" t="s">
        <v>478</v>
      </c>
      <c r="AA4" s="397" t="s">
        <v>479</v>
      </c>
      <c r="AB4" s="397" t="s">
        <v>477</v>
      </c>
      <c r="AC4" s="397" t="s">
        <v>478</v>
      </c>
      <c r="AD4" s="397" t="s">
        <v>479</v>
      </c>
      <c r="AE4" s="397" t="s">
        <v>477</v>
      </c>
      <c r="AF4" s="397" t="s">
        <v>478</v>
      </c>
      <c r="AG4" s="397" t="s">
        <v>479</v>
      </c>
      <c r="AH4" s="1431"/>
      <c r="AI4" s="1431"/>
    </row>
    <row r="5" spans="1:35" ht="72" thickBot="1">
      <c r="A5" s="1477"/>
      <c r="B5" s="1477"/>
      <c r="C5" s="569" t="s">
        <v>480</v>
      </c>
      <c r="D5" s="569" t="s">
        <v>481</v>
      </c>
      <c r="E5" s="569" t="s">
        <v>482</v>
      </c>
      <c r="F5" s="569" t="s">
        <v>480</v>
      </c>
      <c r="G5" s="569" t="s">
        <v>481</v>
      </c>
      <c r="H5" s="569" t="s">
        <v>482</v>
      </c>
      <c r="I5" s="569" t="s">
        <v>480</v>
      </c>
      <c r="J5" s="569" t="s">
        <v>481</v>
      </c>
      <c r="K5" s="569" t="s">
        <v>482</v>
      </c>
      <c r="L5" s="569" t="s">
        <v>480</v>
      </c>
      <c r="M5" s="569" t="s">
        <v>481</v>
      </c>
      <c r="N5" s="569" t="s">
        <v>482</v>
      </c>
      <c r="O5" s="1477"/>
      <c r="P5" s="1477"/>
      <c r="Q5" s="1477"/>
      <c r="R5" s="1477"/>
      <c r="S5" s="569" t="s">
        <v>480</v>
      </c>
      <c r="T5" s="569" t="s">
        <v>481</v>
      </c>
      <c r="U5" s="569" t="s">
        <v>482</v>
      </c>
      <c r="V5" s="569" t="s">
        <v>480</v>
      </c>
      <c r="W5" s="569" t="s">
        <v>481</v>
      </c>
      <c r="X5" s="569" t="s">
        <v>482</v>
      </c>
      <c r="Y5" s="569" t="s">
        <v>480</v>
      </c>
      <c r="Z5" s="569" t="s">
        <v>481</v>
      </c>
      <c r="AA5" s="569" t="s">
        <v>482</v>
      </c>
      <c r="AB5" s="569" t="s">
        <v>480</v>
      </c>
      <c r="AC5" s="569" t="s">
        <v>481</v>
      </c>
      <c r="AD5" s="569" t="s">
        <v>482</v>
      </c>
      <c r="AE5" s="569" t="s">
        <v>480</v>
      </c>
      <c r="AF5" s="569" t="s">
        <v>481</v>
      </c>
      <c r="AG5" s="569" t="s">
        <v>482</v>
      </c>
      <c r="AH5" s="1477"/>
      <c r="AI5" s="1477"/>
    </row>
    <row r="6" spans="1:35" ht="15.75">
      <c r="A6" s="420" t="s">
        <v>54</v>
      </c>
      <c r="B6" s="420"/>
      <c r="C6" s="420">
        <v>1225</v>
      </c>
      <c r="D6" s="420">
        <v>1206</v>
      </c>
      <c r="E6" s="420">
        <f>C6-D6</f>
        <v>19</v>
      </c>
      <c r="F6" s="420">
        <v>74929</v>
      </c>
      <c r="G6" s="420">
        <v>63360</v>
      </c>
      <c r="H6" s="420">
        <f>F6-G6</f>
        <v>11569</v>
      </c>
      <c r="I6" s="420">
        <v>333359</v>
      </c>
      <c r="J6" s="420">
        <v>301331</v>
      </c>
      <c r="K6" s="420">
        <f>I6-J6</f>
        <v>32028</v>
      </c>
      <c r="L6" s="420">
        <v>14584</v>
      </c>
      <c r="M6" s="420">
        <v>14310</v>
      </c>
      <c r="N6" s="420">
        <f>L6-M6</f>
        <v>274</v>
      </c>
      <c r="O6" s="555"/>
      <c r="P6" s="556" t="s">
        <v>348</v>
      </c>
      <c r="Q6" s="420" t="s">
        <v>54</v>
      </c>
      <c r="R6" s="420"/>
      <c r="S6" s="897">
        <v>10205</v>
      </c>
      <c r="T6" s="897">
        <v>9755</v>
      </c>
      <c r="U6" s="897">
        <f>S6-T6</f>
        <v>450</v>
      </c>
      <c r="V6" s="897">
        <v>889</v>
      </c>
      <c r="W6" s="897">
        <v>879</v>
      </c>
      <c r="X6" s="897">
        <f>V6-W6</f>
        <v>10</v>
      </c>
      <c r="Y6" s="1003">
        <v>145</v>
      </c>
      <c r="Z6" s="1003">
        <v>165</v>
      </c>
      <c r="AA6" s="1003">
        <f>Y6-Z6</f>
        <v>-20</v>
      </c>
      <c r="AB6" s="1003">
        <v>97</v>
      </c>
      <c r="AC6" s="1003">
        <v>97</v>
      </c>
      <c r="AD6" s="1003">
        <f>AB6-AC6</f>
        <v>0</v>
      </c>
      <c r="AE6" s="1004">
        <v>3</v>
      </c>
      <c r="AF6" s="1004">
        <v>2</v>
      </c>
      <c r="AG6" s="1004">
        <f>AE6-AF6</f>
        <v>1</v>
      </c>
      <c r="AH6" s="1078" t="s">
        <v>449</v>
      </c>
      <c r="AI6" s="1078"/>
    </row>
    <row r="7" spans="1:35" ht="15.75">
      <c r="A7" s="414" t="s">
        <v>55</v>
      </c>
      <c r="B7" s="414"/>
      <c r="C7" s="420">
        <v>667</v>
      </c>
      <c r="D7" s="420">
        <v>655</v>
      </c>
      <c r="E7" s="420">
        <f t="shared" ref="E7:E14" si="0">C7-D7</f>
        <v>12</v>
      </c>
      <c r="F7" s="420">
        <v>35956</v>
      </c>
      <c r="G7" s="420">
        <v>35178</v>
      </c>
      <c r="H7" s="420">
        <f t="shared" ref="H7:H24" si="1">F7-G7</f>
        <v>778</v>
      </c>
      <c r="I7" s="420">
        <v>191168</v>
      </c>
      <c r="J7" s="420">
        <v>178302</v>
      </c>
      <c r="K7" s="420">
        <f t="shared" ref="K7:K24" si="2">I7-J7</f>
        <v>12866</v>
      </c>
      <c r="L7" s="414">
        <v>9530</v>
      </c>
      <c r="M7" s="414">
        <v>9120</v>
      </c>
      <c r="N7" s="420">
        <f t="shared" ref="N7:N24" si="3">L7-M7</f>
        <v>410</v>
      </c>
      <c r="O7" s="206"/>
      <c r="P7" s="558" t="s">
        <v>191</v>
      </c>
      <c r="Q7" s="414" t="s">
        <v>55</v>
      </c>
      <c r="R7" s="414"/>
      <c r="S7" s="557">
        <v>6324</v>
      </c>
      <c r="T7" s="557">
        <v>6106</v>
      </c>
      <c r="U7" s="897">
        <f t="shared" ref="U7:U24" si="4">S7-T7</f>
        <v>218</v>
      </c>
      <c r="V7" s="557">
        <v>412</v>
      </c>
      <c r="W7" s="557">
        <v>406</v>
      </c>
      <c r="X7" s="897">
        <f t="shared" ref="X7:X24" si="5">V7-W7</f>
        <v>6</v>
      </c>
      <c r="Y7" s="557">
        <v>210</v>
      </c>
      <c r="Z7" s="557">
        <v>208</v>
      </c>
      <c r="AA7" s="557">
        <f t="shared" ref="AA7:AA24" si="6">Y7-Z7</f>
        <v>2</v>
      </c>
      <c r="AB7" s="557">
        <v>1</v>
      </c>
      <c r="AC7" s="557">
        <v>1</v>
      </c>
      <c r="AD7" s="557">
        <f t="shared" ref="AD7:AD24" si="7">AB7-AC7</f>
        <v>0</v>
      </c>
      <c r="AE7" s="547">
        <v>3</v>
      </c>
      <c r="AF7" s="547">
        <v>3</v>
      </c>
      <c r="AG7" s="547">
        <f t="shared" ref="AG7:AG24" si="8">AE7-AF7</f>
        <v>0</v>
      </c>
      <c r="AH7" s="1077" t="s">
        <v>191</v>
      </c>
      <c r="AI7" s="1077"/>
    </row>
    <row r="8" spans="1:35" ht="15.75">
      <c r="A8" s="414" t="s">
        <v>483</v>
      </c>
      <c r="B8" s="414"/>
      <c r="C8" s="420">
        <v>917</v>
      </c>
      <c r="D8" s="420">
        <v>910</v>
      </c>
      <c r="E8" s="420">
        <f t="shared" si="0"/>
        <v>7</v>
      </c>
      <c r="F8" s="420">
        <v>51393</v>
      </c>
      <c r="G8" s="420">
        <v>49503</v>
      </c>
      <c r="H8" s="420">
        <f t="shared" si="1"/>
        <v>1890</v>
      </c>
      <c r="I8" s="420">
        <v>281346</v>
      </c>
      <c r="J8" s="420">
        <v>264973</v>
      </c>
      <c r="K8" s="420">
        <f t="shared" si="2"/>
        <v>16373</v>
      </c>
      <c r="L8" s="414">
        <v>18154</v>
      </c>
      <c r="M8" s="414">
        <v>18110</v>
      </c>
      <c r="N8" s="420">
        <f t="shared" si="3"/>
        <v>44</v>
      </c>
      <c r="O8" s="206"/>
      <c r="P8" s="558" t="s">
        <v>484</v>
      </c>
      <c r="Q8" s="414" t="s">
        <v>483</v>
      </c>
      <c r="R8" s="414"/>
      <c r="S8" s="557">
        <v>8701</v>
      </c>
      <c r="T8" s="557">
        <v>7958</v>
      </c>
      <c r="U8" s="897">
        <f t="shared" si="4"/>
        <v>743</v>
      </c>
      <c r="V8" s="557">
        <v>728</v>
      </c>
      <c r="W8" s="557">
        <v>723</v>
      </c>
      <c r="X8" s="897">
        <f t="shared" si="5"/>
        <v>5</v>
      </c>
      <c r="Y8" s="557">
        <v>776</v>
      </c>
      <c r="Z8" s="557">
        <v>757</v>
      </c>
      <c r="AA8" s="557">
        <f t="shared" si="6"/>
        <v>19</v>
      </c>
      <c r="AB8" s="557">
        <v>19</v>
      </c>
      <c r="AC8" s="557">
        <v>20</v>
      </c>
      <c r="AD8" s="557">
        <f t="shared" si="7"/>
        <v>-1</v>
      </c>
      <c r="AE8" s="547">
        <v>0</v>
      </c>
      <c r="AF8" s="547">
        <v>0</v>
      </c>
      <c r="AG8" s="547">
        <f t="shared" si="8"/>
        <v>0</v>
      </c>
      <c r="AH8" s="1077" t="s">
        <v>192</v>
      </c>
      <c r="AI8" s="1077"/>
    </row>
    <row r="9" spans="1:35" ht="21" customHeight="1">
      <c r="A9" s="1562" t="s">
        <v>505</v>
      </c>
      <c r="B9" s="414" t="s">
        <v>485</v>
      </c>
      <c r="C9" s="420">
        <v>391</v>
      </c>
      <c r="D9" s="420">
        <v>389</v>
      </c>
      <c r="E9" s="420">
        <f t="shared" si="0"/>
        <v>2</v>
      </c>
      <c r="F9" s="420">
        <v>42558</v>
      </c>
      <c r="G9" s="420">
        <v>41615</v>
      </c>
      <c r="H9" s="420">
        <f t="shared" si="1"/>
        <v>943</v>
      </c>
      <c r="I9" s="420">
        <v>232136</v>
      </c>
      <c r="J9" s="420">
        <v>223272</v>
      </c>
      <c r="K9" s="420">
        <f t="shared" si="2"/>
        <v>8864</v>
      </c>
      <c r="L9" s="414">
        <v>11702</v>
      </c>
      <c r="M9" s="414">
        <v>11938</v>
      </c>
      <c r="N9" s="420">
        <f t="shared" si="3"/>
        <v>-236</v>
      </c>
      <c r="O9" s="559" t="s">
        <v>486</v>
      </c>
      <c r="P9" s="1589" t="s">
        <v>179</v>
      </c>
      <c r="Q9" s="1562" t="s">
        <v>505</v>
      </c>
      <c r="R9" s="414" t="s">
        <v>485</v>
      </c>
      <c r="S9" s="557">
        <v>5468</v>
      </c>
      <c r="T9" s="557">
        <v>5385</v>
      </c>
      <c r="U9" s="897">
        <f t="shared" si="4"/>
        <v>83</v>
      </c>
      <c r="V9" s="557">
        <v>247</v>
      </c>
      <c r="W9" s="557">
        <v>242</v>
      </c>
      <c r="X9" s="897">
        <f t="shared" si="5"/>
        <v>5</v>
      </c>
      <c r="Y9" s="557">
        <v>260</v>
      </c>
      <c r="Z9" s="557">
        <v>261</v>
      </c>
      <c r="AA9" s="557">
        <f t="shared" si="6"/>
        <v>-1</v>
      </c>
      <c r="AB9" s="557">
        <v>0</v>
      </c>
      <c r="AC9" s="557">
        <v>0</v>
      </c>
      <c r="AD9" s="557">
        <f t="shared" si="7"/>
        <v>0</v>
      </c>
      <c r="AE9" s="547">
        <v>1</v>
      </c>
      <c r="AF9" s="547">
        <v>1</v>
      </c>
      <c r="AG9" s="547">
        <f t="shared" si="8"/>
        <v>0</v>
      </c>
      <c r="AH9" s="204" t="s">
        <v>453</v>
      </c>
      <c r="AI9" s="1441" t="s">
        <v>179</v>
      </c>
    </row>
    <row r="10" spans="1:35" ht="15.75">
      <c r="A10" s="1563"/>
      <c r="B10" s="414" t="s">
        <v>333</v>
      </c>
      <c r="C10" s="420">
        <v>550</v>
      </c>
      <c r="D10" s="420">
        <v>535</v>
      </c>
      <c r="E10" s="420">
        <f t="shared" si="0"/>
        <v>15</v>
      </c>
      <c r="F10" s="420">
        <v>80705</v>
      </c>
      <c r="G10" s="420">
        <v>77896</v>
      </c>
      <c r="H10" s="420">
        <f t="shared" si="1"/>
        <v>2809</v>
      </c>
      <c r="I10" s="420">
        <v>438291</v>
      </c>
      <c r="J10" s="420">
        <v>417731</v>
      </c>
      <c r="K10" s="420">
        <f t="shared" si="2"/>
        <v>20560</v>
      </c>
      <c r="L10" s="414">
        <v>12880</v>
      </c>
      <c r="M10" s="414">
        <v>12944</v>
      </c>
      <c r="N10" s="420">
        <f t="shared" si="3"/>
        <v>-64</v>
      </c>
      <c r="O10" s="559" t="s">
        <v>487</v>
      </c>
      <c r="P10" s="1590"/>
      <c r="Q10" s="1563"/>
      <c r="R10" s="414" t="s">
        <v>333</v>
      </c>
      <c r="S10" s="557">
        <v>8571</v>
      </c>
      <c r="T10" s="557">
        <v>8299</v>
      </c>
      <c r="U10" s="897">
        <f t="shared" si="4"/>
        <v>272</v>
      </c>
      <c r="V10" s="557">
        <v>369</v>
      </c>
      <c r="W10" s="557">
        <v>365</v>
      </c>
      <c r="X10" s="897">
        <f t="shared" si="5"/>
        <v>4</v>
      </c>
      <c r="Y10" s="557">
        <v>149</v>
      </c>
      <c r="Z10" s="557">
        <v>143</v>
      </c>
      <c r="AA10" s="557">
        <f t="shared" si="6"/>
        <v>6</v>
      </c>
      <c r="AB10" s="557">
        <v>0</v>
      </c>
      <c r="AC10" s="557">
        <v>0</v>
      </c>
      <c r="AD10" s="557">
        <f t="shared" si="7"/>
        <v>0</v>
      </c>
      <c r="AE10" s="547">
        <v>0</v>
      </c>
      <c r="AF10" s="547">
        <v>1</v>
      </c>
      <c r="AG10" s="547">
        <f t="shared" si="8"/>
        <v>-1</v>
      </c>
      <c r="AH10" s="204" t="s">
        <v>454</v>
      </c>
      <c r="AI10" s="1442"/>
    </row>
    <row r="11" spans="1:35" ht="15.75">
      <c r="A11" s="1563"/>
      <c r="B11" s="414" t="s">
        <v>332</v>
      </c>
      <c r="C11" s="420">
        <v>351</v>
      </c>
      <c r="D11" s="420">
        <v>345</v>
      </c>
      <c r="E11" s="420">
        <f t="shared" si="0"/>
        <v>6</v>
      </c>
      <c r="F11" s="420">
        <v>36482</v>
      </c>
      <c r="G11" s="420">
        <v>36597</v>
      </c>
      <c r="H11" s="420">
        <f t="shared" si="1"/>
        <v>-115</v>
      </c>
      <c r="I11" s="420">
        <v>200887</v>
      </c>
      <c r="J11" s="420">
        <v>196856</v>
      </c>
      <c r="K11" s="420">
        <f t="shared" si="2"/>
        <v>4031</v>
      </c>
      <c r="L11" s="414">
        <v>7818</v>
      </c>
      <c r="M11" s="414">
        <v>8008</v>
      </c>
      <c r="N11" s="420">
        <f t="shared" si="3"/>
        <v>-190</v>
      </c>
      <c r="O11" s="559" t="s">
        <v>488</v>
      </c>
      <c r="P11" s="1590"/>
      <c r="Q11" s="1563"/>
      <c r="R11" s="414" t="s">
        <v>332</v>
      </c>
      <c r="S11" s="557">
        <v>4966</v>
      </c>
      <c r="T11" s="557">
        <v>4953</v>
      </c>
      <c r="U11" s="897">
        <f t="shared" si="4"/>
        <v>13</v>
      </c>
      <c r="V11" s="557">
        <v>226</v>
      </c>
      <c r="W11" s="557">
        <v>224</v>
      </c>
      <c r="X11" s="897">
        <f t="shared" si="5"/>
        <v>2</v>
      </c>
      <c r="Y11" s="557">
        <v>160</v>
      </c>
      <c r="Z11" s="557">
        <v>162</v>
      </c>
      <c r="AA11" s="557">
        <f t="shared" si="6"/>
        <v>-2</v>
      </c>
      <c r="AB11" s="557">
        <v>0</v>
      </c>
      <c r="AC11" s="557">
        <v>0</v>
      </c>
      <c r="AD11" s="557">
        <f t="shared" si="7"/>
        <v>0</v>
      </c>
      <c r="AE11" s="547">
        <v>0</v>
      </c>
      <c r="AF11" s="547">
        <v>0</v>
      </c>
      <c r="AG11" s="547">
        <f t="shared" si="8"/>
        <v>0</v>
      </c>
      <c r="AH11" s="204" t="s">
        <v>455</v>
      </c>
      <c r="AI11" s="1442"/>
    </row>
    <row r="12" spans="1:35" ht="15.75">
      <c r="A12" s="1563"/>
      <c r="B12" s="414" t="s">
        <v>316</v>
      </c>
      <c r="C12" s="420">
        <v>295</v>
      </c>
      <c r="D12" s="420">
        <v>287</v>
      </c>
      <c r="E12" s="420">
        <f t="shared" si="0"/>
        <v>8</v>
      </c>
      <c r="F12" s="420">
        <v>28616</v>
      </c>
      <c r="G12" s="420">
        <v>29560</v>
      </c>
      <c r="H12" s="420">
        <f t="shared" si="1"/>
        <v>-944</v>
      </c>
      <c r="I12" s="420">
        <v>148516</v>
      </c>
      <c r="J12" s="420">
        <v>146542</v>
      </c>
      <c r="K12" s="420">
        <f t="shared" si="2"/>
        <v>1974</v>
      </c>
      <c r="L12" s="414">
        <v>9874</v>
      </c>
      <c r="M12" s="414">
        <v>9877</v>
      </c>
      <c r="N12" s="420">
        <f t="shared" si="3"/>
        <v>-3</v>
      </c>
      <c r="O12" s="559" t="s">
        <v>489</v>
      </c>
      <c r="P12" s="1590"/>
      <c r="Q12" s="1563"/>
      <c r="R12" s="414" t="s">
        <v>316</v>
      </c>
      <c r="S12" s="557">
        <v>3670</v>
      </c>
      <c r="T12" s="557">
        <v>3593</v>
      </c>
      <c r="U12" s="897">
        <f t="shared" si="4"/>
        <v>77</v>
      </c>
      <c r="V12" s="557">
        <v>253</v>
      </c>
      <c r="W12" s="557">
        <v>248</v>
      </c>
      <c r="X12" s="897">
        <f t="shared" si="5"/>
        <v>5</v>
      </c>
      <c r="Y12" s="557">
        <v>169</v>
      </c>
      <c r="Z12" s="557">
        <v>162</v>
      </c>
      <c r="AA12" s="557">
        <f t="shared" si="6"/>
        <v>7</v>
      </c>
      <c r="AB12" s="557">
        <v>0</v>
      </c>
      <c r="AC12" s="557">
        <v>0</v>
      </c>
      <c r="AD12" s="557">
        <f t="shared" si="7"/>
        <v>0</v>
      </c>
      <c r="AE12" s="547">
        <v>0</v>
      </c>
      <c r="AF12" s="547">
        <v>0</v>
      </c>
      <c r="AG12" s="547">
        <f t="shared" si="8"/>
        <v>0</v>
      </c>
      <c r="AH12" s="204" t="s">
        <v>456</v>
      </c>
      <c r="AI12" s="1442"/>
    </row>
    <row r="13" spans="1:35" ht="15.75">
      <c r="A13" s="1563"/>
      <c r="B13" s="414" t="s">
        <v>317</v>
      </c>
      <c r="C13" s="420">
        <v>530</v>
      </c>
      <c r="D13" s="420">
        <v>528</v>
      </c>
      <c r="E13" s="420">
        <f t="shared" si="0"/>
        <v>2</v>
      </c>
      <c r="F13" s="420">
        <v>50500</v>
      </c>
      <c r="G13" s="420">
        <v>51435</v>
      </c>
      <c r="H13" s="420">
        <f t="shared" si="1"/>
        <v>-935</v>
      </c>
      <c r="I13" s="420">
        <v>273897</v>
      </c>
      <c r="J13" s="420">
        <v>261531</v>
      </c>
      <c r="K13" s="420">
        <f t="shared" si="2"/>
        <v>12366</v>
      </c>
      <c r="L13" s="414">
        <v>13821</v>
      </c>
      <c r="M13" s="414">
        <v>14035</v>
      </c>
      <c r="N13" s="420">
        <f t="shared" si="3"/>
        <v>-214</v>
      </c>
      <c r="O13" s="559" t="s">
        <v>490</v>
      </c>
      <c r="P13" s="1590"/>
      <c r="Q13" s="1563"/>
      <c r="R13" s="414" t="s">
        <v>317</v>
      </c>
      <c r="S13" s="557">
        <v>6924</v>
      </c>
      <c r="T13" s="557">
        <v>6821</v>
      </c>
      <c r="U13" s="897">
        <f t="shared" si="4"/>
        <v>103</v>
      </c>
      <c r="V13" s="557">
        <v>386</v>
      </c>
      <c r="W13" s="557">
        <v>383</v>
      </c>
      <c r="X13" s="897">
        <f t="shared" si="5"/>
        <v>3</v>
      </c>
      <c r="Y13" s="557">
        <v>243</v>
      </c>
      <c r="Z13" s="557">
        <v>231</v>
      </c>
      <c r="AA13" s="557">
        <f t="shared" si="6"/>
        <v>12</v>
      </c>
      <c r="AB13" s="557">
        <v>0</v>
      </c>
      <c r="AC13" s="557">
        <v>0</v>
      </c>
      <c r="AD13" s="557">
        <f t="shared" si="7"/>
        <v>0</v>
      </c>
      <c r="AE13" s="547">
        <v>0</v>
      </c>
      <c r="AF13" s="547">
        <v>0</v>
      </c>
      <c r="AG13" s="547">
        <f t="shared" si="8"/>
        <v>0</v>
      </c>
      <c r="AH13" s="204" t="s">
        <v>457</v>
      </c>
      <c r="AI13" s="1442"/>
    </row>
    <row r="14" spans="1:35" ht="15.75">
      <c r="A14" s="1565"/>
      <c r="B14" s="414" t="s">
        <v>491</v>
      </c>
      <c r="C14" s="420">
        <v>299</v>
      </c>
      <c r="D14" s="420">
        <v>290</v>
      </c>
      <c r="E14" s="420">
        <f t="shared" si="0"/>
        <v>9</v>
      </c>
      <c r="F14" s="420">
        <v>36732</v>
      </c>
      <c r="G14" s="420">
        <v>36420</v>
      </c>
      <c r="H14" s="420">
        <f t="shared" si="1"/>
        <v>312</v>
      </c>
      <c r="I14" s="420">
        <v>201167</v>
      </c>
      <c r="J14" s="420">
        <v>191313</v>
      </c>
      <c r="K14" s="420">
        <f t="shared" si="2"/>
        <v>9854</v>
      </c>
      <c r="L14" s="483">
        <v>8911</v>
      </c>
      <c r="M14" s="483">
        <v>9124</v>
      </c>
      <c r="N14" s="420">
        <f t="shared" si="3"/>
        <v>-213</v>
      </c>
      <c r="O14" s="559" t="s">
        <v>492</v>
      </c>
      <c r="P14" s="1591"/>
      <c r="Q14" s="1565"/>
      <c r="R14" s="414" t="s">
        <v>491</v>
      </c>
      <c r="S14" s="560">
        <v>4747</v>
      </c>
      <c r="T14" s="560">
        <v>4671</v>
      </c>
      <c r="U14" s="897">
        <f t="shared" si="4"/>
        <v>76</v>
      </c>
      <c r="V14" s="560">
        <v>255</v>
      </c>
      <c r="W14" s="1005">
        <v>252</v>
      </c>
      <c r="X14" s="897">
        <f t="shared" si="5"/>
        <v>3</v>
      </c>
      <c r="Y14" s="557">
        <v>197</v>
      </c>
      <c r="Z14" s="557">
        <v>196</v>
      </c>
      <c r="AA14" s="557">
        <f t="shared" si="6"/>
        <v>1</v>
      </c>
      <c r="AB14" s="557">
        <v>0</v>
      </c>
      <c r="AC14" s="557">
        <v>0</v>
      </c>
      <c r="AD14" s="557">
        <f t="shared" si="7"/>
        <v>0</v>
      </c>
      <c r="AE14" s="547">
        <v>2</v>
      </c>
      <c r="AF14" s="547">
        <v>2</v>
      </c>
      <c r="AG14" s="547">
        <f t="shared" si="8"/>
        <v>0</v>
      </c>
      <c r="AH14" s="204" t="s">
        <v>458</v>
      </c>
      <c r="AI14" s="1443"/>
    </row>
    <row r="15" spans="1:35" ht="18">
      <c r="A15" s="414" t="s">
        <v>64</v>
      </c>
      <c r="B15" s="414"/>
      <c r="C15" s="414" t="s">
        <v>506</v>
      </c>
      <c r="D15" s="414" t="s">
        <v>506</v>
      </c>
      <c r="E15" s="414" t="s">
        <v>506</v>
      </c>
      <c r="F15" s="414" t="s">
        <v>506</v>
      </c>
      <c r="G15" s="414" t="s">
        <v>506</v>
      </c>
      <c r="H15" s="414" t="s">
        <v>506</v>
      </c>
      <c r="I15" s="414" t="s">
        <v>506</v>
      </c>
      <c r="J15" s="414" t="s">
        <v>506</v>
      </c>
      <c r="K15" s="414" t="s">
        <v>506</v>
      </c>
      <c r="L15" s="414" t="s">
        <v>506</v>
      </c>
      <c r="M15" s="414" t="s">
        <v>506</v>
      </c>
      <c r="N15" s="414" t="s">
        <v>506</v>
      </c>
      <c r="O15" s="561"/>
      <c r="P15" s="558" t="s">
        <v>493</v>
      </c>
      <c r="Q15" s="414" t="s">
        <v>64</v>
      </c>
      <c r="R15" s="568"/>
      <c r="S15" s="1006" t="s">
        <v>506</v>
      </c>
      <c r="T15" s="1006" t="s">
        <v>506</v>
      </c>
      <c r="U15" s="1006" t="s">
        <v>506</v>
      </c>
      <c r="V15" s="1006" t="s">
        <v>506</v>
      </c>
      <c r="W15" s="1006" t="s">
        <v>506</v>
      </c>
      <c r="X15" s="1006" t="s">
        <v>506</v>
      </c>
      <c r="Y15" s="1006">
        <v>38</v>
      </c>
      <c r="Z15" s="1006" t="s">
        <v>506</v>
      </c>
      <c r="AA15" s="1006" t="s">
        <v>506</v>
      </c>
      <c r="AB15" s="1006" t="s">
        <v>506</v>
      </c>
      <c r="AC15" s="1006" t="s">
        <v>506</v>
      </c>
      <c r="AD15" s="1006" t="s">
        <v>506</v>
      </c>
      <c r="AE15" s="1006" t="s">
        <v>506</v>
      </c>
      <c r="AF15" s="1006" t="s">
        <v>506</v>
      </c>
      <c r="AG15" s="1006" t="s">
        <v>506</v>
      </c>
      <c r="AH15" s="1077" t="s">
        <v>367</v>
      </c>
      <c r="AI15" s="1077"/>
    </row>
    <row r="16" spans="1:35" ht="15.75">
      <c r="A16" s="420" t="s">
        <v>65</v>
      </c>
      <c r="B16" s="414"/>
      <c r="C16" s="420">
        <v>898</v>
      </c>
      <c r="D16" s="420">
        <v>894</v>
      </c>
      <c r="E16" s="420">
        <f t="shared" ref="E16:E24" si="9">C16-D16</f>
        <v>4</v>
      </c>
      <c r="F16" s="420">
        <v>66886</v>
      </c>
      <c r="G16" s="420">
        <v>65519</v>
      </c>
      <c r="H16" s="420">
        <f t="shared" si="1"/>
        <v>1367</v>
      </c>
      <c r="I16" s="420">
        <v>393245</v>
      </c>
      <c r="J16" s="420">
        <v>383236</v>
      </c>
      <c r="K16" s="420">
        <f t="shared" si="2"/>
        <v>10009</v>
      </c>
      <c r="L16" s="414">
        <v>17685</v>
      </c>
      <c r="M16" s="414">
        <v>18310</v>
      </c>
      <c r="N16" s="420">
        <f t="shared" si="3"/>
        <v>-625</v>
      </c>
      <c r="O16" s="206"/>
      <c r="P16" s="558" t="s">
        <v>494</v>
      </c>
      <c r="Q16" s="420" t="s">
        <v>65</v>
      </c>
      <c r="R16" s="414"/>
      <c r="S16" s="557">
        <v>9691</v>
      </c>
      <c r="T16" s="557">
        <v>9597</v>
      </c>
      <c r="U16" s="897">
        <f t="shared" si="4"/>
        <v>94</v>
      </c>
      <c r="V16" s="557">
        <v>627</v>
      </c>
      <c r="W16" s="557">
        <v>623</v>
      </c>
      <c r="X16" s="897">
        <f t="shared" si="5"/>
        <v>4</v>
      </c>
      <c r="Y16" s="557">
        <v>686</v>
      </c>
      <c r="Z16" s="557">
        <v>688</v>
      </c>
      <c r="AA16" s="557">
        <f t="shared" si="6"/>
        <v>-2</v>
      </c>
      <c r="AB16" s="557">
        <v>0</v>
      </c>
      <c r="AC16" s="557">
        <v>0</v>
      </c>
      <c r="AD16" s="557">
        <f t="shared" si="7"/>
        <v>0</v>
      </c>
      <c r="AE16" s="547">
        <v>0</v>
      </c>
      <c r="AF16" s="547">
        <v>0</v>
      </c>
      <c r="AG16" s="547">
        <f t="shared" si="8"/>
        <v>0</v>
      </c>
      <c r="AH16" s="1077" t="s">
        <v>199</v>
      </c>
      <c r="AI16" s="1077"/>
    </row>
    <row r="17" spans="1:35" ht="15.75">
      <c r="A17" s="414" t="s">
        <v>113</v>
      </c>
      <c r="B17" s="414"/>
      <c r="C17" s="420">
        <v>546</v>
      </c>
      <c r="D17" s="420">
        <v>534</v>
      </c>
      <c r="E17" s="420">
        <f t="shared" si="9"/>
        <v>12</v>
      </c>
      <c r="F17" s="420">
        <v>42212</v>
      </c>
      <c r="G17" s="420">
        <v>40232</v>
      </c>
      <c r="H17" s="420">
        <f t="shared" si="1"/>
        <v>1980</v>
      </c>
      <c r="I17" s="420">
        <v>255186</v>
      </c>
      <c r="J17" s="420">
        <v>252074</v>
      </c>
      <c r="K17" s="420">
        <f t="shared" si="2"/>
        <v>3112</v>
      </c>
      <c r="L17" s="414">
        <v>12248</v>
      </c>
      <c r="M17" s="414">
        <v>12487</v>
      </c>
      <c r="N17" s="420">
        <f t="shared" si="3"/>
        <v>-239</v>
      </c>
      <c r="O17" s="206"/>
      <c r="P17" s="558" t="s">
        <v>495</v>
      </c>
      <c r="Q17" s="414" t="s">
        <v>113</v>
      </c>
      <c r="R17" s="414"/>
      <c r="S17" s="557">
        <v>6506</v>
      </c>
      <c r="T17" s="557">
        <v>6365</v>
      </c>
      <c r="U17" s="897">
        <f t="shared" si="4"/>
        <v>141</v>
      </c>
      <c r="V17" s="557">
        <v>308</v>
      </c>
      <c r="W17" s="557">
        <v>302</v>
      </c>
      <c r="X17" s="897">
        <f t="shared" si="5"/>
        <v>6</v>
      </c>
      <c r="Y17" s="557">
        <v>469</v>
      </c>
      <c r="Z17" s="557">
        <v>462</v>
      </c>
      <c r="AA17" s="557">
        <f t="shared" si="6"/>
        <v>7</v>
      </c>
      <c r="AB17" s="557">
        <v>0</v>
      </c>
      <c r="AC17" s="557">
        <v>0</v>
      </c>
      <c r="AD17" s="557">
        <f t="shared" si="7"/>
        <v>0</v>
      </c>
      <c r="AE17" s="547">
        <v>1</v>
      </c>
      <c r="AF17" s="547">
        <v>1</v>
      </c>
      <c r="AG17" s="547">
        <f t="shared" si="8"/>
        <v>0</v>
      </c>
      <c r="AH17" s="1077" t="s">
        <v>200</v>
      </c>
      <c r="AI17" s="1077"/>
    </row>
    <row r="18" spans="1:35" ht="15.75">
      <c r="A18" s="414" t="s">
        <v>67</v>
      </c>
      <c r="B18" s="414"/>
      <c r="C18" s="420">
        <v>630</v>
      </c>
      <c r="D18" s="420">
        <v>626</v>
      </c>
      <c r="E18" s="420">
        <f t="shared" si="9"/>
        <v>4</v>
      </c>
      <c r="F18" s="420">
        <v>49234</v>
      </c>
      <c r="G18" s="420">
        <v>48246</v>
      </c>
      <c r="H18" s="420">
        <f t="shared" si="1"/>
        <v>988</v>
      </c>
      <c r="I18" s="420">
        <v>289552</v>
      </c>
      <c r="J18" s="420">
        <v>282790</v>
      </c>
      <c r="K18" s="420">
        <f t="shared" si="2"/>
        <v>6762</v>
      </c>
      <c r="L18" s="414">
        <v>12303</v>
      </c>
      <c r="M18" s="414">
        <v>12348</v>
      </c>
      <c r="N18" s="420">
        <f t="shared" si="3"/>
        <v>-45</v>
      </c>
      <c r="O18" s="206"/>
      <c r="P18" s="558" t="s">
        <v>496</v>
      </c>
      <c r="Q18" s="414" t="s">
        <v>67</v>
      </c>
      <c r="R18" s="414"/>
      <c r="S18" s="557">
        <v>7604</v>
      </c>
      <c r="T18" s="557">
        <v>7553</v>
      </c>
      <c r="U18" s="897">
        <f t="shared" si="4"/>
        <v>51</v>
      </c>
      <c r="V18" s="557">
        <v>414</v>
      </c>
      <c r="W18" s="557">
        <v>409</v>
      </c>
      <c r="X18" s="897">
        <f t="shared" si="5"/>
        <v>5</v>
      </c>
      <c r="Y18" s="557">
        <v>489</v>
      </c>
      <c r="Z18" s="557">
        <v>480</v>
      </c>
      <c r="AA18" s="557">
        <f t="shared" si="6"/>
        <v>9</v>
      </c>
      <c r="AB18" s="557">
        <v>0</v>
      </c>
      <c r="AC18" s="557">
        <v>0</v>
      </c>
      <c r="AD18" s="557">
        <f t="shared" si="7"/>
        <v>0</v>
      </c>
      <c r="AE18" s="547">
        <v>0</v>
      </c>
      <c r="AF18" s="547">
        <v>0</v>
      </c>
      <c r="AG18" s="547">
        <f t="shared" si="8"/>
        <v>0</v>
      </c>
      <c r="AH18" s="1077" t="s">
        <v>450</v>
      </c>
      <c r="AI18" s="1077"/>
    </row>
    <row r="19" spans="1:35" ht="15.75">
      <c r="A19" s="420" t="s">
        <v>137</v>
      </c>
      <c r="B19" s="414"/>
      <c r="C19" s="420">
        <v>721</v>
      </c>
      <c r="D19" s="420">
        <v>707</v>
      </c>
      <c r="E19" s="420">
        <f t="shared" si="9"/>
        <v>14</v>
      </c>
      <c r="F19" s="420">
        <v>44969</v>
      </c>
      <c r="G19" s="420">
        <v>41396</v>
      </c>
      <c r="H19" s="420">
        <f t="shared" si="1"/>
        <v>3573</v>
      </c>
      <c r="I19" s="420">
        <v>244933</v>
      </c>
      <c r="J19" s="420">
        <v>239088</v>
      </c>
      <c r="K19" s="420">
        <f t="shared" si="2"/>
        <v>5845</v>
      </c>
      <c r="L19" s="414">
        <v>13139</v>
      </c>
      <c r="M19" s="414">
        <v>13478</v>
      </c>
      <c r="N19" s="420">
        <f t="shared" si="3"/>
        <v>-339</v>
      </c>
      <c r="O19" s="206"/>
      <c r="P19" s="558" t="s">
        <v>497</v>
      </c>
      <c r="Q19" s="420" t="s">
        <v>137</v>
      </c>
      <c r="R19" s="414"/>
      <c r="S19" s="557">
        <v>6752</v>
      </c>
      <c r="T19" s="557">
        <v>6712</v>
      </c>
      <c r="U19" s="897">
        <f t="shared" si="4"/>
        <v>40</v>
      </c>
      <c r="V19" s="557">
        <v>537</v>
      </c>
      <c r="W19" s="557">
        <v>529</v>
      </c>
      <c r="X19" s="897">
        <f t="shared" si="5"/>
        <v>8</v>
      </c>
      <c r="Y19" s="557">
        <v>307</v>
      </c>
      <c r="Z19" s="557">
        <v>245</v>
      </c>
      <c r="AA19" s="557">
        <f t="shared" si="6"/>
        <v>62</v>
      </c>
      <c r="AB19" s="557">
        <v>0</v>
      </c>
      <c r="AC19" s="557">
        <v>0</v>
      </c>
      <c r="AD19" s="557">
        <f t="shared" si="7"/>
        <v>0</v>
      </c>
      <c r="AE19" s="547">
        <v>0</v>
      </c>
      <c r="AF19" s="547">
        <v>0</v>
      </c>
      <c r="AG19" s="547">
        <f t="shared" si="8"/>
        <v>0</v>
      </c>
      <c r="AH19" s="1077" t="s">
        <v>451</v>
      </c>
      <c r="AI19" s="1077"/>
    </row>
    <row r="20" spans="1:35" ht="15.75">
      <c r="A20" s="414" t="s">
        <v>69</v>
      </c>
      <c r="B20" s="414"/>
      <c r="C20" s="420">
        <v>513</v>
      </c>
      <c r="D20" s="420">
        <v>506</v>
      </c>
      <c r="E20" s="420">
        <f t="shared" si="9"/>
        <v>7</v>
      </c>
      <c r="F20" s="420">
        <v>26072</v>
      </c>
      <c r="G20" s="420">
        <v>25555</v>
      </c>
      <c r="H20" s="420">
        <f t="shared" si="1"/>
        <v>517</v>
      </c>
      <c r="I20" s="420">
        <v>159954</v>
      </c>
      <c r="J20" s="420">
        <v>151574</v>
      </c>
      <c r="K20" s="420">
        <f t="shared" si="2"/>
        <v>8380</v>
      </c>
      <c r="L20" s="414">
        <v>7571</v>
      </c>
      <c r="M20" s="414">
        <v>7624</v>
      </c>
      <c r="N20" s="420">
        <f t="shared" si="3"/>
        <v>-53</v>
      </c>
      <c r="O20" s="206"/>
      <c r="P20" s="558" t="s">
        <v>498</v>
      </c>
      <c r="Q20" s="414" t="s">
        <v>69</v>
      </c>
      <c r="R20" s="414"/>
      <c r="S20" s="557">
        <v>4713</v>
      </c>
      <c r="T20" s="557">
        <v>4668</v>
      </c>
      <c r="U20" s="897">
        <f t="shared" si="4"/>
        <v>45</v>
      </c>
      <c r="V20" s="557">
        <v>403</v>
      </c>
      <c r="W20" s="557">
        <v>392</v>
      </c>
      <c r="X20" s="897">
        <f t="shared" si="5"/>
        <v>11</v>
      </c>
      <c r="Y20" s="557">
        <v>461</v>
      </c>
      <c r="Z20" s="557">
        <v>450</v>
      </c>
      <c r="AA20" s="557">
        <f t="shared" si="6"/>
        <v>11</v>
      </c>
      <c r="AB20" s="557">
        <v>0</v>
      </c>
      <c r="AC20" s="557">
        <v>0</v>
      </c>
      <c r="AD20" s="557">
        <f t="shared" si="7"/>
        <v>0</v>
      </c>
      <c r="AE20" s="547">
        <v>0</v>
      </c>
      <c r="AF20" s="547">
        <v>0</v>
      </c>
      <c r="AG20" s="547">
        <f t="shared" si="8"/>
        <v>0</v>
      </c>
      <c r="AH20" s="1077" t="s">
        <v>452</v>
      </c>
      <c r="AI20" s="1077"/>
    </row>
    <row r="21" spans="1:35" ht="15.75">
      <c r="A21" s="414" t="s">
        <v>70</v>
      </c>
      <c r="B21" s="414"/>
      <c r="C21" s="420">
        <v>873</v>
      </c>
      <c r="D21" s="420">
        <v>857</v>
      </c>
      <c r="E21" s="420">
        <f t="shared" si="9"/>
        <v>16</v>
      </c>
      <c r="F21" s="420">
        <v>46219</v>
      </c>
      <c r="G21" s="420">
        <v>44808</v>
      </c>
      <c r="H21" s="420">
        <f t="shared" si="1"/>
        <v>1411</v>
      </c>
      <c r="I21" s="420">
        <v>259552</v>
      </c>
      <c r="J21" s="420">
        <v>250872</v>
      </c>
      <c r="K21" s="420">
        <f t="shared" si="2"/>
        <v>8680</v>
      </c>
      <c r="L21" s="414">
        <v>13422</v>
      </c>
      <c r="M21" s="414">
        <v>13463</v>
      </c>
      <c r="N21" s="420">
        <f t="shared" si="3"/>
        <v>-41</v>
      </c>
      <c r="O21" s="206"/>
      <c r="P21" s="558" t="s">
        <v>204</v>
      </c>
      <c r="Q21" s="414" t="s">
        <v>70</v>
      </c>
      <c r="R21" s="414"/>
      <c r="S21" s="557">
        <v>8132</v>
      </c>
      <c r="T21" s="557">
        <v>8186</v>
      </c>
      <c r="U21" s="897">
        <f t="shared" si="4"/>
        <v>-54</v>
      </c>
      <c r="V21" s="557">
        <v>672</v>
      </c>
      <c r="W21" s="557">
        <v>657</v>
      </c>
      <c r="X21" s="897">
        <f t="shared" si="5"/>
        <v>15</v>
      </c>
      <c r="Y21" s="557">
        <v>574</v>
      </c>
      <c r="Z21" s="557">
        <v>574</v>
      </c>
      <c r="AA21" s="557">
        <f t="shared" si="6"/>
        <v>0</v>
      </c>
      <c r="AB21" s="557">
        <v>0</v>
      </c>
      <c r="AC21" s="557">
        <v>0</v>
      </c>
      <c r="AD21" s="557">
        <f t="shared" si="7"/>
        <v>0</v>
      </c>
      <c r="AE21" s="547">
        <v>0</v>
      </c>
      <c r="AF21" s="547">
        <v>0</v>
      </c>
      <c r="AG21" s="547">
        <f t="shared" si="8"/>
        <v>0</v>
      </c>
      <c r="AH21" s="1077" t="s">
        <v>204</v>
      </c>
      <c r="AI21" s="1077"/>
    </row>
    <row r="22" spans="1:35" ht="15.75">
      <c r="A22" s="420" t="s">
        <v>499</v>
      </c>
      <c r="B22" s="414"/>
      <c r="C22" s="420">
        <v>1298</v>
      </c>
      <c r="D22" s="420">
        <v>1278</v>
      </c>
      <c r="E22" s="420">
        <f t="shared" si="9"/>
        <v>20</v>
      </c>
      <c r="F22" s="420">
        <v>68798</v>
      </c>
      <c r="G22" s="420">
        <v>64552</v>
      </c>
      <c r="H22" s="420">
        <f t="shared" si="1"/>
        <v>4246</v>
      </c>
      <c r="I22" s="420">
        <v>401005</v>
      </c>
      <c r="J22" s="420">
        <v>388300</v>
      </c>
      <c r="K22" s="420">
        <f t="shared" si="2"/>
        <v>12705</v>
      </c>
      <c r="L22" s="414">
        <v>20923</v>
      </c>
      <c r="M22" s="414">
        <v>20956</v>
      </c>
      <c r="N22" s="420">
        <f t="shared" si="3"/>
        <v>-33</v>
      </c>
      <c r="O22" s="206"/>
      <c r="P22" s="558" t="s">
        <v>205</v>
      </c>
      <c r="Q22" s="420" t="s">
        <v>499</v>
      </c>
      <c r="R22" s="414"/>
      <c r="S22" s="557">
        <v>13259</v>
      </c>
      <c r="T22" s="557">
        <v>11208</v>
      </c>
      <c r="U22" s="897">
        <f t="shared" si="4"/>
        <v>2051</v>
      </c>
      <c r="V22" s="557">
        <v>924</v>
      </c>
      <c r="W22" s="557">
        <v>921</v>
      </c>
      <c r="X22" s="897">
        <f t="shared" si="5"/>
        <v>3</v>
      </c>
      <c r="Y22" s="557">
        <v>387</v>
      </c>
      <c r="Z22" s="557">
        <v>387</v>
      </c>
      <c r="AA22" s="557">
        <f t="shared" si="6"/>
        <v>0</v>
      </c>
      <c r="AB22" s="557">
        <v>32</v>
      </c>
      <c r="AC22" s="557">
        <v>45</v>
      </c>
      <c r="AD22" s="557">
        <f t="shared" si="7"/>
        <v>-13</v>
      </c>
      <c r="AE22" s="547">
        <v>4</v>
      </c>
      <c r="AF22" s="547">
        <v>4</v>
      </c>
      <c r="AG22" s="547">
        <f t="shared" si="8"/>
        <v>0</v>
      </c>
      <c r="AH22" s="1077" t="s">
        <v>205</v>
      </c>
      <c r="AI22" s="1077"/>
    </row>
    <row r="23" spans="1:35" ht="15.75">
      <c r="A23" s="414" t="s">
        <v>72</v>
      </c>
      <c r="B23" s="414"/>
      <c r="C23" s="420">
        <v>675</v>
      </c>
      <c r="D23" s="420">
        <v>678</v>
      </c>
      <c r="E23" s="420">
        <f t="shared" si="9"/>
        <v>-3</v>
      </c>
      <c r="F23" s="420">
        <v>50252</v>
      </c>
      <c r="G23" s="420">
        <v>48782</v>
      </c>
      <c r="H23" s="420">
        <f t="shared" si="1"/>
        <v>1470</v>
      </c>
      <c r="I23" s="420">
        <v>228786</v>
      </c>
      <c r="J23" s="420">
        <v>208981</v>
      </c>
      <c r="K23" s="420">
        <f t="shared" si="2"/>
        <v>19805</v>
      </c>
      <c r="L23" s="414">
        <v>12621</v>
      </c>
      <c r="M23" s="414">
        <v>12935</v>
      </c>
      <c r="N23" s="420">
        <f t="shared" si="3"/>
        <v>-314</v>
      </c>
      <c r="O23" s="206"/>
      <c r="P23" s="558" t="s">
        <v>500</v>
      </c>
      <c r="Q23" s="414" t="s">
        <v>72</v>
      </c>
      <c r="R23" s="414"/>
      <c r="S23" s="557">
        <v>6840</v>
      </c>
      <c r="T23" s="557">
        <v>6585</v>
      </c>
      <c r="U23" s="897">
        <f t="shared" si="4"/>
        <v>255</v>
      </c>
      <c r="V23" s="557">
        <v>518</v>
      </c>
      <c r="W23" s="557">
        <v>513</v>
      </c>
      <c r="X23" s="897">
        <f t="shared" si="5"/>
        <v>5</v>
      </c>
      <c r="Y23" s="557">
        <v>374</v>
      </c>
      <c r="Z23" s="557">
        <v>338</v>
      </c>
      <c r="AA23" s="557">
        <f t="shared" si="6"/>
        <v>36</v>
      </c>
      <c r="AB23" s="557">
        <v>0</v>
      </c>
      <c r="AC23" s="557">
        <v>0</v>
      </c>
      <c r="AD23" s="557">
        <f t="shared" si="7"/>
        <v>0</v>
      </c>
      <c r="AE23" s="547">
        <v>2</v>
      </c>
      <c r="AF23" s="547">
        <v>2</v>
      </c>
      <c r="AG23" s="547">
        <f t="shared" si="8"/>
        <v>0</v>
      </c>
      <c r="AH23" s="1077" t="s">
        <v>206</v>
      </c>
      <c r="AI23" s="1077"/>
    </row>
    <row r="24" spans="1:35" ht="15.75">
      <c r="A24" s="414" t="s">
        <v>73</v>
      </c>
      <c r="B24" s="483"/>
      <c r="C24" s="420">
        <v>1144</v>
      </c>
      <c r="D24" s="420">
        <v>1128</v>
      </c>
      <c r="E24" s="420">
        <f t="shared" si="9"/>
        <v>16</v>
      </c>
      <c r="F24" s="420">
        <v>94924</v>
      </c>
      <c r="G24" s="420">
        <v>92654</v>
      </c>
      <c r="H24" s="420">
        <f t="shared" si="1"/>
        <v>2270</v>
      </c>
      <c r="I24" s="420">
        <v>547153</v>
      </c>
      <c r="J24" s="420">
        <v>530337</v>
      </c>
      <c r="K24" s="420">
        <f t="shared" si="2"/>
        <v>16816</v>
      </c>
      <c r="L24" s="570">
        <v>20170</v>
      </c>
      <c r="M24" s="570">
        <v>20353</v>
      </c>
      <c r="N24" s="420">
        <f t="shared" si="3"/>
        <v>-183</v>
      </c>
      <c r="O24" s="477"/>
      <c r="P24" s="562" t="s">
        <v>501</v>
      </c>
      <c r="Q24" s="483" t="s">
        <v>73</v>
      </c>
      <c r="R24" s="483"/>
      <c r="S24" s="560">
        <v>12759</v>
      </c>
      <c r="T24" s="560">
        <v>12572</v>
      </c>
      <c r="U24" s="1003">
        <f t="shared" si="4"/>
        <v>187</v>
      </c>
      <c r="V24" s="560">
        <v>705</v>
      </c>
      <c r="W24" s="560">
        <v>689</v>
      </c>
      <c r="X24" s="1003">
        <f t="shared" si="5"/>
        <v>16</v>
      </c>
      <c r="Y24" s="1003">
        <v>657</v>
      </c>
      <c r="Z24" s="1003">
        <v>639</v>
      </c>
      <c r="AA24" s="1003">
        <f t="shared" si="6"/>
        <v>18</v>
      </c>
      <c r="AB24" s="1003">
        <v>0</v>
      </c>
      <c r="AC24" s="1003">
        <v>0</v>
      </c>
      <c r="AD24" s="1003">
        <f t="shared" si="7"/>
        <v>0</v>
      </c>
      <c r="AE24" s="1004">
        <v>0</v>
      </c>
      <c r="AF24" s="1004">
        <v>0</v>
      </c>
      <c r="AG24" s="1004">
        <f t="shared" si="8"/>
        <v>0</v>
      </c>
      <c r="AH24" s="1197" t="s">
        <v>382</v>
      </c>
      <c r="AI24" s="1197"/>
    </row>
    <row r="25" spans="1:35" ht="15.75">
      <c r="A25" s="563" t="s">
        <v>32</v>
      </c>
      <c r="B25" s="563"/>
      <c r="C25" s="571">
        <f>SUM(C6:C24)</f>
        <v>12523</v>
      </c>
      <c r="D25" s="571">
        <f>SUM(D6:D24)</f>
        <v>12353</v>
      </c>
      <c r="E25" s="571">
        <f>SUM(E6:E24)</f>
        <v>170</v>
      </c>
      <c r="F25" s="571">
        <f t="shared" ref="F25:K25" si="10">SUM(F6:F24)</f>
        <v>927437</v>
      </c>
      <c r="G25" s="571">
        <f t="shared" si="10"/>
        <v>893308</v>
      </c>
      <c r="H25" s="571">
        <f t="shared" si="10"/>
        <v>34129</v>
      </c>
      <c r="I25" s="571">
        <f t="shared" si="10"/>
        <v>5080133</v>
      </c>
      <c r="J25" s="571">
        <f t="shared" si="10"/>
        <v>4869103</v>
      </c>
      <c r="K25" s="571">
        <f t="shared" si="10"/>
        <v>211030</v>
      </c>
      <c r="L25" s="571">
        <f>SUM(L6:L24)</f>
        <v>237356</v>
      </c>
      <c r="M25" s="571">
        <f>SUM(M6:M24)</f>
        <v>239420</v>
      </c>
      <c r="N25" s="571">
        <f>SUM(N6:N24)</f>
        <v>-2064</v>
      </c>
      <c r="O25" s="564"/>
      <c r="P25" s="565" t="s">
        <v>502</v>
      </c>
      <c r="Q25" s="808" t="s">
        <v>32</v>
      </c>
      <c r="R25" s="808"/>
      <c r="S25" s="997">
        <f t="shared" ref="S25:AA25" si="11">SUM(S6:S24)</f>
        <v>135832</v>
      </c>
      <c r="T25" s="997">
        <f t="shared" si="11"/>
        <v>130987</v>
      </c>
      <c r="U25" s="997">
        <f t="shared" si="11"/>
        <v>4845</v>
      </c>
      <c r="V25" s="997">
        <f>SUM(V6:V24)</f>
        <v>8873</v>
      </c>
      <c r="W25" s="997">
        <f t="shared" si="11"/>
        <v>8757</v>
      </c>
      <c r="X25" s="997">
        <f t="shared" si="11"/>
        <v>116</v>
      </c>
      <c r="Y25" s="997">
        <f>SUM(Y6:Y24)</f>
        <v>6751</v>
      </c>
      <c r="Z25" s="997">
        <f t="shared" si="11"/>
        <v>6548</v>
      </c>
      <c r="AA25" s="997">
        <f t="shared" si="11"/>
        <v>165</v>
      </c>
      <c r="AB25" s="997">
        <f>SUM(AB6:AB24)</f>
        <v>149</v>
      </c>
      <c r="AC25" s="997">
        <f>SUM(AC6:AC24)</f>
        <v>163</v>
      </c>
      <c r="AD25" s="997">
        <f>SUM(AD6:AD24)</f>
        <v>-14</v>
      </c>
      <c r="AE25" s="997">
        <f>SUM(AE6:AE24)</f>
        <v>16</v>
      </c>
      <c r="AF25" s="997">
        <f>SUM(AF6:AF24)</f>
        <v>16</v>
      </c>
      <c r="AG25" s="997">
        <f>AE25-AF25</f>
        <v>0</v>
      </c>
      <c r="AH25" s="1073" t="s">
        <v>502</v>
      </c>
      <c r="AI25" s="1073"/>
    </row>
    <row r="26" spans="1:35" ht="27.75">
      <c r="A26" s="1412" t="s">
        <v>507</v>
      </c>
      <c r="B26" s="1412"/>
      <c r="C26" s="1412"/>
      <c r="D26" s="1412"/>
      <c r="E26" s="1412"/>
      <c r="F26" s="1412"/>
      <c r="G26" s="1412"/>
      <c r="H26" s="1412"/>
      <c r="I26" s="1412"/>
      <c r="J26" s="1412"/>
      <c r="K26" s="1412"/>
      <c r="L26" s="1412"/>
      <c r="M26" s="1412"/>
      <c r="N26" s="1412"/>
      <c r="O26" s="1412"/>
      <c r="P26" s="1412"/>
      <c r="Q26" s="567"/>
      <c r="R26" s="473"/>
      <c r="S26" s="397"/>
      <c r="T26" s="397"/>
      <c r="U26" s="397"/>
      <c r="V26" s="397"/>
      <c r="W26" s="397"/>
      <c r="X26" s="397"/>
      <c r="Y26" s="397"/>
      <c r="Z26" s="397"/>
      <c r="AA26" s="397"/>
      <c r="AB26" s="397"/>
      <c r="AC26" s="397"/>
      <c r="AD26" s="397"/>
      <c r="AE26" s="397"/>
      <c r="AF26" s="397"/>
      <c r="AG26" s="397"/>
      <c r="AH26" s="566"/>
      <c r="AI26" s="566"/>
    </row>
    <row r="27" spans="1:35" ht="15.75">
      <c r="A27" s="473"/>
      <c r="B27" s="473"/>
      <c r="C27" s="397"/>
      <c r="D27" s="397"/>
      <c r="E27" s="397"/>
      <c r="F27" s="397"/>
      <c r="G27" s="397"/>
      <c r="H27" s="397"/>
      <c r="I27" s="397"/>
      <c r="J27" s="397"/>
      <c r="K27" s="397"/>
      <c r="L27" s="397"/>
      <c r="M27" s="397"/>
      <c r="N27" s="397"/>
      <c r="O27" s="566"/>
      <c r="P27" s="566"/>
      <c r="Q27" s="473"/>
      <c r="R27" s="473"/>
      <c r="S27" s="397"/>
      <c r="T27" s="397"/>
      <c r="U27" s="397"/>
      <c r="V27" s="397"/>
      <c r="W27" s="397"/>
      <c r="X27" s="397"/>
      <c r="Y27" s="397"/>
      <c r="Z27" s="397"/>
      <c r="AA27" s="397"/>
      <c r="AB27" s="397"/>
      <c r="AC27" s="397"/>
      <c r="AD27" s="397"/>
      <c r="AE27" s="397"/>
      <c r="AF27" s="397"/>
      <c r="AG27" s="397"/>
      <c r="AH27" s="566"/>
      <c r="AI27" s="566"/>
    </row>
    <row r="28" spans="1:35" ht="15.75">
      <c r="A28" s="473"/>
      <c r="B28" s="473"/>
      <c r="C28" s="397"/>
      <c r="D28" s="397"/>
      <c r="E28" s="397"/>
      <c r="F28" s="397"/>
      <c r="G28" s="397"/>
      <c r="H28" s="397"/>
      <c r="I28" s="397"/>
      <c r="J28" s="397"/>
      <c r="K28" s="397"/>
      <c r="L28" s="397"/>
      <c r="M28" s="397"/>
      <c r="N28" s="397"/>
      <c r="O28" s="566"/>
      <c r="P28" s="566"/>
      <c r="Q28" s="473"/>
      <c r="R28" s="473"/>
      <c r="S28" s="397"/>
      <c r="T28" s="397"/>
      <c r="U28" s="397"/>
      <c r="V28" s="397"/>
      <c r="W28" s="397"/>
      <c r="X28" s="397"/>
      <c r="Y28" s="397"/>
      <c r="Z28" s="397"/>
      <c r="AA28" s="397"/>
      <c r="AB28" s="397"/>
      <c r="AC28" s="397"/>
      <c r="AD28" s="397"/>
      <c r="AE28" s="397"/>
      <c r="AF28" s="397"/>
      <c r="AG28" s="397"/>
      <c r="AH28" s="566"/>
      <c r="AI28" s="566"/>
    </row>
    <row r="29" spans="1:35" ht="15.75">
      <c r="A29" s="473"/>
      <c r="B29" s="473"/>
      <c r="C29" s="397"/>
      <c r="D29" s="397"/>
      <c r="E29" s="397"/>
      <c r="F29" s="397"/>
      <c r="G29" s="397"/>
      <c r="H29" s="397"/>
      <c r="I29" s="397"/>
      <c r="J29" s="397"/>
      <c r="K29" s="397"/>
      <c r="L29" s="397"/>
      <c r="M29" s="397"/>
      <c r="N29" s="397"/>
      <c r="O29" s="566"/>
      <c r="P29" s="566"/>
      <c r="Q29" s="473"/>
      <c r="R29" s="473"/>
      <c r="S29" s="397"/>
      <c r="T29" s="397"/>
      <c r="U29" s="397"/>
      <c r="V29" s="397"/>
      <c r="W29" s="397"/>
      <c r="X29" s="397"/>
      <c r="Y29" s="397"/>
      <c r="Z29" s="397"/>
      <c r="AA29" s="397"/>
      <c r="AB29" s="397"/>
      <c r="AC29" s="397"/>
      <c r="AD29" s="397"/>
      <c r="AE29" s="397"/>
      <c r="AF29" s="397"/>
      <c r="AG29" s="397"/>
      <c r="AH29" s="566"/>
      <c r="AI29" s="566"/>
    </row>
  </sheetData>
  <mergeCells count="27">
    <mergeCell ref="A1:B1"/>
    <mergeCell ref="N1:O1"/>
    <mergeCell ref="A2:B5"/>
    <mergeCell ref="C2:E2"/>
    <mergeCell ref="F3:H3"/>
    <mergeCell ref="F2:H2"/>
    <mergeCell ref="I2:K2"/>
    <mergeCell ref="I3:K3"/>
    <mergeCell ref="L2:N2"/>
    <mergeCell ref="AI9:AI14"/>
    <mergeCell ref="AH2:AI5"/>
    <mergeCell ref="V3:X3"/>
    <mergeCell ref="Y3:AA3"/>
    <mergeCell ref="AB3:AD3"/>
    <mergeCell ref="Y2:AA2"/>
    <mergeCell ref="AE3:AG3"/>
    <mergeCell ref="AE2:AG2"/>
    <mergeCell ref="L3:N3"/>
    <mergeCell ref="O2:P5"/>
    <mergeCell ref="A9:A14"/>
    <mergeCell ref="P9:P14"/>
    <mergeCell ref="Q9:Q14"/>
    <mergeCell ref="Q2:R5"/>
    <mergeCell ref="AB2:AD2"/>
    <mergeCell ref="V2:X2"/>
    <mergeCell ref="S2:U2"/>
    <mergeCell ref="S3:U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X92"/>
  <sheetViews>
    <sheetView rightToLeft="1" topLeftCell="A12" workbookViewId="0">
      <selection activeCell="A44" sqref="A44"/>
    </sheetView>
  </sheetViews>
  <sheetFormatPr defaultRowHeight="12.75"/>
  <cols>
    <col min="2" max="2" width="11.5703125" customWidth="1"/>
    <col min="18" max="18" width="16.140625" customWidth="1"/>
    <col min="37" max="37" width="15.5703125" customWidth="1"/>
    <col min="40" max="40" width="13.85546875" customWidth="1"/>
    <col min="56" max="56" width="16.42578125" customWidth="1"/>
    <col min="75" max="75" width="16.28515625" customWidth="1"/>
  </cols>
  <sheetData>
    <row r="1" spans="1:76" ht="18">
      <c r="A1" s="1466" t="s">
        <v>390</v>
      </c>
      <c r="B1" s="1466"/>
      <c r="C1" s="1466"/>
      <c r="D1" s="1466"/>
      <c r="E1" s="1466"/>
      <c r="F1" s="1466"/>
      <c r="G1" s="1466"/>
      <c r="H1" s="1466"/>
      <c r="I1" s="1466"/>
      <c r="J1" s="1466"/>
      <c r="K1" s="1466"/>
      <c r="L1" s="1466"/>
      <c r="M1" s="1466"/>
      <c r="N1" s="1466"/>
      <c r="O1" s="1466"/>
      <c r="P1" s="1466"/>
      <c r="Q1" s="1466"/>
      <c r="R1" s="1466"/>
      <c r="S1" s="1466"/>
      <c r="T1" s="894"/>
      <c r="U1" s="894"/>
      <c r="V1" s="894"/>
      <c r="W1" s="894"/>
      <c r="X1" s="894"/>
      <c r="Y1" s="894"/>
      <c r="Z1" s="894"/>
      <c r="AA1" s="894"/>
      <c r="AB1" s="894"/>
      <c r="AC1" s="894"/>
      <c r="AD1" s="894"/>
      <c r="AE1" s="894"/>
      <c r="AF1" s="894"/>
      <c r="AG1" s="894"/>
      <c r="AH1" s="894"/>
      <c r="AI1" s="894"/>
      <c r="AJ1" s="894"/>
      <c r="AK1" s="894"/>
      <c r="AL1" s="894"/>
      <c r="AM1" s="1466" t="s">
        <v>391</v>
      </c>
      <c r="AN1" s="1466"/>
      <c r="AO1" s="1466"/>
      <c r="AP1" s="1466"/>
      <c r="AQ1" s="1466"/>
      <c r="AR1" s="1466"/>
      <c r="AS1" s="1466"/>
      <c r="AT1" s="1466"/>
      <c r="AU1" s="1466"/>
      <c r="AV1" s="1466"/>
      <c r="AW1" s="1466"/>
      <c r="AX1" s="1466"/>
      <c r="AY1" s="1466"/>
      <c r="AZ1" s="1466"/>
      <c r="BA1" s="1466"/>
      <c r="BB1" s="1466"/>
      <c r="BC1" s="1466"/>
      <c r="BD1" s="1466"/>
      <c r="BE1" s="1470"/>
      <c r="BF1" s="1466" t="s">
        <v>392</v>
      </c>
      <c r="BG1" s="1466"/>
      <c r="BH1" s="1466"/>
      <c r="BI1" s="1466"/>
      <c r="BJ1" s="1466"/>
      <c r="BK1" s="1466"/>
      <c r="BL1" s="1466"/>
      <c r="BM1" s="1466"/>
      <c r="BN1" s="1466"/>
      <c r="BO1" s="1466"/>
      <c r="BP1" s="1466"/>
      <c r="BQ1" s="1466"/>
      <c r="BR1" s="1466"/>
      <c r="BS1" s="1466"/>
      <c r="BT1" s="1466"/>
      <c r="BU1" s="1466"/>
      <c r="BV1" s="1466"/>
      <c r="BW1" s="1466"/>
      <c r="BX1" s="43"/>
    </row>
    <row r="2" spans="1:76" ht="19.5" customHeight="1">
      <c r="A2" s="1468" t="s">
        <v>405</v>
      </c>
      <c r="B2" s="1468"/>
      <c r="C2" s="1468"/>
      <c r="D2" s="1468"/>
      <c r="E2" s="1468"/>
      <c r="F2" s="1468"/>
      <c r="G2" s="1468"/>
      <c r="H2" s="1468"/>
      <c r="I2" s="1468"/>
      <c r="J2" s="1468"/>
      <c r="K2" s="1468"/>
      <c r="L2" s="1468"/>
      <c r="M2" s="1468"/>
      <c r="N2" s="1468"/>
      <c r="O2" s="1468"/>
      <c r="P2" s="1468"/>
      <c r="Q2" s="1139"/>
      <c r="R2" s="1139"/>
      <c r="S2" s="1139"/>
      <c r="T2" s="1139" t="s">
        <v>406</v>
      </c>
      <c r="U2" s="1139"/>
      <c r="V2" s="1139"/>
      <c r="W2" s="1139"/>
      <c r="X2" s="1139"/>
      <c r="Y2" s="1139"/>
      <c r="Z2" s="1139"/>
      <c r="AA2" s="1139"/>
      <c r="AB2" s="1139"/>
      <c r="AC2" s="1139"/>
      <c r="AD2" s="1139"/>
      <c r="AE2" s="1139"/>
      <c r="AF2" s="1139"/>
      <c r="AG2" s="1139"/>
      <c r="AH2" s="1139"/>
      <c r="AI2" s="1139"/>
      <c r="AJ2" s="1139"/>
      <c r="AK2" s="1139"/>
      <c r="AL2" s="1139"/>
      <c r="AM2" s="1139" t="s">
        <v>576</v>
      </c>
      <c r="AN2" s="1139"/>
      <c r="AO2" s="1139"/>
      <c r="AP2" s="1139"/>
      <c r="AQ2" s="1139"/>
      <c r="AR2" s="1139"/>
      <c r="AS2" s="1139"/>
      <c r="AT2" s="1139"/>
      <c r="AU2" s="1139"/>
      <c r="AV2" s="1139"/>
      <c r="AW2" s="1139"/>
      <c r="AX2" s="1139"/>
      <c r="AY2" s="1139"/>
      <c r="AZ2" s="1139"/>
      <c r="BA2" s="1139"/>
      <c r="BB2" s="1139"/>
      <c r="BC2" s="1139"/>
      <c r="BD2" s="1139"/>
      <c r="BE2" s="139"/>
      <c r="BF2" s="1139" t="s">
        <v>407</v>
      </c>
      <c r="BG2" s="1139"/>
      <c r="BH2" s="1139"/>
      <c r="BI2" s="1139"/>
      <c r="BJ2" s="1139"/>
      <c r="BK2" s="1139"/>
      <c r="BL2" s="1139"/>
      <c r="BM2" s="1139"/>
      <c r="BN2" s="1139"/>
      <c r="BO2" s="1139"/>
      <c r="BP2" s="1139"/>
      <c r="BQ2" s="1139"/>
      <c r="BR2" s="1139"/>
      <c r="BS2" s="1139"/>
      <c r="BT2" s="1139"/>
      <c r="BU2" s="1139"/>
      <c r="BV2" s="1139"/>
      <c r="BW2" s="1139"/>
      <c r="BX2" s="43"/>
    </row>
    <row r="3" spans="1:76" ht="36.75" thickBot="1">
      <c r="A3" s="1467" t="s">
        <v>339</v>
      </c>
      <c r="B3" s="1467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94"/>
      <c r="Q3" s="94"/>
      <c r="R3" s="1133" t="s">
        <v>338</v>
      </c>
      <c r="S3" s="1133"/>
      <c r="T3" s="1467" t="s">
        <v>508</v>
      </c>
      <c r="U3" s="1467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94"/>
      <c r="AJ3" s="94"/>
      <c r="AK3" s="1133" t="s">
        <v>510</v>
      </c>
      <c r="AL3" s="1133"/>
      <c r="AM3" s="1467" t="s">
        <v>509</v>
      </c>
      <c r="AN3" s="1467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94"/>
      <c r="BC3" s="94"/>
      <c r="BD3" s="1133" t="s">
        <v>511</v>
      </c>
      <c r="BE3" s="1133"/>
      <c r="BF3" s="1467" t="s">
        <v>512</v>
      </c>
      <c r="BG3" s="1467"/>
      <c r="BH3" s="1467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94"/>
      <c r="BV3" s="94"/>
      <c r="BW3" s="1133" t="s">
        <v>513</v>
      </c>
      <c r="BX3" s="1133"/>
    </row>
    <row r="4" spans="1:76" ht="32.25" customHeight="1" thickTop="1">
      <c r="A4" s="1070" t="s">
        <v>41</v>
      </c>
      <c r="B4" s="1070"/>
      <c r="C4" s="1440" t="s">
        <v>94</v>
      </c>
      <c r="D4" s="1440"/>
      <c r="E4" s="1440" t="s">
        <v>95</v>
      </c>
      <c r="F4" s="1440"/>
      <c r="G4" s="1440" t="s">
        <v>96</v>
      </c>
      <c r="H4" s="1440"/>
      <c r="I4" s="1440" t="s">
        <v>97</v>
      </c>
      <c r="J4" s="1440"/>
      <c r="K4" s="1440" t="s">
        <v>98</v>
      </c>
      <c r="L4" s="1440"/>
      <c r="M4" s="1440" t="s">
        <v>31</v>
      </c>
      <c r="N4" s="1440"/>
      <c r="O4" s="1440" t="s">
        <v>32</v>
      </c>
      <c r="P4" s="1440"/>
      <c r="Q4" s="1440"/>
      <c r="R4" s="1430" t="s">
        <v>180</v>
      </c>
      <c r="S4" s="1430"/>
      <c r="T4" s="1430" t="s">
        <v>41</v>
      </c>
      <c r="U4" s="1430"/>
      <c r="V4" s="1440" t="s">
        <v>94</v>
      </c>
      <c r="W4" s="1440"/>
      <c r="X4" s="1440" t="s">
        <v>99</v>
      </c>
      <c r="Y4" s="1440"/>
      <c r="Z4" s="1440" t="s">
        <v>96</v>
      </c>
      <c r="AA4" s="1440"/>
      <c r="AB4" s="1440" t="s">
        <v>97</v>
      </c>
      <c r="AC4" s="1440"/>
      <c r="AD4" s="1440" t="s">
        <v>98</v>
      </c>
      <c r="AE4" s="1440"/>
      <c r="AF4" s="1440" t="s">
        <v>31</v>
      </c>
      <c r="AG4" s="1440"/>
      <c r="AH4" s="1440" t="s">
        <v>32</v>
      </c>
      <c r="AI4" s="1440"/>
      <c r="AJ4" s="1440"/>
      <c r="AK4" s="1430" t="s">
        <v>180</v>
      </c>
      <c r="AL4" s="1430"/>
      <c r="AM4" s="1430" t="s">
        <v>41</v>
      </c>
      <c r="AN4" s="1430"/>
      <c r="AO4" s="1440" t="s">
        <v>94</v>
      </c>
      <c r="AP4" s="1440"/>
      <c r="AQ4" s="1440" t="s">
        <v>99</v>
      </c>
      <c r="AR4" s="1440"/>
      <c r="AS4" s="1440" t="s">
        <v>96</v>
      </c>
      <c r="AT4" s="1440"/>
      <c r="AU4" s="1440" t="s">
        <v>97</v>
      </c>
      <c r="AV4" s="1440"/>
      <c r="AW4" s="1440" t="s">
        <v>98</v>
      </c>
      <c r="AX4" s="1440"/>
      <c r="AY4" s="1440" t="s">
        <v>31</v>
      </c>
      <c r="AZ4" s="1440"/>
      <c r="BA4" s="1440" t="s">
        <v>32</v>
      </c>
      <c r="BB4" s="1440"/>
      <c r="BC4" s="1440"/>
      <c r="BD4" s="1430" t="s">
        <v>180</v>
      </c>
      <c r="BE4" s="1430"/>
      <c r="BF4" s="1430" t="s">
        <v>41</v>
      </c>
      <c r="BG4" s="1430"/>
      <c r="BH4" s="1440" t="s">
        <v>94</v>
      </c>
      <c r="BI4" s="1440"/>
      <c r="BJ4" s="1440" t="s">
        <v>99</v>
      </c>
      <c r="BK4" s="1440"/>
      <c r="BL4" s="1440" t="s">
        <v>96</v>
      </c>
      <c r="BM4" s="1440"/>
      <c r="BN4" s="1440" t="s">
        <v>97</v>
      </c>
      <c r="BO4" s="1440"/>
      <c r="BP4" s="1440" t="s">
        <v>98</v>
      </c>
      <c r="BQ4" s="1440"/>
      <c r="BR4" s="1440" t="s">
        <v>31</v>
      </c>
      <c r="BS4" s="1440"/>
      <c r="BT4" s="1440" t="s">
        <v>32</v>
      </c>
      <c r="BU4" s="1440"/>
      <c r="BV4" s="1440"/>
      <c r="BW4" s="1070" t="s">
        <v>180</v>
      </c>
      <c r="BX4" s="1070"/>
    </row>
    <row r="5" spans="1:76" ht="15.75">
      <c r="A5" s="1082"/>
      <c r="B5" s="1082"/>
      <c r="C5" s="1082" t="s">
        <v>269</v>
      </c>
      <c r="D5" s="1082"/>
      <c r="E5" s="1082" t="s">
        <v>263</v>
      </c>
      <c r="F5" s="1082"/>
      <c r="G5" s="1082" t="s">
        <v>270</v>
      </c>
      <c r="H5" s="1082"/>
      <c r="I5" s="1082" t="s">
        <v>265</v>
      </c>
      <c r="J5" s="1082"/>
      <c r="K5" s="1082" t="s">
        <v>271</v>
      </c>
      <c r="L5" s="1082"/>
      <c r="M5" s="1082" t="s">
        <v>268</v>
      </c>
      <c r="N5" s="1082"/>
      <c r="O5" s="384"/>
      <c r="P5" s="384" t="s">
        <v>181</v>
      </c>
      <c r="Q5" s="384"/>
      <c r="R5" s="1431"/>
      <c r="S5" s="1431"/>
      <c r="T5" s="1431"/>
      <c r="U5" s="1431"/>
      <c r="V5" s="1431" t="s">
        <v>269</v>
      </c>
      <c r="W5" s="1431"/>
      <c r="X5" s="1431" t="s">
        <v>263</v>
      </c>
      <c r="Y5" s="1431"/>
      <c r="Z5" s="1431" t="s">
        <v>270</v>
      </c>
      <c r="AA5" s="1431"/>
      <c r="AB5" s="1431" t="s">
        <v>265</v>
      </c>
      <c r="AC5" s="1431"/>
      <c r="AD5" s="1431" t="s">
        <v>271</v>
      </c>
      <c r="AE5" s="1431"/>
      <c r="AF5" s="1431" t="s">
        <v>268</v>
      </c>
      <c r="AG5" s="1431"/>
      <c r="AH5" s="1435" t="s">
        <v>181</v>
      </c>
      <c r="AI5" s="1435"/>
      <c r="AJ5" s="1435"/>
      <c r="AK5" s="1431"/>
      <c r="AL5" s="1431"/>
      <c r="AM5" s="1431"/>
      <c r="AN5" s="1431"/>
      <c r="AO5" s="1431" t="s">
        <v>269</v>
      </c>
      <c r="AP5" s="1431"/>
      <c r="AQ5" s="1431" t="s">
        <v>263</v>
      </c>
      <c r="AR5" s="1431"/>
      <c r="AS5" s="1431" t="s">
        <v>270</v>
      </c>
      <c r="AT5" s="1431"/>
      <c r="AU5" s="1431" t="s">
        <v>265</v>
      </c>
      <c r="AV5" s="1431"/>
      <c r="AW5" s="1431" t="s">
        <v>271</v>
      </c>
      <c r="AX5" s="1431"/>
      <c r="AY5" s="1431" t="s">
        <v>268</v>
      </c>
      <c r="AZ5" s="1431"/>
      <c r="BA5" s="1435" t="s">
        <v>181</v>
      </c>
      <c r="BB5" s="1435"/>
      <c r="BC5" s="1435"/>
      <c r="BD5" s="1431"/>
      <c r="BE5" s="1431"/>
      <c r="BF5" s="1431"/>
      <c r="BG5" s="1431"/>
      <c r="BH5" s="1431" t="s">
        <v>269</v>
      </c>
      <c r="BI5" s="1431"/>
      <c r="BJ5" s="1431" t="s">
        <v>263</v>
      </c>
      <c r="BK5" s="1431"/>
      <c r="BL5" s="1431" t="s">
        <v>270</v>
      </c>
      <c r="BM5" s="1431"/>
      <c r="BN5" s="1431" t="s">
        <v>265</v>
      </c>
      <c r="BO5" s="1431"/>
      <c r="BP5" s="1431" t="s">
        <v>271</v>
      </c>
      <c r="BQ5" s="1431"/>
      <c r="BR5" s="1431" t="s">
        <v>268</v>
      </c>
      <c r="BS5" s="1431"/>
      <c r="BT5" s="1435" t="s">
        <v>181</v>
      </c>
      <c r="BU5" s="1435"/>
      <c r="BV5" s="1435"/>
      <c r="BW5" s="1082"/>
      <c r="BX5" s="1082"/>
    </row>
    <row r="6" spans="1:76" ht="15.75">
      <c r="A6" s="1082"/>
      <c r="B6" s="1082"/>
      <c r="C6" s="382" t="s">
        <v>33</v>
      </c>
      <c r="D6" s="382" t="s">
        <v>34</v>
      </c>
      <c r="E6" s="382" t="s">
        <v>33</v>
      </c>
      <c r="F6" s="382" t="s">
        <v>34</v>
      </c>
      <c r="G6" s="382" t="s">
        <v>33</v>
      </c>
      <c r="H6" s="382" t="s">
        <v>34</v>
      </c>
      <c r="I6" s="382" t="s">
        <v>33</v>
      </c>
      <c r="J6" s="382" t="s">
        <v>34</v>
      </c>
      <c r="K6" s="382" t="s">
        <v>33</v>
      </c>
      <c r="L6" s="382" t="s">
        <v>34</v>
      </c>
      <c r="M6" s="382" t="s">
        <v>33</v>
      </c>
      <c r="N6" s="382" t="s">
        <v>34</v>
      </c>
      <c r="O6" s="382" t="s">
        <v>33</v>
      </c>
      <c r="P6" s="382" t="s">
        <v>34</v>
      </c>
      <c r="Q6" s="382" t="s">
        <v>32</v>
      </c>
      <c r="R6" s="1431"/>
      <c r="S6" s="1431"/>
      <c r="T6" s="1431"/>
      <c r="U6" s="1431"/>
      <c r="V6" s="382" t="s">
        <v>33</v>
      </c>
      <c r="W6" s="382" t="s">
        <v>34</v>
      </c>
      <c r="X6" s="382" t="s">
        <v>33</v>
      </c>
      <c r="Y6" s="382" t="s">
        <v>34</v>
      </c>
      <c r="Z6" s="382" t="s">
        <v>33</v>
      </c>
      <c r="AA6" s="382" t="s">
        <v>34</v>
      </c>
      <c r="AB6" s="382" t="s">
        <v>33</v>
      </c>
      <c r="AC6" s="382" t="s">
        <v>34</v>
      </c>
      <c r="AD6" s="382" t="s">
        <v>33</v>
      </c>
      <c r="AE6" s="382" t="s">
        <v>34</v>
      </c>
      <c r="AF6" s="382" t="s">
        <v>33</v>
      </c>
      <c r="AG6" s="382" t="s">
        <v>34</v>
      </c>
      <c r="AH6" s="382" t="s">
        <v>33</v>
      </c>
      <c r="AI6" s="382" t="s">
        <v>34</v>
      </c>
      <c r="AJ6" s="382" t="s">
        <v>32</v>
      </c>
      <c r="AK6" s="1431"/>
      <c r="AL6" s="1431"/>
      <c r="AM6" s="1431"/>
      <c r="AN6" s="1431"/>
      <c r="AO6" s="382" t="s">
        <v>33</v>
      </c>
      <c r="AP6" s="382" t="s">
        <v>34</v>
      </c>
      <c r="AQ6" s="382" t="s">
        <v>33</v>
      </c>
      <c r="AR6" s="382" t="s">
        <v>34</v>
      </c>
      <c r="AS6" s="382" t="s">
        <v>33</v>
      </c>
      <c r="AT6" s="382" t="s">
        <v>34</v>
      </c>
      <c r="AU6" s="382" t="s">
        <v>33</v>
      </c>
      <c r="AV6" s="382" t="s">
        <v>34</v>
      </c>
      <c r="AW6" s="382" t="s">
        <v>33</v>
      </c>
      <c r="AX6" s="382" t="s">
        <v>34</v>
      </c>
      <c r="AY6" s="382" t="s">
        <v>33</v>
      </c>
      <c r="AZ6" s="382" t="s">
        <v>34</v>
      </c>
      <c r="BA6" s="382" t="s">
        <v>33</v>
      </c>
      <c r="BB6" s="382" t="s">
        <v>34</v>
      </c>
      <c r="BC6" s="382" t="s">
        <v>32</v>
      </c>
      <c r="BD6" s="1431"/>
      <c r="BE6" s="1431"/>
      <c r="BF6" s="1431"/>
      <c r="BG6" s="1431"/>
      <c r="BH6" s="382" t="s">
        <v>33</v>
      </c>
      <c r="BI6" s="382" t="s">
        <v>34</v>
      </c>
      <c r="BJ6" s="382" t="s">
        <v>33</v>
      </c>
      <c r="BK6" s="382" t="s">
        <v>34</v>
      </c>
      <c r="BL6" s="382" t="s">
        <v>33</v>
      </c>
      <c r="BM6" s="382" t="s">
        <v>34</v>
      </c>
      <c r="BN6" s="382" t="s">
        <v>33</v>
      </c>
      <c r="BO6" s="382" t="s">
        <v>34</v>
      </c>
      <c r="BP6" s="382" t="s">
        <v>33</v>
      </c>
      <c r="BQ6" s="382" t="s">
        <v>34</v>
      </c>
      <c r="BR6" s="382" t="s">
        <v>33</v>
      </c>
      <c r="BS6" s="382" t="s">
        <v>34</v>
      </c>
      <c r="BT6" s="382" t="s">
        <v>33</v>
      </c>
      <c r="BU6" s="382" t="s">
        <v>34</v>
      </c>
      <c r="BV6" s="382" t="s">
        <v>32</v>
      </c>
      <c r="BW6" s="1082"/>
      <c r="BX6" s="1082"/>
    </row>
    <row r="7" spans="1:76" ht="16.5" thickBot="1">
      <c r="A7" s="1071"/>
      <c r="B7" s="1071"/>
      <c r="C7" s="383" t="s">
        <v>186</v>
      </c>
      <c r="D7" s="383" t="s">
        <v>185</v>
      </c>
      <c r="E7" s="383" t="s">
        <v>186</v>
      </c>
      <c r="F7" s="383" t="s">
        <v>185</v>
      </c>
      <c r="G7" s="383" t="s">
        <v>186</v>
      </c>
      <c r="H7" s="383" t="s">
        <v>185</v>
      </c>
      <c r="I7" s="383" t="s">
        <v>186</v>
      </c>
      <c r="J7" s="383" t="s">
        <v>185</v>
      </c>
      <c r="K7" s="383" t="s">
        <v>186</v>
      </c>
      <c r="L7" s="383" t="s">
        <v>185</v>
      </c>
      <c r="M7" s="383" t="s">
        <v>186</v>
      </c>
      <c r="N7" s="383" t="s">
        <v>185</v>
      </c>
      <c r="O7" s="383" t="s">
        <v>186</v>
      </c>
      <c r="P7" s="383" t="s">
        <v>185</v>
      </c>
      <c r="Q7" s="383" t="s">
        <v>181</v>
      </c>
      <c r="R7" s="1432"/>
      <c r="S7" s="1432"/>
      <c r="T7" s="1432"/>
      <c r="U7" s="1432"/>
      <c r="V7" s="383" t="s">
        <v>186</v>
      </c>
      <c r="W7" s="383" t="s">
        <v>185</v>
      </c>
      <c r="X7" s="383" t="s">
        <v>181</v>
      </c>
      <c r="Y7" s="383" t="s">
        <v>186</v>
      </c>
      <c r="Z7" s="383" t="s">
        <v>185</v>
      </c>
      <c r="AA7" s="383" t="s">
        <v>181</v>
      </c>
      <c r="AB7" s="383" t="s">
        <v>186</v>
      </c>
      <c r="AC7" s="383" t="s">
        <v>185</v>
      </c>
      <c r="AD7" s="383" t="s">
        <v>181</v>
      </c>
      <c r="AE7" s="383" t="s">
        <v>186</v>
      </c>
      <c r="AF7" s="383" t="s">
        <v>185</v>
      </c>
      <c r="AG7" s="383" t="s">
        <v>181</v>
      </c>
      <c r="AH7" s="383" t="s">
        <v>186</v>
      </c>
      <c r="AI7" s="383" t="s">
        <v>185</v>
      </c>
      <c r="AJ7" s="383" t="s">
        <v>181</v>
      </c>
      <c r="AK7" s="1432"/>
      <c r="AL7" s="1432"/>
      <c r="AM7" s="1432"/>
      <c r="AN7" s="1432"/>
      <c r="AO7" s="383" t="s">
        <v>186</v>
      </c>
      <c r="AP7" s="383" t="s">
        <v>185</v>
      </c>
      <c r="AQ7" s="383" t="s">
        <v>186</v>
      </c>
      <c r="AR7" s="383" t="s">
        <v>185</v>
      </c>
      <c r="AS7" s="383" t="s">
        <v>186</v>
      </c>
      <c r="AT7" s="383" t="s">
        <v>185</v>
      </c>
      <c r="AU7" s="383" t="s">
        <v>186</v>
      </c>
      <c r="AV7" s="383" t="s">
        <v>185</v>
      </c>
      <c r="AW7" s="383" t="s">
        <v>186</v>
      </c>
      <c r="AX7" s="383" t="s">
        <v>185</v>
      </c>
      <c r="AY7" s="383" t="s">
        <v>186</v>
      </c>
      <c r="AZ7" s="383" t="s">
        <v>185</v>
      </c>
      <c r="BA7" s="383" t="s">
        <v>186</v>
      </c>
      <c r="BB7" s="383" t="s">
        <v>185</v>
      </c>
      <c r="BC7" s="383" t="s">
        <v>181</v>
      </c>
      <c r="BD7" s="1432"/>
      <c r="BE7" s="1432"/>
      <c r="BF7" s="1432"/>
      <c r="BG7" s="1432"/>
      <c r="BH7" s="383" t="s">
        <v>186</v>
      </c>
      <c r="BI7" s="383" t="s">
        <v>185</v>
      </c>
      <c r="BJ7" s="383" t="s">
        <v>186</v>
      </c>
      <c r="BK7" s="383" t="s">
        <v>185</v>
      </c>
      <c r="BL7" s="383" t="s">
        <v>186</v>
      </c>
      <c r="BM7" s="383" t="s">
        <v>185</v>
      </c>
      <c r="BN7" s="383" t="s">
        <v>186</v>
      </c>
      <c r="BO7" s="383" t="s">
        <v>185</v>
      </c>
      <c r="BP7" s="383" t="s">
        <v>186</v>
      </c>
      <c r="BQ7" s="383" t="s">
        <v>185</v>
      </c>
      <c r="BR7" s="383" t="s">
        <v>186</v>
      </c>
      <c r="BS7" s="383" t="s">
        <v>185</v>
      </c>
      <c r="BT7" s="383" t="s">
        <v>186</v>
      </c>
      <c r="BU7" s="383" t="s">
        <v>185</v>
      </c>
      <c r="BV7" s="383" t="s">
        <v>181</v>
      </c>
      <c r="BW7" s="1071"/>
      <c r="BX7" s="1071"/>
    </row>
    <row r="8" spans="1:76" ht="16.5" thickTop="1">
      <c r="A8" s="1106" t="s">
        <v>54</v>
      </c>
      <c r="B8" s="1106"/>
      <c r="C8" s="413">
        <v>2289</v>
      </c>
      <c r="D8" s="413">
        <v>1853</v>
      </c>
      <c r="E8" s="413">
        <v>1221</v>
      </c>
      <c r="F8" s="413">
        <v>935</v>
      </c>
      <c r="G8" s="413">
        <v>1026</v>
      </c>
      <c r="H8" s="413">
        <v>660</v>
      </c>
      <c r="I8" s="413">
        <v>1183</v>
      </c>
      <c r="J8" s="413">
        <v>794</v>
      </c>
      <c r="K8" s="413">
        <v>2468</v>
      </c>
      <c r="L8" s="413">
        <v>1341</v>
      </c>
      <c r="M8" s="413">
        <v>920</v>
      </c>
      <c r="N8" s="413">
        <v>115</v>
      </c>
      <c r="O8" s="413">
        <f>SUM(M8,K8,I8,G8,E8,C8)</f>
        <v>9107</v>
      </c>
      <c r="P8" s="413">
        <f>SUM(N8,L8,J8,H8,F8,D8)</f>
        <v>5698</v>
      </c>
      <c r="Q8" s="413">
        <f>SUM(O8:P8)</f>
        <v>14805</v>
      </c>
      <c r="R8" s="1433" t="s">
        <v>449</v>
      </c>
      <c r="S8" s="1433"/>
      <c r="T8" s="1106" t="s">
        <v>54</v>
      </c>
      <c r="U8" s="1106"/>
      <c r="V8" s="411">
        <v>1875</v>
      </c>
      <c r="W8" s="411">
        <v>1690</v>
      </c>
      <c r="X8" s="411">
        <v>1031</v>
      </c>
      <c r="Y8" s="411">
        <v>856</v>
      </c>
      <c r="Z8" s="411">
        <v>884</v>
      </c>
      <c r="AA8" s="411">
        <v>588</v>
      </c>
      <c r="AB8" s="411">
        <v>1041</v>
      </c>
      <c r="AC8" s="411">
        <v>746</v>
      </c>
      <c r="AD8" s="411">
        <v>2123</v>
      </c>
      <c r="AE8" s="411">
        <v>1237</v>
      </c>
      <c r="AF8" s="411">
        <v>738</v>
      </c>
      <c r="AG8" s="411">
        <v>84</v>
      </c>
      <c r="AH8" s="411">
        <f t="shared" ref="AH8:AI26" si="0">AF8+AD8+AB8+Z8+X8+V8</f>
        <v>7692</v>
      </c>
      <c r="AI8" s="411">
        <f t="shared" si="0"/>
        <v>5201</v>
      </c>
      <c r="AJ8" s="202">
        <f t="shared" ref="AJ8:AJ26" si="1">SUM(AH8:AI8)</f>
        <v>12893</v>
      </c>
      <c r="AK8" s="1433" t="s">
        <v>449</v>
      </c>
      <c r="AL8" s="1433"/>
      <c r="AM8" s="1106" t="s">
        <v>54</v>
      </c>
      <c r="AN8" s="1106"/>
      <c r="AO8" s="411">
        <v>195</v>
      </c>
      <c r="AP8" s="411">
        <v>73</v>
      </c>
      <c r="AQ8" s="411">
        <v>67</v>
      </c>
      <c r="AR8" s="411">
        <v>23</v>
      </c>
      <c r="AS8" s="411">
        <v>29</v>
      </c>
      <c r="AT8" s="411">
        <v>8</v>
      </c>
      <c r="AU8" s="411">
        <v>56</v>
      </c>
      <c r="AV8" s="411">
        <v>4</v>
      </c>
      <c r="AW8" s="411">
        <v>162</v>
      </c>
      <c r="AX8" s="411">
        <v>35</v>
      </c>
      <c r="AY8" s="411">
        <v>29</v>
      </c>
      <c r="AZ8" s="411">
        <v>7</v>
      </c>
      <c r="BA8" s="411">
        <f t="shared" ref="BA8:BB26" si="2">AY8+AW8+AU8+AS8+AQ8+AO8</f>
        <v>538</v>
      </c>
      <c r="BB8" s="411">
        <f>SUM(AZ8,AX8,AV8,AT8,AR8,AP8)</f>
        <v>150</v>
      </c>
      <c r="BC8" s="202">
        <f>SUM(BA8:BB8)</f>
        <v>688</v>
      </c>
      <c r="BD8" s="1126" t="s">
        <v>449</v>
      </c>
      <c r="BE8" s="1126"/>
      <c r="BF8" s="1138" t="s">
        <v>54</v>
      </c>
      <c r="BG8" s="1138"/>
      <c r="BH8" s="420">
        <v>219</v>
      </c>
      <c r="BI8" s="420">
        <v>90</v>
      </c>
      <c r="BJ8" s="420">
        <v>123</v>
      </c>
      <c r="BK8" s="420">
        <v>56</v>
      </c>
      <c r="BL8" s="420">
        <v>113</v>
      </c>
      <c r="BM8" s="420">
        <v>64</v>
      </c>
      <c r="BN8" s="420">
        <v>86</v>
      </c>
      <c r="BO8" s="420">
        <v>44</v>
      </c>
      <c r="BP8" s="420">
        <v>183</v>
      </c>
      <c r="BQ8" s="420">
        <v>69</v>
      </c>
      <c r="BR8" s="420">
        <v>153</v>
      </c>
      <c r="BS8" s="420">
        <v>24</v>
      </c>
      <c r="BT8" s="420">
        <f t="shared" ref="BT8:BU26" si="3">BR8+BP8+BN8+BL8+BJ8+BH8</f>
        <v>877</v>
      </c>
      <c r="BU8" s="420">
        <f t="shared" si="3"/>
        <v>347</v>
      </c>
      <c r="BV8" s="587">
        <f t="shared" ref="BV8:BV26" si="4">SUM(BT8:BU8)</f>
        <v>1224</v>
      </c>
      <c r="BW8" s="1078" t="s">
        <v>449</v>
      </c>
      <c r="BX8" s="1078"/>
    </row>
    <row r="9" spans="1:76" ht="15.75">
      <c r="A9" s="1088" t="s">
        <v>55</v>
      </c>
      <c r="B9" s="1088"/>
      <c r="C9" s="414">
        <v>1041</v>
      </c>
      <c r="D9" s="414">
        <v>784</v>
      </c>
      <c r="E9" s="414">
        <v>945</v>
      </c>
      <c r="F9" s="414">
        <v>585</v>
      </c>
      <c r="G9" s="414">
        <v>978</v>
      </c>
      <c r="H9" s="414">
        <v>770</v>
      </c>
      <c r="I9" s="414">
        <v>1427</v>
      </c>
      <c r="J9" s="414">
        <v>854</v>
      </c>
      <c r="K9" s="414">
        <v>2788</v>
      </c>
      <c r="L9" s="414">
        <v>1421</v>
      </c>
      <c r="M9" s="414">
        <v>314</v>
      </c>
      <c r="N9" s="414">
        <v>195</v>
      </c>
      <c r="O9" s="414">
        <f t="shared" ref="O9:P26" si="5">SUM(M9,K9,I9,G9,E9,C9)</f>
        <v>7493</v>
      </c>
      <c r="P9" s="414">
        <f t="shared" si="5"/>
        <v>4609</v>
      </c>
      <c r="Q9" s="414">
        <f t="shared" ref="Q9:Q26" si="6">SUM(O9:P9)</f>
        <v>12102</v>
      </c>
      <c r="R9" s="1469" t="s">
        <v>191</v>
      </c>
      <c r="S9" s="1469"/>
      <c r="T9" s="1088" t="s">
        <v>55</v>
      </c>
      <c r="U9" s="1088"/>
      <c r="V9" s="412">
        <v>822</v>
      </c>
      <c r="W9" s="412">
        <v>652</v>
      </c>
      <c r="X9" s="412">
        <v>888</v>
      </c>
      <c r="Y9" s="412">
        <v>491</v>
      </c>
      <c r="Z9" s="412">
        <v>919</v>
      </c>
      <c r="AA9" s="412">
        <v>709</v>
      </c>
      <c r="AB9" s="412">
        <v>1347</v>
      </c>
      <c r="AC9" s="412">
        <v>764</v>
      </c>
      <c r="AD9" s="412">
        <v>2658</v>
      </c>
      <c r="AE9" s="412">
        <v>1325</v>
      </c>
      <c r="AF9" s="412">
        <v>275</v>
      </c>
      <c r="AG9" s="412">
        <v>162</v>
      </c>
      <c r="AH9" s="412">
        <f t="shared" si="0"/>
        <v>6909</v>
      </c>
      <c r="AI9" s="412">
        <f t="shared" si="0"/>
        <v>4103</v>
      </c>
      <c r="AJ9" s="586">
        <f t="shared" si="1"/>
        <v>11012</v>
      </c>
      <c r="AK9" s="1469" t="s">
        <v>191</v>
      </c>
      <c r="AL9" s="1469"/>
      <c r="AM9" s="1088" t="s">
        <v>55</v>
      </c>
      <c r="AN9" s="1088"/>
      <c r="AO9" s="412">
        <v>191</v>
      </c>
      <c r="AP9" s="412">
        <v>97</v>
      </c>
      <c r="AQ9" s="412">
        <v>50</v>
      </c>
      <c r="AR9" s="412">
        <v>52</v>
      </c>
      <c r="AS9" s="412">
        <v>44</v>
      </c>
      <c r="AT9" s="412">
        <v>31</v>
      </c>
      <c r="AU9" s="412">
        <v>62</v>
      </c>
      <c r="AV9" s="412">
        <v>51</v>
      </c>
      <c r="AW9" s="412">
        <v>90</v>
      </c>
      <c r="AX9" s="412">
        <v>69</v>
      </c>
      <c r="AY9" s="412">
        <v>29</v>
      </c>
      <c r="AZ9" s="412">
        <v>26</v>
      </c>
      <c r="BA9" s="412">
        <f t="shared" si="2"/>
        <v>466</v>
      </c>
      <c r="BB9" s="412">
        <f t="shared" ref="BB9:BB26" si="7">SUM(AZ9,AX9,AV9,AT9,AR9,AP9)</f>
        <v>326</v>
      </c>
      <c r="BC9" s="393">
        <f t="shared" ref="BC9:BC26" si="8">SUM(BA9:BB9)</f>
        <v>792</v>
      </c>
      <c r="BD9" s="1077" t="s">
        <v>191</v>
      </c>
      <c r="BE9" s="1077"/>
      <c r="BF9" s="1088" t="s">
        <v>55</v>
      </c>
      <c r="BG9" s="1088"/>
      <c r="BH9" s="414">
        <v>28</v>
      </c>
      <c r="BI9" s="414">
        <v>35</v>
      </c>
      <c r="BJ9" s="414">
        <v>7</v>
      </c>
      <c r="BK9" s="414">
        <v>42</v>
      </c>
      <c r="BL9" s="414">
        <v>15</v>
      </c>
      <c r="BM9" s="414">
        <v>30</v>
      </c>
      <c r="BN9" s="414">
        <v>18</v>
      </c>
      <c r="BO9" s="414">
        <v>39</v>
      </c>
      <c r="BP9" s="414">
        <v>40</v>
      </c>
      <c r="BQ9" s="414">
        <v>27</v>
      </c>
      <c r="BR9" s="414">
        <v>10</v>
      </c>
      <c r="BS9" s="414">
        <v>7</v>
      </c>
      <c r="BT9" s="414">
        <f t="shared" si="3"/>
        <v>118</v>
      </c>
      <c r="BU9" s="414">
        <f t="shared" si="3"/>
        <v>180</v>
      </c>
      <c r="BV9" s="576">
        <f t="shared" si="4"/>
        <v>298</v>
      </c>
      <c r="BW9" s="1077" t="s">
        <v>191</v>
      </c>
      <c r="BX9" s="1077"/>
    </row>
    <row r="10" spans="1:76" ht="15.75">
      <c r="A10" s="1088" t="s">
        <v>56</v>
      </c>
      <c r="B10" s="1088"/>
      <c r="C10" s="414">
        <v>4349</v>
      </c>
      <c r="D10" s="414">
        <v>3066</v>
      </c>
      <c r="E10" s="414">
        <v>2942</v>
      </c>
      <c r="F10" s="414">
        <v>2096</v>
      </c>
      <c r="G10" s="414">
        <v>2763</v>
      </c>
      <c r="H10" s="414">
        <v>1489</v>
      </c>
      <c r="I10" s="414">
        <v>3838</v>
      </c>
      <c r="J10" s="414">
        <v>2047</v>
      </c>
      <c r="K10" s="414">
        <v>7915</v>
      </c>
      <c r="L10" s="414">
        <v>4523</v>
      </c>
      <c r="M10" s="414">
        <v>4076</v>
      </c>
      <c r="N10" s="414">
        <v>2205</v>
      </c>
      <c r="O10" s="414">
        <f t="shared" si="5"/>
        <v>25883</v>
      </c>
      <c r="P10" s="414">
        <f t="shared" si="5"/>
        <v>15426</v>
      </c>
      <c r="Q10" s="414">
        <f t="shared" si="6"/>
        <v>41309</v>
      </c>
      <c r="R10" s="1469" t="s">
        <v>192</v>
      </c>
      <c r="S10" s="1469"/>
      <c r="T10" s="1088" t="s">
        <v>56</v>
      </c>
      <c r="U10" s="1088"/>
      <c r="V10" s="412">
        <v>2649</v>
      </c>
      <c r="W10" s="412">
        <v>2068</v>
      </c>
      <c r="X10" s="412">
        <v>1948</v>
      </c>
      <c r="Y10" s="412">
        <v>1413</v>
      </c>
      <c r="Z10" s="412">
        <v>1948</v>
      </c>
      <c r="AA10" s="412">
        <v>1151</v>
      </c>
      <c r="AB10" s="412">
        <v>2708</v>
      </c>
      <c r="AC10" s="412">
        <v>1447</v>
      </c>
      <c r="AD10" s="412">
        <v>6504</v>
      </c>
      <c r="AE10" s="412">
        <v>3431</v>
      </c>
      <c r="AF10" s="412">
        <v>2808</v>
      </c>
      <c r="AG10" s="412">
        <v>1127</v>
      </c>
      <c r="AH10" s="412">
        <f t="shared" si="0"/>
        <v>18565</v>
      </c>
      <c r="AI10" s="412">
        <f t="shared" si="0"/>
        <v>10637</v>
      </c>
      <c r="AJ10" s="586">
        <f t="shared" si="1"/>
        <v>29202</v>
      </c>
      <c r="AK10" s="1469" t="s">
        <v>192</v>
      </c>
      <c r="AL10" s="1469"/>
      <c r="AM10" s="1088" t="s">
        <v>56</v>
      </c>
      <c r="AN10" s="1088"/>
      <c r="AO10" s="412">
        <v>1594</v>
      </c>
      <c r="AP10" s="412">
        <v>918</v>
      </c>
      <c r="AQ10" s="412">
        <v>963</v>
      </c>
      <c r="AR10" s="412">
        <v>656</v>
      </c>
      <c r="AS10" s="412">
        <v>768</v>
      </c>
      <c r="AT10" s="412">
        <v>300</v>
      </c>
      <c r="AU10" s="412">
        <v>1088</v>
      </c>
      <c r="AV10" s="412">
        <v>563</v>
      </c>
      <c r="AW10" s="412">
        <v>1372</v>
      </c>
      <c r="AX10" s="412">
        <v>1020</v>
      </c>
      <c r="AY10" s="412">
        <v>1214</v>
      </c>
      <c r="AZ10" s="412">
        <v>1034</v>
      </c>
      <c r="BA10" s="412">
        <f t="shared" si="2"/>
        <v>6999</v>
      </c>
      <c r="BB10" s="412">
        <f t="shared" si="7"/>
        <v>4491</v>
      </c>
      <c r="BC10" s="393">
        <f t="shared" si="8"/>
        <v>11490</v>
      </c>
      <c r="BD10" s="1077" t="s">
        <v>192</v>
      </c>
      <c r="BE10" s="1077"/>
      <c r="BF10" s="1088" t="s">
        <v>56</v>
      </c>
      <c r="BG10" s="1088"/>
      <c r="BH10" s="414">
        <v>106</v>
      </c>
      <c r="BI10" s="414">
        <v>80</v>
      </c>
      <c r="BJ10" s="414">
        <v>31</v>
      </c>
      <c r="BK10" s="414">
        <v>27</v>
      </c>
      <c r="BL10" s="414">
        <v>47</v>
      </c>
      <c r="BM10" s="414">
        <v>38</v>
      </c>
      <c r="BN10" s="414">
        <v>42</v>
      </c>
      <c r="BO10" s="414">
        <v>37</v>
      </c>
      <c r="BP10" s="414">
        <v>39</v>
      </c>
      <c r="BQ10" s="414">
        <v>72</v>
      </c>
      <c r="BR10" s="414">
        <v>54</v>
      </c>
      <c r="BS10" s="414">
        <v>44</v>
      </c>
      <c r="BT10" s="414">
        <f t="shared" si="3"/>
        <v>319</v>
      </c>
      <c r="BU10" s="414">
        <f t="shared" si="3"/>
        <v>298</v>
      </c>
      <c r="BV10" s="576">
        <f t="shared" si="4"/>
        <v>617</v>
      </c>
      <c r="BW10" s="1077" t="s">
        <v>192</v>
      </c>
      <c r="BX10" s="1077"/>
    </row>
    <row r="11" spans="1:76" ht="24" customHeight="1">
      <c r="A11" s="1436" t="s">
        <v>364</v>
      </c>
      <c r="B11" s="572" t="s">
        <v>331</v>
      </c>
      <c r="C11" s="414">
        <v>2237</v>
      </c>
      <c r="D11" s="414">
        <v>1905</v>
      </c>
      <c r="E11" s="414">
        <v>1616</v>
      </c>
      <c r="F11" s="414">
        <v>1225</v>
      </c>
      <c r="G11" s="414">
        <v>1567</v>
      </c>
      <c r="H11" s="414">
        <v>1039</v>
      </c>
      <c r="I11" s="414">
        <v>2123</v>
      </c>
      <c r="J11" s="414">
        <v>1265</v>
      </c>
      <c r="K11" s="414">
        <v>4648</v>
      </c>
      <c r="L11" s="414">
        <v>2966</v>
      </c>
      <c r="M11" s="414">
        <v>2862</v>
      </c>
      <c r="N11" s="414">
        <v>2026</v>
      </c>
      <c r="O11" s="414">
        <f t="shared" si="5"/>
        <v>15053</v>
      </c>
      <c r="P11" s="414">
        <f t="shared" si="5"/>
        <v>10426</v>
      </c>
      <c r="Q11" s="414">
        <f t="shared" si="6"/>
        <v>25479</v>
      </c>
      <c r="R11" s="204" t="s">
        <v>453</v>
      </c>
      <c r="S11" s="1441" t="s">
        <v>179</v>
      </c>
      <c r="T11" s="1436" t="s">
        <v>364</v>
      </c>
      <c r="U11" s="572" t="s">
        <v>331</v>
      </c>
      <c r="V11" s="412">
        <v>1615</v>
      </c>
      <c r="W11" s="412">
        <v>1265</v>
      </c>
      <c r="X11" s="412">
        <v>1263</v>
      </c>
      <c r="Y11" s="412">
        <v>873</v>
      </c>
      <c r="Z11" s="412">
        <v>1250</v>
      </c>
      <c r="AA11" s="412">
        <v>726</v>
      </c>
      <c r="AB11" s="412">
        <v>1719</v>
      </c>
      <c r="AC11" s="412">
        <v>968</v>
      </c>
      <c r="AD11" s="412">
        <v>3985</v>
      </c>
      <c r="AE11" s="412">
        <v>2301</v>
      </c>
      <c r="AF11" s="412">
        <v>1680</v>
      </c>
      <c r="AG11" s="412">
        <v>717</v>
      </c>
      <c r="AH11" s="412">
        <f t="shared" si="0"/>
        <v>11512</v>
      </c>
      <c r="AI11" s="412">
        <f t="shared" si="0"/>
        <v>6850</v>
      </c>
      <c r="AJ11" s="586">
        <f t="shared" si="1"/>
        <v>18362</v>
      </c>
      <c r="AK11" s="204" t="s">
        <v>453</v>
      </c>
      <c r="AL11" s="1441" t="s">
        <v>179</v>
      </c>
      <c r="AM11" s="1436" t="s">
        <v>364</v>
      </c>
      <c r="AN11" s="381" t="s">
        <v>331</v>
      </c>
      <c r="AO11" s="412">
        <v>511</v>
      </c>
      <c r="AP11" s="412">
        <v>528</v>
      </c>
      <c r="AQ11" s="412">
        <v>308</v>
      </c>
      <c r="AR11" s="412">
        <v>286</v>
      </c>
      <c r="AS11" s="412">
        <v>273</v>
      </c>
      <c r="AT11" s="412">
        <v>266</v>
      </c>
      <c r="AU11" s="412">
        <v>349</v>
      </c>
      <c r="AV11" s="412">
        <v>252</v>
      </c>
      <c r="AW11" s="412">
        <v>604</v>
      </c>
      <c r="AX11" s="412">
        <v>617</v>
      </c>
      <c r="AY11" s="412">
        <v>504</v>
      </c>
      <c r="AZ11" s="412">
        <v>594</v>
      </c>
      <c r="BA11" s="412">
        <f t="shared" si="2"/>
        <v>2549</v>
      </c>
      <c r="BB11" s="412">
        <f t="shared" si="7"/>
        <v>2543</v>
      </c>
      <c r="BC11" s="393">
        <f t="shared" si="8"/>
        <v>5092</v>
      </c>
      <c r="BD11" s="204" t="s">
        <v>453</v>
      </c>
      <c r="BE11" s="1441" t="s">
        <v>179</v>
      </c>
      <c r="BF11" s="1436" t="s">
        <v>364</v>
      </c>
      <c r="BG11" s="381" t="s">
        <v>331</v>
      </c>
      <c r="BH11" s="414">
        <v>111</v>
      </c>
      <c r="BI11" s="414">
        <v>112</v>
      </c>
      <c r="BJ11" s="414">
        <v>45</v>
      </c>
      <c r="BK11" s="414">
        <v>66</v>
      </c>
      <c r="BL11" s="414">
        <v>44</v>
      </c>
      <c r="BM11" s="414">
        <v>47</v>
      </c>
      <c r="BN11" s="414">
        <v>55</v>
      </c>
      <c r="BO11" s="414">
        <v>45</v>
      </c>
      <c r="BP11" s="414">
        <v>59</v>
      </c>
      <c r="BQ11" s="414">
        <v>48</v>
      </c>
      <c r="BR11" s="414">
        <v>678</v>
      </c>
      <c r="BS11" s="414">
        <v>715</v>
      </c>
      <c r="BT11" s="414">
        <f t="shared" si="3"/>
        <v>992</v>
      </c>
      <c r="BU11" s="414">
        <f t="shared" si="3"/>
        <v>1033</v>
      </c>
      <c r="BV11" s="576">
        <f t="shared" si="4"/>
        <v>2025</v>
      </c>
      <c r="BW11" s="204" t="s">
        <v>453</v>
      </c>
      <c r="BX11" s="1441" t="s">
        <v>179</v>
      </c>
    </row>
    <row r="12" spans="1:76" ht="15.75">
      <c r="A12" s="1437"/>
      <c r="B12" s="572" t="s">
        <v>333</v>
      </c>
      <c r="C12" s="414">
        <v>5247</v>
      </c>
      <c r="D12" s="414">
        <v>4216</v>
      </c>
      <c r="E12" s="414">
        <v>4163</v>
      </c>
      <c r="F12" s="414">
        <v>2680</v>
      </c>
      <c r="G12" s="414">
        <v>4314</v>
      </c>
      <c r="H12" s="414">
        <v>2436</v>
      </c>
      <c r="I12" s="414">
        <v>5515</v>
      </c>
      <c r="J12" s="414">
        <v>2951</v>
      </c>
      <c r="K12" s="414">
        <v>10822</v>
      </c>
      <c r="L12" s="414">
        <v>6211</v>
      </c>
      <c r="M12" s="414">
        <v>7309</v>
      </c>
      <c r="N12" s="414">
        <v>4006</v>
      </c>
      <c r="O12" s="414">
        <f t="shared" si="5"/>
        <v>37370</v>
      </c>
      <c r="P12" s="414">
        <f t="shared" si="5"/>
        <v>22500</v>
      </c>
      <c r="Q12" s="414">
        <f t="shared" si="6"/>
        <v>59870</v>
      </c>
      <c r="R12" s="204" t="s">
        <v>454</v>
      </c>
      <c r="S12" s="1442"/>
      <c r="T12" s="1437"/>
      <c r="U12" s="572" t="s">
        <v>333</v>
      </c>
      <c r="V12" s="412">
        <v>3460</v>
      </c>
      <c r="W12" s="412">
        <v>2642</v>
      </c>
      <c r="X12" s="412">
        <v>3005</v>
      </c>
      <c r="Y12" s="412">
        <v>1823</v>
      </c>
      <c r="Z12" s="412">
        <v>3293</v>
      </c>
      <c r="AA12" s="412">
        <v>1629</v>
      </c>
      <c r="AB12" s="412">
        <v>4216</v>
      </c>
      <c r="AC12" s="412">
        <v>1951</v>
      </c>
      <c r="AD12" s="412">
        <v>8906</v>
      </c>
      <c r="AE12" s="412">
        <v>4564</v>
      </c>
      <c r="AF12" s="412">
        <v>5432</v>
      </c>
      <c r="AG12" s="412">
        <v>1880</v>
      </c>
      <c r="AH12" s="412">
        <f t="shared" si="0"/>
        <v>28312</v>
      </c>
      <c r="AI12" s="412">
        <f t="shared" si="0"/>
        <v>14489</v>
      </c>
      <c r="AJ12" s="586">
        <f t="shared" si="1"/>
        <v>42801</v>
      </c>
      <c r="AK12" s="204" t="s">
        <v>454</v>
      </c>
      <c r="AL12" s="1442"/>
      <c r="AM12" s="1437"/>
      <c r="AN12" s="381" t="s">
        <v>333</v>
      </c>
      <c r="AO12" s="412">
        <v>1458</v>
      </c>
      <c r="AP12" s="412">
        <v>1213</v>
      </c>
      <c r="AQ12" s="412">
        <v>938</v>
      </c>
      <c r="AR12" s="412">
        <v>616</v>
      </c>
      <c r="AS12" s="412">
        <v>840</v>
      </c>
      <c r="AT12" s="412">
        <v>628</v>
      </c>
      <c r="AU12" s="412">
        <v>1124</v>
      </c>
      <c r="AV12" s="412">
        <v>797</v>
      </c>
      <c r="AW12" s="412">
        <v>1701</v>
      </c>
      <c r="AX12" s="412">
        <v>1357</v>
      </c>
      <c r="AY12" s="412">
        <v>1443</v>
      </c>
      <c r="AZ12" s="412">
        <v>1697</v>
      </c>
      <c r="BA12" s="412">
        <f t="shared" si="2"/>
        <v>7504</v>
      </c>
      <c r="BB12" s="412">
        <f t="shared" si="7"/>
        <v>6308</v>
      </c>
      <c r="BC12" s="393">
        <f t="shared" si="8"/>
        <v>13812</v>
      </c>
      <c r="BD12" s="204" t="s">
        <v>454</v>
      </c>
      <c r="BE12" s="1442"/>
      <c r="BF12" s="1437"/>
      <c r="BG12" s="381" t="s">
        <v>333</v>
      </c>
      <c r="BH12" s="414">
        <v>329</v>
      </c>
      <c r="BI12" s="414">
        <v>361</v>
      </c>
      <c r="BJ12" s="414">
        <v>220</v>
      </c>
      <c r="BK12" s="414">
        <v>241</v>
      </c>
      <c r="BL12" s="414">
        <v>181</v>
      </c>
      <c r="BM12" s="414">
        <v>179</v>
      </c>
      <c r="BN12" s="414">
        <v>175</v>
      </c>
      <c r="BO12" s="414">
        <v>203</v>
      </c>
      <c r="BP12" s="414">
        <v>215</v>
      </c>
      <c r="BQ12" s="414">
        <v>290</v>
      </c>
      <c r="BR12" s="414">
        <v>434</v>
      </c>
      <c r="BS12" s="414">
        <v>429</v>
      </c>
      <c r="BT12" s="414">
        <f t="shared" si="3"/>
        <v>1554</v>
      </c>
      <c r="BU12" s="414">
        <f t="shared" si="3"/>
        <v>1703</v>
      </c>
      <c r="BV12" s="576">
        <f t="shared" si="4"/>
        <v>3257</v>
      </c>
      <c r="BW12" s="204" t="s">
        <v>454</v>
      </c>
      <c r="BX12" s="1442"/>
    </row>
    <row r="13" spans="1:76" ht="15.75">
      <c r="A13" s="1437"/>
      <c r="B13" s="572" t="s">
        <v>332</v>
      </c>
      <c r="C13" s="414">
        <v>3110</v>
      </c>
      <c r="D13" s="414">
        <v>2557</v>
      </c>
      <c r="E13" s="414">
        <v>2163</v>
      </c>
      <c r="F13" s="414">
        <v>1439</v>
      </c>
      <c r="G13" s="414">
        <v>2248</v>
      </c>
      <c r="H13" s="414">
        <v>1425</v>
      </c>
      <c r="I13" s="414">
        <v>2626</v>
      </c>
      <c r="J13" s="414">
        <v>1512</v>
      </c>
      <c r="K13" s="414">
        <v>6635</v>
      </c>
      <c r="L13" s="414">
        <v>4181</v>
      </c>
      <c r="M13" s="414">
        <v>1010</v>
      </c>
      <c r="N13" s="414">
        <v>812</v>
      </c>
      <c r="O13" s="414">
        <f t="shared" si="5"/>
        <v>17792</v>
      </c>
      <c r="P13" s="414">
        <f t="shared" si="5"/>
        <v>11926</v>
      </c>
      <c r="Q13" s="414">
        <f t="shared" si="6"/>
        <v>29718</v>
      </c>
      <c r="R13" s="204" t="s">
        <v>455</v>
      </c>
      <c r="S13" s="1442"/>
      <c r="T13" s="1437"/>
      <c r="U13" s="572" t="s">
        <v>332</v>
      </c>
      <c r="V13" s="412">
        <v>2027</v>
      </c>
      <c r="W13" s="412">
        <v>1597</v>
      </c>
      <c r="X13" s="412">
        <v>1569</v>
      </c>
      <c r="Y13" s="412">
        <v>939</v>
      </c>
      <c r="Z13" s="412">
        <v>1645</v>
      </c>
      <c r="AA13" s="412">
        <v>904</v>
      </c>
      <c r="AB13" s="412">
        <v>1961</v>
      </c>
      <c r="AC13" s="412">
        <v>1004</v>
      </c>
      <c r="AD13" s="412">
        <v>5381</v>
      </c>
      <c r="AE13" s="412">
        <v>3128</v>
      </c>
      <c r="AF13" s="412">
        <v>695</v>
      </c>
      <c r="AG13" s="412">
        <v>232</v>
      </c>
      <c r="AH13" s="412">
        <f t="shared" si="0"/>
        <v>13278</v>
      </c>
      <c r="AI13" s="412">
        <f t="shared" si="0"/>
        <v>7804</v>
      </c>
      <c r="AJ13" s="586">
        <f t="shared" si="1"/>
        <v>21082</v>
      </c>
      <c r="AK13" s="204" t="s">
        <v>455</v>
      </c>
      <c r="AL13" s="1442"/>
      <c r="AM13" s="1437"/>
      <c r="AN13" s="381" t="s">
        <v>332</v>
      </c>
      <c r="AO13" s="412">
        <v>1083</v>
      </c>
      <c r="AP13" s="412">
        <v>955</v>
      </c>
      <c r="AQ13" s="412">
        <v>579</v>
      </c>
      <c r="AR13" s="412">
        <v>500</v>
      </c>
      <c r="AS13" s="412">
        <v>595</v>
      </c>
      <c r="AT13" s="412">
        <v>521</v>
      </c>
      <c r="AU13" s="412">
        <v>665</v>
      </c>
      <c r="AV13" s="412">
        <v>508</v>
      </c>
      <c r="AW13" s="412">
        <v>1254</v>
      </c>
      <c r="AX13" s="412">
        <v>1053</v>
      </c>
      <c r="AY13" s="412">
        <v>305</v>
      </c>
      <c r="AZ13" s="412">
        <v>580</v>
      </c>
      <c r="BA13" s="412">
        <f t="shared" si="2"/>
        <v>4481</v>
      </c>
      <c r="BB13" s="412">
        <f t="shared" si="7"/>
        <v>4117</v>
      </c>
      <c r="BC13" s="393">
        <f t="shared" si="8"/>
        <v>8598</v>
      </c>
      <c r="BD13" s="204" t="s">
        <v>455</v>
      </c>
      <c r="BE13" s="1442"/>
      <c r="BF13" s="1437"/>
      <c r="BG13" s="381" t="s">
        <v>332</v>
      </c>
      <c r="BH13" s="414">
        <v>0</v>
      </c>
      <c r="BI13" s="414">
        <v>5</v>
      </c>
      <c r="BJ13" s="414">
        <v>15</v>
      </c>
      <c r="BK13" s="414">
        <v>0</v>
      </c>
      <c r="BL13" s="414">
        <v>8</v>
      </c>
      <c r="BM13" s="414">
        <v>0</v>
      </c>
      <c r="BN13" s="414">
        <v>0</v>
      </c>
      <c r="BO13" s="414">
        <v>0</v>
      </c>
      <c r="BP13" s="414">
        <v>0</v>
      </c>
      <c r="BQ13" s="414">
        <v>0</v>
      </c>
      <c r="BR13" s="414">
        <v>10</v>
      </c>
      <c r="BS13" s="414">
        <v>0</v>
      </c>
      <c r="BT13" s="414">
        <f t="shared" si="3"/>
        <v>33</v>
      </c>
      <c r="BU13" s="414">
        <f t="shared" si="3"/>
        <v>5</v>
      </c>
      <c r="BV13" s="576">
        <f t="shared" si="4"/>
        <v>38</v>
      </c>
      <c r="BW13" s="204" t="s">
        <v>455</v>
      </c>
      <c r="BX13" s="1442"/>
    </row>
    <row r="14" spans="1:76" ht="15.75">
      <c r="A14" s="1437"/>
      <c r="B14" s="572" t="s">
        <v>334</v>
      </c>
      <c r="C14" s="414">
        <v>2592</v>
      </c>
      <c r="D14" s="414">
        <v>1782</v>
      </c>
      <c r="E14" s="414">
        <v>1480</v>
      </c>
      <c r="F14" s="414">
        <v>1109</v>
      </c>
      <c r="G14" s="414">
        <v>1303</v>
      </c>
      <c r="H14" s="414">
        <v>807</v>
      </c>
      <c r="I14" s="414">
        <v>1867</v>
      </c>
      <c r="J14" s="414">
        <v>1102</v>
      </c>
      <c r="K14" s="414">
        <v>3060</v>
      </c>
      <c r="L14" s="414">
        <v>1903</v>
      </c>
      <c r="M14" s="414">
        <v>1582</v>
      </c>
      <c r="N14" s="414">
        <v>1083</v>
      </c>
      <c r="O14" s="414">
        <f t="shared" si="5"/>
        <v>11884</v>
      </c>
      <c r="P14" s="414">
        <f t="shared" si="5"/>
        <v>7786</v>
      </c>
      <c r="Q14" s="414">
        <f t="shared" si="6"/>
        <v>19670</v>
      </c>
      <c r="R14" s="204" t="s">
        <v>456</v>
      </c>
      <c r="S14" s="1442"/>
      <c r="T14" s="1437"/>
      <c r="U14" s="572" t="s">
        <v>334</v>
      </c>
      <c r="V14" s="412">
        <v>2257</v>
      </c>
      <c r="W14" s="412">
        <v>1508</v>
      </c>
      <c r="X14" s="412">
        <v>1286</v>
      </c>
      <c r="Y14" s="412">
        <v>964</v>
      </c>
      <c r="Z14" s="412">
        <v>1137</v>
      </c>
      <c r="AA14" s="412">
        <v>670</v>
      </c>
      <c r="AB14" s="412">
        <v>1707</v>
      </c>
      <c r="AC14" s="412">
        <v>930</v>
      </c>
      <c r="AD14" s="412">
        <v>2802</v>
      </c>
      <c r="AE14" s="412">
        <v>1632</v>
      </c>
      <c r="AF14" s="412">
        <v>1523</v>
      </c>
      <c r="AG14" s="412">
        <v>1004</v>
      </c>
      <c r="AH14" s="412">
        <f t="shared" si="0"/>
        <v>10712</v>
      </c>
      <c r="AI14" s="412">
        <f t="shared" si="0"/>
        <v>6708</v>
      </c>
      <c r="AJ14" s="586">
        <f t="shared" si="1"/>
        <v>17420</v>
      </c>
      <c r="AK14" s="204" t="s">
        <v>456</v>
      </c>
      <c r="AL14" s="1442"/>
      <c r="AM14" s="1437"/>
      <c r="AN14" s="381" t="s">
        <v>334</v>
      </c>
      <c r="AO14" s="412">
        <v>257</v>
      </c>
      <c r="AP14" s="412">
        <v>214</v>
      </c>
      <c r="AQ14" s="412">
        <v>167</v>
      </c>
      <c r="AR14" s="412">
        <v>133</v>
      </c>
      <c r="AS14" s="412">
        <v>139</v>
      </c>
      <c r="AT14" s="412">
        <v>114</v>
      </c>
      <c r="AU14" s="412">
        <v>130</v>
      </c>
      <c r="AV14" s="412">
        <v>156</v>
      </c>
      <c r="AW14" s="412">
        <v>211</v>
      </c>
      <c r="AX14" s="412">
        <v>252</v>
      </c>
      <c r="AY14" s="412">
        <v>47</v>
      </c>
      <c r="AZ14" s="412">
        <v>66</v>
      </c>
      <c r="BA14" s="412">
        <f t="shared" si="2"/>
        <v>951</v>
      </c>
      <c r="BB14" s="412">
        <f t="shared" si="7"/>
        <v>935</v>
      </c>
      <c r="BC14" s="393">
        <f t="shared" si="8"/>
        <v>1886</v>
      </c>
      <c r="BD14" s="204" t="s">
        <v>456</v>
      </c>
      <c r="BE14" s="1442"/>
      <c r="BF14" s="1437"/>
      <c r="BG14" s="381" t="s">
        <v>334</v>
      </c>
      <c r="BH14" s="414">
        <v>78</v>
      </c>
      <c r="BI14" s="414">
        <v>60</v>
      </c>
      <c r="BJ14" s="414">
        <v>27</v>
      </c>
      <c r="BK14" s="414">
        <v>12</v>
      </c>
      <c r="BL14" s="414">
        <v>27</v>
      </c>
      <c r="BM14" s="414">
        <v>23</v>
      </c>
      <c r="BN14" s="414">
        <v>30</v>
      </c>
      <c r="BO14" s="414">
        <v>16</v>
      </c>
      <c r="BP14" s="414">
        <v>47</v>
      </c>
      <c r="BQ14" s="414">
        <v>19</v>
      </c>
      <c r="BR14" s="414">
        <v>12</v>
      </c>
      <c r="BS14" s="414">
        <v>13</v>
      </c>
      <c r="BT14" s="414">
        <f t="shared" si="3"/>
        <v>221</v>
      </c>
      <c r="BU14" s="414">
        <f t="shared" si="3"/>
        <v>143</v>
      </c>
      <c r="BV14" s="576">
        <f t="shared" si="4"/>
        <v>364</v>
      </c>
      <c r="BW14" s="204" t="s">
        <v>456</v>
      </c>
      <c r="BX14" s="1442"/>
    </row>
    <row r="15" spans="1:76" ht="15.75">
      <c r="A15" s="1437"/>
      <c r="B15" s="572" t="s">
        <v>336</v>
      </c>
      <c r="C15" s="414">
        <v>2233</v>
      </c>
      <c r="D15" s="414">
        <v>1822</v>
      </c>
      <c r="E15" s="414">
        <v>1692</v>
      </c>
      <c r="F15" s="414">
        <v>1279</v>
      </c>
      <c r="G15" s="414">
        <v>1571</v>
      </c>
      <c r="H15" s="414">
        <v>1095</v>
      </c>
      <c r="I15" s="414">
        <v>2090</v>
      </c>
      <c r="J15" s="414">
        <v>1276</v>
      </c>
      <c r="K15" s="414">
        <v>5404</v>
      </c>
      <c r="L15" s="414">
        <v>3448</v>
      </c>
      <c r="M15" s="414">
        <v>2732</v>
      </c>
      <c r="N15" s="414">
        <v>1410</v>
      </c>
      <c r="O15" s="414">
        <f t="shared" si="5"/>
        <v>15722</v>
      </c>
      <c r="P15" s="414">
        <f t="shared" si="5"/>
        <v>10330</v>
      </c>
      <c r="Q15" s="414">
        <f t="shared" si="6"/>
        <v>26052</v>
      </c>
      <c r="R15" s="204" t="s">
        <v>457</v>
      </c>
      <c r="S15" s="1442"/>
      <c r="T15" s="1437"/>
      <c r="U15" s="572" t="s">
        <v>336</v>
      </c>
      <c r="V15" s="412">
        <v>1569</v>
      </c>
      <c r="W15" s="412">
        <v>1193</v>
      </c>
      <c r="X15" s="412">
        <v>1315</v>
      </c>
      <c r="Y15" s="412">
        <v>927</v>
      </c>
      <c r="Z15" s="412">
        <v>1221</v>
      </c>
      <c r="AA15" s="412">
        <v>763</v>
      </c>
      <c r="AB15" s="412">
        <v>1587</v>
      </c>
      <c r="AC15" s="412">
        <v>869</v>
      </c>
      <c r="AD15" s="412">
        <v>4613</v>
      </c>
      <c r="AE15" s="412">
        <v>2654</v>
      </c>
      <c r="AF15" s="412">
        <v>2386</v>
      </c>
      <c r="AG15" s="412">
        <v>1002</v>
      </c>
      <c r="AH15" s="412">
        <f t="shared" si="0"/>
        <v>12691</v>
      </c>
      <c r="AI15" s="412">
        <f t="shared" si="0"/>
        <v>7408</v>
      </c>
      <c r="AJ15" s="586">
        <f t="shared" si="1"/>
        <v>20099</v>
      </c>
      <c r="AK15" s="204" t="s">
        <v>457</v>
      </c>
      <c r="AL15" s="1442"/>
      <c r="AM15" s="1437"/>
      <c r="AN15" s="381" t="s">
        <v>336</v>
      </c>
      <c r="AO15" s="412">
        <v>630</v>
      </c>
      <c r="AP15" s="412">
        <v>589</v>
      </c>
      <c r="AQ15" s="412">
        <v>354</v>
      </c>
      <c r="AR15" s="412">
        <v>329</v>
      </c>
      <c r="AS15" s="412">
        <v>333</v>
      </c>
      <c r="AT15" s="412">
        <v>315</v>
      </c>
      <c r="AU15" s="412">
        <v>465</v>
      </c>
      <c r="AV15" s="412">
        <v>379</v>
      </c>
      <c r="AW15" s="412">
        <v>754</v>
      </c>
      <c r="AX15" s="412">
        <v>751</v>
      </c>
      <c r="AY15" s="412">
        <v>321</v>
      </c>
      <c r="AZ15" s="412">
        <v>369</v>
      </c>
      <c r="BA15" s="412">
        <f t="shared" si="2"/>
        <v>2857</v>
      </c>
      <c r="BB15" s="412">
        <f t="shared" si="7"/>
        <v>2732</v>
      </c>
      <c r="BC15" s="393">
        <f t="shared" si="8"/>
        <v>5589</v>
      </c>
      <c r="BD15" s="204" t="s">
        <v>457</v>
      </c>
      <c r="BE15" s="1442"/>
      <c r="BF15" s="1437"/>
      <c r="BG15" s="381" t="s">
        <v>336</v>
      </c>
      <c r="BH15" s="414">
        <v>34</v>
      </c>
      <c r="BI15" s="414">
        <v>40</v>
      </c>
      <c r="BJ15" s="414">
        <v>23</v>
      </c>
      <c r="BK15" s="414">
        <v>23</v>
      </c>
      <c r="BL15" s="414">
        <v>17</v>
      </c>
      <c r="BM15" s="414">
        <v>17</v>
      </c>
      <c r="BN15" s="414">
        <v>38</v>
      </c>
      <c r="BO15" s="414">
        <v>28</v>
      </c>
      <c r="BP15" s="414">
        <v>37</v>
      </c>
      <c r="BQ15" s="414">
        <v>43</v>
      </c>
      <c r="BR15" s="414">
        <v>25</v>
      </c>
      <c r="BS15" s="414">
        <v>39</v>
      </c>
      <c r="BT15" s="414">
        <f t="shared" si="3"/>
        <v>174</v>
      </c>
      <c r="BU15" s="414">
        <f t="shared" si="3"/>
        <v>190</v>
      </c>
      <c r="BV15" s="576">
        <f t="shared" si="4"/>
        <v>364</v>
      </c>
      <c r="BW15" s="204" t="s">
        <v>457</v>
      </c>
      <c r="BX15" s="1442"/>
    </row>
    <row r="16" spans="1:76" ht="15.75">
      <c r="A16" s="1447"/>
      <c r="B16" s="572" t="s">
        <v>335</v>
      </c>
      <c r="C16" s="414">
        <v>2186</v>
      </c>
      <c r="D16" s="414">
        <v>1891</v>
      </c>
      <c r="E16" s="414">
        <v>1568</v>
      </c>
      <c r="F16" s="414">
        <v>1120</v>
      </c>
      <c r="G16" s="414">
        <v>1608</v>
      </c>
      <c r="H16" s="414">
        <v>1040</v>
      </c>
      <c r="I16" s="414">
        <v>2636</v>
      </c>
      <c r="J16" s="414">
        <v>1371</v>
      </c>
      <c r="K16" s="414">
        <v>4936</v>
      </c>
      <c r="L16" s="414">
        <v>2898</v>
      </c>
      <c r="M16" s="414">
        <v>3417</v>
      </c>
      <c r="N16" s="414">
        <v>713</v>
      </c>
      <c r="O16" s="414">
        <f t="shared" si="5"/>
        <v>16351</v>
      </c>
      <c r="P16" s="414">
        <f t="shared" si="5"/>
        <v>9033</v>
      </c>
      <c r="Q16" s="414">
        <f t="shared" si="6"/>
        <v>25384</v>
      </c>
      <c r="R16" s="204" t="s">
        <v>458</v>
      </c>
      <c r="S16" s="1443"/>
      <c r="T16" s="1447"/>
      <c r="U16" s="572" t="s">
        <v>335</v>
      </c>
      <c r="V16" s="412">
        <v>1508</v>
      </c>
      <c r="W16" s="412">
        <v>1338</v>
      </c>
      <c r="X16" s="412">
        <v>1212</v>
      </c>
      <c r="Y16" s="412">
        <v>831</v>
      </c>
      <c r="Z16" s="412">
        <v>1271</v>
      </c>
      <c r="AA16" s="412">
        <v>776</v>
      </c>
      <c r="AB16" s="412">
        <v>2246</v>
      </c>
      <c r="AC16" s="412">
        <v>1026</v>
      </c>
      <c r="AD16" s="412">
        <v>4278</v>
      </c>
      <c r="AE16" s="412">
        <v>2370</v>
      </c>
      <c r="AF16" s="412">
        <v>3147</v>
      </c>
      <c r="AG16" s="412">
        <v>437</v>
      </c>
      <c r="AH16" s="412">
        <f t="shared" si="0"/>
        <v>13662</v>
      </c>
      <c r="AI16" s="412">
        <f t="shared" si="0"/>
        <v>6778</v>
      </c>
      <c r="AJ16" s="586">
        <f t="shared" si="1"/>
        <v>20440</v>
      </c>
      <c r="AK16" s="204" t="s">
        <v>458</v>
      </c>
      <c r="AL16" s="1443"/>
      <c r="AM16" s="1447"/>
      <c r="AN16" s="381" t="s">
        <v>335</v>
      </c>
      <c r="AO16" s="412">
        <v>556</v>
      </c>
      <c r="AP16" s="412">
        <v>488</v>
      </c>
      <c r="AQ16" s="412">
        <v>319</v>
      </c>
      <c r="AR16" s="412">
        <v>277</v>
      </c>
      <c r="AS16" s="412">
        <v>308</v>
      </c>
      <c r="AT16" s="412">
        <v>246</v>
      </c>
      <c r="AU16" s="412">
        <v>344</v>
      </c>
      <c r="AV16" s="412">
        <v>333</v>
      </c>
      <c r="AW16" s="412">
        <v>601</v>
      </c>
      <c r="AX16" s="412">
        <v>508</v>
      </c>
      <c r="AY16" s="412">
        <v>202</v>
      </c>
      <c r="AZ16" s="412">
        <v>212</v>
      </c>
      <c r="BA16" s="412">
        <f t="shared" si="2"/>
        <v>2330</v>
      </c>
      <c r="BB16" s="412">
        <f t="shared" si="7"/>
        <v>2064</v>
      </c>
      <c r="BC16" s="393">
        <f t="shared" si="8"/>
        <v>4394</v>
      </c>
      <c r="BD16" s="204" t="s">
        <v>458</v>
      </c>
      <c r="BE16" s="1443"/>
      <c r="BF16" s="1447"/>
      <c r="BG16" s="381" t="s">
        <v>335</v>
      </c>
      <c r="BH16" s="414">
        <v>122</v>
      </c>
      <c r="BI16" s="414">
        <v>65</v>
      </c>
      <c r="BJ16" s="414">
        <v>37</v>
      </c>
      <c r="BK16" s="414">
        <v>12</v>
      </c>
      <c r="BL16" s="414">
        <v>29</v>
      </c>
      <c r="BM16" s="414">
        <v>18</v>
      </c>
      <c r="BN16" s="414">
        <v>46</v>
      </c>
      <c r="BO16" s="414">
        <v>12</v>
      </c>
      <c r="BP16" s="414">
        <v>57</v>
      </c>
      <c r="BQ16" s="414">
        <v>20</v>
      </c>
      <c r="BR16" s="414">
        <v>68</v>
      </c>
      <c r="BS16" s="414">
        <v>64</v>
      </c>
      <c r="BT16" s="414">
        <f t="shared" si="3"/>
        <v>359</v>
      </c>
      <c r="BU16" s="414">
        <f t="shared" si="3"/>
        <v>191</v>
      </c>
      <c r="BV16" s="576">
        <f t="shared" si="4"/>
        <v>550</v>
      </c>
      <c r="BW16" s="204" t="s">
        <v>458</v>
      </c>
      <c r="BX16" s="1443"/>
    </row>
    <row r="17" spans="1:76" ht="15.75">
      <c r="A17" s="1088" t="s">
        <v>64</v>
      </c>
      <c r="B17" s="1088"/>
      <c r="C17" s="414">
        <v>1458</v>
      </c>
      <c r="D17" s="414">
        <v>1054</v>
      </c>
      <c r="E17" s="414">
        <v>995</v>
      </c>
      <c r="F17" s="414">
        <v>613</v>
      </c>
      <c r="G17" s="414">
        <v>819</v>
      </c>
      <c r="H17" s="414">
        <v>449</v>
      </c>
      <c r="I17" s="414">
        <v>821</v>
      </c>
      <c r="J17" s="414">
        <v>526</v>
      </c>
      <c r="K17" s="414">
        <v>1151</v>
      </c>
      <c r="L17" s="414">
        <v>663</v>
      </c>
      <c r="M17" s="414">
        <v>768</v>
      </c>
      <c r="N17" s="414">
        <v>270</v>
      </c>
      <c r="O17" s="414">
        <f t="shared" si="5"/>
        <v>6012</v>
      </c>
      <c r="P17" s="414">
        <f t="shared" si="5"/>
        <v>3575</v>
      </c>
      <c r="Q17" s="414">
        <f t="shared" si="6"/>
        <v>9587</v>
      </c>
      <c r="R17" s="1077" t="s">
        <v>367</v>
      </c>
      <c r="S17" s="1077"/>
      <c r="T17" s="1088" t="s">
        <v>64</v>
      </c>
      <c r="U17" s="1088"/>
      <c r="V17" s="412">
        <v>1021</v>
      </c>
      <c r="W17" s="412">
        <v>812</v>
      </c>
      <c r="X17" s="412">
        <v>634</v>
      </c>
      <c r="Y17" s="412">
        <v>437</v>
      </c>
      <c r="Z17" s="412">
        <v>527</v>
      </c>
      <c r="AA17" s="412">
        <v>309</v>
      </c>
      <c r="AB17" s="412">
        <v>561</v>
      </c>
      <c r="AC17" s="412">
        <v>335</v>
      </c>
      <c r="AD17" s="412">
        <v>828</v>
      </c>
      <c r="AE17" s="412">
        <v>474</v>
      </c>
      <c r="AF17" s="412">
        <v>566</v>
      </c>
      <c r="AG17" s="412">
        <v>191</v>
      </c>
      <c r="AH17" s="412">
        <f t="shared" ref="AH17" si="9">AF17+AD17+AB17+Z17+X17+V17</f>
        <v>4137</v>
      </c>
      <c r="AI17" s="412">
        <f t="shared" ref="AI17" si="10">AG17+AE17+AC17+AA17+Y17+W17</f>
        <v>2558</v>
      </c>
      <c r="AJ17" s="586">
        <f t="shared" ref="AJ17" si="11">SUM(AH17:AI17)</f>
        <v>6695</v>
      </c>
      <c r="AK17" s="1077" t="s">
        <v>367</v>
      </c>
      <c r="AL17" s="1077"/>
      <c r="AM17" s="1088" t="s">
        <v>64</v>
      </c>
      <c r="AN17" s="1088"/>
      <c r="AO17" s="412">
        <v>324</v>
      </c>
      <c r="AP17" s="412">
        <v>155</v>
      </c>
      <c r="AQ17" s="412">
        <v>210</v>
      </c>
      <c r="AR17" s="412">
        <v>132</v>
      </c>
      <c r="AS17" s="412">
        <v>221</v>
      </c>
      <c r="AT17" s="412">
        <v>106</v>
      </c>
      <c r="AU17" s="412">
        <v>147</v>
      </c>
      <c r="AV17" s="412">
        <v>149</v>
      </c>
      <c r="AW17" s="412">
        <v>193</v>
      </c>
      <c r="AX17" s="412">
        <v>135</v>
      </c>
      <c r="AY17" s="412">
        <v>102</v>
      </c>
      <c r="AZ17" s="412">
        <v>50</v>
      </c>
      <c r="BA17" s="412">
        <f t="shared" si="2"/>
        <v>1197</v>
      </c>
      <c r="BB17" s="412">
        <f t="shared" si="2"/>
        <v>727</v>
      </c>
      <c r="BC17" s="393">
        <f t="shared" si="8"/>
        <v>1924</v>
      </c>
      <c r="BD17" s="1077" t="s">
        <v>367</v>
      </c>
      <c r="BE17" s="1077"/>
      <c r="BF17" s="1088" t="s">
        <v>64</v>
      </c>
      <c r="BG17" s="1088"/>
      <c r="BH17" s="414">
        <v>113</v>
      </c>
      <c r="BI17" s="414">
        <v>87</v>
      </c>
      <c r="BJ17" s="414">
        <v>151</v>
      </c>
      <c r="BK17" s="414">
        <v>44</v>
      </c>
      <c r="BL17" s="414">
        <v>71</v>
      </c>
      <c r="BM17" s="414">
        <v>34</v>
      </c>
      <c r="BN17" s="414">
        <v>113</v>
      </c>
      <c r="BO17" s="414">
        <v>42</v>
      </c>
      <c r="BP17" s="414">
        <v>130</v>
      </c>
      <c r="BQ17" s="414">
        <v>54</v>
      </c>
      <c r="BR17" s="414">
        <v>100</v>
      </c>
      <c r="BS17" s="414">
        <v>29</v>
      </c>
      <c r="BT17" s="414">
        <f t="shared" si="3"/>
        <v>678</v>
      </c>
      <c r="BU17" s="414">
        <f t="shared" si="3"/>
        <v>290</v>
      </c>
      <c r="BV17" s="576">
        <f t="shared" si="4"/>
        <v>968</v>
      </c>
      <c r="BW17" s="1077" t="s">
        <v>367</v>
      </c>
      <c r="BX17" s="1077"/>
    </row>
    <row r="18" spans="1:76" ht="15.75">
      <c r="A18" s="1088" t="s">
        <v>65</v>
      </c>
      <c r="B18" s="1088"/>
      <c r="C18" s="414">
        <v>6953</v>
      </c>
      <c r="D18" s="414">
        <v>6018</v>
      </c>
      <c r="E18" s="414">
        <v>6024</v>
      </c>
      <c r="F18" s="414">
        <v>4253</v>
      </c>
      <c r="G18" s="414">
        <v>6203</v>
      </c>
      <c r="H18" s="414">
        <v>3782</v>
      </c>
      <c r="I18" s="414">
        <v>7298</v>
      </c>
      <c r="J18" s="414">
        <v>4342</v>
      </c>
      <c r="K18" s="414">
        <v>13544</v>
      </c>
      <c r="L18" s="414">
        <v>8217</v>
      </c>
      <c r="M18" s="414">
        <v>1565</v>
      </c>
      <c r="N18" s="414">
        <v>1134</v>
      </c>
      <c r="O18" s="414">
        <f t="shared" si="5"/>
        <v>41587</v>
      </c>
      <c r="P18" s="414">
        <f t="shared" si="5"/>
        <v>27746</v>
      </c>
      <c r="Q18" s="414">
        <f t="shared" si="6"/>
        <v>69333</v>
      </c>
      <c r="R18" s="1077" t="s">
        <v>199</v>
      </c>
      <c r="S18" s="1077"/>
      <c r="T18" s="1088" t="s">
        <v>65</v>
      </c>
      <c r="U18" s="1088"/>
      <c r="V18" s="412">
        <v>5186</v>
      </c>
      <c r="W18" s="412">
        <v>3762</v>
      </c>
      <c r="X18" s="412">
        <v>4224</v>
      </c>
      <c r="Y18" s="412">
        <v>2879</v>
      </c>
      <c r="Z18" s="412">
        <v>4217</v>
      </c>
      <c r="AA18" s="412">
        <v>2624</v>
      </c>
      <c r="AB18" s="412">
        <v>4376</v>
      </c>
      <c r="AC18" s="412">
        <v>2846</v>
      </c>
      <c r="AD18" s="412">
        <v>8294</v>
      </c>
      <c r="AE18" s="412">
        <v>4409</v>
      </c>
      <c r="AF18" s="412">
        <v>916</v>
      </c>
      <c r="AG18" s="412">
        <v>768</v>
      </c>
      <c r="AH18" s="412">
        <f t="shared" si="0"/>
        <v>27213</v>
      </c>
      <c r="AI18" s="412">
        <f t="shared" si="0"/>
        <v>17288</v>
      </c>
      <c r="AJ18" s="586">
        <f t="shared" si="1"/>
        <v>44501</v>
      </c>
      <c r="AK18" s="1077" t="s">
        <v>199</v>
      </c>
      <c r="AL18" s="1077"/>
      <c r="AM18" s="1088" t="s">
        <v>65</v>
      </c>
      <c r="AN18" s="1088"/>
      <c r="AO18" s="412">
        <v>1142</v>
      </c>
      <c r="AP18" s="412">
        <v>1506</v>
      </c>
      <c r="AQ18" s="412">
        <v>1350</v>
      </c>
      <c r="AR18" s="412">
        <v>1124</v>
      </c>
      <c r="AS18" s="412">
        <v>1456</v>
      </c>
      <c r="AT18" s="412">
        <v>833</v>
      </c>
      <c r="AU18" s="412">
        <v>2347</v>
      </c>
      <c r="AV18" s="412">
        <v>1207</v>
      </c>
      <c r="AW18" s="412">
        <v>4525</v>
      </c>
      <c r="AX18" s="412">
        <v>3175</v>
      </c>
      <c r="AY18" s="412">
        <v>389</v>
      </c>
      <c r="AZ18" s="412">
        <v>211</v>
      </c>
      <c r="BA18" s="412">
        <f t="shared" si="2"/>
        <v>11209</v>
      </c>
      <c r="BB18" s="412">
        <f t="shared" si="7"/>
        <v>8056</v>
      </c>
      <c r="BC18" s="393">
        <f t="shared" si="8"/>
        <v>19265</v>
      </c>
      <c r="BD18" s="1077" t="s">
        <v>199</v>
      </c>
      <c r="BE18" s="1077"/>
      <c r="BF18" s="1088" t="s">
        <v>65</v>
      </c>
      <c r="BG18" s="1088"/>
      <c r="BH18" s="414">
        <v>625</v>
      </c>
      <c r="BI18" s="414">
        <v>750</v>
      </c>
      <c r="BJ18" s="414">
        <v>450</v>
      </c>
      <c r="BK18" s="414">
        <v>250</v>
      </c>
      <c r="BL18" s="414">
        <v>530</v>
      </c>
      <c r="BM18" s="414">
        <v>325</v>
      </c>
      <c r="BN18" s="414">
        <v>575</v>
      </c>
      <c r="BO18" s="414">
        <v>289</v>
      </c>
      <c r="BP18" s="414">
        <v>725</v>
      </c>
      <c r="BQ18" s="414">
        <v>633</v>
      </c>
      <c r="BR18" s="414">
        <v>260</v>
      </c>
      <c r="BS18" s="414">
        <v>155</v>
      </c>
      <c r="BT18" s="414">
        <f t="shared" si="3"/>
        <v>3165</v>
      </c>
      <c r="BU18" s="414">
        <f t="shared" si="3"/>
        <v>2402</v>
      </c>
      <c r="BV18" s="576">
        <f t="shared" si="4"/>
        <v>5567</v>
      </c>
      <c r="BW18" s="1077" t="s">
        <v>199</v>
      </c>
      <c r="BX18" s="1077"/>
    </row>
    <row r="19" spans="1:76" ht="15.75">
      <c r="A19" s="1088" t="s">
        <v>66</v>
      </c>
      <c r="B19" s="1088"/>
      <c r="C19" s="414">
        <v>4931</v>
      </c>
      <c r="D19" s="414">
        <v>4270</v>
      </c>
      <c r="E19" s="414">
        <v>4314</v>
      </c>
      <c r="F19" s="414">
        <v>2931</v>
      </c>
      <c r="G19" s="414">
        <v>4168</v>
      </c>
      <c r="H19" s="414">
        <v>2978</v>
      </c>
      <c r="I19" s="414">
        <v>6323</v>
      </c>
      <c r="J19" s="414">
        <v>3613</v>
      </c>
      <c r="K19" s="414">
        <v>10520</v>
      </c>
      <c r="L19" s="414">
        <v>7449</v>
      </c>
      <c r="M19" s="414">
        <v>6411</v>
      </c>
      <c r="N19" s="414">
        <v>2934</v>
      </c>
      <c r="O19" s="414">
        <f t="shared" si="5"/>
        <v>36667</v>
      </c>
      <c r="P19" s="414">
        <f t="shared" si="5"/>
        <v>24175</v>
      </c>
      <c r="Q19" s="414">
        <f t="shared" si="6"/>
        <v>60842</v>
      </c>
      <c r="R19" s="1077" t="s">
        <v>200</v>
      </c>
      <c r="S19" s="1077"/>
      <c r="T19" s="1088" t="s">
        <v>66</v>
      </c>
      <c r="U19" s="1088"/>
      <c r="V19" s="412">
        <v>3071</v>
      </c>
      <c r="W19" s="412">
        <v>2980</v>
      </c>
      <c r="X19" s="412">
        <v>2912</v>
      </c>
      <c r="Y19" s="412">
        <v>2168</v>
      </c>
      <c r="Z19" s="412">
        <v>3011</v>
      </c>
      <c r="AA19" s="412">
        <v>2054</v>
      </c>
      <c r="AB19" s="412">
        <v>4475</v>
      </c>
      <c r="AC19" s="412">
        <v>2535</v>
      </c>
      <c r="AD19" s="412">
        <v>8013</v>
      </c>
      <c r="AE19" s="412">
        <v>5624</v>
      </c>
      <c r="AF19" s="412">
        <v>4371</v>
      </c>
      <c r="AG19" s="412">
        <v>1500</v>
      </c>
      <c r="AH19" s="412">
        <f t="shared" si="0"/>
        <v>25853</v>
      </c>
      <c r="AI19" s="412">
        <f t="shared" si="0"/>
        <v>16861</v>
      </c>
      <c r="AJ19" s="586">
        <f t="shared" si="1"/>
        <v>42714</v>
      </c>
      <c r="AK19" s="1077" t="s">
        <v>200</v>
      </c>
      <c r="AL19" s="1077"/>
      <c r="AM19" s="1088" t="s">
        <v>66</v>
      </c>
      <c r="AN19" s="1088"/>
      <c r="AO19" s="412">
        <v>1491</v>
      </c>
      <c r="AP19" s="412">
        <v>836</v>
      </c>
      <c r="AQ19" s="412">
        <v>1067</v>
      </c>
      <c r="AR19" s="412">
        <v>629</v>
      </c>
      <c r="AS19" s="412">
        <v>832</v>
      </c>
      <c r="AT19" s="412">
        <v>585</v>
      </c>
      <c r="AU19" s="412">
        <v>1255</v>
      </c>
      <c r="AV19" s="412">
        <v>752</v>
      </c>
      <c r="AW19" s="412">
        <v>1959</v>
      </c>
      <c r="AX19" s="412">
        <v>1418</v>
      </c>
      <c r="AY19" s="412">
        <v>1279</v>
      </c>
      <c r="AZ19" s="412">
        <v>1043</v>
      </c>
      <c r="BA19" s="412">
        <f t="shared" si="2"/>
        <v>7883</v>
      </c>
      <c r="BB19" s="412">
        <f t="shared" si="7"/>
        <v>5263</v>
      </c>
      <c r="BC19" s="393">
        <f t="shared" si="8"/>
        <v>13146</v>
      </c>
      <c r="BD19" s="1077" t="s">
        <v>200</v>
      </c>
      <c r="BE19" s="1077"/>
      <c r="BF19" s="1088" t="s">
        <v>66</v>
      </c>
      <c r="BG19" s="1088"/>
      <c r="BH19" s="414">
        <v>369</v>
      </c>
      <c r="BI19" s="414">
        <v>454</v>
      </c>
      <c r="BJ19" s="414">
        <v>335</v>
      </c>
      <c r="BK19" s="414">
        <v>134</v>
      </c>
      <c r="BL19" s="414">
        <v>325</v>
      </c>
      <c r="BM19" s="414">
        <v>339</v>
      </c>
      <c r="BN19" s="414">
        <v>593</v>
      </c>
      <c r="BO19" s="414">
        <v>326</v>
      </c>
      <c r="BP19" s="414">
        <v>548</v>
      </c>
      <c r="BQ19" s="414">
        <v>407</v>
      </c>
      <c r="BR19" s="414">
        <v>761</v>
      </c>
      <c r="BS19" s="414">
        <v>391</v>
      </c>
      <c r="BT19" s="414">
        <f t="shared" si="3"/>
        <v>2931</v>
      </c>
      <c r="BU19" s="414">
        <f t="shared" si="3"/>
        <v>2051</v>
      </c>
      <c r="BV19" s="576">
        <f t="shared" si="4"/>
        <v>4982</v>
      </c>
      <c r="BW19" s="1077" t="s">
        <v>200</v>
      </c>
      <c r="BX19" s="1077"/>
    </row>
    <row r="20" spans="1:76" ht="15.75">
      <c r="A20" s="1088" t="s">
        <v>67</v>
      </c>
      <c r="B20" s="1088"/>
      <c r="C20" s="414">
        <v>5564</v>
      </c>
      <c r="D20" s="414">
        <v>4719</v>
      </c>
      <c r="E20" s="414">
        <v>5004</v>
      </c>
      <c r="F20" s="414">
        <v>3486</v>
      </c>
      <c r="G20" s="414">
        <v>4975</v>
      </c>
      <c r="H20" s="414">
        <v>3440</v>
      </c>
      <c r="I20" s="414">
        <v>5950</v>
      </c>
      <c r="J20" s="414">
        <v>3477</v>
      </c>
      <c r="K20" s="414">
        <v>9430</v>
      </c>
      <c r="L20" s="414">
        <v>6005</v>
      </c>
      <c r="M20" s="414">
        <v>5087</v>
      </c>
      <c r="N20" s="414">
        <v>2820</v>
      </c>
      <c r="O20" s="414">
        <f t="shared" si="5"/>
        <v>36010</v>
      </c>
      <c r="P20" s="414">
        <f t="shared" si="5"/>
        <v>23947</v>
      </c>
      <c r="Q20" s="414">
        <f t="shared" si="6"/>
        <v>59957</v>
      </c>
      <c r="R20" s="1077" t="s">
        <v>450</v>
      </c>
      <c r="S20" s="1077"/>
      <c r="T20" s="1088" t="s">
        <v>67</v>
      </c>
      <c r="U20" s="1088"/>
      <c r="V20" s="412">
        <v>3794</v>
      </c>
      <c r="W20" s="412">
        <v>3522</v>
      </c>
      <c r="X20" s="412">
        <v>4038</v>
      </c>
      <c r="Y20" s="412">
        <v>2848</v>
      </c>
      <c r="Z20" s="412">
        <v>4065</v>
      </c>
      <c r="AA20" s="412">
        <v>2797</v>
      </c>
      <c r="AB20" s="412">
        <v>4785</v>
      </c>
      <c r="AC20" s="412">
        <v>2753</v>
      </c>
      <c r="AD20" s="412">
        <v>7563</v>
      </c>
      <c r="AE20" s="412">
        <v>4691</v>
      </c>
      <c r="AF20" s="412">
        <v>4100</v>
      </c>
      <c r="AG20" s="412">
        <v>1902</v>
      </c>
      <c r="AH20" s="412">
        <f t="shared" si="0"/>
        <v>28345</v>
      </c>
      <c r="AI20" s="412">
        <f t="shared" si="0"/>
        <v>18513</v>
      </c>
      <c r="AJ20" s="586">
        <f t="shared" si="1"/>
        <v>46858</v>
      </c>
      <c r="AK20" s="1077" t="s">
        <v>450</v>
      </c>
      <c r="AL20" s="1077"/>
      <c r="AM20" s="1088" t="s">
        <v>67</v>
      </c>
      <c r="AN20" s="1088"/>
      <c r="AO20" s="412">
        <v>1726</v>
      </c>
      <c r="AP20" s="412">
        <v>1066</v>
      </c>
      <c r="AQ20" s="412">
        <v>924</v>
      </c>
      <c r="AR20" s="412">
        <v>584</v>
      </c>
      <c r="AS20" s="412">
        <v>885</v>
      </c>
      <c r="AT20" s="412">
        <v>582</v>
      </c>
      <c r="AU20" s="412">
        <v>1133</v>
      </c>
      <c r="AV20" s="412">
        <v>684</v>
      </c>
      <c r="AW20" s="412">
        <v>1835</v>
      </c>
      <c r="AX20" s="412">
        <v>1269</v>
      </c>
      <c r="AY20" s="412">
        <v>968</v>
      </c>
      <c r="AZ20" s="412">
        <v>869</v>
      </c>
      <c r="BA20" s="412">
        <f t="shared" si="2"/>
        <v>7471</v>
      </c>
      <c r="BB20" s="412">
        <f t="shared" si="7"/>
        <v>5054</v>
      </c>
      <c r="BC20" s="393">
        <f t="shared" si="8"/>
        <v>12525</v>
      </c>
      <c r="BD20" s="1077" t="s">
        <v>450</v>
      </c>
      <c r="BE20" s="1077"/>
      <c r="BF20" s="1088" t="s">
        <v>67</v>
      </c>
      <c r="BG20" s="1088"/>
      <c r="BH20" s="414">
        <v>44</v>
      </c>
      <c r="BI20" s="414">
        <v>131</v>
      </c>
      <c r="BJ20" s="414">
        <v>42</v>
      </c>
      <c r="BK20" s="414">
        <v>54</v>
      </c>
      <c r="BL20" s="414">
        <v>25</v>
      </c>
      <c r="BM20" s="414">
        <v>61</v>
      </c>
      <c r="BN20" s="414">
        <v>32</v>
      </c>
      <c r="BO20" s="414">
        <v>40</v>
      </c>
      <c r="BP20" s="414">
        <v>32</v>
      </c>
      <c r="BQ20" s="414">
        <v>45</v>
      </c>
      <c r="BR20" s="414">
        <v>19</v>
      </c>
      <c r="BS20" s="414">
        <v>49</v>
      </c>
      <c r="BT20" s="414">
        <f t="shared" si="3"/>
        <v>194</v>
      </c>
      <c r="BU20" s="414">
        <f t="shared" si="3"/>
        <v>380</v>
      </c>
      <c r="BV20" s="576">
        <f t="shared" si="4"/>
        <v>574</v>
      </c>
      <c r="BW20" s="1077" t="s">
        <v>450</v>
      </c>
      <c r="BX20" s="1077"/>
    </row>
    <row r="21" spans="1:76" ht="15.75">
      <c r="A21" s="1088" t="s">
        <v>137</v>
      </c>
      <c r="B21" s="1088"/>
      <c r="C21" s="414">
        <v>3361</v>
      </c>
      <c r="D21" s="414">
        <v>2831</v>
      </c>
      <c r="E21" s="414">
        <v>3025</v>
      </c>
      <c r="F21" s="414">
        <v>2173</v>
      </c>
      <c r="G21" s="414">
        <v>3028</v>
      </c>
      <c r="H21" s="414">
        <v>1765</v>
      </c>
      <c r="I21" s="414">
        <v>3736</v>
      </c>
      <c r="J21" s="414">
        <v>2084</v>
      </c>
      <c r="K21" s="414">
        <v>6837</v>
      </c>
      <c r="L21" s="414">
        <v>3866</v>
      </c>
      <c r="M21" s="414">
        <v>711</v>
      </c>
      <c r="N21" s="414">
        <v>320</v>
      </c>
      <c r="O21" s="414">
        <f t="shared" si="5"/>
        <v>20698</v>
      </c>
      <c r="P21" s="414">
        <f t="shared" si="5"/>
        <v>13039</v>
      </c>
      <c r="Q21" s="414">
        <f t="shared" si="6"/>
        <v>33737</v>
      </c>
      <c r="R21" s="1077" t="s">
        <v>451</v>
      </c>
      <c r="S21" s="1077"/>
      <c r="T21" s="1088" t="s">
        <v>137</v>
      </c>
      <c r="U21" s="1088"/>
      <c r="V21" s="412">
        <v>2681</v>
      </c>
      <c r="W21" s="412">
        <v>2319</v>
      </c>
      <c r="X21" s="412">
        <v>2668</v>
      </c>
      <c r="Y21" s="412">
        <v>1906</v>
      </c>
      <c r="Z21" s="412">
        <v>2615</v>
      </c>
      <c r="AA21" s="412">
        <v>1526</v>
      </c>
      <c r="AB21" s="412">
        <v>3278</v>
      </c>
      <c r="AC21" s="412">
        <v>1763</v>
      </c>
      <c r="AD21" s="412">
        <v>6192</v>
      </c>
      <c r="AE21" s="412">
        <v>3294</v>
      </c>
      <c r="AF21" s="412">
        <v>556</v>
      </c>
      <c r="AG21" s="412">
        <v>143</v>
      </c>
      <c r="AH21" s="412">
        <f t="shared" si="0"/>
        <v>17990</v>
      </c>
      <c r="AI21" s="412">
        <f t="shared" si="0"/>
        <v>10951</v>
      </c>
      <c r="AJ21" s="586">
        <f t="shared" si="1"/>
        <v>28941</v>
      </c>
      <c r="AK21" s="1077" t="s">
        <v>451</v>
      </c>
      <c r="AL21" s="1077"/>
      <c r="AM21" s="1088" t="s">
        <v>137</v>
      </c>
      <c r="AN21" s="1088"/>
      <c r="AO21" s="412">
        <v>632</v>
      </c>
      <c r="AP21" s="412">
        <v>452</v>
      </c>
      <c r="AQ21" s="412">
        <v>331</v>
      </c>
      <c r="AR21" s="412">
        <v>251</v>
      </c>
      <c r="AS21" s="412">
        <v>378</v>
      </c>
      <c r="AT21" s="412">
        <v>223</v>
      </c>
      <c r="AU21" s="412">
        <v>426</v>
      </c>
      <c r="AV21" s="412">
        <v>311</v>
      </c>
      <c r="AW21" s="412">
        <v>609</v>
      </c>
      <c r="AX21" s="412">
        <v>549</v>
      </c>
      <c r="AY21" s="412">
        <v>148</v>
      </c>
      <c r="AZ21" s="412">
        <v>161</v>
      </c>
      <c r="BA21" s="412">
        <f t="shared" si="2"/>
        <v>2524</v>
      </c>
      <c r="BB21" s="412">
        <f t="shared" si="7"/>
        <v>1947</v>
      </c>
      <c r="BC21" s="393">
        <f t="shared" si="8"/>
        <v>4471</v>
      </c>
      <c r="BD21" s="1077" t="s">
        <v>451</v>
      </c>
      <c r="BE21" s="1077"/>
      <c r="BF21" s="1088" t="s">
        <v>137</v>
      </c>
      <c r="BG21" s="1088"/>
      <c r="BH21" s="414">
        <v>48</v>
      </c>
      <c r="BI21" s="414">
        <v>60</v>
      </c>
      <c r="BJ21" s="414">
        <v>26</v>
      </c>
      <c r="BK21" s="414">
        <v>16</v>
      </c>
      <c r="BL21" s="414">
        <v>35</v>
      </c>
      <c r="BM21" s="414">
        <v>16</v>
      </c>
      <c r="BN21" s="414">
        <v>32</v>
      </c>
      <c r="BO21" s="414">
        <v>10</v>
      </c>
      <c r="BP21" s="414">
        <v>36</v>
      </c>
      <c r="BQ21" s="414">
        <v>23</v>
      </c>
      <c r="BR21" s="414">
        <v>7</v>
      </c>
      <c r="BS21" s="414">
        <v>16</v>
      </c>
      <c r="BT21" s="414">
        <f t="shared" si="3"/>
        <v>184</v>
      </c>
      <c r="BU21" s="414">
        <f t="shared" si="3"/>
        <v>141</v>
      </c>
      <c r="BV21" s="576">
        <f t="shared" si="4"/>
        <v>325</v>
      </c>
      <c r="BW21" s="1077" t="s">
        <v>451</v>
      </c>
      <c r="BX21" s="1077"/>
    </row>
    <row r="22" spans="1:76" ht="15.75">
      <c r="A22" s="1088" t="s">
        <v>69</v>
      </c>
      <c r="B22" s="1088"/>
      <c r="C22" s="414">
        <v>2265</v>
      </c>
      <c r="D22" s="414">
        <v>1933</v>
      </c>
      <c r="E22" s="414">
        <v>2131</v>
      </c>
      <c r="F22" s="414">
        <v>1100</v>
      </c>
      <c r="G22" s="414">
        <v>2068</v>
      </c>
      <c r="H22" s="414">
        <v>1291</v>
      </c>
      <c r="I22" s="414">
        <v>3085</v>
      </c>
      <c r="J22" s="414">
        <v>1448</v>
      </c>
      <c r="K22" s="414">
        <v>5783</v>
      </c>
      <c r="L22" s="414">
        <v>3205</v>
      </c>
      <c r="M22" s="414">
        <v>1488</v>
      </c>
      <c r="N22" s="414">
        <v>530</v>
      </c>
      <c r="O22" s="414">
        <f t="shared" si="5"/>
        <v>16820</v>
      </c>
      <c r="P22" s="414">
        <f t="shared" si="5"/>
        <v>9507</v>
      </c>
      <c r="Q22" s="414">
        <f t="shared" si="6"/>
        <v>26327</v>
      </c>
      <c r="R22" s="1077" t="s">
        <v>452</v>
      </c>
      <c r="S22" s="1077"/>
      <c r="T22" s="1088" t="s">
        <v>69</v>
      </c>
      <c r="U22" s="1088"/>
      <c r="V22" s="412">
        <v>1895</v>
      </c>
      <c r="W22" s="412">
        <v>1393</v>
      </c>
      <c r="X22" s="412">
        <v>1927</v>
      </c>
      <c r="Y22" s="412">
        <v>966</v>
      </c>
      <c r="Z22" s="412">
        <v>1875</v>
      </c>
      <c r="AA22" s="412">
        <v>1005</v>
      </c>
      <c r="AB22" s="412">
        <v>2780</v>
      </c>
      <c r="AC22" s="412">
        <v>1229</v>
      </c>
      <c r="AD22" s="412">
        <v>4950</v>
      </c>
      <c r="AE22" s="412">
        <v>2603</v>
      </c>
      <c r="AF22" s="412">
        <v>1020</v>
      </c>
      <c r="AG22" s="412">
        <v>213</v>
      </c>
      <c r="AH22" s="412">
        <f t="shared" si="0"/>
        <v>14447</v>
      </c>
      <c r="AI22" s="412">
        <f t="shared" si="0"/>
        <v>7409</v>
      </c>
      <c r="AJ22" s="586">
        <f t="shared" si="1"/>
        <v>21856</v>
      </c>
      <c r="AK22" s="1077" t="s">
        <v>452</v>
      </c>
      <c r="AL22" s="1077"/>
      <c r="AM22" s="1088" t="s">
        <v>69</v>
      </c>
      <c r="AN22" s="1088"/>
      <c r="AO22" s="412">
        <v>355</v>
      </c>
      <c r="AP22" s="412">
        <v>466</v>
      </c>
      <c r="AQ22" s="412">
        <v>174</v>
      </c>
      <c r="AR22" s="412">
        <v>127</v>
      </c>
      <c r="AS22" s="412">
        <v>169</v>
      </c>
      <c r="AT22" s="412">
        <v>253</v>
      </c>
      <c r="AU22" s="412">
        <v>250</v>
      </c>
      <c r="AV22" s="412">
        <v>187</v>
      </c>
      <c r="AW22" s="412">
        <v>670</v>
      </c>
      <c r="AX22" s="412">
        <v>491</v>
      </c>
      <c r="AY22" s="412">
        <v>290</v>
      </c>
      <c r="AZ22" s="412">
        <v>215</v>
      </c>
      <c r="BA22" s="412">
        <f t="shared" si="2"/>
        <v>1908</v>
      </c>
      <c r="BB22" s="412">
        <f t="shared" si="7"/>
        <v>1739</v>
      </c>
      <c r="BC22" s="393">
        <f t="shared" si="8"/>
        <v>3647</v>
      </c>
      <c r="BD22" s="1077" t="s">
        <v>452</v>
      </c>
      <c r="BE22" s="1077"/>
      <c r="BF22" s="1088" t="s">
        <v>69</v>
      </c>
      <c r="BG22" s="1088"/>
      <c r="BH22" s="414">
        <v>15</v>
      </c>
      <c r="BI22" s="414">
        <v>74</v>
      </c>
      <c r="BJ22" s="414">
        <v>30</v>
      </c>
      <c r="BK22" s="414">
        <v>7</v>
      </c>
      <c r="BL22" s="414">
        <v>24</v>
      </c>
      <c r="BM22" s="414">
        <v>33</v>
      </c>
      <c r="BN22" s="414">
        <v>55</v>
      </c>
      <c r="BO22" s="414">
        <v>32</v>
      </c>
      <c r="BP22" s="414">
        <v>163</v>
      </c>
      <c r="BQ22" s="414">
        <v>111</v>
      </c>
      <c r="BR22" s="414">
        <v>178</v>
      </c>
      <c r="BS22" s="414">
        <v>102</v>
      </c>
      <c r="BT22" s="414">
        <f t="shared" si="3"/>
        <v>465</v>
      </c>
      <c r="BU22" s="414">
        <f t="shared" si="3"/>
        <v>359</v>
      </c>
      <c r="BV22" s="576">
        <f t="shared" si="4"/>
        <v>824</v>
      </c>
      <c r="BW22" s="1077" t="s">
        <v>452</v>
      </c>
      <c r="BX22" s="1077"/>
    </row>
    <row r="23" spans="1:76" ht="15.75">
      <c r="A23" s="1088" t="s">
        <v>70</v>
      </c>
      <c r="B23" s="1088"/>
      <c r="C23" s="414">
        <v>4838</v>
      </c>
      <c r="D23" s="414">
        <v>3605</v>
      </c>
      <c r="E23" s="414">
        <v>3580</v>
      </c>
      <c r="F23" s="414">
        <v>2116</v>
      </c>
      <c r="G23" s="414">
        <v>3360</v>
      </c>
      <c r="H23" s="414">
        <v>1823</v>
      </c>
      <c r="I23" s="414">
        <v>4467</v>
      </c>
      <c r="J23" s="414">
        <v>2300</v>
      </c>
      <c r="K23" s="414">
        <v>9795</v>
      </c>
      <c r="L23" s="414">
        <v>5223</v>
      </c>
      <c r="M23" s="414">
        <v>2574</v>
      </c>
      <c r="N23" s="414">
        <v>948</v>
      </c>
      <c r="O23" s="414">
        <f t="shared" si="5"/>
        <v>28614</v>
      </c>
      <c r="P23" s="414">
        <f t="shared" si="5"/>
        <v>16015</v>
      </c>
      <c r="Q23" s="414">
        <f t="shared" si="6"/>
        <v>44629</v>
      </c>
      <c r="R23" s="1077" t="s">
        <v>204</v>
      </c>
      <c r="S23" s="1077"/>
      <c r="T23" s="1088" t="s">
        <v>70</v>
      </c>
      <c r="U23" s="1088"/>
      <c r="V23" s="412">
        <v>4233</v>
      </c>
      <c r="W23" s="412">
        <v>3101</v>
      </c>
      <c r="X23" s="412">
        <v>3307</v>
      </c>
      <c r="Y23" s="412">
        <v>1898</v>
      </c>
      <c r="Z23" s="412">
        <v>3135</v>
      </c>
      <c r="AA23" s="412">
        <v>1637</v>
      </c>
      <c r="AB23" s="412">
        <v>4211</v>
      </c>
      <c r="AC23" s="412">
        <v>2055</v>
      </c>
      <c r="AD23" s="412">
        <v>9314</v>
      </c>
      <c r="AE23" s="412">
        <v>4821</v>
      </c>
      <c r="AF23" s="412">
        <v>2415</v>
      </c>
      <c r="AG23" s="412">
        <v>812</v>
      </c>
      <c r="AH23" s="412">
        <f t="shared" si="0"/>
        <v>26615</v>
      </c>
      <c r="AI23" s="412">
        <f t="shared" si="0"/>
        <v>14324</v>
      </c>
      <c r="AJ23" s="586">
        <f t="shared" si="1"/>
        <v>40939</v>
      </c>
      <c r="AK23" s="1077" t="s">
        <v>204</v>
      </c>
      <c r="AL23" s="1077"/>
      <c r="AM23" s="1088" t="s">
        <v>70</v>
      </c>
      <c r="AN23" s="1088"/>
      <c r="AO23" s="412">
        <v>376</v>
      </c>
      <c r="AP23" s="412">
        <v>403</v>
      </c>
      <c r="AQ23" s="412">
        <v>158</v>
      </c>
      <c r="AR23" s="412">
        <v>161</v>
      </c>
      <c r="AS23" s="412">
        <v>152</v>
      </c>
      <c r="AT23" s="412">
        <v>145</v>
      </c>
      <c r="AU23" s="412">
        <v>169</v>
      </c>
      <c r="AV23" s="412">
        <v>194</v>
      </c>
      <c r="AW23" s="412">
        <v>310</v>
      </c>
      <c r="AX23" s="412">
        <v>310</v>
      </c>
      <c r="AY23" s="412">
        <v>127</v>
      </c>
      <c r="AZ23" s="412">
        <v>110</v>
      </c>
      <c r="BA23" s="412">
        <f t="shared" si="2"/>
        <v>1292</v>
      </c>
      <c r="BB23" s="412">
        <f t="shared" si="7"/>
        <v>1323</v>
      </c>
      <c r="BC23" s="393">
        <f t="shared" si="8"/>
        <v>2615</v>
      </c>
      <c r="BD23" s="1077" t="s">
        <v>204</v>
      </c>
      <c r="BE23" s="1077"/>
      <c r="BF23" s="1088" t="s">
        <v>70</v>
      </c>
      <c r="BG23" s="1088"/>
      <c r="BH23" s="414">
        <v>229</v>
      </c>
      <c r="BI23" s="414">
        <v>101</v>
      </c>
      <c r="BJ23" s="414">
        <v>115</v>
      </c>
      <c r="BK23" s="414">
        <v>57</v>
      </c>
      <c r="BL23" s="414">
        <v>73</v>
      </c>
      <c r="BM23" s="414">
        <v>41</v>
      </c>
      <c r="BN23" s="414">
        <v>87</v>
      </c>
      <c r="BO23" s="414">
        <v>51</v>
      </c>
      <c r="BP23" s="414">
        <v>171</v>
      </c>
      <c r="BQ23" s="414">
        <v>92</v>
      </c>
      <c r="BR23" s="414">
        <v>32</v>
      </c>
      <c r="BS23" s="414">
        <v>26</v>
      </c>
      <c r="BT23" s="414">
        <f t="shared" si="3"/>
        <v>707</v>
      </c>
      <c r="BU23" s="414">
        <f t="shared" si="3"/>
        <v>368</v>
      </c>
      <c r="BV23" s="576">
        <f t="shared" si="4"/>
        <v>1075</v>
      </c>
      <c r="BW23" s="1077" t="s">
        <v>204</v>
      </c>
      <c r="BX23" s="1077"/>
    </row>
    <row r="24" spans="1:76" ht="15.75">
      <c r="A24" s="1088" t="s">
        <v>71</v>
      </c>
      <c r="B24" s="1088"/>
      <c r="C24" s="414">
        <v>6279</v>
      </c>
      <c r="D24" s="414">
        <v>5183</v>
      </c>
      <c r="E24" s="414">
        <v>4650</v>
      </c>
      <c r="F24" s="414">
        <v>2946</v>
      </c>
      <c r="G24" s="414">
        <v>4768</v>
      </c>
      <c r="H24" s="414">
        <v>2323</v>
      </c>
      <c r="I24" s="414">
        <v>5523</v>
      </c>
      <c r="J24" s="414">
        <v>2744</v>
      </c>
      <c r="K24" s="414">
        <v>11893</v>
      </c>
      <c r="L24" s="414">
        <v>6291</v>
      </c>
      <c r="M24" s="414">
        <v>3526</v>
      </c>
      <c r="N24" s="414">
        <v>1307</v>
      </c>
      <c r="O24" s="414">
        <f t="shared" si="5"/>
        <v>36639</v>
      </c>
      <c r="P24" s="414">
        <f t="shared" si="5"/>
        <v>20794</v>
      </c>
      <c r="Q24" s="414">
        <f t="shared" si="6"/>
        <v>57433</v>
      </c>
      <c r="R24" s="1077" t="s">
        <v>205</v>
      </c>
      <c r="S24" s="1077"/>
      <c r="T24" s="1088" t="s">
        <v>71</v>
      </c>
      <c r="U24" s="1088"/>
      <c r="V24" s="412">
        <v>5456</v>
      </c>
      <c r="W24" s="412">
        <v>4551</v>
      </c>
      <c r="X24" s="412">
        <v>4583</v>
      </c>
      <c r="Y24" s="412">
        <v>2900</v>
      </c>
      <c r="Z24" s="412">
        <v>4398</v>
      </c>
      <c r="AA24" s="412">
        <v>2052</v>
      </c>
      <c r="AB24" s="412">
        <v>5114</v>
      </c>
      <c r="AC24" s="412">
        <v>2411</v>
      </c>
      <c r="AD24" s="412">
        <v>11199</v>
      </c>
      <c r="AE24" s="412">
        <v>5727</v>
      </c>
      <c r="AF24" s="412">
        <v>3265</v>
      </c>
      <c r="AG24" s="412">
        <v>1035</v>
      </c>
      <c r="AH24" s="412">
        <f t="shared" si="0"/>
        <v>34015</v>
      </c>
      <c r="AI24" s="412">
        <f t="shared" si="0"/>
        <v>18676</v>
      </c>
      <c r="AJ24" s="586">
        <f t="shared" si="1"/>
        <v>52691</v>
      </c>
      <c r="AK24" s="1077" t="s">
        <v>205</v>
      </c>
      <c r="AL24" s="1077"/>
      <c r="AM24" s="1088" t="s">
        <v>71</v>
      </c>
      <c r="AN24" s="1088"/>
      <c r="AO24" s="412">
        <v>704</v>
      </c>
      <c r="AP24" s="412">
        <v>557</v>
      </c>
      <c r="AQ24" s="412">
        <v>0</v>
      </c>
      <c r="AR24" s="412">
        <v>0</v>
      </c>
      <c r="AS24" s="412">
        <v>331</v>
      </c>
      <c r="AT24" s="412">
        <v>233</v>
      </c>
      <c r="AU24" s="412">
        <v>379</v>
      </c>
      <c r="AV24" s="412">
        <v>293</v>
      </c>
      <c r="AW24" s="412">
        <v>624</v>
      </c>
      <c r="AX24" s="412">
        <v>494</v>
      </c>
      <c r="AY24" s="412">
        <v>228</v>
      </c>
      <c r="AZ24" s="412">
        <v>215</v>
      </c>
      <c r="BA24" s="412">
        <f t="shared" si="2"/>
        <v>2266</v>
      </c>
      <c r="BB24" s="412">
        <f t="shared" si="7"/>
        <v>1792</v>
      </c>
      <c r="BC24" s="393">
        <f t="shared" si="8"/>
        <v>4058</v>
      </c>
      <c r="BD24" s="1077" t="s">
        <v>205</v>
      </c>
      <c r="BE24" s="1077"/>
      <c r="BF24" s="1088" t="s">
        <v>71</v>
      </c>
      <c r="BG24" s="1088"/>
      <c r="BH24" s="414">
        <v>119</v>
      </c>
      <c r="BI24" s="414">
        <v>75</v>
      </c>
      <c r="BJ24" s="414">
        <v>67</v>
      </c>
      <c r="BK24" s="414">
        <v>46</v>
      </c>
      <c r="BL24" s="414">
        <v>39</v>
      </c>
      <c r="BM24" s="414">
        <v>38</v>
      </c>
      <c r="BN24" s="414">
        <v>30</v>
      </c>
      <c r="BO24" s="414">
        <v>40</v>
      </c>
      <c r="BP24" s="414">
        <v>70</v>
      </c>
      <c r="BQ24" s="414">
        <v>70</v>
      </c>
      <c r="BR24" s="414">
        <v>33</v>
      </c>
      <c r="BS24" s="414">
        <v>57</v>
      </c>
      <c r="BT24" s="414">
        <f t="shared" si="3"/>
        <v>358</v>
      </c>
      <c r="BU24" s="414">
        <f t="shared" si="3"/>
        <v>326</v>
      </c>
      <c r="BV24" s="576">
        <f t="shared" si="4"/>
        <v>684</v>
      </c>
      <c r="BW24" s="1077" t="s">
        <v>205</v>
      </c>
      <c r="BX24" s="1077"/>
    </row>
    <row r="25" spans="1:76" ht="15.75">
      <c r="A25" s="1088" t="s">
        <v>72</v>
      </c>
      <c r="B25" s="1088"/>
      <c r="C25" s="414">
        <v>2548</v>
      </c>
      <c r="D25" s="414">
        <v>1076</v>
      </c>
      <c r="E25" s="414">
        <v>2011</v>
      </c>
      <c r="F25" s="414">
        <v>1086</v>
      </c>
      <c r="G25" s="414">
        <v>1941</v>
      </c>
      <c r="H25" s="414">
        <v>1344</v>
      </c>
      <c r="I25" s="414">
        <v>3084</v>
      </c>
      <c r="J25" s="414">
        <v>1573</v>
      </c>
      <c r="K25" s="414">
        <v>2473</v>
      </c>
      <c r="L25" s="414">
        <v>1735</v>
      </c>
      <c r="M25" s="414">
        <v>944</v>
      </c>
      <c r="N25" s="414">
        <v>237</v>
      </c>
      <c r="O25" s="414">
        <f t="shared" si="5"/>
        <v>13001</v>
      </c>
      <c r="P25" s="414">
        <f t="shared" si="5"/>
        <v>7051</v>
      </c>
      <c r="Q25" s="414">
        <f t="shared" si="6"/>
        <v>20052</v>
      </c>
      <c r="R25" s="1077" t="s">
        <v>206</v>
      </c>
      <c r="S25" s="1077"/>
      <c r="T25" s="1088" t="s">
        <v>72</v>
      </c>
      <c r="U25" s="1088"/>
      <c r="V25" s="412">
        <v>2067</v>
      </c>
      <c r="W25" s="412">
        <v>686</v>
      </c>
      <c r="X25" s="412">
        <v>1790</v>
      </c>
      <c r="Y25" s="412">
        <v>907</v>
      </c>
      <c r="Z25" s="412">
        <v>1718</v>
      </c>
      <c r="AA25" s="412">
        <v>1180</v>
      </c>
      <c r="AB25" s="412">
        <v>2804</v>
      </c>
      <c r="AC25" s="412">
        <v>1408</v>
      </c>
      <c r="AD25" s="412">
        <v>2207</v>
      </c>
      <c r="AE25" s="412">
        <v>1542</v>
      </c>
      <c r="AF25" s="412">
        <v>823</v>
      </c>
      <c r="AG25" s="412">
        <v>175</v>
      </c>
      <c r="AH25" s="412">
        <f t="shared" si="0"/>
        <v>11409</v>
      </c>
      <c r="AI25" s="412">
        <f t="shared" si="0"/>
        <v>5898</v>
      </c>
      <c r="AJ25" s="586">
        <f t="shared" si="1"/>
        <v>17307</v>
      </c>
      <c r="AK25" s="1077" t="s">
        <v>206</v>
      </c>
      <c r="AL25" s="1077"/>
      <c r="AM25" s="1088" t="s">
        <v>72</v>
      </c>
      <c r="AN25" s="1088"/>
      <c r="AO25" s="412">
        <v>364</v>
      </c>
      <c r="AP25" s="412">
        <v>276</v>
      </c>
      <c r="AQ25" s="412">
        <v>190</v>
      </c>
      <c r="AR25" s="412">
        <v>141</v>
      </c>
      <c r="AS25" s="412">
        <v>193</v>
      </c>
      <c r="AT25" s="412">
        <v>120</v>
      </c>
      <c r="AU25" s="412">
        <v>225</v>
      </c>
      <c r="AV25" s="412">
        <v>131</v>
      </c>
      <c r="AW25" s="412">
        <v>215</v>
      </c>
      <c r="AX25" s="412">
        <v>151</v>
      </c>
      <c r="AY25" s="412">
        <v>105</v>
      </c>
      <c r="AZ25" s="412">
        <v>48</v>
      </c>
      <c r="BA25" s="412">
        <f t="shared" si="2"/>
        <v>1292</v>
      </c>
      <c r="BB25" s="412">
        <f t="shared" si="7"/>
        <v>867</v>
      </c>
      <c r="BC25" s="393">
        <f t="shared" si="8"/>
        <v>2159</v>
      </c>
      <c r="BD25" s="1077" t="s">
        <v>206</v>
      </c>
      <c r="BE25" s="1077"/>
      <c r="BF25" s="1088" t="s">
        <v>72</v>
      </c>
      <c r="BG25" s="1088"/>
      <c r="BH25" s="414">
        <v>117</v>
      </c>
      <c r="BI25" s="414">
        <v>114</v>
      </c>
      <c r="BJ25" s="414">
        <v>31</v>
      </c>
      <c r="BK25" s="414">
        <v>38</v>
      </c>
      <c r="BL25" s="414">
        <v>30</v>
      </c>
      <c r="BM25" s="414">
        <v>44</v>
      </c>
      <c r="BN25" s="414">
        <v>55</v>
      </c>
      <c r="BO25" s="414">
        <v>34</v>
      </c>
      <c r="BP25" s="414">
        <v>51</v>
      </c>
      <c r="BQ25" s="414">
        <v>42</v>
      </c>
      <c r="BR25" s="414">
        <v>16</v>
      </c>
      <c r="BS25" s="414">
        <v>14</v>
      </c>
      <c r="BT25" s="414">
        <f t="shared" si="3"/>
        <v>300</v>
      </c>
      <c r="BU25" s="414">
        <f t="shared" si="3"/>
        <v>286</v>
      </c>
      <c r="BV25" s="576">
        <f t="shared" si="4"/>
        <v>586</v>
      </c>
      <c r="BW25" s="1077" t="s">
        <v>206</v>
      </c>
      <c r="BX25" s="1077"/>
    </row>
    <row r="26" spans="1:76" ht="15.75">
      <c r="A26" s="1124" t="s">
        <v>73</v>
      </c>
      <c r="B26" s="1124"/>
      <c r="C26" s="474">
        <v>6994</v>
      </c>
      <c r="D26" s="474">
        <v>5912</v>
      </c>
      <c r="E26" s="474">
        <v>6393</v>
      </c>
      <c r="F26" s="474">
        <v>4739</v>
      </c>
      <c r="G26" s="474">
        <v>6285</v>
      </c>
      <c r="H26" s="474">
        <v>4631</v>
      </c>
      <c r="I26" s="474">
        <v>7649</v>
      </c>
      <c r="J26" s="474">
        <v>5025</v>
      </c>
      <c r="K26" s="474">
        <v>16197</v>
      </c>
      <c r="L26" s="474">
        <v>9541</v>
      </c>
      <c r="M26" s="474">
        <v>8198</v>
      </c>
      <c r="N26" s="474">
        <v>2452</v>
      </c>
      <c r="O26" s="484">
        <f t="shared" si="5"/>
        <v>51716</v>
      </c>
      <c r="P26" s="484">
        <f t="shared" si="5"/>
        <v>32300</v>
      </c>
      <c r="Q26" s="484">
        <f t="shared" si="6"/>
        <v>84016</v>
      </c>
      <c r="R26" s="1128" t="s">
        <v>382</v>
      </c>
      <c r="S26" s="1128"/>
      <c r="T26" s="1104" t="s">
        <v>73</v>
      </c>
      <c r="U26" s="1104"/>
      <c r="V26" s="416">
        <v>3970</v>
      </c>
      <c r="W26" s="416">
        <v>3295</v>
      </c>
      <c r="X26" s="416">
        <v>4075</v>
      </c>
      <c r="Y26" s="416">
        <v>2804</v>
      </c>
      <c r="Z26" s="416">
        <v>4339</v>
      </c>
      <c r="AA26" s="416">
        <v>2798</v>
      </c>
      <c r="AB26" s="416">
        <v>5338</v>
      </c>
      <c r="AC26" s="416">
        <v>3006</v>
      </c>
      <c r="AD26" s="416">
        <v>12813</v>
      </c>
      <c r="AE26" s="416">
        <v>7063</v>
      </c>
      <c r="AF26" s="416">
        <v>6538</v>
      </c>
      <c r="AG26" s="416">
        <v>1055</v>
      </c>
      <c r="AH26" s="415">
        <f t="shared" si="0"/>
        <v>37073</v>
      </c>
      <c r="AI26" s="415">
        <f t="shared" si="0"/>
        <v>20021</v>
      </c>
      <c r="AJ26" s="203">
        <f t="shared" si="1"/>
        <v>57094</v>
      </c>
      <c r="AK26" s="1128" t="s">
        <v>382</v>
      </c>
      <c r="AL26" s="1128"/>
      <c r="AM26" s="1104" t="s">
        <v>73</v>
      </c>
      <c r="AN26" s="1104"/>
      <c r="AO26" s="416">
        <v>1339</v>
      </c>
      <c r="AP26" s="416">
        <v>1089</v>
      </c>
      <c r="AQ26" s="416">
        <v>943</v>
      </c>
      <c r="AR26" s="416">
        <v>660</v>
      </c>
      <c r="AS26" s="416">
        <v>763</v>
      </c>
      <c r="AT26" s="416">
        <v>579</v>
      </c>
      <c r="AU26" s="416">
        <v>983</v>
      </c>
      <c r="AV26" s="416">
        <v>645</v>
      </c>
      <c r="AW26" s="416">
        <v>1608</v>
      </c>
      <c r="AX26" s="416">
        <v>1033</v>
      </c>
      <c r="AY26" s="416">
        <v>660</v>
      </c>
      <c r="AZ26" s="416">
        <v>451</v>
      </c>
      <c r="BA26" s="415">
        <f t="shared" si="2"/>
        <v>6296</v>
      </c>
      <c r="BB26" s="415">
        <f t="shared" si="7"/>
        <v>4457</v>
      </c>
      <c r="BC26" s="203">
        <f t="shared" si="8"/>
        <v>10753</v>
      </c>
      <c r="BD26" s="1128" t="s">
        <v>382</v>
      </c>
      <c r="BE26" s="1128"/>
      <c r="BF26" s="1088" t="s">
        <v>73</v>
      </c>
      <c r="BG26" s="1088"/>
      <c r="BH26" s="414">
        <v>1685</v>
      </c>
      <c r="BI26" s="414">
        <v>1528</v>
      </c>
      <c r="BJ26" s="414">
        <v>1375</v>
      </c>
      <c r="BK26" s="414">
        <v>1275</v>
      </c>
      <c r="BL26" s="414">
        <v>1183</v>
      </c>
      <c r="BM26" s="414">
        <v>1254</v>
      </c>
      <c r="BN26" s="414">
        <v>1328</v>
      </c>
      <c r="BO26" s="414">
        <v>1374</v>
      </c>
      <c r="BP26" s="414">
        <v>1776</v>
      </c>
      <c r="BQ26" s="414">
        <v>1445</v>
      </c>
      <c r="BR26" s="414">
        <v>1000</v>
      </c>
      <c r="BS26" s="414">
        <v>946</v>
      </c>
      <c r="BT26" s="414">
        <f t="shared" si="3"/>
        <v>8347</v>
      </c>
      <c r="BU26" s="414">
        <f t="shared" si="3"/>
        <v>7822</v>
      </c>
      <c r="BV26" s="576">
        <f t="shared" si="4"/>
        <v>16169</v>
      </c>
      <c r="BW26" s="1089" t="s">
        <v>382</v>
      </c>
      <c r="BX26" s="1089"/>
    </row>
    <row r="27" spans="1:76" ht="15.75">
      <c r="A27" s="1073" t="s">
        <v>32</v>
      </c>
      <c r="B27" s="1073"/>
      <c r="C27" s="216">
        <f>SUM(C8:C26)</f>
        <v>70475</v>
      </c>
      <c r="D27" s="216">
        <f t="shared" ref="D27:Q27" si="12">SUM(D8:D26)</f>
        <v>56477</v>
      </c>
      <c r="E27" s="216">
        <f t="shared" si="12"/>
        <v>55917</v>
      </c>
      <c r="F27" s="216">
        <f t="shared" si="12"/>
        <v>37911</v>
      </c>
      <c r="G27" s="216">
        <f t="shared" si="12"/>
        <v>54993</v>
      </c>
      <c r="H27" s="216">
        <f t="shared" si="12"/>
        <v>34587</v>
      </c>
      <c r="I27" s="216">
        <f t="shared" si="12"/>
        <v>71241</v>
      </c>
      <c r="J27" s="216">
        <f t="shared" si="12"/>
        <v>40304</v>
      </c>
      <c r="K27" s="216">
        <f t="shared" si="12"/>
        <v>136299</v>
      </c>
      <c r="L27" s="216">
        <f t="shared" si="12"/>
        <v>81087</v>
      </c>
      <c r="M27" s="216">
        <f t="shared" si="12"/>
        <v>55494</v>
      </c>
      <c r="N27" s="216">
        <f t="shared" si="12"/>
        <v>25517</v>
      </c>
      <c r="O27" s="216">
        <f t="shared" si="12"/>
        <v>444419</v>
      </c>
      <c r="P27" s="216">
        <f t="shared" si="12"/>
        <v>275883</v>
      </c>
      <c r="Q27" s="216">
        <f t="shared" si="12"/>
        <v>720302</v>
      </c>
      <c r="R27" s="1090" t="s">
        <v>181</v>
      </c>
      <c r="S27" s="1090"/>
      <c r="T27" s="1073" t="s">
        <v>32</v>
      </c>
      <c r="U27" s="1073"/>
      <c r="V27" s="79">
        <f>SUM(V8:V26)</f>
        <v>51156</v>
      </c>
      <c r="W27" s="79">
        <f t="shared" ref="W27:AJ27" si="13">SUM(W8:W26)</f>
        <v>40374</v>
      </c>
      <c r="X27" s="79">
        <f t="shared" si="13"/>
        <v>43675</v>
      </c>
      <c r="Y27" s="79">
        <f t="shared" si="13"/>
        <v>28830</v>
      </c>
      <c r="Z27" s="79">
        <f t="shared" si="13"/>
        <v>43468</v>
      </c>
      <c r="AA27" s="79">
        <f t="shared" si="13"/>
        <v>25898</v>
      </c>
      <c r="AB27" s="79">
        <f t="shared" si="13"/>
        <v>56254</v>
      </c>
      <c r="AC27" s="79">
        <f t="shared" si="13"/>
        <v>30046</v>
      </c>
      <c r="AD27" s="79">
        <f t="shared" si="13"/>
        <v>112623</v>
      </c>
      <c r="AE27" s="79">
        <f t="shared" si="13"/>
        <v>62890</v>
      </c>
      <c r="AF27" s="79">
        <f t="shared" si="13"/>
        <v>43254</v>
      </c>
      <c r="AG27" s="79">
        <f t="shared" si="13"/>
        <v>14439</v>
      </c>
      <c r="AH27" s="79">
        <f t="shared" si="13"/>
        <v>350430</v>
      </c>
      <c r="AI27" s="79">
        <f t="shared" si="13"/>
        <v>202477</v>
      </c>
      <c r="AJ27" s="79">
        <f t="shared" si="13"/>
        <v>552907</v>
      </c>
      <c r="AK27" s="1090" t="s">
        <v>181</v>
      </c>
      <c r="AL27" s="1090"/>
      <c r="AM27" s="1073" t="s">
        <v>32</v>
      </c>
      <c r="AN27" s="1073"/>
      <c r="AO27" s="79">
        <f>SUM(AO8:AO26)</f>
        <v>14928</v>
      </c>
      <c r="AP27" s="79">
        <f t="shared" ref="AP27:BB27" si="14">SUM(AP8:AP26)</f>
        <v>11881</v>
      </c>
      <c r="AQ27" s="79">
        <f t="shared" si="14"/>
        <v>9092</v>
      </c>
      <c r="AR27" s="79">
        <f t="shared" si="14"/>
        <v>6681</v>
      </c>
      <c r="AS27" s="79">
        <f t="shared" si="14"/>
        <v>8709</v>
      </c>
      <c r="AT27" s="79">
        <f t="shared" si="14"/>
        <v>6088</v>
      </c>
      <c r="AU27" s="79">
        <f t="shared" si="14"/>
        <v>11597</v>
      </c>
      <c r="AV27" s="79">
        <f t="shared" si="14"/>
        <v>7596</v>
      </c>
      <c r="AW27" s="79">
        <f t="shared" si="14"/>
        <v>19297</v>
      </c>
      <c r="AX27" s="79">
        <f t="shared" si="14"/>
        <v>14687</v>
      </c>
      <c r="AY27" s="79">
        <f t="shared" si="14"/>
        <v>8390</v>
      </c>
      <c r="AZ27" s="79">
        <f t="shared" si="14"/>
        <v>7958</v>
      </c>
      <c r="BA27" s="79">
        <f t="shared" si="14"/>
        <v>72013</v>
      </c>
      <c r="BB27" s="79">
        <f t="shared" si="14"/>
        <v>54891</v>
      </c>
      <c r="BC27" s="79">
        <f t="shared" ref="BC27" si="15">SUM(BC8:BC26)</f>
        <v>126904</v>
      </c>
      <c r="BD27" s="1090" t="s">
        <v>181</v>
      </c>
      <c r="BE27" s="1090"/>
      <c r="BF27" s="1073" t="s">
        <v>32</v>
      </c>
      <c r="BG27" s="1073"/>
      <c r="BH27" s="589">
        <f>SUM(BH8:BH26)</f>
        <v>4391</v>
      </c>
      <c r="BI27" s="589">
        <f t="shared" ref="BI27:BU27" si="16">SUM(BI8:BI26)</f>
        <v>4222</v>
      </c>
      <c r="BJ27" s="589">
        <f t="shared" si="16"/>
        <v>3150</v>
      </c>
      <c r="BK27" s="589">
        <f t="shared" si="16"/>
        <v>2400</v>
      </c>
      <c r="BL27" s="589">
        <f t="shared" si="16"/>
        <v>2816</v>
      </c>
      <c r="BM27" s="589">
        <f t="shared" si="16"/>
        <v>2601</v>
      </c>
      <c r="BN27" s="589">
        <f t="shared" si="16"/>
        <v>3390</v>
      </c>
      <c r="BO27" s="589">
        <f t="shared" si="16"/>
        <v>2662</v>
      </c>
      <c r="BP27" s="589">
        <f t="shared" si="16"/>
        <v>4379</v>
      </c>
      <c r="BQ27" s="589">
        <f t="shared" si="16"/>
        <v>3510</v>
      </c>
      <c r="BR27" s="589">
        <f t="shared" si="16"/>
        <v>3850</v>
      </c>
      <c r="BS27" s="589">
        <f t="shared" si="16"/>
        <v>3120</v>
      </c>
      <c r="BT27" s="589">
        <f t="shared" si="16"/>
        <v>21976</v>
      </c>
      <c r="BU27" s="589">
        <f t="shared" si="16"/>
        <v>18515</v>
      </c>
      <c r="BV27" s="589">
        <f t="shared" ref="BV27" si="17">SUM(BV8:BV26)</f>
        <v>40491</v>
      </c>
      <c r="BW27" s="1090" t="s">
        <v>181</v>
      </c>
      <c r="BX27" s="1090"/>
    </row>
    <row r="28" spans="1:76" ht="18">
      <c r="A28" s="1142" t="s">
        <v>24</v>
      </c>
      <c r="B28" s="1142"/>
      <c r="C28">
        <v>51</v>
      </c>
      <c r="D28">
        <v>11</v>
      </c>
      <c r="E28">
        <v>20</v>
      </c>
      <c r="F28">
        <v>11</v>
      </c>
      <c r="G28">
        <v>30</v>
      </c>
      <c r="H28">
        <v>3</v>
      </c>
      <c r="I28">
        <v>22</v>
      </c>
      <c r="J28">
        <v>4</v>
      </c>
      <c r="K28">
        <v>70</v>
      </c>
      <c r="L28">
        <v>24</v>
      </c>
      <c r="M28">
        <v>153</v>
      </c>
      <c r="N28">
        <v>16</v>
      </c>
      <c r="AO28">
        <v>329</v>
      </c>
      <c r="AP28">
        <v>254</v>
      </c>
      <c r="AQ28">
        <v>206</v>
      </c>
      <c r="AR28">
        <v>224</v>
      </c>
      <c r="AS28">
        <v>181</v>
      </c>
      <c r="AT28">
        <v>154</v>
      </c>
      <c r="AU28">
        <v>105</v>
      </c>
      <c r="AV28">
        <v>126</v>
      </c>
      <c r="AW28">
        <v>228</v>
      </c>
      <c r="AX28">
        <v>186</v>
      </c>
      <c r="AY28">
        <v>44</v>
      </c>
      <c r="AZ28">
        <v>50</v>
      </c>
      <c r="BH28" s="105">
        <v>740</v>
      </c>
      <c r="BI28" s="105">
        <v>456</v>
      </c>
      <c r="BJ28" s="105">
        <v>484</v>
      </c>
      <c r="BK28" s="105">
        <v>203</v>
      </c>
      <c r="BL28" s="105">
        <v>278</v>
      </c>
      <c r="BM28" s="105">
        <v>102</v>
      </c>
      <c r="BN28" s="105">
        <v>285</v>
      </c>
      <c r="BO28" s="105">
        <v>148</v>
      </c>
      <c r="BP28" s="105">
        <v>456</v>
      </c>
      <c r="BQ28" s="105">
        <v>185</v>
      </c>
      <c r="BR28" s="105">
        <v>32</v>
      </c>
      <c r="BS28" s="105">
        <v>28</v>
      </c>
    </row>
    <row r="29" spans="1:76" ht="18">
      <c r="A29" s="1142"/>
      <c r="B29" s="1142"/>
      <c r="C29">
        <v>902</v>
      </c>
      <c r="D29">
        <v>711</v>
      </c>
      <c r="E29">
        <v>816</v>
      </c>
      <c r="F29">
        <v>521</v>
      </c>
      <c r="G29">
        <v>842</v>
      </c>
      <c r="H29">
        <v>632</v>
      </c>
      <c r="I29">
        <v>1406</v>
      </c>
      <c r="J29">
        <v>822</v>
      </c>
      <c r="K29">
        <v>2684</v>
      </c>
      <c r="L29">
        <v>1294</v>
      </c>
      <c r="M29">
        <v>219</v>
      </c>
      <c r="N29">
        <v>128</v>
      </c>
      <c r="V29" s="185">
        <v>3109</v>
      </c>
      <c r="W29" s="185">
        <v>2494</v>
      </c>
      <c r="X29" s="185">
        <v>2105</v>
      </c>
      <c r="Y29" s="185">
        <v>1428</v>
      </c>
      <c r="Z29" s="185">
        <v>1560</v>
      </c>
      <c r="AA29" s="185">
        <v>945</v>
      </c>
      <c r="AB29" s="185">
        <v>1840</v>
      </c>
      <c r="AC29" s="185">
        <v>953</v>
      </c>
      <c r="AD29" s="185">
        <v>3646</v>
      </c>
      <c r="AE29" s="185">
        <v>2083</v>
      </c>
      <c r="AF29" s="185">
        <v>593</v>
      </c>
      <c r="AG29" s="185">
        <v>241</v>
      </c>
      <c r="AO29">
        <v>73</v>
      </c>
      <c r="AP29">
        <v>152</v>
      </c>
      <c r="AQ29">
        <v>132</v>
      </c>
      <c r="AR29">
        <v>65</v>
      </c>
      <c r="AS29">
        <v>22</v>
      </c>
      <c r="AT29">
        <v>93</v>
      </c>
      <c r="AU29">
        <v>84</v>
      </c>
      <c r="AV29">
        <v>101</v>
      </c>
      <c r="AW29">
        <v>163</v>
      </c>
      <c r="AX29">
        <v>23</v>
      </c>
      <c r="AY29">
        <v>9</v>
      </c>
      <c r="AZ29">
        <v>19</v>
      </c>
      <c r="BH29" s="105">
        <v>23</v>
      </c>
      <c r="BI29" s="105">
        <v>64</v>
      </c>
      <c r="BJ29" s="105">
        <v>76</v>
      </c>
      <c r="BK29" s="105">
        <v>96</v>
      </c>
      <c r="BL29" s="105">
        <v>12</v>
      </c>
      <c r="BM29" s="105">
        <v>43</v>
      </c>
      <c r="BN29" s="105">
        <v>34</v>
      </c>
      <c r="BO29" s="105">
        <v>58</v>
      </c>
      <c r="BP29" s="105">
        <v>61</v>
      </c>
      <c r="BQ29" s="105">
        <v>32</v>
      </c>
      <c r="BR29" s="105">
        <v>12</v>
      </c>
      <c r="BS29" s="105">
        <v>29</v>
      </c>
    </row>
    <row r="30" spans="1:76" ht="18">
      <c r="A30" s="1142"/>
      <c r="B30" s="1142"/>
      <c r="C30">
        <v>2891</v>
      </c>
      <c r="D30">
        <v>2274</v>
      </c>
      <c r="E30">
        <v>2115</v>
      </c>
      <c r="F30">
        <v>1434</v>
      </c>
      <c r="G30">
        <v>2025</v>
      </c>
      <c r="H30">
        <v>1183</v>
      </c>
      <c r="I30">
        <v>2642</v>
      </c>
      <c r="J30">
        <v>1389</v>
      </c>
      <c r="K30">
        <v>6724</v>
      </c>
      <c r="L30">
        <v>3443</v>
      </c>
      <c r="M30">
        <v>1550</v>
      </c>
      <c r="N30">
        <v>788</v>
      </c>
      <c r="V30" s="185">
        <v>806</v>
      </c>
      <c r="W30" s="185">
        <v>495</v>
      </c>
      <c r="X30" s="185">
        <v>608</v>
      </c>
      <c r="Y30" s="185">
        <v>360</v>
      </c>
      <c r="Z30" s="185">
        <v>808</v>
      </c>
      <c r="AA30" s="185">
        <v>496</v>
      </c>
      <c r="AB30" s="185">
        <v>1288</v>
      </c>
      <c r="AC30" s="185">
        <v>663</v>
      </c>
      <c r="AD30" s="185">
        <v>2460</v>
      </c>
      <c r="AE30" s="185">
        <v>1239</v>
      </c>
      <c r="AF30" s="185">
        <v>198</v>
      </c>
      <c r="AG30" s="185">
        <v>80</v>
      </c>
      <c r="AO30">
        <v>324</v>
      </c>
      <c r="AP30">
        <v>236</v>
      </c>
      <c r="AQ30">
        <v>165</v>
      </c>
      <c r="AR30">
        <v>131</v>
      </c>
      <c r="AS30">
        <v>116</v>
      </c>
      <c r="AT30">
        <v>93</v>
      </c>
      <c r="AU30">
        <v>152</v>
      </c>
      <c r="AV30">
        <v>104</v>
      </c>
      <c r="AW30">
        <v>435</v>
      </c>
      <c r="AX30">
        <v>266</v>
      </c>
      <c r="AY30">
        <v>105</v>
      </c>
      <c r="AZ30">
        <v>80</v>
      </c>
      <c r="BH30" s="105">
        <v>84</v>
      </c>
      <c r="BI30" s="105">
        <v>134</v>
      </c>
      <c r="BJ30" s="105">
        <v>55</v>
      </c>
      <c r="BK30" s="105">
        <v>63</v>
      </c>
      <c r="BL30" s="105">
        <v>37</v>
      </c>
      <c r="BM30" s="105">
        <v>58</v>
      </c>
      <c r="BN30" s="105">
        <v>49</v>
      </c>
      <c r="BO30" s="105">
        <v>35</v>
      </c>
      <c r="BP30" s="105">
        <v>123</v>
      </c>
      <c r="BQ30" s="105">
        <v>76</v>
      </c>
      <c r="BR30" s="105">
        <v>55</v>
      </c>
      <c r="BS30" s="105">
        <v>51</v>
      </c>
    </row>
    <row r="31" spans="1:76" ht="18">
      <c r="A31" s="1142"/>
      <c r="B31" s="1142"/>
      <c r="C31">
        <v>1959</v>
      </c>
      <c r="D31">
        <v>1654</v>
      </c>
      <c r="E31">
        <v>1406</v>
      </c>
      <c r="F31">
        <v>995</v>
      </c>
      <c r="G31">
        <v>1266</v>
      </c>
      <c r="H31">
        <v>826</v>
      </c>
      <c r="I31">
        <v>1817</v>
      </c>
      <c r="J31">
        <v>1108</v>
      </c>
      <c r="K31">
        <v>4319</v>
      </c>
      <c r="L31">
        <v>2901</v>
      </c>
      <c r="M31">
        <v>931</v>
      </c>
      <c r="N31">
        <v>448</v>
      </c>
      <c r="V31" s="185">
        <v>2483</v>
      </c>
      <c r="W31" s="185">
        <v>1904</v>
      </c>
      <c r="X31" s="185">
        <v>1895</v>
      </c>
      <c r="Y31" s="185">
        <v>1240</v>
      </c>
      <c r="Z31" s="185">
        <v>1872</v>
      </c>
      <c r="AA31" s="185">
        <v>1032</v>
      </c>
      <c r="AB31" s="185">
        <v>2441</v>
      </c>
      <c r="AC31" s="185">
        <v>1250</v>
      </c>
      <c r="AD31" s="185">
        <v>6166</v>
      </c>
      <c r="AE31" s="185">
        <v>3101</v>
      </c>
      <c r="AF31" s="185">
        <v>1390</v>
      </c>
      <c r="AG31" s="185">
        <v>657</v>
      </c>
      <c r="AO31">
        <v>472</v>
      </c>
      <c r="AP31">
        <v>435</v>
      </c>
      <c r="AQ31">
        <v>251</v>
      </c>
      <c r="AR31">
        <v>226</v>
      </c>
      <c r="AS31">
        <v>248</v>
      </c>
      <c r="AT31">
        <v>250</v>
      </c>
      <c r="AU31">
        <v>307</v>
      </c>
      <c r="AV31">
        <v>233</v>
      </c>
      <c r="AW31">
        <v>577</v>
      </c>
      <c r="AX31">
        <v>551</v>
      </c>
      <c r="AY31">
        <v>188</v>
      </c>
      <c r="AZ31">
        <v>179</v>
      </c>
      <c r="BH31" s="105">
        <v>68</v>
      </c>
      <c r="BI31" s="105">
        <v>71</v>
      </c>
      <c r="BJ31" s="105">
        <v>35</v>
      </c>
      <c r="BK31" s="105">
        <v>22</v>
      </c>
      <c r="BL31" s="105">
        <v>29</v>
      </c>
      <c r="BM31" s="105">
        <v>18</v>
      </c>
      <c r="BN31" s="105">
        <v>25</v>
      </c>
      <c r="BO31" s="105">
        <v>24</v>
      </c>
      <c r="BP31" s="105">
        <v>73</v>
      </c>
      <c r="BQ31" s="105">
        <v>61</v>
      </c>
      <c r="BR31" s="105">
        <v>11</v>
      </c>
      <c r="BS31" s="105">
        <v>25</v>
      </c>
    </row>
    <row r="32" spans="1:76" ht="18">
      <c r="A32" s="1142"/>
      <c r="B32" s="1142"/>
      <c r="C32">
        <v>4285</v>
      </c>
      <c r="D32">
        <v>3519</v>
      </c>
      <c r="E32">
        <v>3691</v>
      </c>
      <c r="F32">
        <v>2431</v>
      </c>
      <c r="G32">
        <v>3718</v>
      </c>
      <c r="H32">
        <v>2159</v>
      </c>
      <c r="I32">
        <v>4719</v>
      </c>
      <c r="J32">
        <v>2621</v>
      </c>
      <c r="K32">
        <v>9640</v>
      </c>
      <c r="L32">
        <v>5617</v>
      </c>
      <c r="M32">
        <v>1895</v>
      </c>
      <c r="N32">
        <v>836</v>
      </c>
      <c r="V32" s="185">
        <v>1419</v>
      </c>
      <c r="W32" s="185">
        <v>1148</v>
      </c>
      <c r="X32" s="185">
        <v>1120</v>
      </c>
      <c r="Y32" s="185">
        <v>747</v>
      </c>
      <c r="Z32" s="185">
        <v>989</v>
      </c>
      <c r="AA32" s="185">
        <v>558</v>
      </c>
      <c r="AB32" s="185">
        <v>1485</v>
      </c>
      <c r="AC32" s="185">
        <v>851</v>
      </c>
      <c r="AD32" s="185">
        <v>3669</v>
      </c>
      <c r="AE32" s="185">
        <v>2289</v>
      </c>
      <c r="AF32" s="185">
        <v>732</v>
      </c>
      <c r="AG32" s="185">
        <v>244</v>
      </c>
      <c r="AO32">
        <v>1231</v>
      </c>
      <c r="AP32">
        <v>1002</v>
      </c>
      <c r="AQ32">
        <v>793</v>
      </c>
      <c r="AR32">
        <v>652</v>
      </c>
      <c r="AS32">
        <v>812</v>
      </c>
      <c r="AT32">
        <v>599</v>
      </c>
      <c r="AU32">
        <v>974</v>
      </c>
      <c r="AV32">
        <v>718</v>
      </c>
      <c r="AW32">
        <v>1825</v>
      </c>
      <c r="AX32">
        <v>1273</v>
      </c>
      <c r="AY32">
        <v>375</v>
      </c>
      <c r="AZ32">
        <v>353</v>
      </c>
      <c r="BH32" s="105">
        <v>321</v>
      </c>
      <c r="BI32" s="105">
        <v>297</v>
      </c>
      <c r="BJ32" s="105">
        <v>296</v>
      </c>
      <c r="BK32" s="105">
        <v>140</v>
      </c>
      <c r="BL32" s="105">
        <v>226</v>
      </c>
      <c r="BM32" s="105">
        <v>139</v>
      </c>
      <c r="BN32" s="105">
        <v>292</v>
      </c>
      <c r="BO32" s="105">
        <v>186</v>
      </c>
      <c r="BP32" s="105">
        <v>515</v>
      </c>
      <c r="BQ32" s="105">
        <v>277</v>
      </c>
      <c r="BR32" s="105">
        <v>113</v>
      </c>
      <c r="BS32" s="105">
        <v>89</v>
      </c>
    </row>
    <row r="33" spans="1:71" ht="18">
      <c r="A33" s="1142"/>
      <c r="B33" s="1142"/>
      <c r="C33">
        <v>2612</v>
      </c>
      <c r="D33">
        <v>2385</v>
      </c>
      <c r="E33">
        <v>1924</v>
      </c>
      <c r="F33">
        <v>1456</v>
      </c>
      <c r="G33">
        <v>1995</v>
      </c>
      <c r="H33">
        <v>1190</v>
      </c>
      <c r="I33">
        <v>2544</v>
      </c>
      <c r="J33">
        <v>1601</v>
      </c>
      <c r="K33">
        <v>6119</v>
      </c>
      <c r="L33">
        <v>3863</v>
      </c>
      <c r="M33">
        <v>476</v>
      </c>
      <c r="N33">
        <v>303</v>
      </c>
      <c r="V33" s="185">
        <v>2733</v>
      </c>
      <c r="W33" s="185">
        <v>2220</v>
      </c>
      <c r="X33" s="185">
        <v>2602</v>
      </c>
      <c r="Y33" s="185">
        <v>1639</v>
      </c>
      <c r="Z33" s="185">
        <v>2680</v>
      </c>
      <c r="AA33" s="185">
        <v>1421</v>
      </c>
      <c r="AB33" s="185">
        <v>3453</v>
      </c>
      <c r="AC33" s="185">
        <v>1717</v>
      </c>
      <c r="AD33" s="185">
        <v>7300</v>
      </c>
      <c r="AE33" s="185">
        <v>4067</v>
      </c>
      <c r="AF33" s="185">
        <v>1407</v>
      </c>
      <c r="AG33" s="185">
        <v>394</v>
      </c>
      <c r="AO33">
        <v>856</v>
      </c>
      <c r="AP33">
        <v>779</v>
      </c>
      <c r="AQ33">
        <v>441</v>
      </c>
      <c r="AR33">
        <v>466</v>
      </c>
      <c r="AS33">
        <v>457</v>
      </c>
      <c r="AT33">
        <v>370</v>
      </c>
      <c r="AU33">
        <v>549</v>
      </c>
      <c r="AV33">
        <v>538</v>
      </c>
      <c r="AW33">
        <v>837</v>
      </c>
      <c r="AX33">
        <v>787</v>
      </c>
      <c r="AY33">
        <v>83</v>
      </c>
      <c r="AZ33">
        <v>191</v>
      </c>
      <c r="BH33" s="105">
        <v>4</v>
      </c>
      <c r="BI33" s="105">
        <v>3</v>
      </c>
      <c r="BJ33" s="105">
        <v>2</v>
      </c>
      <c r="BK33" s="105">
        <v>5</v>
      </c>
      <c r="BL33" s="105">
        <v>6</v>
      </c>
      <c r="BM33" s="105">
        <v>0</v>
      </c>
      <c r="BN33" s="105">
        <v>5</v>
      </c>
      <c r="BO33" s="105">
        <v>5</v>
      </c>
      <c r="BP33" s="105">
        <v>21</v>
      </c>
      <c r="BQ33" s="105">
        <v>10</v>
      </c>
      <c r="BR33" s="105">
        <v>8</v>
      </c>
      <c r="BS33" s="105">
        <v>0</v>
      </c>
    </row>
    <row r="34" spans="1:71" ht="18">
      <c r="A34" s="1142"/>
      <c r="B34" s="1142"/>
      <c r="C34">
        <v>1265</v>
      </c>
      <c r="D34">
        <v>1000</v>
      </c>
      <c r="E34">
        <v>944</v>
      </c>
      <c r="F34">
        <v>638</v>
      </c>
      <c r="G34">
        <v>1019</v>
      </c>
      <c r="H34">
        <v>580</v>
      </c>
      <c r="I34">
        <v>1254</v>
      </c>
      <c r="J34">
        <v>760</v>
      </c>
      <c r="K34">
        <v>2536</v>
      </c>
      <c r="L34">
        <v>1527</v>
      </c>
      <c r="M34">
        <v>656</v>
      </c>
      <c r="N34">
        <v>361</v>
      </c>
      <c r="V34" s="185">
        <v>1752</v>
      </c>
      <c r="W34" s="185">
        <v>1603</v>
      </c>
      <c r="X34" s="185">
        <v>1481</v>
      </c>
      <c r="Y34" s="185">
        <v>985</v>
      </c>
      <c r="Z34" s="185">
        <v>1532</v>
      </c>
      <c r="AA34" s="185">
        <v>820</v>
      </c>
      <c r="AB34" s="185">
        <v>1990</v>
      </c>
      <c r="AC34" s="185">
        <v>1058</v>
      </c>
      <c r="AD34" s="185">
        <v>5261</v>
      </c>
      <c r="AE34" s="185">
        <v>3066</v>
      </c>
      <c r="AF34" s="185">
        <v>385</v>
      </c>
      <c r="AG34" s="185">
        <v>112</v>
      </c>
      <c r="AO34">
        <v>191</v>
      </c>
      <c r="AP34">
        <v>219</v>
      </c>
      <c r="AQ34">
        <v>134</v>
      </c>
      <c r="AR34">
        <v>124</v>
      </c>
      <c r="AS34">
        <v>126</v>
      </c>
      <c r="AT34">
        <v>109</v>
      </c>
      <c r="AU34">
        <v>137</v>
      </c>
      <c r="AV34">
        <v>117</v>
      </c>
      <c r="AW34">
        <v>246</v>
      </c>
      <c r="AX34">
        <v>232</v>
      </c>
      <c r="AY34">
        <v>70</v>
      </c>
      <c r="AZ34">
        <v>64</v>
      </c>
      <c r="BH34" s="105">
        <v>67</v>
      </c>
      <c r="BI34" s="105">
        <v>54</v>
      </c>
      <c r="BJ34" s="105">
        <v>27</v>
      </c>
      <c r="BK34" s="105">
        <v>19</v>
      </c>
      <c r="BL34" s="105">
        <v>38</v>
      </c>
      <c r="BM34" s="105">
        <v>35</v>
      </c>
      <c r="BN34" s="105">
        <v>37</v>
      </c>
      <c r="BO34" s="105">
        <v>19</v>
      </c>
      <c r="BP34" s="105">
        <v>130</v>
      </c>
      <c r="BQ34" s="105">
        <v>75</v>
      </c>
      <c r="BR34" s="105">
        <v>17</v>
      </c>
      <c r="BS34" s="105">
        <v>28</v>
      </c>
    </row>
    <row r="35" spans="1:71" ht="18">
      <c r="A35" s="1142"/>
      <c r="B35" s="1142"/>
      <c r="C35">
        <v>2114</v>
      </c>
      <c r="D35">
        <v>1689</v>
      </c>
      <c r="E35">
        <v>1608</v>
      </c>
      <c r="F35">
        <v>1113</v>
      </c>
      <c r="G35">
        <v>1470</v>
      </c>
      <c r="H35">
        <v>1127</v>
      </c>
      <c r="I35">
        <v>2082</v>
      </c>
      <c r="J35">
        <v>1285</v>
      </c>
      <c r="K35">
        <v>4672</v>
      </c>
      <c r="L35">
        <v>2978</v>
      </c>
      <c r="M35">
        <v>1288</v>
      </c>
      <c r="N35">
        <v>778</v>
      </c>
      <c r="V35" s="185">
        <v>1007</v>
      </c>
      <c r="W35" s="185">
        <v>727</v>
      </c>
      <c r="X35" s="185">
        <v>783</v>
      </c>
      <c r="Y35" s="185">
        <v>495</v>
      </c>
      <c r="Z35" s="185">
        <v>855</v>
      </c>
      <c r="AA35" s="185">
        <v>436</v>
      </c>
      <c r="AB35" s="185">
        <v>1080</v>
      </c>
      <c r="AC35" s="185">
        <v>624</v>
      </c>
      <c r="AD35" s="185">
        <v>2160</v>
      </c>
      <c r="AE35" s="185">
        <v>1220</v>
      </c>
      <c r="AF35" s="185">
        <v>569</v>
      </c>
      <c r="AG35" s="185">
        <v>269</v>
      </c>
      <c r="AO35">
        <v>530</v>
      </c>
      <c r="AP35">
        <v>483</v>
      </c>
      <c r="AQ35">
        <v>368</v>
      </c>
      <c r="AR35">
        <v>313</v>
      </c>
      <c r="AS35">
        <v>310</v>
      </c>
      <c r="AT35">
        <v>336</v>
      </c>
      <c r="AU35">
        <v>389</v>
      </c>
      <c r="AV35">
        <v>394</v>
      </c>
      <c r="AW35">
        <v>733</v>
      </c>
      <c r="AX35">
        <v>715</v>
      </c>
      <c r="AY35">
        <v>223</v>
      </c>
      <c r="AZ35">
        <v>260</v>
      </c>
      <c r="BH35" s="105">
        <v>83</v>
      </c>
      <c r="BI35" s="105">
        <v>92</v>
      </c>
      <c r="BJ35" s="105">
        <v>52</v>
      </c>
      <c r="BK35" s="105">
        <v>55</v>
      </c>
      <c r="BL35" s="105">
        <v>27</v>
      </c>
      <c r="BM35" s="105">
        <v>55</v>
      </c>
      <c r="BN35" s="105">
        <v>70</v>
      </c>
      <c r="BO35" s="105">
        <v>31</v>
      </c>
      <c r="BP35" s="105">
        <v>124</v>
      </c>
      <c r="BQ35" s="105">
        <v>152</v>
      </c>
      <c r="BR35" s="105">
        <v>28</v>
      </c>
      <c r="BS35" s="105">
        <v>51</v>
      </c>
    </row>
    <row r="36" spans="1:71" ht="18">
      <c r="A36" s="1142"/>
      <c r="B36" s="1142"/>
      <c r="C36">
        <v>2423</v>
      </c>
      <c r="D36">
        <v>1800</v>
      </c>
      <c r="E36">
        <v>1639</v>
      </c>
      <c r="F36">
        <v>1122</v>
      </c>
      <c r="G36">
        <v>1582</v>
      </c>
      <c r="H36">
        <v>894</v>
      </c>
      <c r="I36">
        <v>2634</v>
      </c>
      <c r="J36">
        <v>1244</v>
      </c>
      <c r="K36">
        <v>5484</v>
      </c>
      <c r="L36">
        <v>3014</v>
      </c>
      <c r="M36">
        <v>1011</v>
      </c>
      <c r="N36">
        <v>587</v>
      </c>
      <c r="V36" s="185">
        <v>1501</v>
      </c>
      <c r="W36" s="185">
        <v>1114</v>
      </c>
      <c r="X36" s="185">
        <v>1188</v>
      </c>
      <c r="Y36" s="185">
        <v>745</v>
      </c>
      <c r="Z36" s="185">
        <v>1133</v>
      </c>
      <c r="AA36" s="185">
        <v>736</v>
      </c>
      <c r="AB36" s="185">
        <v>1623</v>
      </c>
      <c r="AC36" s="185">
        <v>860</v>
      </c>
      <c r="AD36" s="185">
        <v>3815</v>
      </c>
      <c r="AE36" s="185">
        <v>2111</v>
      </c>
      <c r="AF36" s="185">
        <v>1037</v>
      </c>
      <c r="AG36" s="185">
        <v>467</v>
      </c>
      <c r="AO36">
        <v>544</v>
      </c>
      <c r="AP36">
        <v>265</v>
      </c>
      <c r="AQ36">
        <v>357</v>
      </c>
      <c r="AR36">
        <v>165</v>
      </c>
      <c r="AS36">
        <v>328</v>
      </c>
      <c r="AT36">
        <v>149</v>
      </c>
      <c r="AU36">
        <v>368</v>
      </c>
      <c r="AV36">
        <v>200</v>
      </c>
      <c r="AW36">
        <v>492</v>
      </c>
      <c r="AX36">
        <v>275</v>
      </c>
      <c r="AY36">
        <v>149</v>
      </c>
      <c r="AZ36">
        <v>102</v>
      </c>
      <c r="BH36" s="105">
        <v>108</v>
      </c>
      <c r="BI36" s="105">
        <v>61</v>
      </c>
      <c r="BJ36" s="105">
        <v>29</v>
      </c>
      <c r="BK36" s="105">
        <v>20</v>
      </c>
      <c r="BL36" s="105">
        <v>19</v>
      </c>
      <c r="BM36" s="105">
        <v>10</v>
      </c>
      <c r="BN36" s="105">
        <v>32</v>
      </c>
      <c r="BO36" s="105">
        <v>6</v>
      </c>
      <c r="BP36" s="105">
        <v>60</v>
      </c>
      <c r="BQ36" s="105">
        <v>40</v>
      </c>
      <c r="BR36" s="105">
        <v>14</v>
      </c>
      <c r="BS36" s="105">
        <v>9</v>
      </c>
    </row>
    <row r="37" spans="1:71" ht="18">
      <c r="A37" s="1142"/>
      <c r="B37" s="1142"/>
      <c r="C37">
        <v>8367</v>
      </c>
      <c r="D37">
        <v>7080</v>
      </c>
      <c r="E37">
        <v>6329</v>
      </c>
      <c r="F37">
        <v>5210</v>
      </c>
      <c r="G37">
        <v>6186</v>
      </c>
      <c r="H37">
        <v>4664</v>
      </c>
      <c r="I37">
        <v>7016</v>
      </c>
      <c r="J37">
        <v>5555</v>
      </c>
      <c r="K37">
        <v>14339</v>
      </c>
      <c r="L37">
        <v>10088</v>
      </c>
      <c r="M37">
        <v>1338</v>
      </c>
      <c r="N37">
        <v>786</v>
      </c>
      <c r="V37" s="185">
        <v>1771</v>
      </c>
      <c r="W37" s="185">
        <v>1474</v>
      </c>
      <c r="X37" s="185">
        <v>1253</v>
      </c>
      <c r="Y37" s="185">
        <v>937</v>
      </c>
      <c r="Z37" s="185">
        <v>1235</v>
      </c>
      <c r="AA37" s="185">
        <v>735</v>
      </c>
      <c r="AB37" s="185">
        <v>2234</v>
      </c>
      <c r="AC37" s="185">
        <v>1038</v>
      </c>
      <c r="AD37" s="185">
        <v>4932</v>
      </c>
      <c r="AE37" s="185">
        <v>2699</v>
      </c>
      <c r="AF37" s="185">
        <v>848</v>
      </c>
      <c r="AG37" s="185">
        <v>476</v>
      </c>
      <c r="AO37">
        <v>1299</v>
      </c>
      <c r="AP37">
        <v>1244</v>
      </c>
      <c r="AQ37">
        <v>1056</v>
      </c>
      <c r="AR37">
        <v>924</v>
      </c>
      <c r="AS37">
        <v>998</v>
      </c>
      <c r="AT37">
        <v>1023</v>
      </c>
      <c r="AU37">
        <v>1163</v>
      </c>
      <c r="AV37">
        <v>1293</v>
      </c>
      <c r="AW37">
        <v>1916</v>
      </c>
      <c r="AX37">
        <v>2235</v>
      </c>
      <c r="AY37">
        <v>302</v>
      </c>
      <c r="AZ37">
        <v>527</v>
      </c>
      <c r="BH37" s="105">
        <v>223</v>
      </c>
      <c r="BI37" s="105">
        <v>227</v>
      </c>
      <c r="BJ37" s="105">
        <v>161</v>
      </c>
      <c r="BK37" s="105">
        <v>123</v>
      </c>
      <c r="BL37" s="105">
        <v>112</v>
      </c>
      <c r="BM37" s="105">
        <v>117</v>
      </c>
      <c r="BN37" s="105">
        <v>166</v>
      </c>
      <c r="BO37" s="105">
        <v>121</v>
      </c>
      <c r="BP37" s="105">
        <v>340</v>
      </c>
      <c r="BQ37" s="105">
        <v>177</v>
      </c>
      <c r="BR37" s="105">
        <v>35</v>
      </c>
      <c r="BS37" s="105">
        <v>28</v>
      </c>
    </row>
    <row r="38" spans="1:71" ht="18">
      <c r="A38" s="1142"/>
      <c r="B38" s="1142"/>
      <c r="C38">
        <v>3808</v>
      </c>
      <c r="D38">
        <v>3585</v>
      </c>
      <c r="E38">
        <v>3404</v>
      </c>
      <c r="F38">
        <v>2525</v>
      </c>
      <c r="G38">
        <v>3379</v>
      </c>
      <c r="H38">
        <v>2330</v>
      </c>
      <c r="I38">
        <v>5217</v>
      </c>
      <c r="J38">
        <v>3142</v>
      </c>
      <c r="K38">
        <v>8824</v>
      </c>
      <c r="L38">
        <v>6348</v>
      </c>
      <c r="M38">
        <v>4138</v>
      </c>
      <c r="N38">
        <v>1796</v>
      </c>
      <c r="V38" s="185">
        <v>6845</v>
      </c>
      <c r="W38" s="185">
        <v>5609</v>
      </c>
      <c r="X38" s="185">
        <v>5112</v>
      </c>
      <c r="Y38" s="185">
        <v>4163</v>
      </c>
      <c r="Z38" s="185">
        <v>5076</v>
      </c>
      <c r="AA38" s="185">
        <v>3524</v>
      </c>
      <c r="AB38" s="185">
        <v>5687</v>
      </c>
      <c r="AC38" s="185">
        <v>4141</v>
      </c>
      <c r="AD38" s="185">
        <v>12083</v>
      </c>
      <c r="AE38" s="185">
        <v>7676</v>
      </c>
      <c r="AF38" s="185">
        <v>1001</v>
      </c>
      <c r="AG38" s="185">
        <v>231</v>
      </c>
      <c r="AO38">
        <v>756</v>
      </c>
      <c r="AP38">
        <v>557</v>
      </c>
      <c r="AQ38">
        <v>394</v>
      </c>
      <c r="AR38">
        <v>314</v>
      </c>
      <c r="AS38">
        <v>362</v>
      </c>
      <c r="AT38">
        <v>338</v>
      </c>
      <c r="AU38">
        <v>520</v>
      </c>
      <c r="AV38">
        <v>454</v>
      </c>
      <c r="AW38">
        <v>1086</v>
      </c>
      <c r="AX38">
        <v>1008</v>
      </c>
      <c r="AY38">
        <v>442</v>
      </c>
      <c r="AZ38">
        <v>454</v>
      </c>
      <c r="BH38" s="105">
        <v>8</v>
      </c>
      <c r="BI38" s="105">
        <v>9</v>
      </c>
      <c r="BJ38" s="105">
        <v>11</v>
      </c>
      <c r="BK38" s="105">
        <v>3</v>
      </c>
      <c r="BL38" s="105">
        <v>8</v>
      </c>
      <c r="BM38" s="105">
        <v>1</v>
      </c>
      <c r="BN38" s="105">
        <v>2</v>
      </c>
      <c r="BO38" s="105">
        <v>4</v>
      </c>
      <c r="BP38" s="105">
        <v>25</v>
      </c>
      <c r="BQ38" s="105">
        <v>14</v>
      </c>
      <c r="BR38" s="105">
        <v>2</v>
      </c>
      <c r="BS38" s="105">
        <v>12</v>
      </c>
    </row>
    <row r="39" spans="1:71" ht="18">
      <c r="A39" s="1142"/>
      <c r="B39" s="1142"/>
      <c r="C39">
        <v>4913</v>
      </c>
      <c r="D39">
        <v>3921</v>
      </c>
      <c r="E39">
        <v>4272</v>
      </c>
      <c r="F39">
        <v>2825</v>
      </c>
      <c r="G39">
        <v>3889</v>
      </c>
      <c r="H39">
        <v>2541</v>
      </c>
      <c r="I39">
        <v>5015</v>
      </c>
      <c r="J39">
        <v>2776</v>
      </c>
      <c r="K39">
        <v>8422</v>
      </c>
      <c r="L39">
        <v>5469</v>
      </c>
      <c r="M39">
        <v>3389</v>
      </c>
      <c r="N39">
        <v>2008</v>
      </c>
      <c r="V39" s="185">
        <v>3044</v>
      </c>
      <c r="W39" s="185">
        <v>3019</v>
      </c>
      <c r="X39" s="185">
        <v>2999</v>
      </c>
      <c r="Y39" s="185">
        <v>2208</v>
      </c>
      <c r="Z39" s="185">
        <v>3009</v>
      </c>
      <c r="AA39" s="185">
        <v>1991</v>
      </c>
      <c r="AB39" s="185">
        <v>4695</v>
      </c>
      <c r="AC39" s="185">
        <v>2684</v>
      </c>
      <c r="AD39" s="185">
        <v>7713</v>
      </c>
      <c r="AE39" s="185">
        <v>5326</v>
      </c>
      <c r="AF39" s="185">
        <v>3694</v>
      </c>
      <c r="AG39" s="185">
        <v>1330</v>
      </c>
      <c r="AO39">
        <v>1181</v>
      </c>
      <c r="AP39">
        <v>800</v>
      </c>
      <c r="AQ39">
        <v>653</v>
      </c>
      <c r="AR39">
        <v>456</v>
      </c>
      <c r="AS39">
        <v>554</v>
      </c>
      <c r="AT39">
        <v>427</v>
      </c>
      <c r="AU39">
        <v>730</v>
      </c>
      <c r="AV39">
        <v>561</v>
      </c>
      <c r="AW39">
        <v>1198</v>
      </c>
      <c r="AX39">
        <v>961</v>
      </c>
      <c r="AY39">
        <v>572</v>
      </c>
      <c r="AZ39">
        <v>621</v>
      </c>
      <c r="BH39" s="105">
        <v>68</v>
      </c>
      <c r="BI39" s="105">
        <v>105</v>
      </c>
      <c r="BJ39" s="105">
        <v>36</v>
      </c>
      <c r="BK39" s="105">
        <v>107</v>
      </c>
      <c r="BL39" s="105">
        <v>21</v>
      </c>
      <c r="BM39" s="105">
        <v>88</v>
      </c>
      <c r="BN39" s="105">
        <v>40</v>
      </c>
      <c r="BO39" s="105">
        <v>96</v>
      </c>
      <c r="BP39" s="105">
        <v>48</v>
      </c>
      <c r="BQ39" s="105">
        <v>140</v>
      </c>
      <c r="BR39" s="105">
        <v>14</v>
      </c>
      <c r="BS39" s="105">
        <v>30</v>
      </c>
    </row>
    <row r="40" spans="1:71" ht="18">
      <c r="A40" s="1142"/>
      <c r="B40" s="1142"/>
      <c r="C40">
        <v>3329</v>
      </c>
      <c r="D40">
        <v>2830</v>
      </c>
      <c r="E40">
        <v>2994</v>
      </c>
      <c r="F40">
        <v>2171</v>
      </c>
      <c r="G40">
        <v>2992</v>
      </c>
      <c r="H40">
        <v>1769</v>
      </c>
      <c r="I40">
        <v>3680</v>
      </c>
      <c r="J40">
        <v>2088</v>
      </c>
      <c r="K40">
        <v>6815</v>
      </c>
      <c r="L40">
        <v>3866</v>
      </c>
      <c r="M40">
        <v>758</v>
      </c>
      <c r="N40">
        <v>360</v>
      </c>
      <c r="V40" s="185">
        <v>3664</v>
      </c>
      <c r="W40" s="185">
        <v>3016</v>
      </c>
      <c r="X40" s="185">
        <v>3583</v>
      </c>
      <c r="Y40" s="185">
        <v>2262</v>
      </c>
      <c r="Z40" s="185">
        <v>3314</v>
      </c>
      <c r="AA40" s="185">
        <v>2026</v>
      </c>
      <c r="AB40" s="185">
        <v>4245</v>
      </c>
      <c r="AC40" s="185">
        <v>2119</v>
      </c>
      <c r="AD40" s="185">
        <v>7176</v>
      </c>
      <c r="AE40" s="185">
        <v>4368</v>
      </c>
      <c r="AF40" s="185">
        <v>2803</v>
      </c>
      <c r="AG40" s="185">
        <v>1357</v>
      </c>
      <c r="AO40">
        <v>589</v>
      </c>
      <c r="AP40">
        <v>458</v>
      </c>
      <c r="AQ40">
        <v>316</v>
      </c>
      <c r="AR40">
        <v>322</v>
      </c>
      <c r="AS40">
        <v>312</v>
      </c>
      <c r="AT40">
        <v>250</v>
      </c>
      <c r="AU40">
        <v>383</v>
      </c>
      <c r="AV40">
        <v>292</v>
      </c>
      <c r="AW40">
        <v>702</v>
      </c>
      <c r="AX40">
        <v>652</v>
      </c>
      <c r="AY40">
        <v>192</v>
      </c>
      <c r="AZ40">
        <v>179</v>
      </c>
      <c r="BH40" s="105">
        <v>35</v>
      </c>
      <c r="BI40" s="105">
        <v>46</v>
      </c>
      <c r="BJ40" s="105">
        <v>21</v>
      </c>
      <c r="BK40" s="105">
        <v>42</v>
      </c>
      <c r="BL40" s="105">
        <v>17</v>
      </c>
      <c r="BM40" s="105">
        <v>32</v>
      </c>
      <c r="BN40" s="105">
        <v>31</v>
      </c>
      <c r="BO40" s="105">
        <v>40</v>
      </c>
      <c r="BP40" s="105">
        <v>65</v>
      </c>
      <c r="BQ40" s="105">
        <v>40</v>
      </c>
      <c r="BR40" s="105">
        <v>20</v>
      </c>
      <c r="BS40" s="105">
        <v>17</v>
      </c>
    </row>
    <row r="41" spans="1:71" ht="18">
      <c r="A41" s="1142"/>
      <c r="B41" s="1142"/>
      <c r="C41">
        <v>2587</v>
      </c>
      <c r="D41">
        <v>2227</v>
      </c>
      <c r="E41">
        <v>2312</v>
      </c>
      <c r="F41">
        <v>1501</v>
      </c>
      <c r="G41">
        <v>2431</v>
      </c>
      <c r="H41">
        <v>1421</v>
      </c>
      <c r="I41">
        <v>3240</v>
      </c>
      <c r="J41">
        <v>1981</v>
      </c>
      <c r="K41">
        <v>6798</v>
      </c>
      <c r="L41">
        <v>3735</v>
      </c>
      <c r="M41">
        <v>1034</v>
      </c>
      <c r="N41">
        <v>669</v>
      </c>
      <c r="V41" s="185">
        <v>2705</v>
      </c>
      <c r="W41" s="185">
        <v>2326</v>
      </c>
      <c r="X41" s="185">
        <v>2657</v>
      </c>
      <c r="Y41" s="185">
        <v>1807</v>
      </c>
      <c r="Z41" s="185">
        <v>2663</v>
      </c>
      <c r="AA41" s="185">
        <v>1487</v>
      </c>
      <c r="AB41" s="185">
        <v>3266</v>
      </c>
      <c r="AC41" s="185">
        <v>1756</v>
      </c>
      <c r="AD41" s="185">
        <v>6048</v>
      </c>
      <c r="AE41" s="185">
        <v>3174</v>
      </c>
      <c r="AF41" s="185">
        <v>546</v>
      </c>
      <c r="AG41" s="185">
        <v>164</v>
      </c>
      <c r="AO41">
        <v>292</v>
      </c>
      <c r="AP41">
        <v>278</v>
      </c>
      <c r="AQ41">
        <v>131</v>
      </c>
      <c r="AR41">
        <v>152</v>
      </c>
      <c r="AS41">
        <v>114</v>
      </c>
      <c r="AT41">
        <v>130</v>
      </c>
      <c r="AU41">
        <v>196</v>
      </c>
      <c r="AV41">
        <v>220</v>
      </c>
      <c r="AW41">
        <v>372</v>
      </c>
      <c r="AX41">
        <v>347</v>
      </c>
      <c r="AY41">
        <v>89</v>
      </c>
      <c r="AZ41">
        <v>111</v>
      </c>
      <c r="BH41" s="105">
        <v>31</v>
      </c>
      <c r="BI41" s="105">
        <v>40</v>
      </c>
      <c r="BJ41" s="105">
        <v>37</v>
      </c>
      <c r="BK41" s="105">
        <v>16</v>
      </c>
      <c r="BL41" s="105">
        <v>17</v>
      </c>
      <c r="BM41" s="105">
        <v>12</v>
      </c>
      <c r="BN41" s="105">
        <v>24</v>
      </c>
      <c r="BO41" s="105">
        <v>13</v>
      </c>
      <c r="BP41" s="105">
        <v>50</v>
      </c>
      <c r="BQ41" s="105">
        <v>26</v>
      </c>
      <c r="BR41" s="105">
        <v>9</v>
      </c>
      <c r="BS41" s="105">
        <v>14</v>
      </c>
    </row>
    <row r="42" spans="1:71" ht="18">
      <c r="A42" s="1142"/>
      <c r="B42" s="1142"/>
      <c r="C42">
        <v>4585</v>
      </c>
      <c r="D42">
        <v>3516</v>
      </c>
      <c r="E42">
        <v>3630</v>
      </c>
      <c r="F42">
        <v>2259</v>
      </c>
      <c r="G42">
        <v>3366</v>
      </c>
      <c r="H42">
        <v>1915</v>
      </c>
      <c r="I42">
        <v>4465</v>
      </c>
      <c r="J42">
        <v>2395</v>
      </c>
      <c r="K42">
        <v>9634</v>
      </c>
      <c r="L42">
        <v>5163</v>
      </c>
      <c r="M42">
        <v>2000</v>
      </c>
      <c r="N42">
        <v>740</v>
      </c>
      <c r="V42" s="185">
        <v>2264</v>
      </c>
      <c r="W42" s="185">
        <v>1909</v>
      </c>
      <c r="X42" s="185">
        <v>2144</v>
      </c>
      <c r="Y42" s="185">
        <v>1333</v>
      </c>
      <c r="Z42" s="185">
        <v>2300</v>
      </c>
      <c r="AA42" s="185">
        <v>1279</v>
      </c>
      <c r="AB42" s="185">
        <v>3020</v>
      </c>
      <c r="AC42" s="185">
        <v>1748</v>
      </c>
      <c r="AD42" s="185">
        <v>6376</v>
      </c>
      <c r="AE42" s="185">
        <v>3362</v>
      </c>
      <c r="AF42" s="185">
        <v>936</v>
      </c>
      <c r="AG42" s="185">
        <v>544</v>
      </c>
      <c r="AO42">
        <v>326</v>
      </c>
      <c r="AP42">
        <v>310</v>
      </c>
      <c r="AQ42">
        <v>196</v>
      </c>
      <c r="AR42">
        <v>153</v>
      </c>
      <c r="AS42">
        <v>193</v>
      </c>
      <c r="AT42">
        <v>147</v>
      </c>
      <c r="AU42">
        <v>219</v>
      </c>
      <c r="AV42">
        <v>214</v>
      </c>
      <c r="AW42">
        <v>497</v>
      </c>
      <c r="AX42">
        <v>341</v>
      </c>
      <c r="AY42">
        <v>105</v>
      </c>
      <c r="AZ42">
        <v>101</v>
      </c>
      <c r="BH42" s="105">
        <v>193</v>
      </c>
      <c r="BI42" s="105">
        <v>113</v>
      </c>
      <c r="BJ42" s="105">
        <v>104</v>
      </c>
      <c r="BK42" s="105">
        <v>75</v>
      </c>
      <c r="BL42" s="105">
        <v>85</v>
      </c>
      <c r="BM42" s="105">
        <v>55</v>
      </c>
      <c r="BN42" s="105">
        <v>84</v>
      </c>
      <c r="BO42" s="105">
        <v>62</v>
      </c>
      <c r="BP42" s="105">
        <v>231</v>
      </c>
      <c r="BQ42" s="105">
        <v>98</v>
      </c>
      <c r="BR42" s="105">
        <v>84</v>
      </c>
      <c r="BS42" s="105">
        <v>67</v>
      </c>
    </row>
    <row r="43" spans="1:71" ht="18">
      <c r="A43" s="1142"/>
      <c r="B43" s="1142"/>
      <c r="C43">
        <v>6556</v>
      </c>
      <c r="D43">
        <v>5206</v>
      </c>
      <c r="E43">
        <v>5027</v>
      </c>
      <c r="F43">
        <v>3188</v>
      </c>
      <c r="G43">
        <v>4740</v>
      </c>
      <c r="H43">
        <v>2451</v>
      </c>
      <c r="I43">
        <v>5685</v>
      </c>
      <c r="J43">
        <v>3048</v>
      </c>
      <c r="K43">
        <v>11595</v>
      </c>
      <c r="L43">
        <v>6718</v>
      </c>
      <c r="M43">
        <v>2090</v>
      </c>
      <c r="N43">
        <v>923</v>
      </c>
      <c r="V43" s="185">
        <v>4066</v>
      </c>
      <c r="W43" s="185">
        <v>3093</v>
      </c>
      <c r="X43" s="185">
        <v>3330</v>
      </c>
      <c r="Y43" s="185">
        <v>2031</v>
      </c>
      <c r="Z43" s="185">
        <v>3088</v>
      </c>
      <c r="AA43" s="185">
        <v>1713</v>
      </c>
      <c r="AB43" s="185">
        <v>4162</v>
      </c>
      <c r="AC43" s="185">
        <v>2119</v>
      </c>
      <c r="AD43" s="185">
        <v>8906</v>
      </c>
      <c r="AE43" s="185">
        <v>4724</v>
      </c>
      <c r="AF43" s="185">
        <v>1811</v>
      </c>
      <c r="AG43" s="185">
        <v>572</v>
      </c>
      <c r="AO43">
        <v>610</v>
      </c>
      <c r="AP43">
        <v>432</v>
      </c>
      <c r="AQ43">
        <v>0</v>
      </c>
      <c r="AR43">
        <v>0</v>
      </c>
      <c r="AS43">
        <v>318</v>
      </c>
      <c r="AT43">
        <v>187</v>
      </c>
      <c r="AU43">
        <v>342</v>
      </c>
      <c r="AV43">
        <v>266</v>
      </c>
      <c r="AW43">
        <v>554</v>
      </c>
      <c r="AX43">
        <v>537</v>
      </c>
      <c r="AY43">
        <v>179</v>
      </c>
      <c r="AZ43">
        <v>181</v>
      </c>
      <c r="BH43" s="105">
        <v>146</v>
      </c>
      <c r="BI43" s="105">
        <v>86</v>
      </c>
      <c r="BJ43" s="105">
        <v>78</v>
      </c>
      <c r="BK43" s="105">
        <v>37</v>
      </c>
      <c r="BL43" s="105">
        <v>63</v>
      </c>
      <c r="BM43" s="105">
        <v>38</v>
      </c>
      <c r="BN43" s="105">
        <v>54</v>
      </c>
      <c r="BO43" s="105">
        <v>34</v>
      </c>
      <c r="BP43" s="105">
        <v>143</v>
      </c>
      <c r="BQ43" s="105">
        <v>113</v>
      </c>
      <c r="BR43" s="105">
        <v>51</v>
      </c>
      <c r="BS43" s="105">
        <v>50</v>
      </c>
    </row>
    <row r="44" spans="1:71" ht="18">
      <c r="A44" s="1142"/>
      <c r="B44" s="1142"/>
      <c r="C44">
        <v>2400</v>
      </c>
      <c r="D44">
        <v>1585</v>
      </c>
      <c r="E44">
        <v>2148</v>
      </c>
      <c r="F44">
        <v>1229</v>
      </c>
      <c r="G44">
        <v>1976</v>
      </c>
      <c r="H44">
        <v>1258</v>
      </c>
      <c r="I44">
        <v>3041</v>
      </c>
      <c r="J44">
        <v>1651</v>
      </c>
      <c r="K44">
        <v>4546</v>
      </c>
      <c r="L44">
        <v>2441</v>
      </c>
      <c r="M44">
        <v>817</v>
      </c>
      <c r="N44">
        <v>440</v>
      </c>
      <c r="V44" s="185">
        <v>5800</v>
      </c>
      <c r="W44" s="185">
        <v>4688</v>
      </c>
      <c r="X44" s="185">
        <v>4949</v>
      </c>
      <c r="Y44" s="185">
        <v>3151</v>
      </c>
      <c r="Z44" s="185">
        <v>4359</v>
      </c>
      <c r="AA44" s="185">
        <v>2226</v>
      </c>
      <c r="AB44" s="185">
        <v>5289</v>
      </c>
      <c r="AC44" s="185">
        <v>2748</v>
      </c>
      <c r="AD44" s="185">
        <v>10898</v>
      </c>
      <c r="AE44" s="185">
        <v>6068</v>
      </c>
      <c r="AF44" s="185">
        <v>1860</v>
      </c>
      <c r="AG44" s="185">
        <v>692</v>
      </c>
      <c r="AO44">
        <v>301</v>
      </c>
      <c r="AP44">
        <v>234</v>
      </c>
      <c r="AQ44">
        <v>130</v>
      </c>
      <c r="AR44">
        <v>139</v>
      </c>
      <c r="AS44">
        <v>97</v>
      </c>
      <c r="AT44">
        <v>66</v>
      </c>
      <c r="AU44">
        <v>92</v>
      </c>
      <c r="AV44">
        <v>131</v>
      </c>
      <c r="AW44">
        <v>151</v>
      </c>
      <c r="AX44">
        <v>180</v>
      </c>
      <c r="AY44">
        <v>56</v>
      </c>
      <c r="AZ44">
        <v>61</v>
      </c>
      <c r="BH44" s="105">
        <v>90</v>
      </c>
      <c r="BI44" s="105">
        <v>61</v>
      </c>
      <c r="BJ44" s="105">
        <v>36</v>
      </c>
      <c r="BK44" s="105">
        <v>31</v>
      </c>
      <c r="BL44" s="105">
        <v>30</v>
      </c>
      <c r="BM44" s="105">
        <v>26</v>
      </c>
      <c r="BN44" s="105">
        <v>26</v>
      </c>
      <c r="BO44" s="105">
        <v>41</v>
      </c>
      <c r="BP44" s="105">
        <v>43</v>
      </c>
      <c r="BQ44" s="105">
        <v>65</v>
      </c>
      <c r="BR44" s="105">
        <v>18</v>
      </c>
      <c r="BS44" s="105">
        <v>25</v>
      </c>
    </row>
    <row r="45" spans="1:71" ht="18">
      <c r="A45" s="1142"/>
      <c r="B45" s="1142"/>
      <c r="C45">
        <v>5606</v>
      </c>
      <c r="D45">
        <v>4735</v>
      </c>
      <c r="E45">
        <v>5155</v>
      </c>
      <c r="F45">
        <v>3827</v>
      </c>
      <c r="G45">
        <v>5350</v>
      </c>
      <c r="H45">
        <v>3501</v>
      </c>
      <c r="I45">
        <v>6684</v>
      </c>
      <c r="J45">
        <v>4296</v>
      </c>
      <c r="K45">
        <v>14708</v>
      </c>
      <c r="L45">
        <v>8762</v>
      </c>
      <c r="M45">
        <v>2647</v>
      </c>
      <c r="N45">
        <v>1111</v>
      </c>
      <c r="V45" s="185">
        <v>2009</v>
      </c>
      <c r="W45" s="185">
        <v>1290</v>
      </c>
      <c r="X45" s="185">
        <v>1982</v>
      </c>
      <c r="Y45" s="185">
        <v>1059</v>
      </c>
      <c r="Z45" s="185">
        <v>1849</v>
      </c>
      <c r="AA45" s="185">
        <v>1166</v>
      </c>
      <c r="AB45" s="185">
        <v>2923</v>
      </c>
      <c r="AC45" s="185">
        <v>1479</v>
      </c>
      <c r="AD45" s="185">
        <v>4352</v>
      </c>
      <c r="AE45" s="185">
        <v>2196</v>
      </c>
      <c r="AF45" s="185">
        <v>743</v>
      </c>
      <c r="AG45" s="185">
        <v>354</v>
      </c>
      <c r="AO45">
        <v>1168</v>
      </c>
      <c r="AP45">
        <v>694</v>
      </c>
      <c r="AQ45">
        <v>650</v>
      </c>
      <c r="AR45">
        <v>340</v>
      </c>
      <c r="AS45">
        <v>559</v>
      </c>
      <c r="AT45">
        <v>353</v>
      </c>
      <c r="AU45">
        <v>691</v>
      </c>
      <c r="AV45">
        <v>511</v>
      </c>
      <c r="AW45">
        <v>1285</v>
      </c>
      <c r="AX45">
        <v>961</v>
      </c>
      <c r="AY45">
        <v>283</v>
      </c>
      <c r="AZ45">
        <v>260</v>
      </c>
      <c r="BH45" s="107">
        <v>177</v>
      </c>
      <c r="BI45" s="107">
        <v>62</v>
      </c>
      <c r="BJ45" s="107">
        <v>63</v>
      </c>
      <c r="BK45" s="107">
        <v>36</v>
      </c>
      <c r="BL45" s="107">
        <v>89</v>
      </c>
      <c r="BM45" s="107">
        <v>37</v>
      </c>
      <c r="BN45" s="107">
        <v>50</v>
      </c>
      <c r="BO45" s="107">
        <v>55</v>
      </c>
      <c r="BP45" s="107">
        <v>127</v>
      </c>
      <c r="BQ45" s="107">
        <v>86</v>
      </c>
      <c r="BR45" s="107">
        <v>47</v>
      </c>
      <c r="BS45" s="107">
        <v>59</v>
      </c>
    </row>
    <row r="46" spans="1:71" ht="15">
      <c r="V46" s="186">
        <v>4261</v>
      </c>
      <c r="W46" s="186">
        <v>3979</v>
      </c>
      <c r="X46" s="186">
        <v>4442</v>
      </c>
      <c r="Y46" s="186">
        <v>3451</v>
      </c>
      <c r="Z46" s="186">
        <v>4702</v>
      </c>
      <c r="AA46" s="186">
        <v>3111</v>
      </c>
      <c r="AB46" s="186">
        <v>5943</v>
      </c>
      <c r="AC46" s="186">
        <v>3730</v>
      </c>
      <c r="AD46" s="186">
        <v>13296</v>
      </c>
      <c r="AE46" s="186">
        <v>7715</v>
      </c>
      <c r="AF46" s="186">
        <v>2317</v>
      </c>
      <c r="AG46" s="186">
        <v>792</v>
      </c>
    </row>
    <row r="47" spans="1:71" ht="18">
      <c r="A47" s="1142" t="s">
        <v>23</v>
      </c>
      <c r="B47" s="1142"/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BH47" s="105">
        <v>0</v>
      </c>
      <c r="BI47" s="105">
        <v>0</v>
      </c>
      <c r="BJ47" s="105">
        <v>0</v>
      </c>
      <c r="BK47" s="105">
        <v>0</v>
      </c>
      <c r="BL47" s="105">
        <v>0</v>
      </c>
      <c r="BM47" s="105">
        <v>0</v>
      </c>
      <c r="BN47" s="105">
        <v>0</v>
      </c>
      <c r="BO47" s="105">
        <v>0</v>
      </c>
      <c r="BP47" s="105">
        <v>0</v>
      </c>
      <c r="BQ47" s="105">
        <v>0</v>
      </c>
      <c r="BR47" s="105">
        <v>0</v>
      </c>
      <c r="BS47" s="105">
        <v>0</v>
      </c>
    </row>
    <row r="48" spans="1:71" ht="18">
      <c r="A48" s="1142"/>
      <c r="B48" s="1142"/>
      <c r="C48">
        <v>0</v>
      </c>
      <c r="D48">
        <v>0</v>
      </c>
      <c r="E48">
        <v>0</v>
      </c>
      <c r="F48">
        <v>0</v>
      </c>
      <c r="G48">
        <v>0</v>
      </c>
      <c r="H48">
        <v>1</v>
      </c>
      <c r="I48">
        <v>4</v>
      </c>
      <c r="J48">
        <v>0</v>
      </c>
      <c r="K48">
        <v>1</v>
      </c>
      <c r="L48">
        <v>0</v>
      </c>
      <c r="M48">
        <v>0</v>
      </c>
      <c r="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H48" s="105">
        <v>0</v>
      </c>
      <c r="BI48" s="105">
        <v>0</v>
      </c>
      <c r="BJ48" s="105">
        <v>0</v>
      </c>
      <c r="BK48" s="105">
        <v>0</v>
      </c>
      <c r="BL48" s="105">
        <v>0</v>
      </c>
      <c r="BM48" s="105">
        <v>0</v>
      </c>
      <c r="BN48" s="105">
        <v>0</v>
      </c>
      <c r="BO48" s="105">
        <v>0</v>
      </c>
      <c r="BP48" s="105">
        <v>0</v>
      </c>
      <c r="BQ48" s="105">
        <v>0</v>
      </c>
      <c r="BR48" s="105">
        <v>0</v>
      </c>
      <c r="BS48" s="105">
        <v>0</v>
      </c>
    </row>
    <row r="49" spans="1:71" ht="18">
      <c r="A49" s="1142"/>
      <c r="B49" s="1142"/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1</v>
      </c>
      <c r="L49">
        <v>0</v>
      </c>
      <c r="M49">
        <v>2</v>
      </c>
      <c r="N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4</v>
      </c>
      <c r="AV49">
        <v>0</v>
      </c>
      <c r="AW49">
        <v>0</v>
      </c>
      <c r="AX49">
        <v>0</v>
      </c>
      <c r="AY49">
        <v>0</v>
      </c>
      <c r="AZ49">
        <v>0</v>
      </c>
      <c r="BH49" s="105">
        <v>0</v>
      </c>
      <c r="BI49" s="105">
        <v>0</v>
      </c>
      <c r="BJ49" s="105">
        <v>0</v>
      </c>
      <c r="BK49" s="105">
        <v>0</v>
      </c>
      <c r="BL49" s="105">
        <v>0</v>
      </c>
      <c r="BM49" s="105">
        <v>0</v>
      </c>
      <c r="BN49" s="105">
        <v>0</v>
      </c>
      <c r="BO49" s="105">
        <v>0</v>
      </c>
      <c r="BP49" s="105">
        <v>0</v>
      </c>
      <c r="BQ49" s="105">
        <v>0</v>
      </c>
      <c r="BR49" s="105">
        <v>0</v>
      </c>
      <c r="BS49" s="105">
        <v>0</v>
      </c>
    </row>
    <row r="50" spans="1:71" ht="18">
      <c r="A50" s="1142"/>
      <c r="B50" s="1142"/>
      <c r="C50">
        <v>4</v>
      </c>
      <c r="D50">
        <v>2</v>
      </c>
      <c r="E50">
        <v>4</v>
      </c>
      <c r="F50">
        <v>0</v>
      </c>
      <c r="G50">
        <v>1</v>
      </c>
      <c r="H50">
        <v>1</v>
      </c>
      <c r="I50">
        <v>3</v>
      </c>
      <c r="J50">
        <v>0</v>
      </c>
      <c r="K50">
        <v>7</v>
      </c>
      <c r="L50">
        <v>2</v>
      </c>
      <c r="M50">
        <v>4</v>
      </c>
      <c r="N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1</v>
      </c>
      <c r="AB50">
        <v>0</v>
      </c>
      <c r="AC50">
        <v>0</v>
      </c>
      <c r="AD50">
        <v>1</v>
      </c>
      <c r="AE50">
        <v>0</v>
      </c>
      <c r="AF50">
        <v>0</v>
      </c>
      <c r="AG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H50" s="105">
        <v>1</v>
      </c>
      <c r="BI50" s="105">
        <v>0</v>
      </c>
      <c r="BJ50" s="105">
        <v>1</v>
      </c>
      <c r="BK50" s="105">
        <v>0</v>
      </c>
      <c r="BL50" s="105">
        <v>0</v>
      </c>
      <c r="BM50" s="105">
        <v>0</v>
      </c>
      <c r="BN50" s="105">
        <v>0</v>
      </c>
      <c r="BO50" s="105">
        <v>0</v>
      </c>
      <c r="BP50" s="105">
        <v>0</v>
      </c>
      <c r="BQ50" s="105">
        <v>0</v>
      </c>
      <c r="BR50" s="105">
        <v>0</v>
      </c>
      <c r="BS50" s="105">
        <v>0</v>
      </c>
    </row>
    <row r="51" spans="1:71" ht="18">
      <c r="A51" s="1142"/>
      <c r="B51" s="1142"/>
      <c r="C51">
        <v>4</v>
      </c>
      <c r="D51">
        <v>2</v>
      </c>
      <c r="E51">
        <v>8</v>
      </c>
      <c r="F51">
        <v>0</v>
      </c>
      <c r="G51">
        <v>4</v>
      </c>
      <c r="H51">
        <v>2</v>
      </c>
      <c r="I51">
        <v>13</v>
      </c>
      <c r="J51">
        <v>6</v>
      </c>
      <c r="K51">
        <v>11</v>
      </c>
      <c r="L51">
        <v>8</v>
      </c>
      <c r="M51">
        <v>14</v>
      </c>
      <c r="N51">
        <v>7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>
        <v>2</v>
      </c>
      <c r="AG51">
        <v>0</v>
      </c>
      <c r="AO51">
        <v>0</v>
      </c>
      <c r="AP51">
        <v>1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1</v>
      </c>
      <c r="AX51">
        <v>0</v>
      </c>
      <c r="AY51">
        <v>1</v>
      </c>
      <c r="AZ51">
        <v>0</v>
      </c>
      <c r="BH51" s="105">
        <v>0</v>
      </c>
      <c r="BI51" s="105">
        <v>0</v>
      </c>
      <c r="BJ51" s="105">
        <v>1</v>
      </c>
      <c r="BK51" s="105">
        <v>0</v>
      </c>
      <c r="BL51" s="105">
        <v>0</v>
      </c>
      <c r="BM51" s="105">
        <v>0</v>
      </c>
      <c r="BN51" s="105">
        <v>1</v>
      </c>
      <c r="BO51" s="105">
        <v>0</v>
      </c>
      <c r="BP51" s="105">
        <v>0</v>
      </c>
      <c r="BQ51" s="105">
        <v>0</v>
      </c>
      <c r="BR51" s="105">
        <v>2</v>
      </c>
      <c r="BS51" s="105">
        <v>4</v>
      </c>
    </row>
    <row r="52" spans="1:71" ht="18">
      <c r="A52" s="1142"/>
      <c r="B52" s="1142"/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V52">
        <v>3</v>
      </c>
      <c r="W52">
        <v>1</v>
      </c>
      <c r="X52">
        <v>3</v>
      </c>
      <c r="Y52">
        <v>0</v>
      </c>
      <c r="Z52">
        <v>1</v>
      </c>
      <c r="AA52">
        <v>1</v>
      </c>
      <c r="AB52">
        <v>3</v>
      </c>
      <c r="AC52">
        <v>0</v>
      </c>
      <c r="AD52">
        <v>6</v>
      </c>
      <c r="AE52">
        <v>2</v>
      </c>
      <c r="AF52">
        <v>3</v>
      </c>
      <c r="AG52">
        <v>0</v>
      </c>
      <c r="AO52">
        <v>0</v>
      </c>
      <c r="AP52">
        <v>0</v>
      </c>
      <c r="AQ52">
        <v>1</v>
      </c>
      <c r="AR52">
        <v>0</v>
      </c>
      <c r="AS52">
        <v>1</v>
      </c>
      <c r="AT52">
        <v>1</v>
      </c>
      <c r="AU52">
        <v>3</v>
      </c>
      <c r="AV52">
        <v>0</v>
      </c>
      <c r="AW52">
        <v>1</v>
      </c>
      <c r="AX52">
        <v>2</v>
      </c>
      <c r="AY52">
        <v>2</v>
      </c>
      <c r="AZ52">
        <v>3</v>
      </c>
      <c r="BH52" s="105">
        <v>0</v>
      </c>
      <c r="BI52" s="105">
        <v>0</v>
      </c>
      <c r="BJ52" s="105">
        <v>0</v>
      </c>
      <c r="BK52" s="105">
        <v>0</v>
      </c>
      <c r="BL52" s="105">
        <v>0</v>
      </c>
      <c r="BM52" s="105">
        <v>0</v>
      </c>
      <c r="BN52" s="105">
        <v>0</v>
      </c>
      <c r="BO52" s="105">
        <v>0</v>
      </c>
      <c r="BP52" s="105">
        <v>0</v>
      </c>
      <c r="BQ52" s="105">
        <v>0</v>
      </c>
      <c r="BR52" s="105">
        <v>0</v>
      </c>
      <c r="BS52" s="105">
        <v>0</v>
      </c>
    </row>
    <row r="53" spans="1:71" ht="18">
      <c r="A53" s="1142"/>
      <c r="B53" s="1142"/>
      <c r="C53">
        <v>13</v>
      </c>
      <c r="D53">
        <v>8</v>
      </c>
      <c r="E53">
        <v>9</v>
      </c>
      <c r="F53">
        <v>20</v>
      </c>
      <c r="G53">
        <v>8</v>
      </c>
      <c r="H53">
        <v>1</v>
      </c>
      <c r="I53">
        <v>6</v>
      </c>
      <c r="J53">
        <v>0</v>
      </c>
      <c r="K53">
        <v>2</v>
      </c>
      <c r="L53">
        <v>0</v>
      </c>
      <c r="M53">
        <v>2</v>
      </c>
      <c r="N53">
        <v>0</v>
      </c>
      <c r="V53">
        <v>4</v>
      </c>
      <c r="W53">
        <v>2</v>
      </c>
      <c r="X53">
        <v>6</v>
      </c>
      <c r="Y53">
        <v>0</v>
      </c>
      <c r="Z53">
        <v>3</v>
      </c>
      <c r="AA53">
        <v>1</v>
      </c>
      <c r="AB53">
        <v>9</v>
      </c>
      <c r="AC53">
        <v>6</v>
      </c>
      <c r="AD53">
        <v>10</v>
      </c>
      <c r="AE53">
        <v>6</v>
      </c>
      <c r="AF53">
        <v>10</v>
      </c>
      <c r="AG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H53" s="105">
        <v>5</v>
      </c>
      <c r="BI53" s="105">
        <v>2</v>
      </c>
      <c r="BJ53" s="105">
        <v>2</v>
      </c>
      <c r="BK53" s="105">
        <v>1</v>
      </c>
      <c r="BL53" s="105">
        <v>1</v>
      </c>
      <c r="BM53" s="105">
        <v>0</v>
      </c>
      <c r="BN53" s="105">
        <v>0</v>
      </c>
      <c r="BO53" s="105">
        <v>0</v>
      </c>
      <c r="BP53" s="105">
        <v>0</v>
      </c>
      <c r="BQ53" s="105">
        <v>0</v>
      </c>
      <c r="BR53" s="105">
        <v>1</v>
      </c>
      <c r="BS53" s="105">
        <v>0</v>
      </c>
    </row>
    <row r="54" spans="1:71" ht="18">
      <c r="A54" s="1142"/>
      <c r="B54" s="1142"/>
      <c r="C54">
        <v>3</v>
      </c>
      <c r="D54">
        <v>3</v>
      </c>
      <c r="E54">
        <v>3</v>
      </c>
      <c r="F54">
        <v>0</v>
      </c>
      <c r="G54">
        <v>0</v>
      </c>
      <c r="H54">
        <v>0</v>
      </c>
      <c r="I54">
        <v>4</v>
      </c>
      <c r="J54">
        <v>1</v>
      </c>
      <c r="K54">
        <v>5</v>
      </c>
      <c r="L54">
        <v>3</v>
      </c>
      <c r="M54">
        <v>3</v>
      </c>
      <c r="N54">
        <v>1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O54">
        <v>0</v>
      </c>
      <c r="AP54">
        <v>2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1</v>
      </c>
      <c r="AX54">
        <v>0</v>
      </c>
      <c r="AY54">
        <v>0</v>
      </c>
      <c r="AZ54">
        <v>0</v>
      </c>
      <c r="BH54" s="105">
        <v>0</v>
      </c>
      <c r="BI54" s="105">
        <v>0</v>
      </c>
      <c r="BJ54" s="105">
        <v>1</v>
      </c>
      <c r="BK54" s="105">
        <v>0</v>
      </c>
      <c r="BL54" s="105">
        <v>0</v>
      </c>
      <c r="BM54" s="105">
        <v>0</v>
      </c>
      <c r="BN54" s="105">
        <v>0</v>
      </c>
      <c r="BO54" s="105">
        <v>1</v>
      </c>
      <c r="BP54" s="105">
        <v>0</v>
      </c>
      <c r="BQ54" s="105">
        <v>0</v>
      </c>
      <c r="BR54" s="105">
        <v>1</v>
      </c>
      <c r="BS54" s="105">
        <v>0</v>
      </c>
    </row>
    <row r="55" spans="1:71" ht="18">
      <c r="A55" s="1142"/>
      <c r="B55" s="1142"/>
      <c r="C55">
        <v>7</v>
      </c>
      <c r="D55">
        <v>6</v>
      </c>
      <c r="E55">
        <v>3</v>
      </c>
      <c r="F55">
        <v>4</v>
      </c>
      <c r="G55">
        <v>3</v>
      </c>
      <c r="H55">
        <v>1</v>
      </c>
      <c r="I55">
        <v>1</v>
      </c>
      <c r="J55">
        <v>3</v>
      </c>
      <c r="K55">
        <v>12</v>
      </c>
      <c r="L55">
        <v>6</v>
      </c>
      <c r="M55">
        <v>0</v>
      </c>
      <c r="N55">
        <v>2</v>
      </c>
      <c r="V55">
        <v>8</v>
      </c>
      <c r="W55">
        <v>4</v>
      </c>
      <c r="X55">
        <v>7</v>
      </c>
      <c r="Y55">
        <v>19</v>
      </c>
      <c r="Z55">
        <v>7</v>
      </c>
      <c r="AA55">
        <v>1</v>
      </c>
      <c r="AB55">
        <v>6</v>
      </c>
      <c r="AC55">
        <v>0</v>
      </c>
      <c r="AD55">
        <v>1</v>
      </c>
      <c r="AE55">
        <v>0</v>
      </c>
      <c r="AF55">
        <v>1</v>
      </c>
      <c r="AG55">
        <v>0</v>
      </c>
      <c r="AO55">
        <v>1</v>
      </c>
      <c r="AP55">
        <v>1</v>
      </c>
      <c r="AQ55">
        <v>0</v>
      </c>
      <c r="AR55">
        <v>0</v>
      </c>
      <c r="AS55">
        <v>0</v>
      </c>
      <c r="AT55">
        <v>0</v>
      </c>
      <c r="AU55">
        <v>1</v>
      </c>
      <c r="AV55">
        <v>0</v>
      </c>
      <c r="AW55">
        <v>0</v>
      </c>
      <c r="AX55">
        <v>0</v>
      </c>
      <c r="AY55">
        <v>0</v>
      </c>
      <c r="AZ55">
        <v>0</v>
      </c>
      <c r="BF55" s="187" t="s">
        <v>301</v>
      </c>
      <c r="BH55" s="105">
        <v>1</v>
      </c>
      <c r="BI55" s="105">
        <v>2</v>
      </c>
      <c r="BJ55" s="105">
        <v>1</v>
      </c>
      <c r="BK55" s="105">
        <v>0</v>
      </c>
      <c r="BL55" s="105">
        <v>0</v>
      </c>
      <c r="BM55" s="105">
        <v>0</v>
      </c>
      <c r="BN55" s="105">
        <v>0</v>
      </c>
      <c r="BO55" s="105">
        <v>0</v>
      </c>
      <c r="BP55" s="105">
        <v>0</v>
      </c>
      <c r="BQ55" s="105">
        <v>1</v>
      </c>
      <c r="BR55" s="105">
        <v>0</v>
      </c>
      <c r="BS55" s="105">
        <v>0</v>
      </c>
    </row>
    <row r="56" spans="1:71" ht="18">
      <c r="A56" s="1142"/>
      <c r="B56" s="1142"/>
      <c r="C56">
        <v>0</v>
      </c>
      <c r="D56">
        <v>0</v>
      </c>
      <c r="E56">
        <v>0</v>
      </c>
      <c r="F56">
        <v>0</v>
      </c>
      <c r="G56">
        <v>6</v>
      </c>
      <c r="H56">
        <v>0</v>
      </c>
      <c r="I56">
        <v>6</v>
      </c>
      <c r="J56">
        <v>0</v>
      </c>
      <c r="K56">
        <v>25</v>
      </c>
      <c r="L56">
        <v>0</v>
      </c>
      <c r="M56">
        <v>6</v>
      </c>
      <c r="N56">
        <v>5</v>
      </c>
      <c r="V56">
        <v>2</v>
      </c>
      <c r="W56">
        <v>2</v>
      </c>
      <c r="X56">
        <v>2</v>
      </c>
      <c r="Y56">
        <v>0</v>
      </c>
      <c r="Z56">
        <v>0</v>
      </c>
      <c r="AA56">
        <v>0</v>
      </c>
      <c r="AB56">
        <v>3</v>
      </c>
      <c r="AC56">
        <v>0</v>
      </c>
      <c r="AD56">
        <v>5</v>
      </c>
      <c r="AE56">
        <v>3</v>
      </c>
      <c r="AF56">
        <v>2</v>
      </c>
      <c r="AG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0</v>
      </c>
      <c r="AU56">
        <v>1</v>
      </c>
      <c r="AV56">
        <v>0</v>
      </c>
      <c r="AW56">
        <v>2</v>
      </c>
      <c r="AX56">
        <v>0</v>
      </c>
      <c r="AY56">
        <v>0</v>
      </c>
      <c r="AZ56">
        <v>2</v>
      </c>
      <c r="BH56" s="105">
        <v>0</v>
      </c>
      <c r="BI56" s="105">
        <v>0</v>
      </c>
      <c r="BJ56" s="105">
        <v>0</v>
      </c>
      <c r="BK56" s="105">
        <v>0</v>
      </c>
      <c r="BL56" s="105">
        <v>0</v>
      </c>
      <c r="BM56" s="105">
        <v>0</v>
      </c>
      <c r="BN56" s="105">
        <v>0</v>
      </c>
      <c r="BO56" s="105">
        <v>0</v>
      </c>
      <c r="BP56" s="105">
        <v>0</v>
      </c>
      <c r="BQ56" s="105">
        <v>0</v>
      </c>
      <c r="BR56" s="105">
        <v>0</v>
      </c>
      <c r="BS56" s="105">
        <v>0</v>
      </c>
    </row>
    <row r="57" spans="1:71" ht="18">
      <c r="A57" s="1142"/>
      <c r="B57" s="1142"/>
      <c r="C57">
        <v>39</v>
      </c>
      <c r="D57">
        <v>20</v>
      </c>
      <c r="E57">
        <v>14</v>
      </c>
      <c r="F57">
        <v>2</v>
      </c>
      <c r="G57">
        <v>18</v>
      </c>
      <c r="H57">
        <v>14</v>
      </c>
      <c r="I57">
        <v>17</v>
      </c>
      <c r="J57">
        <v>6</v>
      </c>
      <c r="K57">
        <v>43</v>
      </c>
      <c r="L57">
        <v>20</v>
      </c>
      <c r="M57">
        <v>34</v>
      </c>
      <c r="N57">
        <v>7</v>
      </c>
      <c r="V57">
        <v>5</v>
      </c>
      <c r="W57">
        <v>3</v>
      </c>
      <c r="X57">
        <v>1</v>
      </c>
      <c r="Y57">
        <v>3</v>
      </c>
      <c r="Z57">
        <v>2</v>
      </c>
      <c r="AA57">
        <v>1</v>
      </c>
      <c r="AB57">
        <v>0</v>
      </c>
      <c r="AC57">
        <v>3</v>
      </c>
      <c r="AD57">
        <v>10</v>
      </c>
      <c r="AE57">
        <v>5</v>
      </c>
      <c r="AF57">
        <v>0</v>
      </c>
      <c r="AG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H57" s="105">
        <v>0</v>
      </c>
      <c r="BI57" s="105">
        <v>0</v>
      </c>
      <c r="BJ57" s="105">
        <v>0</v>
      </c>
      <c r="BK57" s="105">
        <v>0</v>
      </c>
      <c r="BL57" s="105">
        <v>0</v>
      </c>
      <c r="BM57" s="105">
        <v>0</v>
      </c>
      <c r="BN57" s="105">
        <v>0</v>
      </c>
      <c r="BO57" s="105">
        <v>2</v>
      </c>
      <c r="BP57" s="105">
        <v>1</v>
      </c>
      <c r="BQ57" s="105">
        <v>4</v>
      </c>
      <c r="BR57" s="105">
        <v>0</v>
      </c>
      <c r="BS57" s="105">
        <v>0</v>
      </c>
    </row>
    <row r="58" spans="1:71" ht="18">
      <c r="A58" s="1142"/>
      <c r="B58" s="1142"/>
      <c r="C58">
        <v>24</v>
      </c>
      <c r="D58">
        <v>5</v>
      </c>
      <c r="E58">
        <v>10</v>
      </c>
      <c r="F58">
        <v>3</v>
      </c>
      <c r="G58">
        <v>9</v>
      </c>
      <c r="H58">
        <v>0</v>
      </c>
      <c r="I58">
        <v>9</v>
      </c>
      <c r="J58">
        <v>0</v>
      </c>
      <c r="K58">
        <v>32</v>
      </c>
      <c r="L58">
        <v>9</v>
      </c>
      <c r="M58">
        <v>45</v>
      </c>
      <c r="N58">
        <v>12</v>
      </c>
      <c r="V58">
        <v>0</v>
      </c>
      <c r="W58">
        <v>0</v>
      </c>
      <c r="X58">
        <v>0</v>
      </c>
      <c r="Y58">
        <v>0</v>
      </c>
      <c r="Z58">
        <v>6</v>
      </c>
      <c r="AA58">
        <v>0</v>
      </c>
      <c r="AB58">
        <v>6</v>
      </c>
      <c r="AC58">
        <v>0</v>
      </c>
      <c r="AD58">
        <v>25</v>
      </c>
      <c r="AE58">
        <v>0</v>
      </c>
      <c r="AF58">
        <v>6</v>
      </c>
      <c r="AG58">
        <v>5</v>
      </c>
      <c r="AO58">
        <v>9</v>
      </c>
      <c r="AP58">
        <v>2</v>
      </c>
      <c r="AQ58">
        <v>1</v>
      </c>
      <c r="AR58">
        <v>0</v>
      </c>
      <c r="AS58">
        <v>0</v>
      </c>
      <c r="AT58">
        <v>3</v>
      </c>
      <c r="AU58">
        <v>4</v>
      </c>
      <c r="AV58">
        <v>0</v>
      </c>
      <c r="AW58">
        <v>0</v>
      </c>
      <c r="AX58">
        <v>0</v>
      </c>
      <c r="AY58">
        <v>0</v>
      </c>
      <c r="AZ58">
        <v>2</v>
      </c>
      <c r="BH58" s="105">
        <v>0</v>
      </c>
      <c r="BI58" s="105">
        <v>0</v>
      </c>
      <c r="BJ58" s="105">
        <v>0</v>
      </c>
      <c r="BK58" s="105">
        <v>0</v>
      </c>
      <c r="BL58" s="105">
        <v>0</v>
      </c>
      <c r="BM58" s="105">
        <v>0</v>
      </c>
      <c r="BN58" s="105">
        <v>0</v>
      </c>
      <c r="BO58" s="105">
        <v>0</v>
      </c>
      <c r="BP58" s="105">
        <v>0</v>
      </c>
      <c r="BQ58" s="105">
        <v>0</v>
      </c>
      <c r="BR58" s="105">
        <v>0</v>
      </c>
      <c r="BS58" s="105">
        <v>0</v>
      </c>
    </row>
    <row r="59" spans="1:71" ht="18">
      <c r="A59" s="1142"/>
      <c r="B59" s="1142"/>
      <c r="C59">
        <v>9</v>
      </c>
      <c r="D59">
        <v>1</v>
      </c>
      <c r="E59">
        <v>4</v>
      </c>
      <c r="F59">
        <v>2</v>
      </c>
      <c r="G59">
        <v>4</v>
      </c>
      <c r="H59">
        <v>1</v>
      </c>
      <c r="I59">
        <v>4</v>
      </c>
      <c r="J59">
        <v>0</v>
      </c>
      <c r="K59">
        <v>4</v>
      </c>
      <c r="L59">
        <v>0</v>
      </c>
      <c r="M59">
        <v>5</v>
      </c>
      <c r="N59">
        <v>0</v>
      </c>
      <c r="V59">
        <v>30</v>
      </c>
      <c r="W59">
        <v>18</v>
      </c>
      <c r="X59">
        <v>13</v>
      </c>
      <c r="Y59">
        <v>2</v>
      </c>
      <c r="Z59">
        <v>18</v>
      </c>
      <c r="AA59">
        <v>11</v>
      </c>
      <c r="AB59">
        <v>13</v>
      </c>
      <c r="AC59">
        <v>4</v>
      </c>
      <c r="AD59">
        <v>42</v>
      </c>
      <c r="AE59">
        <v>16</v>
      </c>
      <c r="AF59">
        <v>34</v>
      </c>
      <c r="AG59">
        <v>5</v>
      </c>
      <c r="AO59">
        <v>5</v>
      </c>
      <c r="AP59">
        <v>1</v>
      </c>
      <c r="AQ59">
        <v>4</v>
      </c>
      <c r="AR59">
        <v>2</v>
      </c>
      <c r="AS59">
        <v>1</v>
      </c>
      <c r="AT59">
        <v>0</v>
      </c>
      <c r="AU59">
        <v>1</v>
      </c>
      <c r="AV59">
        <v>0</v>
      </c>
      <c r="AW59">
        <v>1</v>
      </c>
      <c r="AX59">
        <v>0</v>
      </c>
      <c r="AY59">
        <v>5</v>
      </c>
      <c r="AZ59">
        <v>1</v>
      </c>
      <c r="BF59" s="187" t="s">
        <v>302</v>
      </c>
      <c r="BH59" s="105">
        <v>0</v>
      </c>
      <c r="BI59" s="105">
        <v>0</v>
      </c>
      <c r="BJ59" s="105">
        <v>0</v>
      </c>
      <c r="BK59" s="105">
        <v>0</v>
      </c>
      <c r="BL59" s="105">
        <v>0</v>
      </c>
      <c r="BM59" s="105">
        <v>0</v>
      </c>
      <c r="BN59" s="105">
        <v>1</v>
      </c>
      <c r="BO59" s="105">
        <v>0</v>
      </c>
      <c r="BP59" s="105">
        <v>0</v>
      </c>
      <c r="BQ59" s="105">
        <v>0</v>
      </c>
      <c r="BR59" s="105">
        <v>0</v>
      </c>
      <c r="BS59" s="105">
        <v>0</v>
      </c>
    </row>
    <row r="60" spans="1:71" ht="18">
      <c r="A60" s="1142"/>
      <c r="B60" s="1142"/>
      <c r="C60">
        <v>20</v>
      </c>
      <c r="D60">
        <v>0</v>
      </c>
      <c r="E60">
        <v>4</v>
      </c>
      <c r="F60">
        <v>1</v>
      </c>
      <c r="G60">
        <v>1</v>
      </c>
      <c r="H60">
        <v>1</v>
      </c>
      <c r="I60">
        <v>10</v>
      </c>
      <c r="J60">
        <v>0</v>
      </c>
      <c r="K60">
        <v>2</v>
      </c>
      <c r="L60">
        <v>0</v>
      </c>
      <c r="M60">
        <v>4</v>
      </c>
      <c r="N60">
        <v>0</v>
      </c>
      <c r="V60">
        <v>19</v>
      </c>
      <c r="W60">
        <v>4</v>
      </c>
      <c r="X60">
        <v>6</v>
      </c>
      <c r="Y60">
        <v>1</v>
      </c>
      <c r="Z60">
        <v>8</v>
      </c>
      <c r="AA60">
        <v>0</v>
      </c>
      <c r="AB60">
        <v>8</v>
      </c>
      <c r="AC60">
        <v>0</v>
      </c>
      <c r="AD60">
        <v>31</v>
      </c>
      <c r="AE60">
        <v>9</v>
      </c>
      <c r="AF60">
        <v>40</v>
      </c>
      <c r="AG60">
        <v>11</v>
      </c>
      <c r="AO60">
        <v>4</v>
      </c>
      <c r="AP60">
        <v>0</v>
      </c>
      <c r="AQ60">
        <v>0</v>
      </c>
      <c r="AR60">
        <v>1</v>
      </c>
      <c r="AS60">
        <v>1</v>
      </c>
      <c r="AT60">
        <v>1</v>
      </c>
      <c r="AU60">
        <v>0</v>
      </c>
      <c r="AV60">
        <v>0</v>
      </c>
      <c r="AW60">
        <v>1</v>
      </c>
      <c r="AX60">
        <v>0</v>
      </c>
      <c r="AY60">
        <v>0</v>
      </c>
      <c r="AZ60">
        <v>0</v>
      </c>
      <c r="BH60" s="105">
        <v>0</v>
      </c>
      <c r="BI60" s="105">
        <v>0</v>
      </c>
      <c r="BJ60" s="105">
        <v>0</v>
      </c>
      <c r="BK60" s="105">
        <v>0</v>
      </c>
      <c r="BL60" s="105">
        <v>0</v>
      </c>
      <c r="BM60" s="105">
        <v>0</v>
      </c>
      <c r="BN60" s="105">
        <v>0</v>
      </c>
      <c r="BO60" s="105">
        <v>0</v>
      </c>
      <c r="BP60" s="105">
        <v>0</v>
      </c>
      <c r="BQ60" s="105">
        <v>0</v>
      </c>
      <c r="BR60" s="105">
        <v>0</v>
      </c>
      <c r="BS60" s="105">
        <v>0</v>
      </c>
    </row>
    <row r="61" spans="1:71" ht="18">
      <c r="A61" s="1142"/>
      <c r="B61" s="1142"/>
      <c r="C61">
        <v>5</v>
      </c>
      <c r="D61">
        <v>0</v>
      </c>
      <c r="E61">
        <v>2</v>
      </c>
      <c r="F61">
        <v>0</v>
      </c>
      <c r="G61">
        <v>3</v>
      </c>
      <c r="H61">
        <v>1</v>
      </c>
      <c r="I61">
        <v>2</v>
      </c>
      <c r="J61">
        <v>1</v>
      </c>
      <c r="K61">
        <v>4</v>
      </c>
      <c r="L61">
        <v>0</v>
      </c>
      <c r="M61">
        <v>12</v>
      </c>
      <c r="N61">
        <v>0</v>
      </c>
      <c r="V61">
        <v>5</v>
      </c>
      <c r="W61">
        <v>1</v>
      </c>
      <c r="X61">
        <v>4</v>
      </c>
      <c r="Y61">
        <v>1</v>
      </c>
      <c r="Z61">
        <v>3</v>
      </c>
      <c r="AA61">
        <v>0</v>
      </c>
      <c r="AB61">
        <v>3</v>
      </c>
      <c r="AC61">
        <v>0</v>
      </c>
      <c r="AD61">
        <v>3</v>
      </c>
      <c r="AE61">
        <v>0</v>
      </c>
      <c r="AF61">
        <v>5</v>
      </c>
      <c r="AG61">
        <v>0</v>
      </c>
      <c r="AO61">
        <v>1</v>
      </c>
      <c r="AP61">
        <v>0</v>
      </c>
      <c r="AQ61">
        <v>0</v>
      </c>
      <c r="AR61">
        <v>0</v>
      </c>
      <c r="AS61">
        <v>1</v>
      </c>
      <c r="AT61">
        <v>0</v>
      </c>
      <c r="AU61">
        <v>0</v>
      </c>
      <c r="AV61">
        <v>0</v>
      </c>
      <c r="AW61">
        <v>2</v>
      </c>
      <c r="AX61">
        <v>0</v>
      </c>
      <c r="AY61">
        <v>4</v>
      </c>
      <c r="AZ61">
        <v>0</v>
      </c>
      <c r="BH61" s="105">
        <v>0</v>
      </c>
      <c r="BI61" s="105">
        <v>0</v>
      </c>
      <c r="BJ61" s="105">
        <v>0</v>
      </c>
      <c r="BK61" s="105">
        <v>0</v>
      </c>
      <c r="BL61" s="105">
        <v>0</v>
      </c>
      <c r="BM61" s="105">
        <v>0</v>
      </c>
      <c r="BN61" s="105">
        <v>0</v>
      </c>
      <c r="BO61" s="105">
        <v>0</v>
      </c>
      <c r="BP61" s="105">
        <v>0</v>
      </c>
      <c r="BQ61" s="105">
        <v>0</v>
      </c>
      <c r="BR61" s="105">
        <v>0</v>
      </c>
      <c r="BS61" s="105">
        <v>0</v>
      </c>
    </row>
    <row r="62" spans="1:71" ht="18">
      <c r="A62" s="1142"/>
      <c r="B62" s="1142"/>
      <c r="C62">
        <v>19</v>
      </c>
      <c r="D62">
        <v>6</v>
      </c>
      <c r="E62">
        <v>4</v>
      </c>
      <c r="F62">
        <v>1</v>
      </c>
      <c r="G62">
        <v>3</v>
      </c>
      <c r="H62">
        <v>0</v>
      </c>
      <c r="I62">
        <v>7</v>
      </c>
      <c r="J62">
        <v>1</v>
      </c>
      <c r="K62">
        <v>21</v>
      </c>
      <c r="L62">
        <v>2</v>
      </c>
      <c r="M62">
        <v>21</v>
      </c>
      <c r="N62">
        <v>1</v>
      </c>
      <c r="V62">
        <v>19</v>
      </c>
      <c r="W62">
        <v>0</v>
      </c>
      <c r="X62">
        <v>4</v>
      </c>
      <c r="Y62">
        <v>1</v>
      </c>
      <c r="Z62">
        <v>0</v>
      </c>
      <c r="AA62">
        <v>1</v>
      </c>
      <c r="AB62">
        <v>10</v>
      </c>
      <c r="AC62">
        <v>0</v>
      </c>
      <c r="AD62">
        <v>0</v>
      </c>
      <c r="AE62">
        <v>0</v>
      </c>
      <c r="AF62">
        <v>0</v>
      </c>
      <c r="AG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H62" s="105">
        <v>0</v>
      </c>
      <c r="BI62" s="105">
        <v>0</v>
      </c>
      <c r="BJ62" s="105">
        <v>0</v>
      </c>
      <c r="BK62" s="105">
        <v>0</v>
      </c>
      <c r="BL62" s="105">
        <v>0</v>
      </c>
      <c r="BM62" s="105">
        <v>0</v>
      </c>
      <c r="BN62" s="105">
        <v>0</v>
      </c>
      <c r="BO62" s="105">
        <v>0</v>
      </c>
      <c r="BP62" s="105">
        <v>0</v>
      </c>
      <c r="BQ62" s="105">
        <v>0</v>
      </c>
      <c r="BR62" s="105">
        <v>0</v>
      </c>
      <c r="BS62" s="105">
        <v>0</v>
      </c>
    </row>
    <row r="63" spans="1:71" ht="18">
      <c r="A63" s="1142"/>
      <c r="B63" s="1142"/>
      <c r="C63">
        <v>3</v>
      </c>
      <c r="D63">
        <v>0</v>
      </c>
      <c r="E63">
        <v>1</v>
      </c>
      <c r="F63">
        <v>0</v>
      </c>
      <c r="G63">
        <v>3</v>
      </c>
      <c r="H63">
        <v>0</v>
      </c>
      <c r="I63">
        <v>1</v>
      </c>
      <c r="J63">
        <v>0</v>
      </c>
      <c r="K63">
        <v>2</v>
      </c>
      <c r="L63">
        <v>1</v>
      </c>
      <c r="M63">
        <v>4</v>
      </c>
      <c r="N63">
        <v>0</v>
      </c>
      <c r="V63">
        <v>5</v>
      </c>
      <c r="W63">
        <v>0</v>
      </c>
      <c r="X63">
        <v>2</v>
      </c>
      <c r="Y63">
        <v>0</v>
      </c>
      <c r="Z63">
        <v>3</v>
      </c>
      <c r="AA63">
        <v>1</v>
      </c>
      <c r="AB63">
        <v>2</v>
      </c>
      <c r="AC63">
        <v>1</v>
      </c>
      <c r="AD63">
        <v>4</v>
      </c>
      <c r="AE63">
        <v>0</v>
      </c>
      <c r="AF63">
        <v>12</v>
      </c>
      <c r="AG63">
        <v>0</v>
      </c>
      <c r="AO63">
        <v>0</v>
      </c>
      <c r="AP63">
        <v>0</v>
      </c>
      <c r="AQ63">
        <v>1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1</v>
      </c>
      <c r="AZ63">
        <v>0</v>
      </c>
      <c r="BH63" s="105">
        <v>0</v>
      </c>
      <c r="BI63" s="105">
        <v>0</v>
      </c>
      <c r="BJ63" s="105">
        <v>1</v>
      </c>
      <c r="BK63" s="105">
        <v>0</v>
      </c>
      <c r="BL63" s="105">
        <v>0</v>
      </c>
      <c r="BM63" s="105">
        <v>0</v>
      </c>
      <c r="BN63" s="105">
        <v>0</v>
      </c>
      <c r="BO63" s="105">
        <v>0</v>
      </c>
      <c r="BP63" s="105">
        <v>0</v>
      </c>
      <c r="BQ63" s="105">
        <v>0</v>
      </c>
      <c r="BR63" s="105">
        <v>0</v>
      </c>
      <c r="BS63" s="105">
        <v>0</v>
      </c>
    </row>
    <row r="64" spans="1:71" ht="18">
      <c r="A64" s="1142"/>
      <c r="B64" s="1142"/>
      <c r="C64">
        <v>30</v>
      </c>
      <c r="D64">
        <v>6</v>
      </c>
      <c r="E64">
        <v>9</v>
      </c>
      <c r="F64">
        <v>3</v>
      </c>
      <c r="G64">
        <v>10</v>
      </c>
      <c r="H64">
        <v>2</v>
      </c>
      <c r="I64">
        <v>11</v>
      </c>
      <c r="J64">
        <v>3</v>
      </c>
      <c r="K64">
        <v>62</v>
      </c>
      <c r="L64">
        <v>5</v>
      </c>
      <c r="M64">
        <v>95</v>
      </c>
      <c r="N64">
        <v>18</v>
      </c>
      <c r="V64">
        <v>19</v>
      </c>
      <c r="W64">
        <v>6</v>
      </c>
      <c r="X64">
        <v>3</v>
      </c>
      <c r="Y64">
        <v>1</v>
      </c>
      <c r="Z64">
        <v>3</v>
      </c>
      <c r="AA64">
        <v>0</v>
      </c>
      <c r="AB64">
        <v>7</v>
      </c>
      <c r="AC64">
        <v>1</v>
      </c>
      <c r="AD64">
        <v>21</v>
      </c>
      <c r="AE64">
        <v>2</v>
      </c>
      <c r="AF64">
        <v>20</v>
      </c>
      <c r="AG64">
        <v>1</v>
      </c>
      <c r="AO64">
        <v>0</v>
      </c>
      <c r="AP64">
        <v>0</v>
      </c>
      <c r="AQ64">
        <v>0</v>
      </c>
      <c r="AR64">
        <v>0</v>
      </c>
      <c r="AS64">
        <v>1</v>
      </c>
      <c r="AT64">
        <v>0</v>
      </c>
      <c r="AU64">
        <v>1</v>
      </c>
      <c r="AV64">
        <v>0</v>
      </c>
      <c r="AW64">
        <v>0</v>
      </c>
      <c r="AX64">
        <v>0</v>
      </c>
      <c r="AY64">
        <v>0</v>
      </c>
      <c r="AZ64">
        <v>0</v>
      </c>
      <c r="BH64" s="107">
        <v>0</v>
      </c>
      <c r="BI64" s="107">
        <v>0</v>
      </c>
      <c r="BJ64" s="107">
        <v>0</v>
      </c>
      <c r="BK64" s="107">
        <v>0</v>
      </c>
      <c r="BL64" s="107">
        <v>0</v>
      </c>
      <c r="BM64" s="107">
        <v>0</v>
      </c>
      <c r="BN64" s="107">
        <v>0</v>
      </c>
      <c r="BO64" s="107">
        <v>0</v>
      </c>
      <c r="BP64" s="107">
        <v>0</v>
      </c>
      <c r="BQ64" s="107">
        <v>0</v>
      </c>
      <c r="BR64" s="107">
        <v>0</v>
      </c>
      <c r="BS64" s="107">
        <v>0</v>
      </c>
    </row>
    <row r="65" spans="1:71">
      <c r="V65">
        <v>3</v>
      </c>
      <c r="W65">
        <v>0</v>
      </c>
      <c r="X65">
        <v>0</v>
      </c>
      <c r="Y65">
        <v>0</v>
      </c>
      <c r="Z65">
        <v>2</v>
      </c>
      <c r="AA65">
        <v>0</v>
      </c>
      <c r="AB65">
        <v>0</v>
      </c>
      <c r="AC65">
        <v>0</v>
      </c>
      <c r="AD65">
        <v>2</v>
      </c>
      <c r="AE65">
        <v>1</v>
      </c>
      <c r="AF65">
        <v>4</v>
      </c>
      <c r="AG65">
        <v>0</v>
      </c>
      <c r="AO65">
        <v>1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</row>
    <row r="66" spans="1:71" ht="18">
      <c r="A66" s="1142" t="s">
        <v>300</v>
      </c>
      <c r="B66" s="1142"/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V66">
        <v>29</v>
      </c>
      <c r="W66">
        <v>6</v>
      </c>
      <c r="X66">
        <v>9</v>
      </c>
      <c r="Y66">
        <v>3</v>
      </c>
      <c r="Z66">
        <v>10</v>
      </c>
      <c r="AA66">
        <v>2</v>
      </c>
      <c r="AB66">
        <v>11</v>
      </c>
      <c r="AC66">
        <v>3</v>
      </c>
      <c r="AD66">
        <v>62</v>
      </c>
      <c r="AE66">
        <v>5</v>
      </c>
      <c r="AF66">
        <v>95</v>
      </c>
      <c r="AG66">
        <v>18</v>
      </c>
      <c r="BH66" s="105">
        <v>0</v>
      </c>
      <c r="BI66" s="105">
        <v>0</v>
      </c>
      <c r="BJ66" s="105">
        <v>0</v>
      </c>
      <c r="BK66" s="105">
        <v>0</v>
      </c>
      <c r="BL66" s="105">
        <v>0</v>
      </c>
      <c r="BM66" s="105">
        <v>0</v>
      </c>
      <c r="BN66" s="105">
        <v>0</v>
      </c>
      <c r="BO66" s="105">
        <v>0</v>
      </c>
      <c r="BP66" s="105">
        <v>0</v>
      </c>
      <c r="BQ66" s="105">
        <v>0</v>
      </c>
      <c r="BR66" s="105">
        <v>0</v>
      </c>
      <c r="BS66" s="105">
        <v>0</v>
      </c>
    </row>
    <row r="67" spans="1:71" ht="18">
      <c r="A67" s="1142"/>
      <c r="B67" s="1142"/>
      <c r="C67">
        <v>0</v>
      </c>
      <c r="D67">
        <v>7</v>
      </c>
      <c r="E67">
        <v>0</v>
      </c>
      <c r="F67">
        <v>11</v>
      </c>
      <c r="G67">
        <v>0</v>
      </c>
      <c r="H67">
        <v>5</v>
      </c>
      <c r="I67">
        <v>0</v>
      </c>
      <c r="J67">
        <v>11</v>
      </c>
      <c r="K67">
        <v>0</v>
      </c>
      <c r="L67">
        <v>32</v>
      </c>
      <c r="M67">
        <v>0</v>
      </c>
      <c r="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H67" s="105">
        <v>0</v>
      </c>
      <c r="BI67" s="105">
        <v>0</v>
      </c>
      <c r="BJ67" s="105">
        <v>0</v>
      </c>
      <c r="BK67" s="105">
        <v>0</v>
      </c>
      <c r="BL67" s="105">
        <v>0</v>
      </c>
      <c r="BM67" s="105">
        <v>0</v>
      </c>
      <c r="BN67" s="105">
        <v>0</v>
      </c>
      <c r="BO67" s="105">
        <v>0</v>
      </c>
      <c r="BP67" s="105">
        <v>0</v>
      </c>
      <c r="BQ67" s="105">
        <v>0</v>
      </c>
      <c r="BR67" s="105">
        <v>0</v>
      </c>
      <c r="BS67" s="105">
        <v>0</v>
      </c>
    </row>
    <row r="68" spans="1:71" ht="18">
      <c r="A68" s="1142"/>
      <c r="B68" s="1142"/>
      <c r="C68">
        <v>0</v>
      </c>
      <c r="D68">
        <v>2</v>
      </c>
      <c r="E68">
        <v>2</v>
      </c>
      <c r="F68">
        <v>2</v>
      </c>
      <c r="G68">
        <v>2</v>
      </c>
      <c r="H68">
        <v>4</v>
      </c>
      <c r="I68">
        <v>5</v>
      </c>
      <c r="J68">
        <v>1</v>
      </c>
      <c r="K68">
        <v>4</v>
      </c>
      <c r="L68">
        <v>6</v>
      </c>
      <c r="M68">
        <v>0</v>
      </c>
      <c r="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H68" s="105">
        <v>0</v>
      </c>
      <c r="BI68" s="105">
        <v>0</v>
      </c>
      <c r="BJ68" s="105">
        <v>0</v>
      </c>
      <c r="BK68" s="105">
        <v>0</v>
      </c>
      <c r="BL68" s="105">
        <v>0</v>
      </c>
      <c r="BM68" s="105">
        <v>0</v>
      </c>
      <c r="BN68" s="105">
        <v>0</v>
      </c>
      <c r="BO68" s="105">
        <v>0</v>
      </c>
      <c r="BP68" s="105">
        <v>0</v>
      </c>
      <c r="BQ68" s="105">
        <v>0</v>
      </c>
      <c r="BR68" s="105">
        <v>0</v>
      </c>
      <c r="BS68" s="105">
        <v>0</v>
      </c>
    </row>
    <row r="69" spans="1:71" ht="18">
      <c r="A69" s="1142"/>
      <c r="B69" s="1142"/>
      <c r="C69">
        <v>0</v>
      </c>
      <c r="D69">
        <v>12</v>
      </c>
      <c r="E69">
        <v>0</v>
      </c>
      <c r="F69">
        <v>2</v>
      </c>
      <c r="G69">
        <v>0</v>
      </c>
      <c r="H69">
        <v>5</v>
      </c>
      <c r="I69">
        <v>0</v>
      </c>
      <c r="J69">
        <v>5</v>
      </c>
      <c r="K69">
        <v>0</v>
      </c>
      <c r="L69">
        <v>18</v>
      </c>
      <c r="M69">
        <v>0</v>
      </c>
      <c r="N69">
        <v>0</v>
      </c>
      <c r="AO69">
        <v>0</v>
      </c>
      <c r="AP69">
        <v>0</v>
      </c>
      <c r="AQ69">
        <v>0</v>
      </c>
      <c r="AR69">
        <v>0</v>
      </c>
      <c r="AS69">
        <v>1</v>
      </c>
      <c r="AT69">
        <v>0</v>
      </c>
      <c r="AU69">
        <v>1</v>
      </c>
      <c r="AV69">
        <v>0</v>
      </c>
      <c r="AW69">
        <v>0</v>
      </c>
      <c r="AX69">
        <v>0</v>
      </c>
      <c r="AY69">
        <v>0</v>
      </c>
      <c r="AZ69">
        <v>0</v>
      </c>
      <c r="BH69" s="105">
        <v>0</v>
      </c>
      <c r="BI69" s="105">
        <v>0</v>
      </c>
      <c r="BJ69" s="105">
        <v>0</v>
      </c>
      <c r="BK69" s="105">
        <v>0</v>
      </c>
      <c r="BL69" s="105">
        <v>0</v>
      </c>
      <c r="BM69" s="105">
        <v>0</v>
      </c>
      <c r="BN69" s="105">
        <v>0</v>
      </c>
      <c r="BO69" s="105">
        <v>0</v>
      </c>
      <c r="BP69" s="105">
        <v>0</v>
      </c>
      <c r="BQ69" s="105">
        <v>0</v>
      </c>
      <c r="BR69" s="105">
        <v>0</v>
      </c>
      <c r="BS69" s="105">
        <v>0</v>
      </c>
    </row>
    <row r="70" spans="1:71" ht="18">
      <c r="A70" s="1142"/>
      <c r="B70" s="1142"/>
      <c r="C70">
        <v>0</v>
      </c>
      <c r="D70">
        <v>3</v>
      </c>
      <c r="E70">
        <v>0</v>
      </c>
      <c r="F70">
        <v>0</v>
      </c>
      <c r="G70">
        <v>0</v>
      </c>
      <c r="H70">
        <v>1</v>
      </c>
      <c r="I70">
        <v>0</v>
      </c>
      <c r="J70">
        <v>1</v>
      </c>
      <c r="K70">
        <v>0</v>
      </c>
      <c r="L70">
        <v>10</v>
      </c>
      <c r="M70">
        <v>0</v>
      </c>
      <c r="N70">
        <v>1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H70" s="105">
        <v>0</v>
      </c>
      <c r="BI70" s="105">
        <v>0</v>
      </c>
      <c r="BJ70" s="105">
        <v>0</v>
      </c>
      <c r="BK70" s="105">
        <v>0</v>
      </c>
      <c r="BL70" s="105">
        <v>0</v>
      </c>
      <c r="BM70" s="105">
        <v>0</v>
      </c>
      <c r="BN70" s="105">
        <v>0</v>
      </c>
      <c r="BO70" s="105">
        <v>0</v>
      </c>
      <c r="BP70" s="105">
        <v>0</v>
      </c>
      <c r="BQ70" s="105">
        <v>0</v>
      </c>
      <c r="BR70" s="105">
        <v>0</v>
      </c>
      <c r="BS70" s="105">
        <v>0</v>
      </c>
    </row>
    <row r="71" spans="1:71" ht="18">
      <c r="A71" s="1142"/>
      <c r="B71" s="1142"/>
      <c r="C71">
        <v>1</v>
      </c>
      <c r="D71">
        <v>0</v>
      </c>
      <c r="E71">
        <v>0</v>
      </c>
      <c r="F71">
        <v>0</v>
      </c>
      <c r="G71">
        <v>1</v>
      </c>
      <c r="H71">
        <v>0</v>
      </c>
      <c r="I71">
        <v>2</v>
      </c>
      <c r="J71">
        <v>0</v>
      </c>
      <c r="K71">
        <v>21</v>
      </c>
      <c r="L71">
        <v>0</v>
      </c>
      <c r="M71">
        <v>0</v>
      </c>
      <c r="N71">
        <v>0</v>
      </c>
      <c r="V71">
        <v>0</v>
      </c>
      <c r="W71">
        <v>7</v>
      </c>
      <c r="X71">
        <v>0</v>
      </c>
      <c r="Y71">
        <v>11</v>
      </c>
      <c r="Z71">
        <v>0</v>
      </c>
      <c r="AA71">
        <v>5</v>
      </c>
      <c r="AB71">
        <v>0</v>
      </c>
      <c r="AC71">
        <v>11</v>
      </c>
      <c r="AD71">
        <v>0</v>
      </c>
      <c r="AE71">
        <v>32</v>
      </c>
      <c r="AF71">
        <v>0</v>
      </c>
      <c r="AG71">
        <v>0</v>
      </c>
      <c r="AO71">
        <v>0</v>
      </c>
      <c r="AP71">
        <v>1</v>
      </c>
      <c r="AQ71">
        <v>0</v>
      </c>
      <c r="AR71">
        <v>0</v>
      </c>
      <c r="AS71">
        <v>0</v>
      </c>
      <c r="AT71">
        <v>1</v>
      </c>
      <c r="AU71">
        <v>0</v>
      </c>
      <c r="AV71">
        <v>1</v>
      </c>
      <c r="AW71">
        <v>0</v>
      </c>
      <c r="AX71">
        <v>5</v>
      </c>
      <c r="AY71">
        <v>0</v>
      </c>
      <c r="AZ71">
        <v>1</v>
      </c>
      <c r="BH71" s="105">
        <v>0</v>
      </c>
      <c r="BI71" s="105">
        <v>0</v>
      </c>
      <c r="BJ71" s="105">
        <v>0</v>
      </c>
      <c r="BK71" s="105">
        <v>0</v>
      </c>
      <c r="BL71" s="105">
        <v>0</v>
      </c>
      <c r="BM71" s="105">
        <v>0</v>
      </c>
      <c r="BN71" s="105">
        <v>0</v>
      </c>
      <c r="BO71" s="105">
        <v>0</v>
      </c>
      <c r="BP71" s="105">
        <v>0</v>
      </c>
      <c r="BQ71" s="105">
        <v>0</v>
      </c>
      <c r="BR71" s="105">
        <v>0</v>
      </c>
      <c r="BS71" s="105">
        <v>0</v>
      </c>
    </row>
    <row r="72" spans="1:71" ht="18">
      <c r="A72" s="1142"/>
      <c r="B72" s="1142"/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V72">
        <v>0</v>
      </c>
      <c r="W72">
        <v>2</v>
      </c>
      <c r="X72">
        <v>2</v>
      </c>
      <c r="Y72">
        <v>2</v>
      </c>
      <c r="Z72">
        <v>1</v>
      </c>
      <c r="AA72">
        <v>4</v>
      </c>
      <c r="AB72">
        <v>4</v>
      </c>
      <c r="AC72">
        <v>1</v>
      </c>
      <c r="AD72">
        <v>4</v>
      </c>
      <c r="AE72">
        <v>6</v>
      </c>
      <c r="AF72">
        <v>0</v>
      </c>
      <c r="AG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H72" s="105">
        <v>0</v>
      </c>
      <c r="BI72" s="105">
        <v>0</v>
      </c>
      <c r="BJ72" s="105">
        <v>0</v>
      </c>
      <c r="BK72" s="105">
        <v>0</v>
      </c>
      <c r="BL72" s="105">
        <v>0</v>
      </c>
      <c r="BM72" s="105">
        <v>0</v>
      </c>
      <c r="BN72" s="105">
        <v>0</v>
      </c>
      <c r="BO72" s="105">
        <v>0</v>
      </c>
      <c r="BP72" s="105">
        <v>0</v>
      </c>
      <c r="BQ72" s="105">
        <v>0</v>
      </c>
      <c r="BR72" s="105">
        <v>0</v>
      </c>
      <c r="BS72" s="105">
        <v>0</v>
      </c>
    </row>
    <row r="73" spans="1:71" ht="18">
      <c r="A73" s="1142"/>
      <c r="B73" s="1142"/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6</v>
      </c>
      <c r="L73">
        <v>3</v>
      </c>
      <c r="M73">
        <v>0</v>
      </c>
      <c r="N73">
        <v>0</v>
      </c>
      <c r="V73">
        <v>0</v>
      </c>
      <c r="W73">
        <v>12</v>
      </c>
      <c r="X73">
        <v>0</v>
      </c>
      <c r="Y73">
        <v>2</v>
      </c>
      <c r="Z73">
        <v>0</v>
      </c>
      <c r="AA73">
        <v>5</v>
      </c>
      <c r="AB73">
        <v>0</v>
      </c>
      <c r="AC73">
        <v>5</v>
      </c>
      <c r="AD73">
        <v>0</v>
      </c>
      <c r="AE73">
        <v>18</v>
      </c>
      <c r="AF73">
        <v>0</v>
      </c>
      <c r="AG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H73" s="105">
        <v>0</v>
      </c>
      <c r="BI73" s="105">
        <v>0</v>
      </c>
      <c r="BJ73" s="105">
        <v>0</v>
      </c>
      <c r="BK73" s="105">
        <v>0</v>
      </c>
      <c r="BL73" s="105">
        <v>0</v>
      </c>
      <c r="BM73" s="105">
        <v>0</v>
      </c>
      <c r="BN73" s="105">
        <v>0</v>
      </c>
      <c r="BO73" s="105">
        <v>0</v>
      </c>
      <c r="BP73" s="105">
        <v>0</v>
      </c>
      <c r="BQ73" s="105">
        <v>0</v>
      </c>
      <c r="BR73" s="105">
        <v>0</v>
      </c>
      <c r="BS73" s="105">
        <v>0</v>
      </c>
    </row>
    <row r="74" spans="1:71" ht="18">
      <c r="A74" s="1142"/>
      <c r="B74" s="1142"/>
      <c r="C74">
        <v>2</v>
      </c>
      <c r="D74">
        <v>1</v>
      </c>
      <c r="E74">
        <v>1</v>
      </c>
      <c r="F74">
        <v>0</v>
      </c>
      <c r="G74">
        <v>1</v>
      </c>
      <c r="H74">
        <v>6</v>
      </c>
      <c r="I74">
        <v>3</v>
      </c>
      <c r="J74">
        <v>2</v>
      </c>
      <c r="K74">
        <v>13</v>
      </c>
      <c r="L74">
        <v>18</v>
      </c>
      <c r="M74">
        <v>0</v>
      </c>
      <c r="N74">
        <v>3</v>
      </c>
      <c r="V74">
        <v>0</v>
      </c>
      <c r="W74">
        <v>2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5</v>
      </c>
      <c r="AF74">
        <v>0</v>
      </c>
      <c r="AG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H74" s="105">
        <v>0</v>
      </c>
      <c r="BI74" s="105">
        <v>0</v>
      </c>
      <c r="BJ74" s="105">
        <v>0</v>
      </c>
      <c r="BK74" s="105">
        <v>0</v>
      </c>
      <c r="BL74" s="105">
        <v>0</v>
      </c>
      <c r="BM74" s="105">
        <v>1</v>
      </c>
      <c r="BN74" s="105">
        <v>0</v>
      </c>
      <c r="BO74" s="105">
        <v>0</v>
      </c>
      <c r="BP74" s="105">
        <v>0</v>
      </c>
      <c r="BQ74" s="105">
        <v>2</v>
      </c>
      <c r="BR74" s="105">
        <v>0</v>
      </c>
      <c r="BS74" s="105">
        <v>0</v>
      </c>
    </row>
    <row r="75" spans="1:71" ht="18">
      <c r="A75" s="1142"/>
      <c r="B75" s="1142"/>
      <c r="C75">
        <v>0</v>
      </c>
      <c r="D75">
        <v>10</v>
      </c>
      <c r="E75">
        <v>0</v>
      </c>
      <c r="F75">
        <v>4</v>
      </c>
      <c r="G75">
        <v>0</v>
      </c>
      <c r="H75">
        <v>3</v>
      </c>
      <c r="I75">
        <v>0</v>
      </c>
      <c r="J75">
        <v>5</v>
      </c>
      <c r="K75">
        <v>0</v>
      </c>
      <c r="L75">
        <v>26</v>
      </c>
      <c r="M75">
        <v>0</v>
      </c>
      <c r="N75">
        <v>1</v>
      </c>
      <c r="V75">
        <v>1</v>
      </c>
      <c r="W75">
        <v>0</v>
      </c>
      <c r="X75">
        <v>0</v>
      </c>
      <c r="Y75">
        <v>0</v>
      </c>
      <c r="Z75">
        <v>1</v>
      </c>
      <c r="AA75">
        <v>0</v>
      </c>
      <c r="AB75">
        <v>2</v>
      </c>
      <c r="AC75">
        <v>0</v>
      </c>
      <c r="AD75">
        <v>21</v>
      </c>
      <c r="AE75">
        <v>0</v>
      </c>
      <c r="AF75">
        <v>0</v>
      </c>
      <c r="AG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2</v>
      </c>
      <c r="AX75">
        <v>1</v>
      </c>
      <c r="AY75">
        <v>0</v>
      </c>
      <c r="AZ75">
        <v>0</v>
      </c>
      <c r="BH75" s="105">
        <v>0</v>
      </c>
      <c r="BI75" s="105">
        <v>0</v>
      </c>
      <c r="BJ75" s="105">
        <v>0</v>
      </c>
      <c r="BK75" s="105">
        <v>0</v>
      </c>
      <c r="BL75" s="105">
        <v>0</v>
      </c>
      <c r="BM75" s="105">
        <v>0</v>
      </c>
      <c r="BN75" s="105">
        <v>0</v>
      </c>
      <c r="BO75" s="105">
        <v>0</v>
      </c>
      <c r="BP75" s="105">
        <v>0</v>
      </c>
      <c r="BQ75" s="105">
        <v>0</v>
      </c>
      <c r="BR75" s="105">
        <v>0</v>
      </c>
      <c r="BS75" s="105">
        <v>0</v>
      </c>
    </row>
    <row r="76" spans="1:71" ht="18">
      <c r="A76" s="1142"/>
      <c r="B76" s="1142"/>
      <c r="C76">
        <v>0</v>
      </c>
      <c r="D76">
        <v>1</v>
      </c>
      <c r="E76">
        <v>0</v>
      </c>
      <c r="F76">
        <v>2</v>
      </c>
      <c r="G76">
        <v>0</v>
      </c>
      <c r="H76">
        <v>0</v>
      </c>
      <c r="I76">
        <v>0</v>
      </c>
      <c r="J76">
        <v>2</v>
      </c>
      <c r="K76">
        <v>0</v>
      </c>
      <c r="L76">
        <v>0</v>
      </c>
      <c r="M76">
        <v>0</v>
      </c>
      <c r="N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H76" s="105">
        <v>0</v>
      </c>
      <c r="BI76" s="105">
        <v>0</v>
      </c>
      <c r="BJ76" s="105">
        <v>0</v>
      </c>
      <c r="BK76" s="105">
        <v>0</v>
      </c>
      <c r="BL76" s="105">
        <v>0</v>
      </c>
      <c r="BM76" s="105">
        <v>0</v>
      </c>
      <c r="BN76" s="105">
        <v>0</v>
      </c>
      <c r="BO76" s="105">
        <v>0</v>
      </c>
      <c r="BP76" s="105">
        <v>0</v>
      </c>
      <c r="BQ76" s="105">
        <v>0</v>
      </c>
      <c r="BR76" s="105">
        <v>0</v>
      </c>
      <c r="BS76" s="105">
        <v>0</v>
      </c>
    </row>
    <row r="77" spans="1:71" ht="18">
      <c r="A77" s="1142"/>
      <c r="B77" s="1142"/>
      <c r="C77">
        <v>2</v>
      </c>
      <c r="D77">
        <v>6</v>
      </c>
      <c r="E77">
        <v>3</v>
      </c>
      <c r="F77">
        <v>5</v>
      </c>
      <c r="G77">
        <v>3</v>
      </c>
      <c r="H77">
        <v>2</v>
      </c>
      <c r="I77">
        <v>2</v>
      </c>
      <c r="J77">
        <v>3</v>
      </c>
      <c r="K77">
        <v>18</v>
      </c>
      <c r="L77">
        <v>10</v>
      </c>
      <c r="M77">
        <v>2</v>
      </c>
      <c r="N77">
        <v>1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6</v>
      </c>
      <c r="AE77">
        <v>3</v>
      </c>
      <c r="AF77">
        <v>0</v>
      </c>
      <c r="AG77">
        <v>0</v>
      </c>
      <c r="AO77">
        <v>0</v>
      </c>
      <c r="AP77">
        <v>1</v>
      </c>
      <c r="AQ77">
        <v>0</v>
      </c>
      <c r="AR77">
        <v>1</v>
      </c>
      <c r="AS77">
        <v>0</v>
      </c>
      <c r="AT77">
        <v>0</v>
      </c>
      <c r="AU77">
        <v>0</v>
      </c>
      <c r="AV77">
        <v>1</v>
      </c>
      <c r="AW77">
        <v>0</v>
      </c>
      <c r="AX77">
        <v>0</v>
      </c>
      <c r="AY77">
        <v>0</v>
      </c>
      <c r="AZ77">
        <v>0</v>
      </c>
      <c r="BH77" s="105">
        <v>0</v>
      </c>
      <c r="BI77" s="105">
        <v>0</v>
      </c>
      <c r="BJ77" s="105">
        <v>0</v>
      </c>
      <c r="BK77" s="105">
        <v>0</v>
      </c>
      <c r="BL77" s="105">
        <v>0</v>
      </c>
      <c r="BM77" s="105">
        <v>0</v>
      </c>
      <c r="BN77" s="105">
        <v>0</v>
      </c>
      <c r="BO77" s="105">
        <v>0</v>
      </c>
      <c r="BP77" s="105">
        <v>0</v>
      </c>
      <c r="BQ77" s="105">
        <v>0</v>
      </c>
      <c r="BR77" s="105">
        <v>0</v>
      </c>
      <c r="BS77" s="105">
        <v>0</v>
      </c>
    </row>
    <row r="78" spans="1:71" ht="18">
      <c r="A78" s="1142"/>
      <c r="B78" s="1142"/>
      <c r="C78">
        <v>10</v>
      </c>
      <c r="D78">
        <v>0</v>
      </c>
      <c r="E78">
        <v>10</v>
      </c>
      <c r="F78">
        <v>0</v>
      </c>
      <c r="G78">
        <v>19</v>
      </c>
      <c r="H78">
        <v>0</v>
      </c>
      <c r="I78">
        <v>12</v>
      </c>
      <c r="J78">
        <v>0</v>
      </c>
      <c r="K78">
        <v>17</v>
      </c>
      <c r="L78">
        <v>0</v>
      </c>
      <c r="M78">
        <v>0</v>
      </c>
      <c r="N78">
        <v>0</v>
      </c>
      <c r="V78">
        <v>2</v>
      </c>
      <c r="W78">
        <v>1</v>
      </c>
      <c r="X78">
        <v>1</v>
      </c>
      <c r="Y78">
        <v>0</v>
      </c>
      <c r="Z78">
        <v>1</v>
      </c>
      <c r="AA78">
        <v>5</v>
      </c>
      <c r="AB78">
        <v>3</v>
      </c>
      <c r="AC78">
        <v>2</v>
      </c>
      <c r="AD78">
        <v>11</v>
      </c>
      <c r="AE78">
        <v>15</v>
      </c>
      <c r="AF78">
        <v>0</v>
      </c>
      <c r="AG78">
        <v>3</v>
      </c>
      <c r="AO78">
        <v>0</v>
      </c>
      <c r="AP78">
        <v>1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1</v>
      </c>
      <c r="AY78">
        <v>0</v>
      </c>
      <c r="AZ78">
        <v>0</v>
      </c>
      <c r="BH78" s="105">
        <v>0</v>
      </c>
      <c r="BI78" s="105">
        <v>0</v>
      </c>
      <c r="BJ78" s="105">
        <v>0</v>
      </c>
      <c r="BK78" s="105">
        <v>0</v>
      </c>
      <c r="BL78" s="105">
        <v>0</v>
      </c>
      <c r="BM78" s="105">
        <v>0</v>
      </c>
      <c r="BN78" s="105">
        <v>0</v>
      </c>
      <c r="BO78" s="105">
        <v>0</v>
      </c>
      <c r="BP78" s="105">
        <v>0</v>
      </c>
      <c r="BQ78" s="105">
        <v>0</v>
      </c>
      <c r="BR78" s="105">
        <v>0</v>
      </c>
      <c r="BS78" s="105">
        <v>0</v>
      </c>
    </row>
    <row r="79" spans="1:71" ht="18">
      <c r="A79" s="1142"/>
      <c r="B79" s="1142"/>
      <c r="C79">
        <v>0</v>
      </c>
      <c r="D79">
        <v>0</v>
      </c>
      <c r="E79">
        <v>0</v>
      </c>
      <c r="F79">
        <v>3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V79">
        <v>0</v>
      </c>
      <c r="W79">
        <v>10</v>
      </c>
      <c r="X79">
        <v>0</v>
      </c>
      <c r="Y79">
        <v>4</v>
      </c>
      <c r="Z79">
        <v>0</v>
      </c>
      <c r="AA79">
        <v>3</v>
      </c>
      <c r="AB79">
        <v>0</v>
      </c>
      <c r="AC79">
        <v>5</v>
      </c>
      <c r="AD79">
        <v>0</v>
      </c>
      <c r="AE79">
        <v>26</v>
      </c>
      <c r="AF79">
        <v>0</v>
      </c>
      <c r="AG79">
        <v>1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H79" s="105">
        <v>0</v>
      </c>
      <c r="BI79" s="105">
        <v>0</v>
      </c>
      <c r="BJ79" s="105">
        <v>0</v>
      </c>
      <c r="BK79" s="105">
        <v>0</v>
      </c>
      <c r="BL79" s="105">
        <v>0</v>
      </c>
      <c r="BM79" s="105">
        <v>0</v>
      </c>
      <c r="BN79" s="105">
        <v>0</v>
      </c>
      <c r="BO79" s="105">
        <v>0</v>
      </c>
      <c r="BP79" s="105">
        <v>0</v>
      </c>
      <c r="BQ79" s="105">
        <v>0</v>
      </c>
      <c r="BR79" s="105">
        <v>0</v>
      </c>
      <c r="BS79" s="105">
        <v>0</v>
      </c>
    </row>
    <row r="80" spans="1:71" ht="18">
      <c r="A80" s="1142"/>
      <c r="B80" s="1142"/>
      <c r="C80">
        <v>3</v>
      </c>
      <c r="D80">
        <v>0</v>
      </c>
      <c r="E80">
        <v>1</v>
      </c>
      <c r="F80">
        <v>0</v>
      </c>
      <c r="G80">
        <v>3</v>
      </c>
      <c r="H80">
        <v>0</v>
      </c>
      <c r="I80">
        <v>0</v>
      </c>
      <c r="J80">
        <v>0</v>
      </c>
      <c r="K80">
        <v>4</v>
      </c>
      <c r="L80">
        <v>0</v>
      </c>
      <c r="M80">
        <v>3</v>
      </c>
      <c r="N80">
        <v>1</v>
      </c>
      <c r="V80">
        <v>0</v>
      </c>
      <c r="W80">
        <v>0</v>
      </c>
      <c r="X80">
        <v>0</v>
      </c>
      <c r="Y80">
        <v>1</v>
      </c>
      <c r="Z80">
        <v>0</v>
      </c>
      <c r="AA80">
        <v>0</v>
      </c>
      <c r="AB80">
        <v>0</v>
      </c>
      <c r="AC80">
        <v>1</v>
      </c>
      <c r="AD80">
        <v>0</v>
      </c>
      <c r="AE80">
        <v>0</v>
      </c>
      <c r="AF80">
        <v>0</v>
      </c>
      <c r="AG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H80" s="105">
        <v>1</v>
      </c>
      <c r="BI80" s="105">
        <v>0</v>
      </c>
      <c r="BJ80" s="105">
        <v>0</v>
      </c>
      <c r="BK80" s="105">
        <v>0</v>
      </c>
      <c r="BL80" s="105">
        <v>0</v>
      </c>
      <c r="BM80" s="105">
        <v>0</v>
      </c>
      <c r="BN80" s="105">
        <v>0</v>
      </c>
      <c r="BO80" s="105">
        <v>0</v>
      </c>
      <c r="BP80" s="105">
        <v>0</v>
      </c>
      <c r="BQ80" s="105">
        <v>0</v>
      </c>
      <c r="BR80" s="105">
        <v>1</v>
      </c>
      <c r="BS80" s="105">
        <v>0</v>
      </c>
    </row>
    <row r="81" spans="1:71" ht="18">
      <c r="A81" s="1142"/>
      <c r="B81" s="1142"/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V81">
        <v>2</v>
      </c>
      <c r="W81">
        <v>5</v>
      </c>
      <c r="X81">
        <v>3</v>
      </c>
      <c r="Y81">
        <v>5</v>
      </c>
      <c r="Z81">
        <v>3</v>
      </c>
      <c r="AA81">
        <v>2</v>
      </c>
      <c r="AB81">
        <v>2</v>
      </c>
      <c r="AC81">
        <v>3</v>
      </c>
      <c r="AD81">
        <v>18</v>
      </c>
      <c r="AE81">
        <v>9</v>
      </c>
      <c r="AF81">
        <v>2</v>
      </c>
      <c r="AG81">
        <v>1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H81" s="105">
        <v>0</v>
      </c>
      <c r="BI81" s="105">
        <v>0</v>
      </c>
      <c r="BJ81" s="105">
        <v>0</v>
      </c>
      <c r="BK81" s="105">
        <v>0</v>
      </c>
      <c r="BL81" s="105">
        <v>0</v>
      </c>
      <c r="BM81" s="105">
        <v>0</v>
      </c>
      <c r="BN81" s="105">
        <v>0</v>
      </c>
      <c r="BO81" s="105">
        <v>0</v>
      </c>
      <c r="BP81" s="105">
        <v>0</v>
      </c>
      <c r="BQ81" s="105">
        <v>0</v>
      </c>
      <c r="BR81" s="105">
        <v>0</v>
      </c>
      <c r="BS81" s="105">
        <v>0</v>
      </c>
    </row>
    <row r="82" spans="1:71" ht="18">
      <c r="A82" s="1142"/>
      <c r="B82" s="1142"/>
      <c r="C82">
        <v>4</v>
      </c>
      <c r="D82">
        <v>3</v>
      </c>
      <c r="E82">
        <v>0</v>
      </c>
      <c r="F82">
        <v>0</v>
      </c>
      <c r="G82">
        <v>2</v>
      </c>
      <c r="H82">
        <v>0</v>
      </c>
      <c r="I82">
        <v>4</v>
      </c>
      <c r="J82">
        <v>2</v>
      </c>
      <c r="K82">
        <v>7</v>
      </c>
      <c r="L82">
        <v>0</v>
      </c>
      <c r="M82">
        <v>0</v>
      </c>
      <c r="N82">
        <v>0</v>
      </c>
      <c r="V82">
        <v>10</v>
      </c>
      <c r="W82">
        <v>0</v>
      </c>
      <c r="X82">
        <v>10</v>
      </c>
      <c r="Y82">
        <v>0</v>
      </c>
      <c r="Z82">
        <v>19</v>
      </c>
      <c r="AA82">
        <v>0</v>
      </c>
      <c r="AB82">
        <v>12</v>
      </c>
      <c r="AC82">
        <v>0</v>
      </c>
      <c r="AD82">
        <v>17</v>
      </c>
      <c r="AE82">
        <v>0</v>
      </c>
      <c r="AF82">
        <v>0</v>
      </c>
      <c r="AG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H82" s="105">
        <v>0</v>
      </c>
      <c r="BI82" s="105">
        <v>0</v>
      </c>
      <c r="BJ82" s="105">
        <v>0</v>
      </c>
      <c r="BK82" s="105">
        <v>0</v>
      </c>
      <c r="BL82" s="105">
        <v>0</v>
      </c>
      <c r="BM82" s="105">
        <v>0</v>
      </c>
      <c r="BN82" s="105">
        <v>0</v>
      </c>
      <c r="BO82" s="105">
        <v>0</v>
      </c>
      <c r="BP82" s="105">
        <v>0</v>
      </c>
      <c r="BQ82" s="105">
        <v>0</v>
      </c>
      <c r="BR82" s="105">
        <v>0</v>
      </c>
      <c r="BS82" s="105">
        <v>0</v>
      </c>
    </row>
    <row r="83" spans="1:71" ht="18">
      <c r="A83" s="1142"/>
      <c r="B83" s="1142"/>
      <c r="C83">
        <v>1</v>
      </c>
      <c r="D83">
        <v>0</v>
      </c>
      <c r="E83">
        <v>2</v>
      </c>
      <c r="F83">
        <v>2</v>
      </c>
      <c r="G83">
        <v>0</v>
      </c>
      <c r="H83">
        <v>0</v>
      </c>
      <c r="I83">
        <v>0</v>
      </c>
      <c r="J83">
        <v>0</v>
      </c>
      <c r="K83">
        <v>1</v>
      </c>
      <c r="L83">
        <v>0</v>
      </c>
      <c r="M83">
        <v>0</v>
      </c>
      <c r="N83">
        <v>0</v>
      </c>
      <c r="V83">
        <v>0</v>
      </c>
      <c r="W83">
        <v>0</v>
      </c>
      <c r="X83">
        <v>0</v>
      </c>
      <c r="Y83">
        <v>3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H83" s="107">
        <v>0</v>
      </c>
      <c r="BI83" s="107">
        <v>0</v>
      </c>
      <c r="BJ83" s="107">
        <v>0</v>
      </c>
      <c r="BK83" s="107">
        <v>0</v>
      </c>
      <c r="BL83" s="107">
        <v>0</v>
      </c>
      <c r="BM83" s="107">
        <v>0</v>
      </c>
      <c r="BN83" s="107">
        <v>0</v>
      </c>
      <c r="BO83" s="107">
        <v>0</v>
      </c>
      <c r="BP83" s="107">
        <v>0</v>
      </c>
      <c r="BQ83" s="107">
        <v>0</v>
      </c>
      <c r="BR83" s="107">
        <v>0</v>
      </c>
      <c r="BS83" s="107">
        <v>0</v>
      </c>
    </row>
    <row r="84" spans="1:71">
      <c r="V84">
        <v>2</v>
      </c>
      <c r="W84">
        <v>0</v>
      </c>
      <c r="X84">
        <v>1</v>
      </c>
      <c r="Y84">
        <v>0</v>
      </c>
      <c r="Z84">
        <v>3</v>
      </c>
      <c r="AA84">
        <v>0</v>
      </c>
      <c r="AB84">
        <v>0</v>
      </c>
      <c r="AC84">
        <v>0</v>
      </c>
      <c r="AD84">
        <v>4</v>
      </c>
      <c r="AE84">
        <v>0</v>
      </c>
      <c r="AF84">
        <v>2</v>
      </c>
      <c r="AG84">
        <v>1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</row>
    <row r="85" spans="1:71"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</row>
    <row r="86" spans="1:71">
      <c r="V86">
        <v>4</v>
      </c>
      <c r="W86">
        <v>3</v>
      </c>
      <c r="X86">
        <v>0</v>
      </c>
      <c r="Y86">
        <v>0</v>
      </c>
      <c r="Z86">
        <v>2</v>
      </c>
      <c r="AA86">
        <v>0</v>
      </c>
      <c r="AB86">
        <v>4</v>
      </c>
      <c r="AC86">
        <v>2</v>
      </c>
      <c r="AD86">
        <v>7</v>
      </c>
      <c r="AE86">
        <v>3</v>
      </c>
      <c r="AF86">
        <v>0</v>
      </c>
      <c r="AG86">
        <v>0</v>
      </c>
    </row>
    <row r="87" spans="1:71">
      <c r="V87">
        <v>1</v>
      </c>
      <c r="W87">
        <v>0</v>
      </c>
      <c r="X87">
        <v>2</v>
      </c>
      <c r="Y87">
        <v>2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7</v>
      </c>
      <c r="AF87">
        <v>0</v>
      </c>
      <c r="AG87">
        <v>0</v>
      </c>
    </row>
    <row r="88" spans="1:71">
      <c r="V88">
        <v>22</v>
      </c>
      <c r="W88">
        <v>42</v>
      </c>
      <c r="X88">
        <v>19</v>
      </c>
      <c r="Y88">
        <v>30</v>
      </c>
      <c r="Z88">
        <v>30</v>
      </c>
      <c r="AA88">
        <v>24</v>
      </c>
      <c r="AB88">
        <v>27</v>
      </c>
      <c r="AC88">
        <v>30</v>
      </c>
      <c r="AD88">
        <v>89</v>
      </c>
      <c r="AE88">
        <v>124</v>
      </c>
      <c r="AF88">
        <v>4</v>
      </c>
      <c r="AG88">
        <v>6</v>
      </c>
    </row>
    <row r="92" spans="1:71">
      <c r="Q92">
        <f>P27/Q27*100</f>
        <v>38.301018184039471</v>
      </c>
    </row>
  </sheetData>
  <mergeCells count="77">
    <mergeCell ref="A11:A16"/>
    <mergeCell ref="BF1:BW1"/>
    <mergeCell ref="BT5:BV5"/>
    <mergeCell ref="BP5:BQ5"/>
    <mergeCell ref="BR5:BS5"/>
    <mergeCell ref="BN5:BO5"/>
    <mergeCell ref="A3:B3"/>
    <mergeCell ref="C4:D4"/>
    <mergeCell ref="E4:F4"/>
    <mergeCell ref="G4:H4"/>
    <mergeCell ref="I4:J4"/>
    <mergeCell ref="BE11:BE16"/>
    <mergeCell ref="BD4:BE7"/>
    <mergeCell ref="AS5:AT5"/>
    <mergeCell ref="AM1:BE1"/>
    <mergeCell ref="AM3:AN3"/>
    <mergeCell ref="BX11:BX16"/>
    <mergeCell ref="BF3:BH3"/>
    <mergeCell ref="BF4:BG7"/>
    <mergeCell ref="BH4:BI4"/>
    <mergeCell ref="BJ4:BK4"/>
    <mergeCell ref="BL4:BM4"/>
    <mergeCell ref="BN4:BO4"/>
    <mergeCell ref="BP4:BQ4"/>
    <mergeCell ref="BR4:BS4"/>
    <mergeCell ref="BT4:BV4"/>
    <mergeCell ref="BL5:BM5"/>
    <mergeCell ref="BJ5:BK5"/>
    <mergeCell ref="BH5:BI5"/>
    <mergeCell ref="BF11:BF16"/>
    <mergeCell ref="AM11:AM16"/>
    <mergeCell ref="AM4:AN7"/>
    <mergeCell ref="AO4:AP4"/>
    <mergeCell ref="AQ4:AR4"/>
    <mergeCell ref="AS4:AT4"/>
    <mergeCell ref="AQ5:AR5"/>
    <mergeCell ref="AO5:AP5"/>
    <mergeCell ref="AU4:AV4"/>
    <mergeCell ref="AW4:AX4"/>
    <mergeCell ref="AY4:AZ4"/>
    <mergeCell ref="BA4:BC4"/>
    <mergeCell ref="BA5:BC5"/>
    <mergeCell ref="AY5:AZ5"/>
    <mergeCell ref="AW5:AX5"/>
    <mergeCell ref="AU5:AV5"/>
    <mergeCell ref="AL11:AL16"/>
    <mergeCell ref="AK8:AL8"/>
    <mergeCell ref="AK9:AL9"/>
    <mergeCell ref="AK10:AL10"/>
    <mergeCell ref="AK4:AL7"/>
    <mergeCell ref="Z4:AA4"/>
    <mergeCell ref="Z5:AA5"/>
    <mergeCell ref="AB5:AC5"/>
    <mergeCell ref="AD5:AE5"/>
    <mergeCell ref="AF5:AG5"/>
    <mergeCell ref="AH4:AJ4"/>
    <mergeCell ref="AH5:AJ5"/>
    <mergeCell ref="AF4:AG4"/>
    <mergeCell ref="AD4:AE4"/>
    <mergeCell ref="AB4:AC4"/>
    <mergeCell ref="T11:T16"/>
    <mergeCell ref="S11:S16"/>
    <mergeCell ref="R8:S8"/>
    <mergeCell ref="R9:S9"/>
    <mergeCell ref="R10:S10"/>
    <mergeCell ref="T3:U3"/>
    <mergeCell ref="A2:P2"/>
    <mergeCell ref="A1:S1"/>
    <mergeCell ref="X4:Y4"/>
    <mergeCell ref="V4:W4"/>
    <mergeCell ref="T4:U7"/>
    <mergeCell ref="V5:W5"/>
    <mergeCell ref="X5:Y5"/>
    <mergeCell ref="K4:L4"/>
    <mergeCell ref="M4:N4"/>
    <mergeCell ref="O4:Q4"/>
    <mergeCell ref="R4:S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4:BZ118"/>
  <sheetViews>
    <sheetView rightToLeft="1" topLeftCell="I1" workbookViewId="0">
      <selection activeCell="T8" sqref="T8"/>
    </sheetView>
  </sheetViews>
  <sheetFormatPr defaultRowHeight="12.75"/>
  <cols>
    <col min="18" max="18" width="16.7109375" customWidth="1"/>
  </cols>
  <sheetData>
    <row r="4" spans="1:78" ht="18">
      <c r="A4" s="1456" t="s">
        <v>393</v>
      </c>
      <c r="B4" s="1456"/>
      <c r="C4" s="1456"/>
      <c r="D4" s="1456"/>
      <c r="E4" s="1456"/>
      <c r="F4" s="1456"/>
      <c r="G4" s="1456"/>
      <c r="H4" s="1456"/>
      <c r="I4" s="1456"/>
      <c r="J4" s="1456"/>
      <c r="K4" s="1456"/>
      <c r="L4" s="1456"/>
      <c r="M4" s="1456"/>
      <c r="N4" s="1456"/>
      <c r="O4" s="1101"/>
      <c r="P4" s="1101"/>
      <c r="Q4" s="1101"/>
      <c r="R4" s="1101"/>
      <c r="T4" s="82"/>
      <c r="U4" s="1101" t="s">
        <v>276</v>
      </c>
      <c r="V4" s="1101"/>
      <c r="W4" s="1101"/>
      <c r="X4" s="1101"/>
      <c r="Y4" s="1101"/>
      <c r="Z4" s="1101"/>
      <c r="AA4" s="1101"/>
      <c r="AB4" s="1101"/>
      <c r="AC4" s="1101"/>
      <c r="AD4" s="1101"/>
      <c r="AE4" s="1101"/>
      <c r="AF4" s="1101"/>
      <c r="AG4" s="1101"/>
      <c r="AH4" s="1101"/>
      <c r="AI4" s="1101"/>
      <c r="AJ4" s="1101"/>
      <c r="AK4" s="1101"/>
      <c r="AM4" s="1101" t="s">
        <v>297</v>
      </c>
      <c r="AN4" s="1101"/>
      <c r="AO4" s="1101"/>
      <c r="AP4" s="1101"/>
      <c r="AQ4" s="1101"/>
      <c r="AR4" s="1101"/>
      <c r="AS4" s="1101"/>
      <c r="AT4" s="1101"/>
      <c r="AU4" s="1101"/>
      <c r="AV4" s="1101"/>
      <c r="AW4" s="1101"/>
      <c r="AX4" s="1101"/>
      <c r="AY4" s="1101"/>
      <c r="AZ4" s="1101"/>
      <c r="BA4" s="1101"/>
      <c r="BB4" s="1101"/>
      <c r="BC4" s="1101"/>
      <c r="BD4" s="153"/>
      <c r="BI4" s="82"/>
      <c r="BJ4" s="1101"/>
      <c r="BK4" s="1101"/>
      <c r="BL4" s="1101"/>
      <c r="BM4" s="1101"/>
      <c r="BN4" s="1101"/>
      <c r="BO4" s="1101"/>
      <c r="BP4" s="1101"/>
      <c r="BQ4" s="1101"/>
      <c r="BR4" s="1101"/>
      <c r="BS4" s="1101"/>
      <c r="BT4" s="1101"/>
      <c r="BU4" s="1101"/>
      <c r="BV4" s="1101"/>
      <c r="BW4" s="1101"/>
      <c r="BX4" s="1101"/>
      <c r="BY4" s="1101"/>
      <c r="BZ4" s="1101"/>
    </row>
    <row r="5" spans="1:78" ht="42.75" customHeight="1">
      <c r="A5" s="1468" t="s">
        <v>408</v>
      </c>
      <c r="B5" s="1468"/>
      <c r="C5" s="1468"/>
      <c r="D5" s="1468"/>
      <c r="E5" s="1468"/>
      <c r="F5" s="1468"/>
      <c r="G5" s="1468"/>
      <c r="H5" s="1468"/>
      <c r="I5" s="1468"/>
      <c r="J5" s="1468"/>
      <c r="K5" s="1468"/>
      <c r="L5" s="1468"/>
      <c r="M5" s="1468"/>
      <c r="N5" s="1139"/>
      <c r="O5" s="1139"/>
      <c r="P5" s="1139"/>
      <c r="Q5" s="1139"/>
      <c r="T5" s="1129" t="s">
        <v>409</v>
      </c>
      <c r="U5" s="1129"/>
      <c r="V5" s="1129"/>
      <c r="W5" s="1129"/>
      <c r="X5" s="1129"/>
      <c r="Y5" s="1129"/>
      <c r="Z5" s="1129"/>
      <c r="AA5" s="1129"/>
      <c r="AB5" s="1129"/>
      <c r="AC5" s="1129"/>
      <c r="AD5" s="1129"/>
      <c r="AE5" s="1129"/>
      <c r="AF5" s="1129"/>
      <c r="AG5" s="1129"/>
      <c r="AH5" s="1129"/>
      <c r="AI5" s="1129"/>
      <c r="AJ5" s="1129"/>
      <c r="AM5" s="1129" t="s">
        <v>410</v>
      </c>
      <c r="AN5" s="1129"/>
      <c r="AO5" s="1129"/>
      <c r="AP5" s="1129"/>
      <c r="AQ5" s="1129"/>
      <c r="AR5" s="1129"/>
      <c r="AS5" s="1129"/>
      <c r="AT5" s="1129"/>
      <c r="AU5" s="1129"/>
      <c r="AV5" s="1129"/>
      <c r="AW5" s="1129"/>
      <c r="AX5" s="1129"/>
      <c r="AY5" s="1129"/>
      <c r="AZ5" s="1129"/>
      <c r="BA5" s="1129"/>
      <c r="BB5" s="1129"/>
      <c r="BC5" s="1129"/>
      <c r="BI5" s="1129"/>
      <c r="BJ5" s="1129"/>
      <c r="BK5" s="1129"/>
      <c r="BL5" s="1129"/>
      <c r="BM5" s="1129"/>
      <c r="BN5" s="1129"/>
      <c r="BO5" s="1129"/>
      <c r="BP5" s="1129"/>
      <c r="BQ5" s="1129"/>
      <c r="BR5" s="1129"/>
      <c r="BS5" s="1129"/>
      <c r="BT5" s="1129"/>
      <c r="BU5" s="1129"/>
      <c r="BV5" s="1129"/>
      <c r="BW5" s="1129"/>
      <c r="BX5" s="1129"/>
      <c r="BY5" s="1129"/>
      <c r="BZ5" s="115"/>
    </row>
    <row r="6" spans="1:78" ht="36.75" thickBot="1">
      <c r="A6" s="1467" t="s">
        <v>514</v>
      </c>
      <c r="B6" s="1467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57"/>
      <c r="R6" s="1133" t="s">
        <v>515</v>
      </c>
      <c r="S6" s="1133"/>
      <c r="T6" s="1467" t="s">
        <v>292</v>
      </c>
      <c r="U6" s="1467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94"/>
      <c r="AK6" s="1133" t="s">
        <v>293</v>
      </c>
      <c r="AL6" s="1133"/>
      <c r="AM6" s="165" t="s">
        <v>292</v>
      </c>
      <c r="AN6" s="165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94"/>
      <c r="BD6" s="170" t="s">
        <v>293</v>
      </c>
      <c r="BE6" s="170"/>
    </row>
    <row r="7" spans="1:78" ht="36.75" thickTop="1">
      <c r="A7" s="1151" t="s">
        <v>41</v>
      </c>
      <c r="B7" s="1151"/>
      <c r="C7" s="1094" t="s">
        <v>94</v>
      </c>
      <c r="D7" s="1094"/>
      <c r="E7" s="1094" t="s">
        <v>99</v>
      </c>
      <c r="F7" s="1094"/>
      <c r="G7" s="1094" t="s">
        <v>96</v>
      </c>
      <c r="H7" s="1094"/>
      <c r="I7" s="1094" t="s">
        <v>97</v>
      </c>
      <c r="J7" s="1094"/>
      <c r="K7" s="1094" t="s">
        <v>98</v>
      </c>
      <c r="L7" s="1094"/>
      <c r="M7" s="1094" t="s">
        <v>31</v>
      </c>
      <c r="N7" s="1094"/>
      <c r="O7" s="1094" t="s">
        <v>32</v>
      </c>
      <c r="P7" s="1094"/>
      <c r="Q7" s="1094"/>
      <c r="R7" s="1151" t="s">
        <v>180</v>
      </c>
      <c r="S7" s="1151"/>
      <c r="T7" s="1070" t="s">
        <v>41</v>
      </c>
      <c r="U7" s="1070"/>
      <c r="V7" s="1174" t="s">
        <v>94</v>
      </c>
      <c r="W7" s="1174"/>
      <c r="X7" s="1174" t="s">
        <v>99</v>
      </c>
      <c r="Y7" s="1174"/>
      <c r="Z7" s="1174" t="s">
        <v>96</v>
      </c>
      <c r="AA7" s="1174"/>
      <c r="AB7" s="1174" t="s">
        <v>97</v>
      </c>
      <c r="AC7" s="1174"/>
      <c r="AD7" s="1174" t="s">
        <v>98</v>
      </c>
      <c r="AE7" s="1174"/>
      <c r="AF7" s="1174" t="s">
        <v>31</v>
      </c>
      <c r="AG7" s="1174"/>
      <c r="AH7" s="1174" t="s">
        <v>32</v>
      </c>
      <c r="AI7" s="1174"/>
      <c r="AJ7" s="1174"/>
      <c r="AK7" s="1070" t="s">
        <v>180</v>
      </c>
      <c r="AL7" s="1070"/>
      <c r="AM7" s="161" t="s">
        <v>41</v>
      </c>
      <c r="AN7" s="161"/>
      <c r="AO7" s="167" t="s">
        <v>94</v>
      </c>
      <c r="AP7" s="167"/>
      <c r="AQ7" s="167" t="s">
        <v>99</v>
      </c>
      <c r="AR7" s="167"/>
      <c r="AS7" s="167" t="s">
        <v>96</v>
      </c>
      <c r="AT7" s="167"/>
      <c r="AU7" s="167" t="s">
        <v>97</v>
      </c>
      <c r="AV7" s="167"/>
      <c r="AW7" s="167" t="s">
        <v>98</v>
      </c>
      <c r="AX7" s="167"/>
      <c r="AY7" s="167" t="s">
        <v>31</v>
      </c>
      <c r="AZ7" s="167"/>
      <c r="BA7" s="167" t="s">
        <v>32</v>
      </c>
      <c r="BB7" s="167"/>
      <c r="BC7" s="167"/>
      <c r="BD7" s="161" t="s">
        <v>180</v>
      </c>
      <c r="BE7" s="161"/>
      <c r="BF7" s="1099" t="s">
        <v>41</v>
      </c>
      <c r="BG7" s="1099"/>
      <c r="BH7" s="1162" t="s">
        <v>94</v>
      </c>
      <c r="BI7" s="1162"/>
      <c r="BJ7" s="1162" t="s">
        <v>99</v>
      </c>
      <c r="BK7" s="1162"/>
      <c r="BL7" s="1162" t="s">
        <v>96</v>
      </c>
      <c r="BM7" s="1162"/>
      <c r="BN7" s="1162" t="s">
        <v>97</v>
      </c>
      <c r="BO7" s="1162"/>
      <c r="BP7" s="1162" t="s">
        <v>98</v>
      </c>
      <c r="BQ7" s="1162"/>
      <c r="BR7" s="1162" t="s">
        <v>31</v>
      </c>
      <c r="BS7" s="1162"/>
      <c r="BT7" s="1162" t="s">
        <v>32</v>
      </c>
      <c r="BU7" s="1162"/>
      <c r="BV7" s="1162"/>
      <c r="BW7" s="1099" t="s">
        <v>180</v>
      </c>
      <c r="BX7" s="1099"/>
    </row>
    <row r="8" spans="1:78" ht="54">
      <c r="A8" s="1152"/>
      <c r="B8" s="1152"/>
      <c r="C8" s="1083" t="s">
        <v>262</v>
      </c>
      <c r="D8" s="1083"/>
      <c r="E8" s="1083" t="s">
        <v>263</v>
      </c>
      <c r="F8" s="1083"/>
      <c r="G8" s="1083" t="s">
        <v>264</v>
      </c>
      <c r="H8" s="1083"/>
      <c r="I8" s="1083" t="s">
        <v>265</v>
      </c>
      <c r="J8" s="1083"/>
      <c r="K8" s="1083" t="s">
        <v>261</v>
      </c>
      <c r="L8" s="1083"/>
      <c r="M8" s="1083" t="s">
        <v>268</v>
      </c>
      <c r="N8" s="1083"/>
      <c r="O8" s="1083" t="s">
        <v>181</v>
      </c>
      <c r="P8" s="1083"/>
      <c r="Q8" s="1083"/>
      <c r="R8" s="1152"/>
      <c r="S8" s="1152"/>
      <c r="T8" s="1082"/>
      <c r="U8" s="1082"/>
      <c r="V8" s="1175" t="s">
        <v>262</v>
      </c>
      <c r="W8" s="1175"/>
      <c r="X8" s="1175" t="s">
        <v>263</v>
      </c>
      <c r="Y8" s="1175"/>
      <c r="Z8" s="1175" t="s">
        <v>264</v>
      </c>
      <c r="AA8" s="1175"/>
      <c r="AB8" s="1175" t="s">
        <v>265</v>
      </c>
      <c r="AC8" s="1175"/>
      <c r="AD8" s="1175" t="s">
        <v>261</v>
      </c>
      <c r="AE8" s="1175"/>
      <c r="AF8" s="1175" t="s">
        <v>268</v>
      </c>
      <c r="AG8" s="1175"/>
      <c r="AH8" s="169"/>
      <c r="AI8" s="169" t="s">
        <v>181</v>
      </c>
      <c r="AJ8" s="169"/>
      <c r="AK8" s="1082"/>
      <c r="AL8" s="1082"/>
      <c r="AM8" s="162"/>
      <c r="AN8" s="162"/>
      <c r="AO8" s="169" t="s">
        <v>262</v>
      </c>
      <c r="AP8" s="169"/>
      <c r="AQ8" s="169" t="s">
        <v>263</v>
      </c>
      <c r="AR8" s="169"/>
      <c r="AS8" s="169" t="s">
        <v>264</v>
      </c>
      <c r="AT8" s="169"/>
      <c r="AU8" s="169" t="s">
        <v>265</v>
      </c>
      <c r="AV8" s="169"/>
      <c r="AW8" s="169" t="s">
        <v>261</v>
      </c>
      <c r="AX8" s="169"/>
      <c r="AY8" s="169" t="s">
        <v>268</v>
      </c>
      <c r="AZ8" s="169"/>
      <c r="BA8" s="169"/>
      <c r="BB8" s="169" t="s">
        <v>181</v>
      </c>
      <c r="BC8" s="169"/>
      <c r="BD8" s="162"/>
      <c r="BE8" s="162"/>
      <c r="BF8" s="1101"/>
      <c r="BG8" s="1101"/>
      <c r="BH8" s="1161" t="s">
        <v>262</v>
      </c>
      <c r="BI8" s="1161"/>
      <c r="BJ8" s="1161" t="s">
        <v>263</v>
      </c>
      <c r="BK8" s="1161"/>
      <c r="BL8" s="1161" t="s">
        <v>264</v>
      </c>
      <c r="BM8" s="1161"/>
      <c r="BN8" s="1161" t="s">
        <v>265</v>
      </c>
      <c r="BO8" s="1161"/>
      <c r="BP8" s="1161" t="s">
        <v>261</v>
      </c>
      <c r="BQ8" s="1161"/>
      <c r="BR8" s="1161" t="s">
        <v>268</v>
      </c>
      <c r="BS8" s="1161"/>
      <c r="BT8" s="155"/>
      <c r="BU8" s="155" t="s">
        <v>181</v>
      </c>
      <c r="BV8" s="155"/>
      <c r="BW8" s="1101"/>
      <c r="BX8" s="1101"/>
    </row>
    <row r="9" spans="1:78" ht="18">
      <c r="A9" s="1152"/>
      <c r="B9" s="1152"/>
      <c r="C9" s="382" t="s">
        <v>33</v>
      </c>
      <c r="D9" s="382" t="s">
        <v>34</v>
      </c>
      <c r="E9" s="382" t="s">
        <v>33</v>
      </c>
      <c r="F9" s="382" t="s">
        <v>34</v>
      </c>
      <c r="G9" s="382" t="s">
        <v>33</v>
      </c>
      <c r="H9" s="382" t="s">
        <v>34</v>
      </c>
      <c r="I9" s="382" t="s">
        <v>33</v>
      </c>
      <c r="J9" s="382" t="s">
        <v>34</v>
      </c>
      <c r="K9" s="382" t="s">
        <v>33</v>
      </c>
      <c r="L9" s="382" t="s">
        <v>34</v>
      </c>
      <c r="M9" s="382" t="s">
        <v>33</v>
      </c>
      <c r="N9" s="382" t="s">
        <v>34</v>
      </c>
      <c r="O9" s="417" t="s">
        <v>33</v>
      </c>
      <c r="P9" s="417" t="s">
        <v>34</v>
      </c>
      <c r="Q9" s="417" t="s">
        <v>32</v>
      </c>
      <c r="R9" s="1152"/>
      <c r="S9" s="1152"/>
      <c r="T9" s="1082"/>
      <c r="U9" s="1082"/>
      <c r="V9" s="162" t="s">
        <v>33</v>
      </c>
      <c r="W9" s="162" t="s">
        <v>34</v>
      </c>
      <c r="X9" s="162" t="s">
        <v>33</v>
      </c>
      <c r="Y9" s="162" t="s">
        <v>34</v>
      </c>
      <c r="Z9" s="162" t="s">
        <v>33</v>
      </c>
      <c r="AA9" s="162" t="s">
        <v>34</v>
      </c>
      <c r="AB9" s="162" t="s">
        <v>33</v>
      </c>
      <c r="AC9" s="162" t="s">
        <v>34</v>
      </c>
      <c r="AD9" s="162" t="s">
        <v>33</v>
      </c>
      <c r="AE9" s="162" t="s">
        <v>34</v>
      </c>
      <c r="AF9" s="162" t="s">
        <v>33</v>
      </c>
      <c r="AG9" s="162" t="s">
        <v>34</v>
      </c>
      <c r="AH9" s="162" t="s">
        <v>33</v>
      </c>
      <c r="AI9" s="162" t="s">
        <v>34</v>
      </c>
      <c r="AJ9" s="162" t="s">
        <v>32</v>
      </c>
      <c r="AK9" s="1082"/>
      <c r="AL9" s="1082"/>
      <c r="AM9" s="162"/>
      <c r="AN9" s="162"/>
      <c r="AO9" s="162" t="s">
        <v>33</v>
      </c>
      <c r="AP9" s="162" t="s">
        <v>34</v>
      </c>
      <c r="AQ9" s="162" t="s">
        <v>33</v>
      </c>
      <c r="AR9" s="162" t="s">
        <v>34</v>
      </c>
      <c r="AS9" s="162" t="s">
        <v>33</v>
      </c>
      <c r="AT9" s="162" t="s">
        <v>34</v>
      </c>
      <c r="AU9" s="162" t="s">
        <v>33</v>
      </c>
      <c r="AV9" s="162" t="s">
        <v>34</v>
      </c>
      <c r="AW9" s="162" t="s">
        <v>33</v>
      </c>
      <c r="AX9" s="162" t="s">
        <v>34</v>
      </c>
      <c r="AY9" s="162" t="s">
        <v>33</v>
      </c>
      <c r="AZ9" s="162" t="s">
        <v>34</v>
      </c>
      <c r="BA9" s="162" t="s">
        <v>33</v>
      </c>
      <c r="BB9" s="162" t="s">
        <v>34</v>
      </c>
      <c r="BC9" s="162" t="s">
        <v>32</v>
      </c>
      <c r="BD9" s="162"/>
      <c r="BE9" s="162"/>
      <c r="BF9" s="1101"/>
      <c r="BG9" s="1101"/>
      <c r="BH9" s="153" t="s">
        <v>33</v>
      </c>
      <c r="BI9" s="153" t="s">
        <v>34</v>
      </c>
      <c r="BJ9" s="153" t="s">
        <v>33</v>
      </c>
      <c r="BK9" s="153" t="s">
        <v>34</v>
      </c>
      <c r="BL9" s="153" t="s">
        <v>33</v>
      </c>
      <c r="BM9" s="153" t="s">
        <v>34</v>
      </c>
      <c r="BN9" s="153" t="s">
        <v>33</v>
      </c>
      <c r="BO9" s="153" t="s">
        <v>34</v>
      </c>
      <c r="BP9" s="153" t="s">
        <v>33</v>
      </c>
      <c r="BQ9" s="153" t="s">
        <v>34</v>
      </c>
      <c r="BR9" s="153" t="s">
        <v>33</v>
      </c>
      <c r="BS9" s="153" t="s">
        <v>34</v>
      </c>
      <c r="BT9" s="153" t="s">
        <v>33</v>
      </c>
      <c r="BU9" s="153" t="s">
        <v>34</v>
      </c>
      <c r="BV9" s="153" t="s">
        <v>32</v>
      </c>
      <c r="BW9" s="1101"/>
      <c r="BX9" s="1101"/>
    </row>
    <row r="10" spans="1:78" ht="18">
      <c r="A10" s="1153"/>
      <c r="B10" s="1153"/>
      <c r="C10" s="383" t="s">
        <v>186</v>
      </c>
      <c r="D10" s="383" t="s">
        <v>185</v>
      </c>
      <c r="E10" s="383" t="s">
        <v>186</v>
      </c>
      <c r="F10" s="383" t="s">
        <v>185</v>
      </c>
      <c r="G10" s="383" t="s">
        <v>186</v>
      </c>
      <c r="H10" s="383" t="s">
        <v>185</v>
      </c>
      <c r="I10" s="383" t="s">
        <v>186</v>
      </c>
      <c r="J10" s="383" t="s">
        <v>185</v>
      </c>
      <c r="K10" s="383" t="s">
        <v>186</v>
      </c>
      <c r="L10" s="383" t="s">
        <v>185</v>
      </c>
      <c r="M10" s="383" t="s">
        <v>186</v>
      </c>
      <c r="N10" s="383" t="s">
        <v>185</v>
      </c>
      <c r="O10" s="383" t="s">
        <v>186</v>
      </c>
      <c r="P10" s="383" t="s">
        <v>185</v>
      </c>
      <c r="Q10" s="383" t="s">
        <v>181</v>
      </c>
      <c r="R10" s="1153"/>
      <c r="S10" s="1153"/>
      <c r="T10" s="1071"/>
      <c r="U10" s="1071"/>
      <c r="V10" s="163" t="s">
        <v>186</v>
      </c>
      <c r="W10" s="163" t="s">
        <v>185</v>
      </c>
      <c r="X10" s="163" t="s">
        <v>186</v>
      </c>
      <c r="Y10" s="163" t="s">
        <v>185</v>
      </c>
      <c r="Z10" s="163" t="s">
        <v>186</v>
      </c>
      <c r="AA10" s="163" t="s">
        <v>185</v>
      </c>
      <c r="AB10" s="163" t="s">
        <v>186</v>
      </c>
      <c r="AC10" s="163" t="s">
        <v>185</v>
      </c>
      <c r="AD10" s="163" t="s">
        <v>186</v>
      </c>
      <c r="AE10" s="163" t="s">
        <v>185</v>
      </c>
      <c r="AF10" s="163" t="s">
        <v>186</v>
      </c>
      <c r="AG10" s="163" t="s">
        <v>185</v>
      </c>
      <c r="AH10" s="163" t="s">
        <v>186</v>
      </c>
      <c r="AI10" s="163" t="s">
        <v>185</v>
      </c>
      <c r="AJ10" s="163" t="s">
        <v>181</v>
      </c>
      <c r="AK10" s="1071"/>
      <c r="AL10" s="1071"/>
      <c r="AM10" s="163"/>
      <c r="AN10" s="163"/>
      <c r="AO10" s="163" t="s">
        <v>186</v>
      </c>
      <c r="AP10" s="163" t="s">
        <v>185</v>
      </c>
      <c r="AQ10" s="163" t="s">
        <v>186</v>
      </c>
      <c r="AR10" s="163" t="s">
        <v>185</v>
      </c>
      <c r="AS10" s="163" t="s">
        <v>186</v>
      </c>
      <c r="AT10" s="163" t="s">
        <v>185</v>
      </c>
      <c r="AU10" s="163" t="s">
        <v>186</v>
      </c>
      <c r="AV10" s="163" t="s">
        <v>185</v>
      </c>
      <c r="AW10" s="163" t="s">
        <v>186</v>
      </c>
      <c r="AX10" s="163" t="s">
        <v>185</v>
      </c>
      <c r="AY10" s="163" t="s">
        <v>186</v>
      </c>
      <c r="AZ10" s="163" t="s">
        <v>185</v>
      </c>
      <c r="BA10" s="163" t="s">
        <v>186</v>
      </c>
      <c r="BB10" s="163" t="s">
        <v>185</v>
      </c>
      <c r="BC10" s="163" t="s">
        <v>181</v>
      </c>
      <c r="BD10" s="163"/>
      <c r="BE10" s="163"/>
      <c r="BF10" s="1102"/>
      <c r="BG10" s="1102"/>
      <c r="BH10" s="154" t="s">
        <v>186</v>
      </c>
      <c r="BI10" s="154" t="s">
        <v>185</v>
      </c>
      <c r="BJ10" s="154" t="s">
        <v>186</v>
      </c>
      <c r="BK10" s="154" t="s">
        <v>185</v>
      </c>
      <c r="BL10" s="154" t="s">
        <v>186</v>
      </c>
      <c r="BM10" s="154" t="s">
        <v>185</v>
      </c>
      <c r="BN10" s="154" t="s">
        <v>186</v>
      </c>
      <c r="BO10" s="154" t="s">
        <v>185</v>
      </c>
      <c r="BP10" s="154" t="s">
        <v>186</v>
      </c>
      <c r="BQ10" s="154" t="s">
        <v>185</v>
      </c>
      <c r="BR10" s="154" t="s">
        <v>186</v>
      </c>
      <c r="BS10" s="154" t="s">
        <v>185</v>
      </c>
      <c r="BT10" s="154" t="s">
        <v>186</v>
      </c>
      <c r="BU10" s="154" t="s">
        <v>185</v>
      </c>
      <c r="BV10" s="154" t="s">
        <v>181</v>
      </c>
      <c r="BW10" s="1102"/>
      <c r="BX10" s="1102"/>
    </row>
    <row r="11" spans="1:78" ht="18">
      <c r="A11" s="1150" t="s">
        <v>54</v>
      </c>
      <c r="B11" s="1150"/>
      <c r="C11" s="420">
        <v>1320</v>
      </c>
      <c r="D11" s="420">
        <v>1344</v>
      </c>
      <c r="E11" s="420">
        <v>1162</v>
      </c>
      <c r="F11" s="420">
        <v>1148</v>
      </c>
      <c r="G11" s="420">
        <v>1134</v>
      </c>
      <c r="H11" s="420">
        <v>1093</v>
      </c>
      <c r="I11" s="420">
        <v>1141</v>
      </c>
      <c r="J11" s="420">
        <v>1147</v>
      </c>
      <c r="K11" s="420">
        <v>1144</v>
      </c>
      <c r="L11" s="420">
        <v>1110</v>
      </c>
      <c r="M11" s="420">
        <v>969</v>
      </c>
      <c r="N11" s="420">
        <v>861</v>
      </c>
      <c r="O11" s="420">
        <f>SUM(M11,K11,I11,G11,E11,C11)</f>
        <v>6870</v>
      </c>
      <c r="P11" s="420">
        <f>SUM(N11,L11,J11,H11,F11,D11)</f>
        <v>6703</v>
      </c>
      <c r="Q11" s="388">
        <f>SUM(O11:P11)</f>
        <v>13573</v>
      </c>
      <c r="R11" s="1150" t="s">
        <v>449</v>
      </c>
      <c r="S11" s="1150"/>
      <c r="T11" s="1172" t="s">
        <v>54</v>
      </c>
      <c r="U11" s="1172"/>
      <c r="V11" s="131">
        <v>542</v>
      </c>
      <c r="W11" s="131">
        <v>509</v>
      </c>
      <c r="X11" s="131">
        <v>421</v>
      </c>
      <c r="Y11" s="131">
        <v>352</v>
      </c>
      <c r="Z11" s="131">
        <v>386</v>
      </c>
      <c r="AA11" s="131">
        <v>383</v>
      </c>
      <c r="AB11" s="131">
        <v>352</v>
      </c>
      <c r="AC11" s="131">
        <v>455</v>
      </c>
      <c r="AD11" s="131">
        <v>466</v>
      </c>
      <c r="AE11" s="131">
        <v>639</v>
      </c>
      <c r="AF11" s="131">
        <v>259</v>
      </c>
      <c r="AG11" s="131">
        <v>379</v>
      </c>
      <c r="AH11" s="131">
        <f>SUM(AF11,AD11,AB11,Z11,X11,V11)</f>
        <v>2426</v>
      </c>
      <c r="AI11" s="131">
        <f>SUM(AG11,AE11,AC11,AA11,Y11,W11)</f>
        <v>2717</v>
      </c>
      <c r="AJ11" s="132">
        <f>SUM(AH11,AI11)</f>
        <v>5143</v>
      </c>
      <c r="AK11" s="1173" t="s">
        <v>279</v>
      </c>
      <c r="AL11" s="1173"/>
      <c r="AM11" s="168" t="s">
        <v>54</v>
      </c>
      <c r="AN11" s="168"/>
      <c r="AO11" s="142">
        <v>0</v>
      </c>
      <c r="AP11" s="142">
        <v>0</v>
      </c>
      <c r="AQ11" s="142">
        <v>0</v>
      </c>
      <c r="AR11" s="142">
        <v>0</v>
      </c>
      <c r="AS11" s="142">
        <v>0</v>
      </c>
      <c r="AT11" s="142">
        <v>0</v>
      </c>
      <c r="AU11" s="141">
        <v>0</v>
      </c>
      <c r="AV11" s="141">
        <v>0</v>
      </c>
      <c r="AW11" s="141">
        <v>0</v>
      </c>
      <c r="AX11" s="141">
        <v>0</v>
      </c>
      <c r="AY11" s="141">
        <v>0</v>
      </c>
      <c r="AZ11" s="141">
        <v>0</v>
      </c>
      <c r="BA11" s="145">
        <f>SUM(AY11,AW11,AU11,AS11,AQ11,AO11)</f>
        <v>0</v>
      </c>
      <c r="BB11" s="141">
        <f>SUM(AZ11,AX11,AV11,AT11,AR11,AP11)</f>
        <v>0</v>
      </c>
      <c r="BC11" s="132">
        <f>SUM(BA11:BB11)</f>
        <v>0</v>
      </c>
      <c r="BD11" s="164" t="s">
        <v>279</v>
      </c>
      <c r="BE11" s="164"/>
      <c r="BF11" s="1156" t="s">
        <v>54</v>
      </c>
      <c r="BG11" s="1156"/>
      <c r="BH11" s="116"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v>0</v>
      </c>
      <c r="BP11" s="116">
        <v>0</v>
      </c>
      <c r="BQ11" s="116">
        <v>0</v>
      </c>
      <c r="BR11" s="116">
        <v>0</v>
      </c>
      <c r="BS11" s="116">
        <v>0</v>
      </c>
      <c r="BT11" s="116">
        <f t="shared" ref="BT11:BU27" si="0">SUM(BR11,BP11,BN11,BL11,BJ11,BH11)</f>
        <v>0</v>
      </c>
      <c r="BU11" s="116">
        <f t="shared" si="0"/>
        <v>0</v>
      </c>
      <c r="BV11" s="117">
        <f t="shared" ref="BV11:BV29" si="1">SUM(BT11,BU11)</f>
        <v>0</v>
      </c>
      <c r="BW11" s="1155" t="s">
        <v>279</v>
      </c>
      <c r="BX11" s="1155"/>
    </row>
    <row r="12" spans="1:78" ht="18">
      <c r="A12" s="1125" t="s">
        <v>55</v>
      </c>
      <c r="B12" s="1125"/>
      <c r="C12" s="414">
        <v>204</v>
      </c>
      <c r="D12" s="414">
        <v>152</v>
      </c>
      <c r="E12" s="414">
        <v>133</v>
      </c>
      <c r="F12" s="414">
        <v>118</v>
      </c>
      <c r="G12" s="414">
        <v>126</v>
      </c>
      <c r="H12" s="414">
        <v>107</v>
      </c>
      <c r="I12" s="414">
        <v>157</v>
      </c>
      <c r="J12" s="414">
        <v>162</v>
      </c>
      <c r="K12" s="414">
        <v>275</v>
      </c>
      <c r="L12" s="414">
        <v>239</v>
      </c>
      <c r="M12" s="414">
        <v>138</v>
      </c>
      <c r="N12" s="414">
        <v>118</v>
      </c>
      <c r="O12" s="420">
        <f>SUM(M12,K12,I12,G12,E12,C12)</f>
        <v>1033</v>
      </c>
      <c r="P12" s="420">
        <f t="shared" ref="P12:P29" si="2">SUM(N12,L12,J12,H12,F12,D12)</f>
        <v>896</v>
      </c>
      <c r="Q12" s="388">
        <f t="shared" ref="Q12:Q29" si="3">SUM(O12:P12)</f>
        <v>1929</v>
      </c>
      <c r="R12" s="1147" t="s">
        <v>191</v>
      </c>
      <c r="S12" s="1147"/>
      <c r="T12" s="1166" t="s">
        <v>55</v>
      </c>
      <c r="U12" s="1166"/>
      <c r="V12" s="116">
        <v>177</v>
      </c>
      <c r="W12" s="116">
        <v>143</v>
      </c>
      <c r="X12" s="116">
        <v>96</v>
      </c>
      <c r="Y12" s="116">
        <v>104</v>
      </c>
      <c r="Z12" s="116">
        <v>91</v>
      </c>
      <c r="AA12" s="116">
        <v>113</v>
      </c>
      <c r="AB12" s="116">
        <v>139</v>
      </c>
      <c r="AC12" s="116">
        <v>159</v>
      </c>
      <c r="AD12" s="116">
        <v>204</v>
      </c>
      <c r="AE12" s="116">
        <v>269</v>
      </c>
      <c r="AF12" s="116">
        <v>72</v>
      </c>
      <c r="AG12" s="116">
        <v>83</v>
      </c>
      <c r="AH12" s="116">
        <f t="shared" ref="AH12:AI29" si="4">SUM(AF12,AD12,AB12,Z12,X12,V12)</f>
        <v>779</v>
      </c>
      <c r="AI12" s="116">
        <f t="shared" si="4"/>
        <v>871</v>
      </c>
      <c r="AJ12" s="117">
        <f t="shared" ref="AJ12:AJ29" si="5">SUM(AH12,AI12)</f>
        <v>1650</v>
      </c>
      <c r="AK12" s="1167" t="s">
        <v>191</v>
      </c>
      <c r="AL12" s="1167"/>
      <c r="AM12" s="166" t="s">
        <v>55</v>
      </c>
      <c r="AN12" s="166"/>
      <c r="AO12" s="142">
        <v>0</v>
      </c>
      <c r="AP12" s="142">
        <v>0</v>
      </c>
      <c r="AQ12" s="142">
        <v>1</v>
      </c>
      <c r="AR12" s="142">
        <v>1</v>
      </c>
      <c r="AS12" s="142">
        <v>2</v>
      </c>
      <c r="AT12" s="142">
        <v>2</v>
      </c>
      <c r="AU12" s="142">
        <v>1</v>
      </c>
      <c r="AV12" s="142">
        <v>1</v>
      </c>
      <c r="AW12" s="142">
        <v>0</v>
      </c>
      <c r="AX12" s="142">
        <v>0</v>
      </c>
      <c r="AY12" s="142">
        <v>0</v>
      </c>
      <c r="AZ12" s="142">
        <v>0</v>
      </c>
      <c r="BA12" s="146">
        <f>SUM(AY12,AW12,AU12,AS12,AQ12,AO12)</f>
        <v>4</v>
      </c>
      <c r="BB12" s="146">
        <f t="shared" ref="BB12:BC28" si="6">SUM(AZ12,AX12,AV12,AT12,AR12,AP12)</f>
        <v>4</v>
      </c>
      <c r="BC12" s="146">
        <f t="shared" si="6"/>
        <v>8</v>
      </c>
      <c r="BD12" s="181" t="s">
        <v>191</v>
      </c>
      <c r="BE12" s="181"/>
      <c r="BF12" s="1156" t="s">
        <v>55</v>
      </c>
      <c r="BG12" s="1156"/>
      <c r="BH12" s="116">
        <v>0</v>
      </c>
      <c r="BI12" s="116">
        <v>1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v>0</v>
      </c>
      <c r="BP12" s="116">
        <v>0</v>
      </c>
      <c r="BQ12" s="116">
        <v>0</v>
      </c>
      <c r="BR12" s="116">
        <v>0</v>
      </c>
      <c r="BS12" s="116">
        <v>0</v>
      </c>
      <c r="BT12" s="116">
        <f t="shared" si="0"/>
        <v>0</v>
      </c>
      <c r="BU12" s="116">
        <f t="shared" si="0"/>
        <v>1</v>
      </c>
      <c r="BV12" s="117">
        <f t="shared" si="1"/>
        <v>1</v>
      </c>
      <c r="BW12" s="1155" t="s">
        <v>191</v>
      </c>
      <c r="BX12" s="1155"/>
    </row>
    <row r="13" spans="1:78" ht="18">
      <c r="A13" s="1125" t="s">
        <v>56</v>
      </c>
      <c r="B13" s="1125"/>
      <c r="C13" s="414">
        <v>165</v>
      </c>
      <c r="D13" s="414">
        <v>169</v>
      </c>
      <c r="E13" s="414">
        <v>91</v>
      </c>
      <c r="F13" s="414">
        <v>115</v>
      </c>
      <c r="G13" s="414">
        <v>87</v>
      </c>
      <c r="H13" s="414">
        <v>116</v>
      </c>
      <c r="I13" s="414">
        <v>135</v>
      </c>
      <c r="J13" s="414">
        <v>123</v>
      </c>
      <c r="K13" s="414">
        <v>218</v>
      </c>
      <c r="L13" s="414">
        <v>273</v>
      </c>
      <c r="M13" s="414">
        <v>117</v>
      </c>
      <c r="N13" s="414">
        <v>164</v>
      </c>
      <c r="O13" s="420">
        <f t="shared" ref="O13:O29" si="7">SUM(M13,K13,I13,G13,E13,C13)</f>
        <v>813</v>
      </c>
      <c r="P13" s="420">
        <f t="shared" si="2"/>
        <v>960</v>
      </c>
      <c r="Q13" s="388">
        <f t="shared" si="3"/>
        <v>1773</v>
      </c>
      <c r="R13" s="1147" t="s">
        <v>192</v>
      </c>
      <c r="S13" s="1147"/>
      <c r="T13" s="1166" t="s">
        <v>56</v>
      </c>
      <c r="U13" s="1166"/>
      <c r="V13" s="116">
        <v>97</v>
      </c>
      <c r="W13" s="116">
        <v>125</v>
      </c>
      <c r="X13" s="116">
        <v>71</v>
      </c>
      <c r="Y13" s="116">
        <v>84</v>
      </c>
      <c r="Z13" s="116">
        <v>65</v>
      </c>
      <c r="AA13" s="116">
        <v>76</v>
      </c>
      <c r="AB13" s="116">
        <v>98</v>
      </c>
      <c r="AC13" s="116">
        <v>99</v>
      </c>
      <c r="AD13" s="116">
        <v>273</v>
      </c>
      <c r="AE13" s="116">
        <v>242</v>
      </c>
      <c r="AF13" s="116">
        <v>119</v>
      </c>
      <c r="AG13" s="116">
        <v>151</v>
      </c>
      <c r="AH13" s="116">
        <f t="shared" si="4"/>
        <v>723</v>
      </c>
      <c r="AI13" s="116">
        <f t="shared" si="4"/>
        <v>777</v>
      </c>
      <c r="AJ13" s="117">
        <f t="shared" si="5"/>
        <v>1500</v>
      </c>
      <c r="AK13" s="1167" t="s">
        <v>192</v>
      </c>
      <c r="AL13" s="1167"/>
      <c r="AM13" s="166" t="s">
        <v>56</v>
      </c>
      <c r="AN13" s="166"/>
      <c r="AO13" s="142">
        <v>0</v>
      </c>
      <c r="AP13" s="142">
        <v>0</v>
      </c>
      <c r="AQ13" s="142">
        <v>0</v>
      </c>
      <c r="AR13" s="142">
        <v>0</v>
      </c>
      <c r="AS13" s="142">
        <v>0</v>
      </c>
      <c r="AT13" s="142">
        <v>0</v>
      </c>
      <c r="AU13" s="142">
        <v>0</v>
      </c>
      <c r="AV13" s="142">
        <v>0</v>
      </c>
      <c r="AW13" s="142">
        <v>0</v>
      </c>
      <c r="AX13" s="142">
        <v>0</v>
      </c>
      <c r="AY13" s="142">
        <v>0</v>
      </c>
      <c r="AZ13" s="142">
        <v>0</v>
      </c>
      <c r="BA13" s="146">
        <f t="shared" ref="BA13:BC29" si="8">SUM(AY13,AW13,AU13,AS13,AQ13,AO13)</f>
        <v>0</v>
      </c>
      <c r="BB13" s="146">
        <f t="shared" si="6"/>
        <v>0</v>
      </c>
      <c r="BC13" s="146">
        <f t="shared" si="6"/>
        <v>0</v>
      </c>
      <c r="BD13" s="181" t="s">
        <v>192</v>
      </c>
      <c r="BE13" s="181"/>
      <c r="BF13" s="1156" t="s">
        <v>56</v>
      </c>
      <c r="BG13" s="1156"/>
      <c r="BH13" s="116"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v>0</v>
      </c>
      <c r="BP13" s="116">
        <v>0</v>
      </c>
      <c r="BQ13" s="116">
        <v>0</v>
      </c>
      <c r="BR13" s="116">
        <v>0</v>
      </c>
      <c r="BS13" s="116">
        <v>0</v>
      </c>
      <c r="BT13" s="116">
        <f t="shared" si="0"/>
        <v>0</v>
      </c>
      <c r="BU13" s="116">
        <f t="shared" si="0"/>
        <v>0</v>
      </c>
      <c r="BV13" s="117">
        <f t="shared" si="1"/>
        <v>0</v>
      </c>
      <c r="BW13" s="1155" t="s">
        <v>192</v>
      </c>
      <c r="BX13" s="1155"/>
    </row>
    <row r="14" spans="1:78" ht="26.25" customHeight="1">
      <c r="A14" s="1436" t="s">
        <v>364</v>
      </c>
      <c r="B14" s="418" t="s">
        <v>331</v>
      </c>
      <c r="C14" s="414">
        <v>400</v>
      </c>
      <c r="D14" s="414">
        <v>379</v>
      </c>
      <c r="E14" s="414">
        <v>286</v>
      </c>
      <c r="F14" s="414">
        <v>293</v>
      </c>
      <c r="G14" s="414">
        <v>247</v>
      </c>
      <c r="H14" s="414">
        <v>229</v>
      </c>
      <c r="I14" s="414">
        <v>311</v>
      </c>
      <c r="J14" s="414">
        <v>252</v>
      </c>
      <c r="K14" s="414">
        <v>574</v>
      </c>
      <c r="L14" s="414">
        <v>557</v>
      </c>
      <c r="M14" s="414">
        <v>324</v>
      </c>
      <c r="N14" s="414">
        <v>281</v>
      </c>
      <c r="O14" s="420">
        <f t="shared" si="7"/>
        <v>2142</v>
      </c>
      <c r="P14" s="420">
        <f t="shared" si="2"/>
        <v>1991</v>
      </c>
      <c r="Q14" s="388">
        <f t="shared" si="3"/>
        <v>4133</v>
      </c>
      <c r="R14" s="419" t="s">
        <v>453</v>
      </c>
      <c r="S14" s="1148" t="s">
        <v>179</v>
      </c>
      <c r="T14" s="1168" t="s">
        <v>57</v>
      </c>
      <c r="U14" s="166" t="s">
        <v>58</v>
      </c>
      <c r="V14" s="116">
        <v>351</v>
      </c>
      <c r="W14" s="116">
        <v>316</v>
      </c>
      <c r="X14" s="116">
        <v>266</v>
      </c>
      <c r="Y14" s="116">
        <v>227</v>
      </c>
      <c r="Z14" s="116">
        <v>206</v>
      </c>
      <c r="AA14" s="116">
        <v>217</v>
      </c>
      <c r="AB14" s="116">
        <v>319</v>
      </c>
      <c r="AC14" s="116">
        <v>234</v>
      </c>
      <c r="AD14" s="116">
        <v>559</v>
      </c>
      <c r="AE14" s="116">
        <v>515</v>
      </c>
      <c r="AF14" s="116">
        <v>287</v>
      </c>
      <c r="AG14" s="116">
        <v>238</v>
      </c>
      <c r="AH14" s="116">
        <f t="shared" si="4"/>
        <v>1988</v>
      </c>
      <c r="AI14" s="116">
        <f t="shared" si="4"/>
        <v>1747</v>
      </c>
      <c r="AJ14" s="117">
        <f t="shared" si="5"/>
        <v>3735</v>
      </c>
      <c r="AK14" s="181" t="s">
        <v>193</v>
      </c>
      <c r="AL14" s="1169" t="s">
        <v>179</v>
      </c>
      <c r="AM14" s="179" t="s">
        <v>57</v>
      </c>
      <c r="AN14" s="166" t="s">
        <v>58</v>
      </c>
      <c r="AO14" s="142">
        <v>3</v>
      </c>
      <c r="AP14" s="142">
        <v>0</v>
      </c>
      <c r="AQ14" s="142">
        <v>2</v>
      </c>
      <c r="AR14" s="142">
        <v>1</v>
      </c>
      <c r="AS14" s="142">
        <v>0</v>
      </c>
      <c r="AT14" s="142">
        <v>1</v>
      </c>
      <c r="AU14" s="142">
        <v>1</v>
      </c>
      <c r="AV14" s="142">
        <v>1</v>
      </c>
      <c r="AW14" s="142">
        <v>2</v>
      </c>
      <c r="AX14" s="142">
        <v>1</v>
      </c>
      <c r="AY14" s="142">
        <v>1</v>
      </c>
      <c r="AZ14" s="142">
        <v>0</v>
      </c>
      <c r="BA14" s="146">
        <f t="shared" si="8"/>
        <v>9</v>
      </c>
      <c r="BB14" s="146">
        <f t="shared" si="6"/>
        <v>4</v>
      </c>
      <c r="BC14" s="146">
        <f t="shared" si="6"/>
        <v>15</v>
      </c>
      <c r="BD14" s="181" t="s">
        <v>193</v>
      </c>
      <c r="BE14" s="171" t="s">
        <v>179</v>
      </c>
      <c r="BF14" s="1157" t="s">
        <v>57</v>
      </c>
      <c r="BG14" s="158" t="s">
        <v>58</v>
      </c>
      <c r="BH14" s="116">
        <v>0</v>
      </c>
      <c r="BI14" s="116">
        <v>2</v>
      </c>
      <c r="BJ14" s="116">
        <v>0</v>
      </c>
      <c r="BK14" s="116">
        <v>1</v>
      </c>
      <c r="BL14" s="116">
        <v>0</v>
      </c>
      <c r="BM14" s="116">
        <v>0</v>
      </c>
      <c r="BN14" s="116">
        <v>0</v>
      </c>
      <c r="BO14" s="116">
        <v>0</v>
      </c>
      <c r="BP14" s="116">
        <v>0</v>
      </c>
      <c r="BQ14" s="116">
        <v>1</v>
      </c>
      <c r="BR14" s="116">
        <v>0</v>
      </c>
      <c r="BS14" s="116">
        <v>0</v>
      </c>
      <c r="BT14" s="116">
        <f t="shared" si="0"/>
        <v>0</v>
      </c>
      <c r="BU14" s="116">
        <f t="shared" si="0"/>
        <v>4</v>
      </c>
      <c r="BV14" s="117">
        <f t="shared" si="1"/>
        <v>4</v>
      </c>
      <c r="BW14" s="175" t="s">
        <v>193</v>
      </c>
      <c r="BX14" s="1158" t="s">
        <v>179</v>
      </c>
    </row>
    <row r="15" spans="1:78" ht="18">
      <c r="A15" s="1437"/>
      <c r="B15" s="418" t="s">
        <v>333</v>
      </c>
      <c r="C15" s="414">
        <v>1138</v>
      </c>
      <c r="D15" s="414">
        <v>926</v>
      </c>
      <c r="E15" s="414">
        <v>767</v>
      </c>
      <c r="F15" s="414">
        <v>721</v>
      </c>
      <c r="G15" s="414">
        <v>793</v>
      </c>
      <c r="H15" s="414">
        <v>659</v>
      </c>
      <c r="I15" s="414">
        <v>913</v>
      </c>
      <c r="J15" s="414">
        <v>773</v>
      </c>
      <c r="K15" s="414">
        <v>1508</v>
      </c>
      <c r="L15" s="414">
        <v>1313</v>
      </c>
      <c r="M15" s="414">
        <v>607</v>
      </c>
      <c r="N15" s="414">
        <v>606</v>
      </c>
      <c r="O15" s="420">
        <f t="shared" si="7"/>
        <v>5726</v>
      </c>
      <c r="P15" s="420">
        <f t="shared" si="2"/>
        <v>4998</v>
      </c>
      <c r="Q15" s="388">
        <f t="shared" si="3"/>
        <v>10724</v>
      </c>
      <c r="R15" s="419" t="s">
        <v>454</v>
      </c>
      <c r="S15" s="1149"/>
      <c r="T15" s="1168"/>
      <c r="U15" s="166" t="s">
        <v>59</v>
      </c>
      <c r="V15" s="116">
        <v>842</v>
      </c>
      <c r="W15" s="116">
        <v>756</v>
      </c>
      <c r="X15" s="116">
        <v>655</v>
      </c>
      <c r="Y15" s="116">
        <v>605</v>
      </c>
      <c r="Z15" s="116">
        <v>670</v>
      </c>
      <c r="AA15" s="116">
        <v>568</v>
      </c>
      <c r="AB15" s="116">
        <v>786</v>
      </c>
      <c r="AC15" s="116">
        <v>657</v>
      </c>
      <c r="AD15" s="116">
        <v>1429</v>
      </c>
      <c r="AE15" s="116">
        <v>1276</v>
      </c>
      <c r="AF15" s="116">
        <v>528</v>
      </c>
      <c r="AG15" s="116">
        <v>547</v>
      </c>
      <c r="AH15" s="116">
        <f t="shared" si="4"/>
        <v>4910</v>
      </c>
      <c r="AI15" s="116">
        <f t="shared" si="4"/>
        <v>4409</v>
      </c>
      <c r="AJ15" s="117">
        <f t="shared" si="5"/>
        <v>9319</v>
      </c>
      <c r="AK15" s="181" t="s">
        <v>194</v>
      </c>
      <c r="AL15" s="1170"/>
      <c r="AM15" s="179"/>
      <c r="AN15" s="166" t="s">
        <v>59</v>
      </c>
      <c r="AO15" s="142">
        <v>5</v>
      </c>
      <c r="AP15" s="142">
        <v>0</v>
      </c>
      <c r="AQ15" s="142">
        <v>12</v>
      </c>
      <c r="AR15" s="142">
        <v>5</v>
      </c>
      <c r="AS15" s="142">
        <v>7</v>
      </c>
      <c r="AT15" s="142">
        <v>4</v>
      </c>
      <c r="AU15" s="142">
        <v>7</v>
      </c>
      <c r="AV15" s="142">
        <v>10</v>
      </c>
      <c r="AW15" s="142">
        <v>3</v>
      </c>
      <c r="AX15" s="142">
        <v>4</v>
      </c>
      <c r="AY15" s="142">
        <v>6</v>
      </c>
      <c r="AZ15" s="142">
        <v>4</v>
      </c>
      <c r="BA15" s="146">
        <f t="shared" si="8"/>
        <v>40</v>
      </c>
      <c r="BB15" s="146">
        <f t="shared" si="6"/>
        <v>27</v>
      </c>
      <c r="BC15" s="146">
        <f t="shared" si="6"/>
        <v>75</v>
      </c>
      <c r="BD15" s="181" t="s">
        <v>194</v>
      </c>
      <c r="BE15" s="172"/>
      <c r="BF15" s="1157"/>
      <c r="BG15" s="158" t="s">
        <v>59</v>
      </c>
      <c r="BH15" s="116">
        <v>0</v>
      </c>
      <c r="BI15" s="116">
        <v>1</v>
      </c>
      <c r="BJ15" s="116">
        <v>0</v>
      </c>
      <c r="BK15" s="116">
        <v>0</v>
      </c>
      <c r="BL15" s="116">
        <v>0</v>
      </c>
      <c r="BM15" s="116">
        <v>1</v>
      </c>
      <c r="BN15" s="116">
        <v>0</v>
      </c>
      <c r="BO15" s="116">
        <v>1</v>
      </c>
      <c r="BP15" s="116">
        <v>0</v>
      </c>
      <c r="BQ15" s="116">
        <v>5</v>
      </c>
      <c r="BR15" s="116">
        <v>0</v>
      </c>
      <c r="BS15" s="116">
        <v>0</v>
      </c>
      <c r="BT15" s="116">
        <f t="shared" si="0"/>
        <v>0</v>
      </c>
      <c r="BU15" s="116">
        <f t="shared" si="0"/>
        <v>8</v>
      </c>
      <c r="BV15" s="117">
        <f t="shared" si="1"/>
        <v>8</v>
      </c>
      <c r="BW15" s="175" t="s">
        <v>194</v>
      </c>
      <c r="BX15" s="1159"/>
    </row>
    <row r="16" spans="1:78" ht="18">
      <c r="A16" s="1437"/>
      <c r="B16" s="418" t="s">
        <v>332</v>
      </c>
      <c r="C16" s="414">
        <v>636</v>
      </c>
      <c r="D16" s="414">
        <v>428</v>
      </c>
      <c r="E16" s="414">
        <v>422</v>
      </c>
      <c r="F16" s="414">
        <v>245</v>
      </c>
      <c r="G16" s="414">
        <v>401</v>
      </c>
      <c r="H16" s="414">
        <v>249</v>
      </c>
      <c r="I16" s="414">
        <v>491</v>
      </c>
      <c r="J16" s="414">
        <v>409</v>
      </c>
      <c r="K16" s="414">
        <v>973</v>
      </c>
      <c r="L16" s="414">
        <v>759</v>
      </c>
      <c r="M16" s="414">
        <v>243</v>
      </c>
      <c r="N16" s="414">
        <v>330</v>
      </c>
      <c r="O16" s="420">
        <f t="shared" si="7"/>
        <v>3166</v>
      </c>
      <c r="P16" s="420">
        <f t="shared" si="2"/>
        <v>2420</v>
      </c>
      <c r="Q16" s="388">
        <f t="shared" si="3"/>
        <v>5586</v>
      </c>
      <c r="R16" s="419" t="s">
        <v>455</v>
      </c>
      <c r="S16" s="1149"/>
      <c r="T16" s="1168"/>
      <c r="U16" s="166" t="s">
        <v>60</v>
      </c>
      <c r="V16" s="116">
        <v>496</v>
      </c>
      <c r="W16" s="116">
        <v>412</v>
      </c>
      <c r="X16" s="116">
        <v>277</v>
      </c>
      <c r="Y16" s="116">
        <v>336</v>
      </c>
      <c r="Z16" s="116">
        <v>281</v>
      </c>
      <c r="AA16" s="116">
        <v>498</v>
      </c>
      <c r="AB16" s="116">
        <v>311</v>
      </c>
      <c r="AC16" s="116">
        <v>508</v>
      </c>
      <c r="AD16" s="116">
        <v>776</v>
      </c>
      <c r="AE16" s="118">
        <v>925</v>
      </c>
      <c r="AF16" s="118">
        <v>203</v>
      </c>
      <c r="AG16" s="116">
        <v>361</v>
      </c>
      <c r="AH16" s="116">
        <f t="shared" si="4"/>
        <v>2344</v>
      </c>
      <c r="AI16" s="116">
        <f t="shared" si="4"/>
        <v>3040</v>
      </c>
      <c r="AJ16" s="117">
        <f t="shared" si="5"/>
        <v>5384</v>
      </c>
      <c r="AK16" s="181" t="s">
        <v>195</v>
      </c>
      <c r="AL16" s="1170"/>
      <c r="AM16" s="179"/>
      <c r="AN16" s="166" t="s">
        <v>60</v>
      </c>
      <c r="AO16" s="142">
        <v>0</v>
      </c>
      <c r="AP16" s="142">
        <v>0</v>
      </c>
      <c r="AQ16" s="142">
        <v>0</v>
      </c>
      <c r="AR16" s="142">
        <v>0</v>
      </c>
      <c r="AS16" s="142">
        <v>0</v>
      </c>
      <c r="AT16" s="142">
        <v>0</v>
      </c>
      <c r="AU16" s="142">
        <v>0</v>
      </c>
      <c r="AV16" s="142">
        <v>0</v>
      </c>
      <c r="AW16" s="142">
        <v>0</v>
      </c>
      <c r="AX16" s="143">
        <v>0</v>
      </c>
      <c r="AY16" s="143">
        <v>0</v>
      </c>
      <c r="AZ16" s="142">
        <v>0</v>
      </c>
      <c r="BA16" s="146">
        <f t="shared" si="8"/>
        <v>0</v>
      </c>
      <c r="BB16" s="146">
        <f t="shared" si="6"/>
        <v>0</v>
      </c>
      <c r="BC16" s="146">
        <f t="shared" si="6"/>
        <v>0</v>
      </c>
      <c r="BD16" s="181" t="s">
        <v>195</v>
      </c>
      <c r="BE16" s="172"/>
      <c r="BF16" s="1157"/>
      <c r="BG16" s="158" t="s">
        <v>60</v>
      </c>
      <c r="BH16" s="116">
        <v>2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v>0</v>
      </c>
      <c r="BP16" s="116">
        <v>0</v>
      </c>
      <c r="BQ16" s="118">
        <v>0</v>
      </c>
      <c r="BR16" s="118">
        <v>0</v>
      </c>
      <c r="BS16" s="116">
        <v>0</v>
      </c>
      <c r="BT16" s="116">
        <f t="shared" si="0"/>
        <v>2</v>
      </c>
      <c r="BU16" s="116">
        <f t="shared" si="0"/>
        <v>0</v>
      </c>
      <c r="BV16" s="117">
        <f t="shared" si="1"/>
        <v>2</v>
      </c>
      <c r="BW16" s="175" t="s">
        <v>195</v>
      </c>
      <c r="BX16" s="1159"/>
    </row>
    <row r="17" spans="1:76" ht="18">
      <c r="A17" s="1437"/>
      <c r="B17" s="418" t="s">
        <v>334</v>
      </c>
      <c r="C17" s="414">
        <v>307</v>
      </c>
      <c r="D17" s="414">
        <v>238</v>
      </c>
      <c r="E17" s="414">
        <v>229</v>
      </c>
      <c r="F17" s="414">
        <v>168</v>
      </c>
      <c r="G17" s="414">
        <v>225</v>
      </c>
      <c r="H17" s="414">
        <v>193</v>
      </c>
      <c r="I17" s="414">
        <v>247</v>
      </c>
      <c r="J17" s="414">
        <v>216</v>
      </c>
      <c r="K17" s="414">
        <v>390</v>
      </c>
      <c r="L17" s="414">
        <v>346</v>
      </c>
      <c r="M17" s="414">
        <v>146</v>
      </c>
      <c r="N17" s="414">
        <v>165</v>
      </c>
      <c r="O17" s="420">
        <f t="shared" si="7"/>
        <v>1544</v>
      </c>
      <c r="P17" s="420">
        <f t="shared" si="2"/>
        <v>1326</v>
      </c>
      <c r="Q17" s="388">
        <f t="shared" si="3"/>
        <v>2870</v>
      </c>
      <c r="R17" s="419" t="s">
        <v>456</v>
      </c>
      <c r="S17" s="1149"/>
      <c r="T17" s="1168"/>
      <c r="U17" s="166"/>
      <c r="V17" s="116">
        <v>237</v>
      </c>
      <c r="W17" s="116">
        <v>218</v>
      </c>
      <c r="X17" s="116">
        <v>189</v>
      </c>
      <c r="Y17" s="116">
        <v>163</v>
      </c>
      <c r="Z17" s="116">
        <v>174</v>
      </c>
      <c r="AA17" s="116">
        <v>177</v>
      </c>
      <c r="AB17" s="116">
        <v>234</v>
      </c>
      <c r="AC17" s="116">
        <v>235</v>
      </c>
      <c r="AD17" s="116">
        <v>378</v>
      </c>
      <c r="AE17" s="116">
        <v>453</v>
      </c>
      <c r="AF17" s="116">
        <v>114</v>
      </c>
      <c r="AG17" s="116">
        <v>180</v>
      </c>
      <c r="AH17" s="116">
        <f t="shared" si="4"/>
        <v>1326</v>
      </c>
      <c r="AI17" s="116">
        <f t="shared" si="4"/>
        <v>1426</v>
      </c>
      <c r="AJ17" s="117">
        <f t="shared" si="5"/>
        <v>2752</v>
      </c>
      <c r="AK17" s="181" t="s">
        <v>196</v>
      </c>
      <c r="AL17" s="1170"/>
      <c r="AM17" s="179"/>
      <c r="AN17" s="166" t="s">
        <v>61</v>
      </c>
      <c r="AO17" s="142">
        <v>5</v>
      </c>
      <c r="AP17" s="142">
        <v>3</v>
      </c>
      <c r="AQ17" s="142">
        <v>6</v>
      </c>
      <c r="AR17" s="142">
        <v>2</v>
      </c>
      <c r="AS17" s="142">
        <v>1</v>
      </c>
      <c r="AT17" s="142">
        <v>3</v>
      </c>
      <c r="AU17" s="142">
        <v>3</v>
      </c>
      <c r="AV17" s="142">
        <v>1</v>
      </c>
      <c r="AW17" s="142">
        <v>3</v>
      </c>
      <c r="AX17" s="142">
        <v>1</v>
      </c>
      <c r="AY17" s="142">
        <v>2</v>
      </c>
      <c r="AZ17" s="142">
        <v>2</v>
      </c>
      <c r="BA17" s="146">
        <f t="shared" si="8"/>
        <v>20</v>
      </c>
      <c r="BB17" s="146">
        <f t="shared" si="6"/>
        <v>12</v>
      </c>
      <c r="BC17" s="146">
        <f t="shared" si="6"/>
        <v>35</v>
      </c>
      <c r="BD17" s="181" t="s">
        <v>196</v>
      </c>
      <c r="BE17" s="172"/>
      <c r="BF17" s="1157"/>
      <c r="BG17" s="158" t="s">
        <v>61</v>
      </c>
      <c r="BH17" s="116"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v>0</v>
      </c>
      <c r="BP17" s="116">
        <v>0</v>
      </c>
      <c r="BQ17" s="116">
        <v>0</v>
      </c>
      <c r="BR17" s="116">
        <v>0</v>
      </c>
      <c r="BS17" s="116">
        <v>0</v>
      </c>
      <c r="BT17" s="116">
        <f t="shared" si="0"/>
        <v>0</v>
      </c>
      <c r="BU17" s="116">
        <f t="shared" si="0"/>
        <v>0</v>
      </c>
      <c r="BV17" s="117">
        <f t="shared" si="1"/>
        <v>0</v>
      </c>
      <c r="BW17" s="175" t="s">
        <v>196</v>
      </c>
      <c r="BX17" s="1159"/>
    </row>
    <row r="18" spans="1:76" ht="18">
      <c r="A18" s="1437"/>
      <c r="B18" s="418" t="s">
        <v>336</v>
      </c>
      <c r="C18" s="414">
        <v>616</v>
      </c>
      <c r="D18" s="414">
        <v>482</v>
      </c>
      <c r="E18" s="414">
        <v>457</v>
      </c>
      <c r="F18" s="414">
        <v>375</v>
      </c>
      <c r="G18" s="414">
        <v>529</v>
      </c>
      <c r="H18" s="414">
        <v>416</v>
      </c>
      <c r="I18" s="414">
        <v>606</v>
      </c>
      <c r="J18" s="414">
        <v>475</v>
      </c>
      <c r="K18" s="414">
        <v>891</v>
      </c>
      <c r="L18" s="414">
        <v>817</v>
      </c>
      <c r="M18" s="414">
        <v>517</v>
      </c>
      <c r="N18" s="414">
        <v>555</v>
      </c>
      <c r="O18" s="420">
        <f t="shared" si="7"/>
        <v>3616</v>
      </c>
      <c r="P18" s="420">
        <f t="shared" si="2"/>
        <v>3120</v>
      </c>
      <c r="Q18" s="388">
        <f t="shared" si="3"/>
        <v>6736</v>
      </c>
      <c r="R18" s="419" t="s">
        <v>457</v>
      </c>
      <c r="S18" s="1149"/>
      <c r="T18" s="1168"/>
      <c r="U18" s="166" t="s">
        <v>62</v>
      </c>
      <c r="V18" s="116">
        <v>481</v>
      </c>
      <c r="W18" s="116">
        <v>487</v>
      </c>
      <c r="X18" s="116">
        <v>380</v>
      </c>
      <c r="Y18" s="116">
        <v>390</v>
      </c>
      <c r="Z18" s="116">
        <v>329</v>
      </c>
      <c r="AA18" s="116">
        <v>422</v>
      </c>
      <c r="AB18" s="116">
        <v>410</v>
      </c>
      <c r="AC18" s="116">
        <v>502</v>
      </c>
      <c r="AD18" s="116">
        <v>670</v>
      </c>
      <c r="AE18" s="116">
        <v>742</v>
      </c>
      <c r="AF18" s="116">
        <v>328</v>
      </c>
      <c r="AG18" s="116">
        <v>380</v>
      </c>
      <c r="AH18" s="116">
        <f t="shared" si="4"/>
        <v>2598</v>
      </c>
      <c r="AI18" s="116">
        <f t="shared" si="4"/>
        <v>2923</v>
      </c>
      <c r="AJ18" s="117">
        <f t="shared" si="5"/>
        <v>5521</v>
      </c>
      <c r="AK18" s="181" t="s">
        <v>197</v>
      </c>
      <c r="AL18" s="1170"/>
      <c r="AM18" s="179"/>
      <c r="AN18" s="166" t="s">
        <v>62</v>
      </c>
      <c r="AO18" s="142">
        <v>7</v>
      </c>
      <c r="AP18" s="142">
        <v>1</v>
      </c>
      <c r="AQ18" s="142">
        <v>4</v>
      </c>
      <c r="AR18" s="142">
        <v>3</v>
      </c>
      <c r="AS18" s="142">
        <v>1</v>
      </c>
      <c r="AT18" s="142">
        <v>0</v>
      </c>
      <c r="AU18" s="142">
        <v>3</v>
      </c>
      <c r="AV18" s="142">
        <v>0</v>
      </c>
      <c r="AW18" s="142">
        <v>0</v>
      </c>
      <c r="AX18" s="142">
        <v>1</v>
      </c>
      <c r="AY18" s="142">
        <v>2</v>
      </c>
      <c r="AZ18" s="142">
        <v>1</v>
      </c>
      <c r="BA18" s="146">
        <f t="shared" si="8"/>
        <v>17</v>
      </c>
      <c r="BB18" s="146">
        <f t="shared" si="6"/>
        <v>6</v>
      </c>
      <c r="BC18" s="146">
        <f t="shared" si="6"/>
        <v>27</v>
      </c>
      <c r="BD18" s="181" t="s">
        <v>197</v>
      </c>
      <c r="BE18" s="172"/>
      <c r="BF18" s="1157"/>
      <c r="BG18" s="158" t="s">
        <v>62</v>
      </c>
      <c r="BH18" s="116">
        <v>1</v>
      </c>
      <c r="BI18" s="116">
        <v>0</v>
      </c>
      <c r="BJ18" s="116">
        <v>1</v>
      </c>
      <c r="BK18" s="116">
        <v>0</v>
      </c>
      <c r="BL18" s="116">
        <v>0</v>
      </c>
      <c r="BM18" s="116">
        <v>0</v>
      </c>
      <c r="BN18" s="116">
        <v>0</v>
      </c>
      <c r="BO18" s="116">
        <v>0</v>
      </c>
      <c r="BP18" s="116">
        <v>3</v>
      </c>
      <c r="BQ18" s="116">
        <v>0</v>
      </c>
      <c r="BR18" s="116">
        <v>0</v>
      </c>
      <c r="BS18" s="116">
        <v>0</v>
      </c>
      <c r="BT18" s="116">
        <f t="shared" si="0"/>
        <v>5</v>
      </c>
      <c r="BU18" s="116">
        <f t="shared" si="0"/>
        <v>0</v>
      </c>
      <c r="BV18" s="117">
        <f t="shared" si="1"/>
        <v>5</v>
      </c>
      <c r="BW18" s="175" t="s">
        <v>197</v>
      </c>
      <c r="BX18" s="1159"/>
    </row>
    <row r="19" spans="1:76" ht="18">
      <c r="A19" s="1447"/>
      <c r="B19" s="418" t="s">
        <v>335</v>
      </c>
      <c r="C19" s="414">
        <v>283</v>
      </c>
      <c r="D19" s="414">
        <v>271</v>
      </c>
      <c r="E19" s="414">
        <v>253</v>
      </c>
      <c r="F19" s="414">
        <v>206</v>
      </c>
      <c r="G19" s="414">
        <v>250</v>
      </c>
      <c r="H19" s="414">
        <v>219</v>
      </c>
      <c r="I19" s="414">
        <v>336</v>
      </c>
      <c r="J19" s="414">
        <v>217</v>
      </c>
      <c r="K19" s="414">
        <v>524</v>
      </c>
      <c r="L19" s="414">
        <v>417</v>
      </c>
      <c r="M19" s="414">
        <v>344</v>
      </c>
      <c r="N19" s="414">
        <v>265</v>
      </c>
      <c r="O19" s="420">
        <f t="shared" si="7"/>
        <v>1990</v>
      </c>
      <c r="P19" s="420">
        <f t="shared" si="2"/>
        <v>1595</v>
      </c>
      <c r="Q19" s="388">
        <f t="shared" si="3"/>
        <v>3585</v>
      </c>
      <c r="R19" s="419" t="s">
        <v>458</v>
      </c>
      <c r="S19" s="1149"/>
      <c r="T19" s="1168"/>
      <c r="U19" s="166" t="s">
        <v>63</v>
      </c>
      <c r="V19" s="116">
        <v>290</v>
      </c>
      <c r="W19" s="116">
        <v>199</v>
      </c>
      <c r="X19" s="116">
        <v>218</v>
      </c>
      <c r="Y19" s="116">
        <v>179</v>
      </c>
      <c r="Z19" s="116">
        <v>211</v>
      </c>
      <c r="AA19" s="116">
        <v>164</v>
      </c>
      <c r="AB19" s="116">
        <v>280</v>
      </c>
      <c r="AC19" s="116">
        <v>180</v>
      </c>
      <c r="AD19" s="116">
        <v>490</v>
      </c>
      <c r="AE19" s="116">
        <v>393</v>
      </c>
      <c r="AF19" s="116">
        <v>158</v>
      </c>
      <c r="AG19" s="116">
        <v>172</v>
      </c>
      <c r="AH19" s="116">
        <f t="shared" si="4"/>
        <v>1647</v>
      </c>
      <c r="AI19" s="116">
        <f t="shared" si="4"/>
        <v>1287</v>
      </c>
      <c r="AJ19" s="117">
        <f t="shared" si="5"/>
        <v>2934</v>
      </c>
      <c r="AK19" s="181" t="s">
        <v>198</v>
      </c>
      <c r="AL19" s="1171"/>
      <c r="AM19" s="179"/>
      <c r="AN19" s="166" t="s">
        <v>63</v>
      </c>
      <c r="AO19" s="142">
        <v>1</v>
      </c>
      <c r="AP19" s="142">
        <v>0</v>
      </c>
      <c r="AQ19" s="142">
        <v>1</v>
      </c>
      <c r="AR19" s="142">
        <v>2</v>
      </c>
      <c r="AS19" s="142">
        <v>1</v>
      </c>
      <c r="AT19" s="142">
        <v>1</v>
      </c>
      <c r="AU19" s="142">
        <v>1</v>
      </c>
      <c r="AV19" s="142">
        <v>1</v>
      </c>
      <c r="AW19" s="142">
        <v>2</v>
      </c>
      <c r="AX19" s="142">
        <v>1</v>
      </c>
      <c r="AY19" s="142">
        <v>0</v>
      </c>
      <c r="AZ19" s="142">
        <v>0</v>
      </c>
      <c r="BA19" s="146">
        <f t="shared" si="8"/>
        <v>6</v>
      </c>
      <c r="BB19" s="146">
        <f t="shared" si="6"/>
        <v>5</v>
      </c>
      <c r="BC19" s="146">
        <f t="shared" si="6"/>
        <v>11</v>
      </c>
      <c r="BD19" s="181" t="s">
        <v>198</v>
      </c>
      <c r="BE19" s="173"/>
      <c r="BF19" s="1157"/>
      <c r="BG19" s="158" t="s">
        <v>63</v>
      </c>
      <c r="BH19" s="116"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1</v>
      </c>
      <c r="BN19" s="116">
        <v>0</v>
      </c>
      <c r="BO19" s="116">
        <v>1</v>
      </c>
      <c r="BP19" s="116">
        <v>0</v>
      </c>
      <c r="BQ19" s="116">
        <v>2</v>
      </c>
      <c r="BR19" s="116">
        <v>0</v>
      </c>
      <c r="BS19" s="116">
        <v>1</v>
      </c>
      <c r="BT19" s="116">
        <f t="shared" si="0"/>
        <v>0</v>
      </c>
      <c r="BU19" s="116">
        <f t="shared" si="0"/>
        <v>5</v>
      </c>
      <c r="BV19" s="117">
        <f t="shared" si="1"/>
        <v>5</v>
      </c>
      <c r="BW19" s="175" t="s">
        <v>198</v>
      </c>
      <c r="BX19" s="1160"/>
    </row>
    <row r="20" spans="1:76" ht="18">
      <c r="A20" s="393" t="s">
        <v>64</v>
      </c>
      <c r="B20" s="393"/>
      <c r="C20" s="414">
        <v>743</v>
      </c>
      <c r="D20" s="414">
        <v>556</v>
      </c>
      <c r="E20" s="414">
        <v>595</v>
      </c>
      <c r="F20" s="414">
        <v>365</v>
      </c>
      <c r="G20" s="414">
        <v>532</v>
      </c>
      <c r="H20" s="414">
        <v>307</v>
      </c>
      <c r="I20" s="414">
        <v>480</v>
      </c>
      <c r="J20" s="414">
        <v>319</v>
      </c>
      <c r="K20" s="414">
        <v>512</v>
      </c>
      <c r="L20" s="414">
        <v>367</v>
      </c>
      <c r="M20" s="414">
        <v>359</v>
      </c>
      <c r="N20" s="414">
        <v>245</v>
      </c>
      <c r="O20" s="420">
        <f t="shared" si="7"/>
        <v>3221</v>
      </c>
      <c r="P20" s="420">
        <f t="shared" si="2"/>
        <v>2159</v>
      </c>
      <c r="Q20" s="388">
        <f t="shared" si="3"/>
        <v>5380</v>
      </c>
      <c r="R20" s="1147" t="s">
        <v>367</v>
      </c>
      <c r="S20" s="1147"/>
      <c r="T20" s="319"/>
      <c r="U20" s="313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7"/>
      <c r="AK20" s="315"/>
      <c r="AL20" s="316"/>
      <c r="AM20" s="91"/>
      <c r="AN20" s="313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6"/>
      <c r="BB20" s="146"/>
      <c r="BC20" s="146"/>
      <c r="BD20" s="315"/>
      <c r="BE20" s="316"/>
      <c r="BF20" s="106"/>
      <c r="BG20" s="312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7"/>
      <c r="BW20" s="314"/>
      <c r="BX20" s="317"/>
    </row>
    <row r="21" spans="1:76" ht="18">
      <c r="A21" s="1125" t="s">
        <v>65</v>
      </c>
      <c r="B21" s="1125"/>
      <c r="C21" s="414">
        <v>1342</v>
      </c>
      <c r="D21" s="414">
        <v>1237</v>
      </c>
      <c r="E21" s="414">
        <v>1281</v>
      </c>
      <c r="F21" s="414">
        <v>1176</v>
      </c>
      <c r="G21" s="414">
        <v>1320</v>
      </c>
      <c r="H21" s="414">
        <v>1380</v>
      </c>
      <c r="I21" s="414">
        <v>1509</v>
      </c>
      <c r="J21" s="414">
        <v>1813</v>
      </c>
      <c r="K21" s="414">
        <v>2032</v>
      </c>
      <c r="L21" s="414">
        <v>2671</v>
      </c>
      <c r="M21" s="414">
        <v>734</v>
      </c>
      <c r="N21" s="414">
        <v>906</v>
      </c>
      <c r="O21" s="420">
        <f t="shared" si="7"/>
        <v>8218</v>
      </c>
      <c r="P21" s="420">
        <f t="shared" si="2"/>
        <v>9183</v>
      </c>
      <c r="Q21" s="388">
        <f t="shared" si="3"/>
        <v>17401</v>
      </c>
      <c r="R21" s="1147" t="s">
        <v>199</v>
      </c>
      <c r="S21" s="1147"/>
      <c r="T21" s="1166" t="s">
        <v>65</v>
      </c>
      <c r="U21" s="1166"/>
      <c r="V21" s="116">
        <v>1320</v>
      </c>
      <c r="W21" s="116">
        <v>1508</v>
      </c>
      <c r="X21" s="116">
        <v>1324</v>
      </c>
      <c r="Y21" s="116">
        <v>1422</v>
      </c>
      <c r="Z21" s="116">
        <v>1249</v>
      </c>
      <c r="AA21" s="116">
        <v>1521</v>
      </c>
      <c r="AB21" s="116">
        <v>1390</v>
      </c>
      <c r="AC21" s="116">
        <v>1949</v>
      </c>
      <c r="AD21" s="116">
        <v>2038</v>
      </c>
      <c r="AE21" s="116">
        <v>2840</v>
      </c>
      <c r="AF21" s="116">
        <v>742</v>
      </c>
      <c r="AG21" s="116">
        <v>1091</v>
      </c>
      <c r="AH21" s="116">
        <f t="shared" si="4"/>
        <v>8063</v>
      </c>
      <c r="AI21" s="116">
        <f t="shared" si="4"/>
        <v>10331</v>
      </c>
      <c r="AJ21" s="117">
        <f t="shared" si="5"/>
        <v>18394</v>
      </c>
      <c r="AK21" s="1167" t="s">
        <v>199</v>
      </c>
      <c r="AL21" s="1167"/>
      <c r="AM21" s="166" t="s">
        <v>65</v>
      </c>
      <c r="AN21" s="166"/>
      <c r="AO21" s="142">
        <v>0</v>
      </c>
      <c r="AP21" s="142">
        <v>0</v>
      </c>
      <c r="AQ21" s="142">
        <v>0</v>
      </c>
      <c r="AR21" s="142">
        <v>0</v>
      </c>
      <c r="AS21" s="142">
        <v>0</v>
      </c>
      <c r="AT21" s="142">
        <v>0</v>
      </c>
      <c r="AU21" s="142">
        <v>0</v>
      </c>
      <c r="AV21" s="142">
        <v>0</v>
      </c>
      <c r="AW21" s="142">
        <v>0</v>
      </c>
      <c r="AX21" s="142">
        <v>0</v>
      </c>
      <c r="AY21" s="142">
        <v>0</v>
      </c>
      <c r="AZ21" s="142">
        <v>0</v>
      </c>
      <c r="BA21" s="146">
        <f t="shared" si="8"/>
        <v>0</v>
      </c>
      <c r="BB21" s="146">
        <f t="shared" si="6"/>
        <v>0</v>
      </c>
      <c r="BC21" s="146">
        <f t="shared" si="6"/>
        <v>0</v>
      </c>
      <c r="BD21" s="181" t="s">
        <v>199</v>
      </c>
      <c r="BE21" s="181"/>
      <c r="BF21" s="1156" t="s">
        <v>65</v>
      </c>
      <c r="BG21" s="1156"/>
      <c r="BH21" s="116">
        <v>0</v>
      </c>
      <c r="BI21" s="116">
        <v>0</v>
      </c>
      <c r="BJ21" s="116">
        <v>0</v>
      </c>
      <c r="BK21" s="116">
        <v>2</v>
      </c>
      <c r="BL21" s="116">
        <v>0</v>
      </c>
      <c r="BM21" s="116">
        <v>0</v>
      </c>
      <c r="BN21" s="116">
        <v>0</v>
      </c>
      <c r="BO21" s="116">
        <v>0</v>
      </c>
      <c r="BP21" s="116">
        <v>0</v>
      </c>
      <c r="BQ21" s="116">
        <v>12</v>
      </c>
      <c r="BR21" s="116">
        <v>0</v>
      </c>
      <c r="BS21" s="116">
        <v>1</v>
      </c>
      <c r="BT21" s="116">
        <f t="shared" si="0"/>
        <v>0</v>
      </c>
      <c r="BU21" s="116">
        <f t="shared" si="0"/>
        <v>15</v>
      </c>
      <c r="BV21" s="117">
        <f t="shared" si="1"/>
        <v>15</v>
      </c>
      <c r="BW21" s="1155" t="s">
        <v>199</v>
      </c>
      <c r="BX21" s="1155"/>
    </row>
    <row r="22" spans="1:76" ht="18">
      <c r="A22" s="1125" t="s">
        <v>66</v>
      </c>
      <c r="B22" s="1125"/>
      <c r="C22" s="414">
        <v>552</v>
      </c>
      <c r="D22" s="414">
        <v>465</v>
      </c>
      <c r="E22" s="414">
        <v>388</v>
      </c>
      <c r="F22" s="414">
        <v>392</v>
      </c>
      <c r="G22" s="414">
        <v>414</v>
      </c>
      <c r="H22" s="414">
        <v>408</v>
      </c>
      <c r="I22" s="414">
        <v>541</v>
      </c>
      <c r="J22" s="414">
        <v>629</v>
      </c>
      <c r="K22" s="414">
        <v>951</v>
      </c>
      <c r="L22" s="414">
        <v>1274</v>
      </c>
      <c r="M22" s="414">
        <v>553</v>
      </c>
      <c r="N22" s="414">
        <v>723</v>
      </c>
      <c r="O22" s="420">
        <f t="shared" si="7"/>
        <v>3399</v>
      </c>
      <c r="P22" s="420">
        <f t="shared" si="2"/>
        <v>3891</v>
      </c>
      <c r="Q22" s="388">
        <f t="shared" si="3"/>
        <v>7290</v>
      </c>
      <c r="R22" s="1147" t="s">
        <v>200</v>
      </c>
      <c r="S22" s="1147"/>
      <c r="T22" s="1166" t="s">
        <v>66</v>
      </c>
      <c r="U22" s="1166"/>
      <c r="V22" s="116">
        <v>484</v>
      </c>
      <c r="W22" s="116">
        <v>455</v>
      </c>
      <c r="X22" s="116">
        <v>281</v>
      </c>
      <c r="Y22" s="116">
        <v>315</v>
      </c>
      <c r="Z22" s="116">
        <v>302</v>
      </c>
      <c r="AA22" s="116">
        <v>332</v>
      </c>
      <c r="AB22" s="116">
        <v>418</v>
      </c>
      <c r="AC22" s="116">
        <v>586</v>
      </c>
      <c r="AD22" s="116">
        <v>827</v>
      </c>
      <c r="AE22" s="116">
        <v>1171</v>
      </c>
      <c r="AF22" s="116">
        <v>520</v>
      </c>
      <c r="AG22" s="116">
        <v>584</v>
      </c>
      <c r="AH22" s="116">
        <f t="shared" si="4"/>
        <v>2832</v>
      </c>
      <c r="AI22" s="116">
        <f t="shared" si="4"/>
        <v>3443</v>
      </c>
      <c r="AJ22" s="117">
        <f t="shared" si="5"/>
        <v>6275</v>
      </c>
      <c r="AK22" s="1167" t="s">
        <v>200</v>
      </c>
      <c r="AL22" s="1167"/>
      <c r="AM22" s="166" t="s">
        <v>66</v>
      </c>
      <c r="AN22" s="166"/>
      <c r="AO22" s="142">
        <v>8</v>
      </c>
      <c r="AP22" s="142">
        <v>2</v>
      </c>
      <c r="AQ22" s="142">
        <v>2</v>
      </c>
      <c r="AR22" s="142">
        <v>0</v>
      </c>
      <c r="AS22" s="142">
        <v>3</v>
      </c>
      <c r="AT22" s="142">
        <v>3</v>
      </c>
      <c r="AU22" s="142">
        <v>5</v>
      </c>
      <c r="AV22" s="142">
        <v>0</v>
      </c>
      <c r="AW22" s="142">
        <v>4</v>
      </c>
      <c r="AX22" s="142">
        <v>3</v>
      </c>
      <c r="AY22" s="142">
        <v>6</v>
      </c>
      <c r="AZ22" s="142">
        <v>0</v>
      </c>
      <c r="BA22" s="146">
        <f t="shared" si="8"/>
        <v>28</v>
      </c>
      <c r="BB22" s="146">
        <f t="shared" si="6"/>
        <v>8</v>
      </c>
      <c r="BC22" s="146">
        <f t="shared" si="6"/>
        <v>48</v>
      </c>
      <c r="BD22" s="181" t="s">
        <v>200</v>
      </c>
      <c r="BE22" s="181"/>
      <c r="BF22" s="1156" t="s">
        <v>66</v>
      </c>
      <c r="BG22" s="1156"/>
      <c r="BH22" s="116">
        <v>0</v>
      </c>
      <c r="BI22" s="116">
        <v>1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v>0</v>
      </c>
      <c r="BP22" s="116">
        <v>0</v>
      </c>
      <c r="BQ22" s="116">
        <v>0</v>
      </c>
      <c r="BR22" s="116">
        <v>0</v>
      </c>
      <c r="BS22" s="116">
        <v>0</v>
      </c>
      <c r="BT22" s="116">
        <f t="shared" si="0"/>
        <v>0</v>
      </c>
      <c r="BU22" s="116">
        <f t="shared" si="0"/>
        <v>1</v>
      </c>
      <c r="BV22" s="117">
        <f t="shared" si="1"/>
        <v>1</v>
      </c>
      <c r="BW22" s="1155" t="s">
        <v>200</v>
      </c>
      <c r="BX22" s="1155"/>
    </row>
    <row r="23" spans="1:76" ht="18">
      <c r="A23" s="1125" t="s">
        <v>67</v>
      </c>
      <c r="B23" s="1125"/>
      <c r="C23" s="414">
        <v>721</v>
      </c>
      <c r="D23" s="414">
        <v>551</v>
      </c>
      <c r="E23" s="414">
        <v>441</v>
      </c>
      <c r="F23" s="414">
        <v>312</v>
      </c>
      <c r="G23" s="414">
        <v>410</v>
      </c>
      <c r="H23" s="414">
        <v>372</v>
      </c>
      <c r="I23" s="414">
        <v>584</v>
      </c>
      <c r="J23" s="414">
        <v>506</v>
      </c>
      <c r="K23" s="414">
        <v>953</v>
      </c>
      <c r="L23" s="414">
        <v>940</v>
      </c>
      <c r="M23" s="414">
        <v>754</v>
      </c>
      <c r="N23" s="414">
        <v>721</v>
      </c>
      <c r="O23" s="420">
        <f t="shared" si="7"/>
        <v>3863</v>
      </c>
      <c r="P23" s="420">
        <f t="shared" si="2"/>
        <v>3402</v>
      </c>
      <c r="Q23" s="388">
        <f t="shared" si="3"/>
        <v>7265</v>
      </c>
      <c r="R23" s="1147" t="s">
        <v>450</v>
      </c>
      <c r="S23" s="1147"/>
      <c r="T23" s="1166" t="s">
        <v>67</v>
      </c>
      <c r="U23" s="1166"/>
      <c r="V23" s="116">
        <v>753</v>
      </c>
      <c r="W23" s="116">
        <v>496</v>
      </c>
      <c r="X23" s="116">
        <v>389</v>
      </c>
      <c r="Y23" s="116">
        <v>331</v>
      </c>
      <c r="Z23" s="116">
        <v>405</v>
      </c>
      <c r="AA23" s="116">
        <v>331</v>
      </c>
      <c r="AB23" s="116">
        <v>556</v>
      </c>
      <c r="AC23" s="116">
        <v>519</v>
      </c>
      <c r="AD23" s="116">
        <v>876</v>
      </c>
      <c r="AE23" s="116">
        <v>967</v>
      </c>
      <c r="AF23" s="116">
        <v>618</v>
      </c>
      <c r="AG23" s="116">
        <v>658</v>
      </c>
      <c r="AH23" s="116">
        <f t="shared" si="4"/>
        <v>3597</v>
      </c>
      <c r="AI23" s="116">
        <f t="shared" si="4"/>
        <v>3302</v>
      </c>
      <c r="AJ23" s="117">
        <f t="shared" si="5"/>
        <v>6899</v>
      </c>
      <c r="AK23" s="1167" t="s">
        <v>201</v>
      </c>
      <c r="AL23" s="1167"/>
      <c r="AM23" s="166" t="s">
        <v>67</v>
      </c>
      <c r="AN23" s="166"/>
      <c r="AO23" s="142">
        <v>7</v>
      </c>
      <c r="AP23" s="142">
        <v>1</v>
      </c>
      <c r="AQ23" s="142">
        <v>3</v>
      </c>
      <c r="AR23" s="142">
        <v>0</v>
      </c>
      <c r="AS23" s="142">
        <v>3</v>
      </c>
      <c r="AT23" s="142">
        <v>0</v>
      </c>
      <c r="AU23" s="142">
        <v>4</v>
      </c>
      <c r="AV23" s="142">
        <v>2</v>
      </c>
      <c r="AW23" s="142">
        <v>8</v>
      </c>
      <c r="AX23" s="142">
        <v>1</v>
      </c>
      <c r="AY23" s="142">
        <v>10</v>
      </c>
      <c r="AZ23" s="142">
        <v>3</v>
      </c>
      <c r="BA23" s="146">
        <f t="shared" si="8"/>
        <v>35</v>
      </c>
      <c r="BB23" s="146">
        <f t="shared" si="6"/>
        <v>7</v>
      </c>
      <c r="BC23" s="146">
        <f t="shared" si="6"/>
        <v>63</v>
      </c>
      <c r="BD23" s="181" t="s">
        <v>201</v>
      </c>
      <c r="BE23" s="181"/>
      <c r="BF23" s="1156" t="s">
        <v>67</v>
      </c>
      <c r="BG23" s="1156"/>
      <c r="BH23" s="116">
        <v>0</v>
      </c>
      <c r="BI23" s="116">
        <v>1</v>
      </c>
      <c r="BJ23" s="116">
        <v>0</v>
      </c>
      <c r="BK23" s="116">
        <v>1</v>
      </c>
      <c r="BL23" s="116">
        <v>0</v>
      </c>
      <c r="BM23" s="116">
        <v>0</v>
      </c>
      <c r="BN23" s="116">
        <v>0</v>
      </c>
      <c r="BO23" s="116">
        <v>1</v>
      </c>
      <c r="BP23" s="116">
        <v>0</v>
      </c>
      <c r="BQ23" s="116">
        <v>1</v>
      </c>
      <c r="BR23" s="116">
        <v>0</v>
      </c>
      <c r="BS23" s="116">
        <v>0</v>
      </c>
      <c r="BT23" s="116">
        <f t="shared" si="0"/>
        <v>0</v>
      </c>
      <c r="BU23" s="116">
        <f t="shared" si="0"/>
        <v>4</v>
      </c>
      <c r="BV23" s="117">
        <f t="shared" si="1"/>
        <v>4</v>
      </c>
      <c r="BW23" s="1155" t="s">
        <v>201</v>
      </c>
      <c r="BX23" s="1155"/>
    </row>
    <row r="24" spans="1:76" ht="18">
      <c r="A24" s="1125" t="s">
        <v>137</v>
      </c>
      <c r="B24" s="1125"/>
      <c r="C24" s="414">
        <v>425</v>
      </c>
      <c r="D24" s="414">
        <v>337</v>
      </c>
      <c r="E24" s="414">
        <v>277</v>
      </c>
      <c r="F24" s="414">
        <v>205</v>
      </c>
      <c r="G24" s="414">
        <v>273</v>
      </c>
      <c r="H24" s="414">
        <v>213</v>
      </c>
      <c r="I24" s="414">
        <v>371</v>
      </c>
      <c r="J24" s="414">
        <v>332</v>
      </c>
      <c r="K24" s="414">
        <v>624</v>
      </c>
      <c r="L24" s="414">
        <v>576</v>
      </c>
      <c r="M24" s="414">
        <v>164</v>
      </c>
      <c r="N24" s="414">
        <v>173</v>
      </c>
      <c r="O24" s="420">
        <f t="shared" si="7"/>
        <v>2134</v>
      </c>
      <c r="P24" s="420">
        <f t="shared" si="2"/>
        <v>1836</v>
      </c>
      <c r="Q24" s="388">
        <f t="shared" si="3"/>
        <v>3970</v>
      </c>
      <c r="R24" s="1147" t="s">
        <v>451</v>
      </c>
      <c r="S24" s="1147"/>
      <c r="T24" s="1166" t="s">
        <v>137</v>
      </c>
      <c r="U24" s="1166"/>
      <c r="V24" s="116">
        <v>716</v>
      </c>
      <c r="W24" s="116">
        <v>523</v>
      </c>
      <c r="X24" s="116">
        <v>436</v>
      </c>
      <c r="Y24" s="116">
        <v>393</v>
      </c>
      <c r="Z24" s="116">
        <v>505</v>
      </c>
      <c r="AA24" s="116">
        <v>448</v>
      </c>
      <c r="AB24" s="116">
        <v>511</v>
      </c>
      <c r="AC24" s="116">
        <v>498</v>
      </c>
      <c r="AD24" s="116">
        <v>820</v>
      </c>
      <c r="AE24" s="116">
        <v>884</v>
      </c>
      <c r="AF24" s="116">
        <v>360</v>
      </c>
      <c r="AG24" s="116">
        <v>327</v>
      </c>
      <c r="AH24" s="116">
        <f t="shared" si="4"/>
        <v>3348</v>
      </c>
      <c r="AI24" s="116">
        <f t="shared" si="4"/>
        <v>3073</v>
      </c>
      <c r="AJ24" s="117">
        <f t="shared" si="5"/>
        <v>6421</v>
      </c>
      <c r="AK24" s="1167" t="s">
        <v>202</v>
      </c>
      <c r="AL24" s="1167"/>
      <c r="AM24" s="166" t="s">
        <v>137</v>
      </c>
      <c r="AN24" s="166"/>
      <c r="AO24" s="142">
        <v>0</v>
      </c>
      <c r="AP24" s="142">
        <v>0</v>
      </c>
      <c r="AQ24" s="142">
        <v>0</v>
      </c>
      <c r="AR24" s="142">
        <v>0</v>
      </c>
      <c r="AS24" s="142">
        <v>0</v>
      </c>
      <c r="AT24" s="142">
        <v>0</v>
      </c>
      <c r="AU24" s="142">
        <v>0</v>
      </c>
      <c r="AV24" s="142">
        <v>0</v>
      </c>
      <c r="AW24" s="142">
        <v>0</v>
      </c>
      <c r="AX24" s="142">
        <v>0</v>
      </c>
      <c r="AY24" s="142">
        <v>0</v>
      </c>
      <c r="AZ24" s="142">
        <v>0</v>
      </c>
      <c r="BA24" s="146">
        <f t="shared" si="8"/>
        <v>0</v>
      </c>
      <c r="BB24" s="146">
        <f t="shared" si="6"/>
        <v>0</v>
      </c>
      <c r="BC24" s="146">
        <f t="shared" si="6"/>
        <v>0</v>
      </c>
      <c r="BD24" s="181" t="s">
        <v>202</v>
      </c>
      <c r="BE24" s="181"/>
      <c r="BF24" s="1156" t="s">
        <v>137</v>
      </c>
      <c r="BG24" s="1156"/>
      <c r="BH24" s="116">
        <v>2</v>
      </c>
      <c r="BI24" s="116">
        <v>0</v>
      </c>
      <c r="BJ24" s="116">
        <v>1</v>
      </c>
      <c r="BK24" s="116">
        <v>0</v>
      </c>
      <c r="BL24" s="116">
        <v>2</v>
      </c>
      <c r="BM24" s="116">
        <v>0</v>
      </c>
      <c r="BN24" s="116">
        <v>1</v>
      </c>
      <c r="BO24" s="116">
        <v>0</v>
      </c>
      <c r="BP24" s="116">
        <v>1</v>
      </c>
      <c r="BQ24" s="116">
        <v>0</v>
      </c>
      <c r="BR24" s="116">
        <v>0</v>
      </c>
      <c r="BS24" s="116">
        <v>0</v>
      </c>
      <c r="BT24" s="116">
        <f t="shared" si="0"/>
        <v>7</v>
      </c>
      <c r="BU24" s="116">
        <f t="shared" si="0"/>
        <v>0</v>
      </c>
      <c r="BV24" s="117">
        <f t="shared" si="1"/>
        <v>7</v>
      </c>
      <c r="BW24" s="1155" t="s">
        <v>202</v>
      </c>
      <c r="BX24" s="1155"/>
    </row>
    <row r="25" spans="1:76" ht="18">
      <c r="A25" s="1125" t="s">
        <v>69</v>
      </c>
      <c r="B25" s="1125"/>
      <c r="C25" s="414">
        <v>323</v>
      </c>
      <c r="D25" s="414">
        <v>221</v>
      </c>
      <c r="E25" s="414">
        <v>174</v>
      </c>
      <c r="F25" s="414">
        <v>157</v>
      </c>
      <c r="G25" s="414">
        <v>209</v>
      </c>
      <c r="H25" s="414">
        <v>203</v>
      </c>
      <c r="I25" s="414">
        <v>288</v>
      </c>
      <c r="J25" s="414">
        <v>311</v>
      </c>
      <c r="K25" s="414">
        <v>578</v>
      </c>
      <c r="L25" s="414">
        <v>690</v>
      </c>
      <c r="M25" s="414">
        <v>228</v>
      </c>
      <c r="N25" s="414">
        <v>312</v>
      </c>
      <c r="O25" s="420">
        <f t="shared" si="7"/>
        <v>1800</v>
      </c>
      <c r="P25" s="420">
        <f t="shared" si="2"/>
        <v>1894</v>
      </c>
      <c r="Q25" s="388">
        <f t="shared" si="3"/>
        <v>3694</v>
      </c>
      <c r="R25" s="1147" t="s">
        <v>452</v>
      </c>
      <c r="S25" s="1147"/>
      <c r="T25" s="1166" t="s">
        <v>69</v>
      </c>
      <c r="U25" s="1166"/>
      <c r="V25" s="116">
        <v>319</v>
      </c>
      <c r="W25" s="116">
        <v>194</v>
      </c>
      <c r="X25" s="116">
        <v>199</v>
      </c>
      <c r="Y25" s="116">
        <v>132</v>
      </c>
      <c r="Z25" s="116">
        <v>208</v>
      </c>
      <c r="AA25" s="116">
        <v>148</v>
      </c>
      <c r="AB25" s="116">
        <v>311</v>
      </c>
      <c r="AC25" s="116">
        <v>278</v>
      </c>
      <c r="AD25" s="116">
        <v>548</v>
      </c>
      <c r="AE25" s="116">
        <v>570</v>
      </c>
      <c r="AF25" s="116">
        <v>223</v>
      </c>
      <c r="AG25" s="116">
        <v>323</v>
      </c>
      <c r="AH25" s="116">
        <f t="shared" si="4"/>
        <v>1808</v>
      </c>
      <c r="AI25" s="116">
        <f t="shared" si="4"/>
        <v>1645</v>
      </c>
      <c r="AJ25" s="117">
        <f t="shared" si="5"/>
        <v>3453</v>
      </c>
      <c r="AK25" s="1167" t="s">
        <v>203</v>
      </c>
      <c r="AL25" s="1167"/>
      <c r="AM25" s="166" t="s">
        <v>69</v>
      </c>
      <c r="AN25" s="166"/>
      <c r="AO25" s="142">
        <v>1</v>
      </c>
      <c r="AP25" s="142">
        <v>0</v>
      </c>
      <c r="AQ25" s="142">
        <v>1</v>
      </c>
      <c r="AR25" s="142">
        <v>2</v>
      </c>
      <c r="AS25" s="142">
        <v>0</v>
      </c>
      <c r="AT25" s="142">
        <v>1</v>
      </c>
      <c r="AU25" s="142">
        <v>1</v>
      </c>
      <c r="AV25" s="142">
        <v>0</v>
      </c>
      <c r="AW25" s="142">
        <v>2</v>
      </c>
      <c r="AX25" s="142">
        <v>1</v>
      </c>
      <c r="AY25" s="142">
        <v>5</v>
      </c>
      <c r="AZ25" s="142">
        <v>1</v>
      </c>
      <c r="BA25" s="146">
        <f t="shared" si="8"/>
        <v>10</v>
      </c>
      <c r="BB25" s="146">
        <f t="shared" si="6"/>
        <v>5</v>
      </c>
      <c r="BC25" s="146">
        <f t="shared" si="6"/>
        <v>19</v>
      </c>
      <c r="BD25" s="181" t="s">
        <v>203</v>
      </c>
      <c r="BE25" s="181"/>
      <c r="BF25" s="1156" t="s">
        <v>69</v>
      </c>
      <c r="BG25" s="1156"/>
      <c r="BH25" s="116">
        <v>0</v>
      </c>
      <c r="BI25" s="116">
        <v>1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v>0</v>
      </c>
      <c r="BP25" s="116">
        <v>0</v>
      </c>
      <c r="BQ25" s="116">
        <v>0</v>
      </c>
      <c r="BR25" s="116">
        <v>0</v>
      </c>
      <c r="BS25" s="116">
        <v>0</v>
      </c>
      <c r="BT25" s="116">
        <f t="shared" si="0"/>
        <v>0</v>
      </c>
      <c r="BU25" s="116">
        <f t="shared" si="0"/>
        <v>1</v>
      </c>
      <c r="BV25" s="117">
        <f t="shared" si="1"/>
        <v>1</v>
      </c>
      <c r="BW25" s="1155" t="s">
        <v>203</v>
      </c>
      <c r="BX25" s="1155"/>
    </row>
    <row r="26" spans="1:76" ht="18">
      <c r="A26" s="1125" t="s">
        <v>70</v>
      </c>
      <c r="B26" s="1125"/>
      <c r="C26" s="414">
        <v>569</v>
      </c>
      <c r="D26" s="414">
        <v>560</v>
      </c>
      <c r="E26" s="414">
        <v>342</v>
      </c>
      <c r="F26" s="414">
        <v>301</v>
      </c>
      <c r="G26" s="414">
        <v>363</v>
      </c>
      <c r="H26" s="414">
        <v>391</v>
      </c>
      <c r="I26" s="414">
        <v>521</v>
      </c>
      <c r="J26" s="414">
        <v>599</v>
      </c>
      <c r="K26" s="414">
        <v>1011</v>
      </c>
      <c r="L26" s="414">
        <v>1248</v>
      </c>
      <c r="M26" s="414">
        <v>428</v>
      </c>
      <c r="N26" s="414">
        <v>485</v>
      </c>
      <c r="O26" s="420">
        <f t="shared" si="7"/>
        <v>3234</v>
      </c>
      <c r="P26" s="420">
        <f t="shared" si="2"/>
        <v>3584</v>
      </c>
      <c r="Q26" s="388">
        <f t="shared" si="3"/>
        <v>6818</v>
      </c>
      <c r="R26" s="1147" t="s">
        <v>204</v>
      </c>
      <c r="S26" s="1147"/>
      <c r="T26" s="1166" t="s">
        <v>70</v>
      </c>
      <c r="U26" s="1166"/>
      <c r="V26" s="116">
        <v>475</v>
      </c>
      <c r="W26" s="116">
        <v>500</v>
      </c>
      <c r="X26" s="116">
        <v>294</v>
      </c>
      <c r="Y26" s="116">
        <v>325</v>
      </c>
      <c r="Z26" s="116">
        <v>340</v>
      </c>
      <c r="AA26" s="116">
        <v>387</v>
      </c>
      <c r="AB26" s="116">
        <v>444</v>
      </c>
      <c r="AC26" s="116">
        <v>581</v>
      </c>
      <c r="AD26" s="116">
        <v>955</v>
      </c>
      <c r="AE26" s="116">
        <v>1106</v>
      </c>
      <c r="AF26" s="116">
        <v>400</v>
      </c>
      <c r="AG26" s="116">
        <v>518</v>
      </c>
      <c r="AH26" s="116">
        <f t="shared" si="4"/>
        <v>2908</v>
      </c>
      <c r="AI26" s="116">
        <f t="shared" si="4"/>
        <v>3417</v>
      </c>
      <c r="AJ26" s="117">
        <f t="shared" si="5"/>
        <v>6325</v>
      </c>
      <c r="AK26" s="1167" t="s">
        <v>204</v>
      </c>
      <c r="AL26" s="1167"/>
      <c r="AM26" s="166" t="s">
        <v>70</v>
      </c>
      <c r="AN26" s="166"/>
      <c r="AO26" s="142">
        <v>0</v>
      </c>
      <c r="AP26" s="142">
        <v>0</v>
      </c>
      <c r="AQ26" s="142">
        <v>0</v>
      </c>
      <c r="AR26" s="142">
        <v>0</v>
      </c>
      <c r="AS26" s="142">
        <v>0</v>
      </c>
      <c r="AT26" s="142">
        <v>0</v>
      </c>
      <c r="AU26" s="142">
        <v>1</v>
      </c>
      <c r="AV26" s="142">
        <v>0</v>
      </c>
      <c r="AW26" s="142">
        <v>0</v>
      </c>
      <c r="AX26" s="142">
        <v>0</v>
      </c>
      <c r="AY26" s="142">
        <v>0</v>
      </c>
      <c r="AZ26" s="142">
        <v>0</v>
      </c>
      <c r="BA26" s="146">
        <f t="shared" si="8"/>
        <v>1</v>
      </c>
      <c r="BB26" s="146">
        <f t="shared" si="6"/>
        <v>0</v>
      </c>
      <c r="BC26" s="146">
        <f t="shared" si="6"/>
        <v>2</v>
      </c>
      <c r="BD26" s="181" t="s">
        <v>204</v>
      </c>
      <c r="BE26" s="181"/>
      <c r="BF26" s="1156" t="s">
        <v>70</v>
      </c>
      <c r="BG26" s="1156"/>
      <c r="BH26" s="116">
        <v>0</v>
      </c>
      <c r="BI26" s="116">
        <v>0</v>
      </c>
      <c r="BJ26" s="116">
        <v>0</v>
      </c>
      <c r="BK26" s="116">
        <v>0</v>
      </c>
      <c r="BL26" s="116">
        <v>1</v>
      </c>
      <c r="BM26" s="116">
        <v>0</v>
      </c>
      <c r="BN26" s="116">
        <v>0</v>
      </c>
      <c r="BO26" s="116">
        <v>0</v>
      </c>
      <c r="BP26" s="116">
        <v>0</v>
      </c>
      <c r="BQ26" s="116">
        <v>0</v>
      </c>
      <c r="BR26" s="116">
        <v>0</v>
      </c>
      <c r="BS26" s="116">
        <v>0</v>
      </c>
      <c r="BT26" s="116">
        <f t="shared" si="0"/>
        <v>1</v>
      </c>
      <c r="BU26" s="116">
        <f t="shared" si="0"/>
        <v>0</v>
      </c>
      <c r="BV26" s="117">
        <f t="shared" si="1"/>
        <v>1</v>
      </c>
      <c r="BW26" s="1155" t="s">
        <v>204</v>
      </c>
      <c r="BX26" s="1155"/>
    </row>
    <row r="27" spans="1:76" ht="18">
      <c r="A27" s="1125" t="s">
        <v>71</v>
      </c>
      <c r="B27" s="1125"/>
      <c r="C27" s="414">
        <v>736</v>
      </c>
      <c r="D27" s="414">
        <v>612</v>
      </c>
      <c r="E27" s="414">
        <v>427</v>
      </c>
      <c r="F27" s="414">
        <v>408</v>
      </c>
      <c r="G27" s="414">
        <v>437</v>
      </c>
      <c r="H27" s="414">
        <v>405</v>
      </c>
      <c r="I27" s="414">
        <v>556</v>
      </c>
      <c r="J27" s="414">
        <v>589</v>
      </c>
      <c r="K27" s="414">
        <v>985</v>
      </c>
      <c r="L27" s="414">
        <v>1168</v>
      </c>
      <c r="M27" s="414">
        <v>442</v>
      </c>
      <c r="N27" s="414">
        <v>598</v>
      </c>
      <c r="O27" s="420">
        <f t="shared" si="7"/>
        <v>3583</v>
      </c>
      <c r="P27" s="420">
        <f t="shared" si="2"/>
        <v>3780</v>
      </c>
      <c r="Q27" s="388">
        <f t="shared" si="3"/>
        <v>7363</v>
      </c>
      <c r="R27" s="1147" t="s">
        <v>205</v>
      </c>
      <c r="S27" s="1147"/>
      <c r="T27" s="1166" t="s">
        <v>71</v>
      </c>
      <c r="U27" s="1166"/>
      <c r="V27" s="116">
        <v>807</v>
      </c>
      <c r="W27" s="116">
        <v>711</v>
      </c>
      <c r="X27" s="116">
        <v>538</v>
      </c>
      <c r="Y27" s="116">
        <v>575</v>
      </c>
      <c r="Z27" s="116">
        <v>527</v>
      </c>
      <c r="AA27" s="116">
        <v>631</v>
      </c>
      <c r="AB27" s="116">
        <v>562</v>
      </c>
      <c r="AC27" s="116">
        <v>764</v>
      </c>
      <c r="AD27" s="116">
        <v>1136</v>
      </c>
      <c r="AE27" s="116">
        <v>1418</v>
      </c>
      <c r="AF27" s="116">
        <v>439</v>
      </c>
      <c r="AG27" s="116">
        <v>719</v>
      </c>
      <c r="AH27" s="116">
        <f t="shared" si="4"/>
        <v>4009</v>
      </c>
      <c r="AI27" s="116">
        <f t="shared" si="4"/>
        <v>4818</v>
      </c>
      <c r="AJ27" s="117">
        <f t="shared" si="5"/>
        <v>8827</v>
      </c>
      <c r="AK27" s="1167" t="s">
        <v>205</v>
      </c>
      <c r="AL27" s="1167"/>
      <c r="AM27" s="166" t="s">
        <v>71</v>
      </c>
      <c r="AN27" s="166"/>
      <c r="AO27" s="142">
        <v>6</v>
      </c>
      <c r="AP27" s="142">
        <v>2</v>
      </c>
      <c r="AQ27" s="142">
        <v>4</v>
      </c>
      <c r="AR27" s="142">
        <v>1</v>
      </c>
      <c r="AS27" s="142">
        <v>3</v>
      </c>
      <c r="AT27" s="142">
        <v>1</v>
      </c>
      <c r="AU27" s="142">
        <v>3</v>
      </c>
      <c r="AV27" s="142">
        <v>0</v>
      </c>
      <c r="AW27" s="142">
        <v>6</v>
      </c>
      <c r="AX27" s="142">
        <v>1</v>
      </c>
      <c r="AY27" s="142">
        <v>5</v>
      </c>
      <c r="AZ27" s="142">
        <v>0</v>
      </c>
      <c r="BA27" s="146">
        <f t="shared" si="8"/>
        <v>27</v>
      </c>
      <c r="BB27" s="146">
        <f t="shared" si="6"/>
        <v>5</v>
      </c>
      <c r="BC27" s="146">
        <f t="shared" si="6"/>
        <v>48</v>
      </c>
      <c r="BD27" s="181" t="s">
        <v>205</v>
      </c>
      <c r="BE27" s="181"/>
      <c r="BF27" s="1156" t="s">
        <v>71</v>
      </c>
      <c r="BG27" s="1156"/>
      <c r="BH27" s="116"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v>0</v>
      </c>
      <c r="BP27" s="116">
        <v>0</v>
      </c>
      <c r="BQ27" s="116">
        <v>0</v>
      </c>
      <c r="BR27" s="116">
        <v>0</v>
      </c>
      <c r="BS27" s="116">
        <v>0</v>
      </c>
      <c r="BT27" s="116">
        <f t="shared" si="0"/>
        <v>0</v>
      </c>
      <c r="BU27" s="116">
        <f t="shared" si="0"/>
        <v>0</v>
      </c>
      <c r="BV27" s="117">
        <f t="shared" si="1"/>
        <v>0</v>
      </c>
      <c r="BW27" s="1155" t="s">
        <v>205</v>
      </c>
      <c r="BX27" s="1155"/>
    </row>
    <row r="28" spans="1:76" ht="18">
      <c r="A28" s="1125" t="s">
        <v>72</v>
      </c>
      <c r="B28" s="1125"/>
      <c r="C28" s="414">
        <v>502</v>
      </c>
      <c r="D28" s="414">
        <v>937</v>
      </c>
      <c r="E28" s="414">
        <v>230</v>
      </c>
      <c r="F28" s="414">
        <v>462</v>
      </c>
      <c r="G28" s="414">
        <v>229</v>
      </c>
      <c r="H28" s="414">
        <v>487</v>
      </c>
      <c r="I28" s="414">
        <v>280</v>
      </c>
      <c r="J28" s="414">
        <v>603</v>
      </c>
      <c r="K28" s="414">
        <v>451</v>
      </c>
      <c r="L28" s="414">
        <v>954</v>
      </c>
      <c r="M28" s="414">
        <v>256</v>
      </c>
      <c r="N28" s="414">
        <v>452</v>
      </c>
      <c r="O28" s="420">
        <f t="shared" si="7"/>
        <v>1948</v>
      </c>
      <c r="P28" s="420">
        <f t="shared" si="2"/>
        <v>3895</v>
      </c>
      <c r="Q28" s="388">
        <f t="shared" si="3"/>
        <v>5843</v>
      </c>
      <c r="R28" s="1147" t="s">
        <v>206</v>
      </c>
      <c r="S28" s="1147"/>
      <c r="T28" s="1166" t="s">
        <v>72</v>
      </c>
      <c r="U28" s="1166"/>
      <c r="V28" s="116">
        <v>500</v>
      </c>
      <c r="W28" s="116">
        <v>935</v>
      </c>
      <c r="X28" s="116">
        <v>228</v>
      </c>
      <c r="Y28" s="116">
        <v>462</v>
      </c>
      <c r="Z28" s="116">
        <v>229</v>
      </c>
      <c r="AA28" s="116">
        <v>487</v>
      </c>
      <c r="AB28" s="116">
        <v>280</v>
      </c>
      <c r="AC28" s="116">
        <v>603</v>
      </c>
      <c r="AD28" s="116">
        <v>450</v>
      </c>
      <c r="AE28" s="116">
        <v>953</v>
      </c>
      <c r="AF28" s="116">
        <v>256</v>
      </c>
      <c r="AG28" s="116">
        <v>452</v>
      </c>
      <c r="AH28" s="116">
        <f t="shared" si="4"/>
        <v>1943</v>
      </c>
      <c r="AI28" s="116">
        <f t="shared" si="4"/>
        <v>3892</v>
      </c>
      <c r="AJ28" s="117">
        <f t="shared" si="5"/>
        <v>5835</v>
      </c>
      <c r="AK28" s="1167" t="s">
        <v>206</v>
      </c>
      <c r="AL28" s="1167"/>
      <c r="AM28" s="1166" t="s">
        <v>72</v>
      </c>
      <c r="AN28" s="1166"/>
      <c r="AO28" s="142">
        <v>0</v>
      </c>
      <c r="AP28" s="142">
        <v>0</v>
      </c>
      <c r="AQ28" s="142">
        <v>0</v>
      </c>
      <c r="AR28" s="142">
        <v>2</v>
      </c>
      <c r="AS28" s="142">
        <v>1</v>
      </c>
      <c r="AT28" s="142">
        <v>0</v>
      </c>
      <c r="AU28" s="142">
        <v>1</v>
      </c>
      <c r="AV28" s="142">
        <v>0</v>
      </c>
      <c r="AW28" s="142">
        <v>1</v>
      </c>
      <c r="AX28" s="142">
        <v>0</v>
      </c>
      <c r="AY28" s="142">
        <v>0</v>
      </c>
      <c r="AZ28" s="142">
        <v>0</v>
      </c>
      <c r="BA28" s="146">
        <f t="shared" si="8"/>
        <v>3</v>
      </c>
      <c r="BB28" s="146">
        <f t="shared" si="6"/>
        <v>2</v>
      </c>
      <c r="BC28" s="146">
        <f t="shared" si="6"/>
        <v>6</v>
      </c>
      <c r="BD28" s="1167" t="s">
        <v>206</v>
      </c>
      <c r="BE28" s="1167"/>
      <c r="BF28" s="1156" t="s">
        <v>72</v>
      </c>
      <c r="BG28" s="1156"/>
      <c r="BH28" s="116"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v>0</v>
      </c>
      <c r="BP28" s="116">
        <v>0</v>
      </c>
      <c r="BQ28" s="116">
        <v>0</v>
      </c>
      <c r="BR28" s="116">
        <v>0</v>
      </c>
      <c r="BS28" s="116">
        <v>0</v>
      </c>
      <c r="BT28" s="116">
        <f t="shared" ref="BT28:BU30" si="9">SUM(BR28,BP28,BN28,BL28,BJ28,BH28)</f>
        <v>0</v>
      </c>
      <c r="BU28" s="116">
        <f t="shared" si="9"/>
        <v>0</v>
      </c>
      <c r="BV28" s="117">
        <f t="shared" si="1"/>
        <v>0</v>
      </c>
      <c r="BW28" s="1155" t="s">
        <v>206</v>
      </c>
      <c r="BX28" s="1155"/>
    </row>
    <row r="29" spans="1:76" ht="18">
      <c r="A29" s="1143" t="s">
        <v>73</v>
      </c>
      <c r="B29" s="1143"/>
      <c r="C29" s="421">
        <v>1095</v>
      </c>
      <c r="D29" s="421">
        <v>973</v>
      </c>
      <c r="E29" s="421">
        <v>720</v>
      </c>
      <c r="F29" s="421">
        <v>702</v>
      </c>
      <c r="G29" s="421">
        <v>759</v>
      </c>
      <c r="H29" s="421">
        <v>742</v>
      </c>
      <c r="I29" s="421">
        <v>880</v>
      </c>
      <c r="J29" s="421">
        <v>767</v>
      </c>
      <c r="K29" s="421">
        <v>1658</v>
      </c>
      <c r="L29" s="421">
        <v>1507</v>
      </c>
      <c r="M29" s="421">
        <v>639</v>
      </c>
      <c r="N29" s="421">
        <v>675</v>
      </c>
      <c r="O29" s="421">
        <f t="shared" si="7"/>
        <v>5751</v>
      </c>
      <c r="P29" s="421">
        <f t="shared" si="2"/>
        <v>5366</v>
      </c>
      <c r="Q29" s="422">
        <f t="shared" si="3"/>
        <v>11117</v>
      </c>
      <c r="R29" s="1144" t="s">
        <v>382</v>
      </c>
      <c r="S29" s="1144"/>
      <c r="T29" s="1163" t="s">
        <v>73</v>
      </c>
      <c r="U29" s="1163"/>
      <c r="V29" s="133">
        <v>984</v>
      </c>
      <c r="W29" s="133">
        <v>784</v>
      </c>
      <c r="X29" s="133">
        <v>607</v>
      </c>
      <c r="Y29" s="133">
        <v>448</v>
      </c>
      <c r="Z29" s="133">
        <v>615</v>
      </c>
      <c r="AA29" s="133">
        <v>490</v>
      </c>
      <c r="AB29" s="133">
        <v>793</v>
      </c>
      <c r="AC29" s="133">
        <v>657</v>
      </c>
      <c r="AD29" s="133">
        <v>1667</v>
      </c>
      <c r="AE29" s="133">
        <v>1357</v>
      </c>
      <c r="AF29" s="133">
        <v>538</v>
      </c>
      <c r="AG29" s="133">
        <v>576</v>
      </c>
      <c r="AH29" s="133">
        <f t="shared" si="4"/>
        <v>5204</v>
      </c>
      <c r="AI29" s="133">
        <f t="shared" si="4"/>
        <v>4312</v>
      </c>
      <c r="AJ29" s="134">
        <f t="shared" si="5"/>
        <v>9516</v>
      </c>
      <c r="AK29" s="1164" t="s">
        <v>207</v>
      </c>
      <c r="AL29" s="1164"/>
      <c r="AM29" s="1163" t="s">
        <v>73</v>
      </c>
      <c r="AN29" s="1163"/>
      <c r="AO29" s="142">
        <v>0</v>
      </c>
      <c r="AP29" s="142">
        <v>0</v>
      </c>
      <c r="AQ29" s="142">
        <v>0</v>
      </c>
      <c r="AR29" s="142">
        <v>0</v>
      </c>
      <c r="AS29" s="142">
        <v>0</v>
      </c>
      <c r="AT29" s="142">
        <v>0</v>
      </c>
      <c r="AU29" s="144">
        <v>0</v>
      </c>
      <c r="AV29" s="144">
        <v>0</v>
      </c>
      <c r="AW29" s="144">
        <v>0</v>
      </c>
      <c r="AX29" s="144">
        <v>0</v>
      </c>
      <c r="AY29" s="144">
        <v>0</v>
      </c>
      <c r="AZ29" s="144">
        <v>0</v>
      </c>
      <c r="BA29" s="146">
        <f t="shared" si="8"/>
        <v>0</v>
      </c>
      <c r="BB29" s="146">
        <f t="shared" si="8"/>
        <v>0</v>
      </c>
      <c r="BC29" s="146">
        <f t="shared" si="8"/>
        <v>0</v>
      </c>
      <c r="BD29" s="1164" t="s">
        <v>207</v>
      </c>
      <c r="BE29" s="1164"/>
      <c r="BF29" s="1165" t="s">
        <v>73</v>
      </c>
      <c r="BG29" s="1165"/>
      <c r="BH29" s="119">
        <v>0</v>
      </c>
      <c r="BI29" s="119">
        <v>0</v>
      </c>
      <c r="BJ29" s="119">
        <v>0</v>
      </c>
      <c r="BK29" s="119">
        <v>0</v>
      </c>
      <c r="BL29" s="119">
        <v>0</v>
      </c>
      <c r="BM29" s="119">
        <v>0</v>
      </c>
      <c r="BN29" s="119">
        <v>0</v>
      </c>
      <c r="BO29" s="119">
        <v>0</v>
      </c>
      <c r="BP29" s="119">
        <v>0</v>
      </c>
      <c r="BQ29" s="119">
        <v>1</v>
      </c>
      <c r="BR29" s="119">
        <v>0</v>
      </c>
      <c r="BS29" s="119">
        <v>0</v>
      </c>
      <c r="BT29" s="116">
        <f t="shared" si="9"/>
        <v>0</v>
      </c>
      <c r="BU29" s="116">
        <f t="shared" si="9"/>
        <v>1</v>
      </c>
      <c r="BV29" s="117">
        <f t="shared" si="1"/>
        <v>1</v>
      </c>
      <c r="BW29" s="1154" t="s">
        <v>207</v>
      </c>
      <c r="BX29" s="1154"/>
    </row>
    <row r="30" spans="1:76" ht="18">
      <c r="A30" s="1145" t="s">
        <v>32</v>
      </c>
      <c r="B30" s="1145"/>
      <c r="C30" s="423">
        <f>SUM(C11:C29)</f>
        <v>12077</v>
      </c>
      <c r="D30" s="423">
        <f t="shared" ref="D30:J30" si="10">SUM(D11:D29)</f>
        <v>10838</v>
      </c>
      <c r="E30" s="423">
        <f t="shared" si="10"/>
        <v>8675</v>
      </c>
      <c r="F30" s="423">
        <f t="shared" si="10"/>
        <v>7869</v>
      </c>
      <c r="G30" s="423">
        <f t="shared" si="10"/>
        <v>8738</v>
      </c>
      <c r="H30" s="423">
        <f t="shared" si="10"/>
        <v>8189</v>
      </c>
      <c r="I30" s="423">
        <f t="shared" si="10"/>
        <v>10347</v>
      </c>
      <c r="J30" s="423">
        <f t="shared" si="10"/>
        <v>10242</v>
      </c>
      <c r="K30" s="423">
        <f>SUM(K11:K29)</f>
        <v>16252</v>
      </c>
      <c r="L30" s="423">
        <f t="shared" ref="L30:Q30" si="11">SUM(L11:L29)</f>
        <v>17226</v>
      </c>
      <c r="M30" s="424">
        <f t="shared" si="11"/>
        <v>7962</v>
      </c>
      <c r="N30" s="424">
        <f t="shared" si="11"/>
        <v>8635</v>
      </c>
      <c r="O30" s="424">
        <f t="shared" si="11"/>
        <v>64051</v>
      </c>
      <c r="P30" s="424">
        <f t="shared" si="11"/>
        <v>62999</v>
      </c>
      <c r="Q30" s="424">
        <f t="shared" si="11"/>
        <v>127050</v>
      </c>
      <c r="R30" s="1146" t="s">
        <v>181</v>
      </c>
      <c r="S30" s="1146"/>
      <c r="T30" s="1073" t="s">
        <v>32</v>
      </c>
      <c r="U30" s="1073"/>
      <c r="V30" s="135">
        <f t="shared" ref="V30:AG30" si="12">SUM(V11:V29)</f>
        <v>9871</v>
      </c>
      <c r="W30" s="135">
        <f t="shared" si="12"/>
        <v>9271</v>
      </c>
      <c r="X30" s="135">
        <f t="shared" si="12"/>
        <v>6869</v>
      </c>
      <c r="Y30" s="135">
        <f t="shared" si="12"/>
        <v>6843</v>
      </c>
      <c r="Z30" s="135">
        <f t="shared" si="12"/>
        <v>6793</v>
      </c>
      <c r="AA30" s="135">
        <f t="shared" si="12"/>
        <v>7393</v>
      </c>
      <c r="AB30" s="135">
        <f t="shared" si="12"/>
        <v>8194</v>
      </c>
      <c r="AC30" s="135">
        <f t="shared" si="12"/>
        <v>9464</v>
      </c>
      <c r="AD30" s="135">
        <f t="shared" si="12"/>
        <v>14562</v>
      </c>
      <c r="AE30" s="135">
        <f t="shared" si="12"/>
        <v>16720</v>
      </c>
      <c r="AF30" s="135">
        <f t="shared" si="12"/>
        <v>6164</v>
      </c>
      <c r="AG30" s="135">
        <f t="shared" si="12"/>
        <v>7739</v>
      </c>
      <c r="AH30" s="135">
        <f>SUM(AF30,AD30,AB30,Z30,X30,V30)</f>
        <v>52453</v>
      </c>
      <c r="AI30" s="135">
        <f>SUM(AG30,AE30,AC30,AA30,Y30,W30)</f>
        <v>57430</v>
      </c>
      <c r="AJ30" s="136">
        <f t="shared" ref="AJ30" si="13">AH30+AI30</f>
        <v>109883</v>
      </c>
      <c r="AK30" s="1073" t="s">
        <v>181</v>
      </c>
      <c r="AL30" s="1073"/>
      <c r="AM30" s="1073" t="s">
        <v>32</v>
      </c>
      <c r="AN30" s="1073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6"/>
      <c r="BD30" s="1073" t="s">
        <v>181</v>
      </c>
      <c r="BE30" s="1073"/>
      <c r="BF30" s="1073" t="s">
        <v>32</v>
      </c>
      <c r="BG30" s="1073"/>
      <c r="BH30" s="88">
        <f t="shared" ref="BH30:BS30" si="14">SUM(BH11:BH29)</f>
        <v>5</v>
      </c>
      <c r="BI30" s="88">
        <f t="shared" si="14"/>
        <v>7</v>
      </c>
      <c r="BJ30" s="88">
        <f t="shared" si="14"/>
        <v>2</v>
      </c>
      <c r="BK30" s="88">
        <f t="shared" si="14"/>
        <v>4</v>
      </c>
      <c r="BL30" s="88">
        <f t="shared" si="14"/>
        <v>3</v>
      </c>
      <c r="BM30" s="88">
        <f t="shared" si="14"/>
        <v>2</v>
      </c>
      <c r="BN30" s="88">
        <f t="shared" si="14"/>
        <v>1</v>
      </c>
      <c r="BO30" s="88">
        <f t="shared" si="14"/>
        <v>3</v>
      </c>
      <c r="BP30" s="88">
        <f t="shared" si="14"/>
        <v>4</v>
      </c>
      <c r="BQ30" s="88">
        <f t="shared" si="14"/>
        <v>22</v>
      </c>
      <c r="BR30" s="88">
        <f t="shared" si="14"/>
        <v>0</v>
      </c>
      <c r="BS30" s="88">
        <f t="shared" si="14"/>
        <v>2</v>
      </c>
      <c r="BT30" s="88">
        <f t="shared" si="9"/>
        <v>15</v>
      </c>
      <c r="BU30" s="88">
        <f t="shared" si="9"/>
        <v>40</v>
      </c>
      <c r="BV30" s="89">
        <f>BT30+BU30</f>
        <v>55</v>
      </c>
      <c r="BW30" s="1073" t="s">
        <v>181</v>
      </c>
      <c r="BX30" s="1073"/>
    </row>
    <row r="32" spans="1:76">
      <c r="P32" s="971"/>
    </row>
    <row r="115" spans="3:15">
      <c r="C115" s="256"/>
      <c r="D115" s="256"/>
      <c r="E115" s="256"/>
      <c r="F115" s="256"/>
      <c r="G115" s="256"/>
      <c r="H115" s="256"/>
      <c r="I115" s="256"/>
      <c r="J115" s="256"/>
      <c r="K115" s="256"/>
      <c r="L115" s="256"/>
      <c r="M115" s="256"/>
      <c r="N115" s="256"/>
      <c r="O115" s="256"/>
    </row>
    <row r="116" spans="3:15">
      <c r="C116" s="256"/>
      <c r="D116" s="256"/>
      <c r="E116" s="256"/>
      <c r="F116" s="256"/>
      <c r="G116" s="256"/>
      <c r="H116" s="256"/>
      <c r="I116" s="256"/>
      <c r="J116" s="256"/>
      <c r="K116" s="256"/>
      <c r="L116" s="256"/>
      <c r="M116" s="256"/>
      <c r="N116" s="256"/>
      <c r="O116" s="256"/>
    </row>
    <row r="117" spans="3:15">
      <c r="C117" s="256"/>
      <c r="D117" s="256"/>
      <c r="E117" s="256"/>
      <c r="F117" s="256"/>
      <c r="G117" s="256"/>
      <c r="H117" s="256"/>
      <c r="I117" s="256"/>
      <c r="J117" s="256"/>
      <c r="K117" s="256"/>
      <c r="L117" s="256"/>
      <c r="M117" s="256"/>
      <c r="N117" s="256"/>
      <c r="O117" s="256"/>
    </row>
    <row r="118" spans="3:15">
      <c r="C118" s="256"/>
      <c r="D118" s="256"/>
      <c r="E118" s="256"/>
      <c r="F118" s="256"/>
      <c r="G118" s="256"/>
      <c r="H118" s="256"/>
      <c r="I118" s="256"/>
      <c r="J118" s="256"/>
      <c r="K118" s="256"/>
      <c r="L118" s="256"/>
      <c r="M118" s="256"/>
      <c r="N118" s="256"/>
      <c r="O118" s="256"/>
    </row>
  </sheetData>
  <mergeCells count="5">
    <mergeCell ref="A5:M5"/>
    <mergeCell ref="A14:A19"/>
    <mergeCell ref="A4:N4"/>
    <mergeCell ref="A6:B6"/>
    <mergeCell ref="T6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75</vt:i4>
      </vt:variant>
    </vt:vector>
  </HeadingPairs>
  <TitlesOfParts>
    <vt:vector size="75" baseType="lpstr">
      <vt:lpstr>مسودات</vt:lpstr>
      <vt:lpstr>Sheet1</vt:lpstr>
      <vt:lpstr>3</vt:lpstr>
      <vt:lpstr>موجودين صف 1</vt:lpstr>
      <vt:lpstr>تجميعي حسب الصف والعمر</vt:lpstr>
      <vt:lpstr>10</vt:lpstr>
      <vt:lpstr>تجميعي1المدرج</vt:lpstr>
      <vt:lpstr>تجميعي راسبين</vt:lpstr>
      <vt:lpstr>تجميعي تاركين</vt:lpstr>
      <vt:lpstr>تجميعي ناجحين</vt:lpstr>
      <vt:lpstr>حضر وريف</vt:lpstr>
      <vt:lpstr>الدراسةالصباحية</vt:lpstr>
      <vt:lpstr>الدراسة المسائية</vt:lpstr>
      <vt:lpstr>حكومي 23</vt:lpstr>
      <vt:lpstr>تجميع صباحي مسائي</vt:lpstr>
      <vt:lpstr>25</vt:lpstr>
      <vt:lpstr>26مسائي</vt:lpstr>
      <vt:lpstr>المدرج</vt:lpstr>
      <vt:lpstr>الطلبة حسب العمر</vt:lpstr>
      <vt:lpstr>29</vt:lpstr>
      <vt:lpstr>30</vt:lpstr>
      <vt:lpstr>31-33</vt:lpstr>
      <vt:lpstr>-34</vt:lpstr>
      <vt:lpstr>جميع الاسباب32</vt:lpstr>
      <vt:lpstr>36</vt:lpstr>
      <vt:lpstr>37</vt:lpstr>
      <vt:lpstr>38</vt:lpstr>
      <vt:lpstr>التاركين</vt:lpstr>
      <vt:lpstr>الناجحين </vt:lpstr>
      <vt:lpstr>هيئة</vt:lpstr>
      <vt:lpstr>تخصص</vt:lpstr>
      <vt:lpstr>2</vt:lpstr>
      <vt:lpstr>3 (2)</vt:lpstr>
      <vt:lpstr>الملاك</vt:lpstr>
      <vt:lpstr>مجموع داخل وخارج العمل</vt:lpstr>
      <vt:lpstr>داخل قوة العمل</vt:lpstr>
      <vt:lpstr>خارج قوة العمل</vt:lpstr>
      <vt:lpstr>سنوات الخدمة</vt:lpstr>
      <vt:lpstr>حسب العمر</vt:lpstr>
      <vt:lpstr>الشعب </vt:lpstr>
      <vt:lpstr>مدارس مشمولة</vt:lpstr>
      <vt:lpstr>الابنية </vt:lpstr>
      <vt:lpstr>الابنية تابع</vt:lpstr>
      <vt:lpstr>التربية الخاصة 2</vt:lpstr>
      <vt:lpstr>التربية الخاصة1</vt:lpstr>
      <vt:lpstr>التربية الخاصة (3)</vt:lpstr>
      <vt:lpstr>يافعين </vt:lpstr>
      <vt:lpstr>يافعين  123</vt:lpstr>
      <vt:lpstr>حسب العمر اليافعين</vt:lpstr>
      <vt:lpstr>58</vt:lpstr>
      <vt:lpstr>1</vt:lpstr>
      <vt:lpstr>6-2</vt:lpstr>
      <vt:lpstr>جميع </vt:lpstr>
      <vt:lpstr>الموجودين اهلي</vt:lpstr>
      <vt:lpstr>جميع الاسباب</vt:lpstr>
      <vt:lpstr>الفشل بالامتحان</vt:lpstr>
      <vt:lpstr>تجاوز ايام الغياب</vt:lpstr>
      <vt:lpstr>اسباب اخرى</vt:lpstr>
      <vt:lpstr>تاركين</vt:lpstr>
      <vt:lpstr>ناجحين</vt:lpstr>
      <vt:lpstr>الوقف الشيعي</vt:lpstr>
      <vt:lpstr>الاول</vt:lpstr>
      <vt:lpstr>2_6</vt:lpstr>
      <vt:lpstr>جميع الصفوف</vt:lpstr>
      <vt:lpstr>تابع</vt:lpstr>
      <vt:lpstr>الموجودين الوقف الشيعي</vt:lpstr>
      <vt:lpstr>راسبين لجميع لاسباب</vt:lpstr>
      <vt:lpstr>شيعي فشل</vt:lpstr>
      <vt:lpstr>شيعي تجاوز</vt:lpstr>
      <vt:lpstr>شيعي اسباب</vt:lpstr>
      <vt:lpstr>تاركين2</vt:lpstr>
      <vt:lpstr>ناجحين2</vt:lpstr>
      <vt:lpstr>الفروقات1</vt:lpstr>
      <vt:lpstr>الفروقات2</vt:lpstr>
      <vt:lpstr>الفروقات 3</vt:lpstr>
    </vt:vector>
  </TitlesOfParts>
  <Company>Sham Future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Gold 3-Dodo</dc:creator>
  <cp:lastModifiedBy>it</cp:lastModifiedBy>
  <cp:lastPrinted>2017-11-27T05:36:46Z</cp:lastPrinted>
  <dcterms:created xsi:type="dcterms:W3CDTF">2010-09-16T07:44:20Z</dcterms:created>
  <dcterms:modified xsi:type="dcterms:W3CDTF">2017-11-27T08:36:51Z</dcterms:modified>
</cp:coreProperties>
</file>