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0" yWindow="1155" windowWidth="12120" windowHeight="6150" tabRatio="933" firstSheet="32" activeTab="50"/>
  </bookViews>
  <sheets>
    <sheet name="جدول 1 خلاصه" sheetId="147" r:id="rId1"/>
    <sheet name="العليا" sheetId="148" r:id="rId2"/>
    <sheet name="تجميعي" sheetId="42" r:id="rId3"/>
    <sheet name="جنسية" sheetId="100" r:id="rId4"/>
    <sheet name="بغداد1" sheetId="149" r:id="rId5"/>
    <sheet name="ك-بغداد" sheetId="11" r:id="rId6"/>
    <sheet name="بغداد " sheetId="36" r:id="rId7"/>
    <sheet name="ك-المستنصرية " sheetId="164" r:id="rId8"/>
    <sheet name="المستنصرية " sheetId="166" r:id="rId9"/>
    <sheet name="تكنلوجيا1" sheetId="151" r:id="rId10"/>
    <sheet name="ك-التكنولوجية " sheetId="122" r:id="rId11"/>
    <sheet name="التكنولوجية " sheetId="123" r:id="rId12"/>
    <sheet name="نهرين1" sheetId="152" r:id="rId13"/>
    <sheet name="ك-النهرين " sheetId="118" r:id="rId14"/>
    <sheet name="النهرين " sheetId="119" r:id="rId15"/>
    <sheet name="العراقية1" sheetId="194" r:id="rId16"/>
    <sheet name="ك-العراقية " sheetId="167" r:id="rId17"/>
    <sheet name="العراقية " sheetId="168" r:id="rId18"/>
    <sheet name="مجلس طبي1" sheetId="163" r:id="rId19"/>
    <sheet name="المجلس 1" sheetId="136" r:id="rId20"/>
    <sheet name="المجلس2" sheetId="137" r:id="rId21"/>
    <sheet name="تكنولوجيا المعلومات والاتصالات " sheetId="159" r:id="rId22"/>
    <sheet name="تكنلوجيا المعلومات ك" sheetId="142" r:id="rId23"/>
    <sheet name="تكنلوجيا المعلومات" sheetId="141" r:id="rId24"/>
    <sheet name="موصل1" sheetId="69" r:id="rId25"/>
    <sheet name="ك-الموصل " sheetId="5" r:id="rId26"/>
    <sheet name="الموصل " sheetId="35" r:id="rId27"/>
    <sheet name="بصرة1" sheetId="70" r:id="rId28"/>
    <sheet name="ك البصرة" sheetId="101" r:id="rId29"/>
    <sheet name="البصرة " sheetId="31" r:id="rId30"/>
    <sheet name="كوفة1" sheetId="195" r:id="rId31"/>
    <sheet name="ك-الكوفة " sheetId="169" r:id="rId32"/>
    <sheet name="الكوفة " sheetId="170" r:id="rId33"/>
    <sheet name="تكريت1" sheetId="153" r:id="rId34"/>
    <sheet name="ك-تكريت " sheetId="126" r:id="rId35"/>
    <sheet name="تكريت " sheetId="127" r:id="rId36"/>
    <sheet name="سامراء1" sheetId="158" r:id="rId37"/>
    <sheet name="ك_سامراء" sheetId="116" r:id="rId38"/>
    <sheet name="سامراء" sheetId="117" r:id="rId39"/>
    <sheet name="القادسية" sheetId="190" r:id="rId40"/>
    <sheet name="ك-القادسية" sheetId="171" r:id="rId41"/>
    <sheet name="القادسية " sheetId="172" r:id="rId42"/>
    <sheet name="انبار1" sheetId="154" r:id="rId43"/>
    <sheet name="ك-الانبار " sheetId="130" r:id="rId44"/>
    <sheet name="الانبار " sheetId="131" r:id="rId45"/>
    <sheet name="فلوجة" sheetId="191" r:id="rId46"/>
    <sheet name="فلوجة ك" sheetId="186" r:id="rId47"/>
    <sheet name="فلوجة ق" sheetId="187" r:id="rId48"/>
    <sheet name="بابل" sheetId="192" r:id="rId49"/>
    <sheet name="بابل ك" sheetId="173" r:id="rId50"/>
    <sheet name="بابل ق" sheetId="174" r:id="rId51"/>
    <sheet name="القاسم الخضراء1" sheetId="183" r:id="rId52"/>
    <sheet name="القاسم الخضراء ك" sheetId="184" r:id="rId53"/>
    <sheet name="القاسم الخضراءق" sheetId="185" r:id="rId54"/>
    <sheet name="ديالى1" sheetId="155" r:id="rId55"/>
    <sheet name="ديالى ك" sheetId="104" r:id="rId56"/>
    <sheet name="ديالى ق" sheetId="105" r:id="rId57"/>
    <sheet name="كربلاء1" sheetId="197" r:id="rId58"/>
    <sheet name="كربلاء ك" sheetId="175" r:id="rId59"/>
    <sheet name="كربلاء ق" sheetId="176" r:id="rId60"/>
    <sheet name="ذي قار1" sheetId="156" r:id="rId61"/>
    <sheet name="ذي قارك" sheetId="108" r:id="rId62"/>
    <sheet name="ذي قارق" sheetId="109" r:id="rId63"/>
    <sheet name="واسط" sheetId="193" r:id="rId64"/>
    <sheet name="واسط ك" sheetId="177" r:id="rId65"/>
    <sheet name="واسط ق" sheetId="178" r:id="rId66"/>
    <sheet name="كركوك 1" sheetId="157" r:id="rId67"/>
    <sheet name="ك - كركوك" sheetId="112" r:id="rId68"/>
    <sheet name="كركوك" sheetId="113" r:id="rId69"/>
    <sheet name="ميسان1" sheetId="198" r:id="rId70"/>
    <sheet name="ك-ميسان" sheetId="181" r:id="rId71"/>
    <sheet name="ميسان" sheetId="182" r:id="rId72"/>
    <sheet name="المثنى1" sheetId="199" r:id="rId73"/>
    <sheet name="ك-المثنى " sheetId="179" r:id="rId74"/>
    <sheet name="المثنى " sheetId="180" r:id="rId75"/>
    <sheet name="الجامعةالتقنيةفي المنطقةالشمالي" sheetId="160" r:id="rId76"/>
    <sheet name="ك تقنية شمالية" sheetId="146" r:id="rId77"/>
    <sheet name="تقنية شمالية" sheetId="145" r:id="rId78"/>
    <sheet name="الجامعةالتقنيةفي المنطقةالوسطى" sheetId="161" r:id="rId79"/>
    <sheet name="ك تقنية وسطى" sheetId="144" r:id="rId80"/>
    <sheet name="تقنية وسطى" sheetId="143" r:id="rId81"/>
    <sheet name="جامعة الفرات الاوسط" sheetId="162" r:id="rId82"/>
    <sheet name="ك تقنية فرات اوسط" sheetId="134" r:id="rId83"/>
    <sheet name="تقنية فرات اوسط" sheetId="135" r:id="rId84"/>
    <sheet name="جامعة الفرات الاوسط (2)" sheetId="196" r:id="rId85"/>
    <sheet name="ك تقنية جنوبية" sheetId="188" r:id="rId86"/>
    <sheet name="تقنية جنوبية ق" sheetId="189" r:id="rId87"/>
  </sheets>
  <externalReferences>
    <externalReference r:id="rId88"/>
  </externalReferences>
  <definedNames>
    <definedName name="_xlnm.Print_Area" localSheetId="44">'الانبار '!$A$1:$R$65</definedName>
    <definedName name="_xlnm.Print_Area" localSheetId="29">'البصرة '!$A$1:$R$122</definedName>
    <definedName name="_xlnm.Print_Area" localSheetId="11">'التكنولوجية '!$A$1:$R$94</definedName>
    <definedName name="_xlnm.Print_Area" localSheetId="17">'العراقية '!$A$1:$R$33</definedName>
    <definedName name="_xlnm.Print_Area" localSheetId="41">'القادسية '!$A$1:$R$44</definedName>
    <definedName name="_xlnm.Print_Area" localSheetId="52">'القاسم الخضراء ك'!$A$1:$N$11</definedName>
    <definedName name="_xlnm.Print_Area" localSheetId="53">'القاسم الخضراءق'!$A$1:$R$16</definedName>
    <definedName name="_xlnm.Print_Area" localSheetId="32">'الكوفة '!$A$1:$R$88</definedName>
    <definedName name="_xlnm.Print_Area" localSheetId="74">'المثنى '!$A$1:$R$23</definedName>
    <definedName name="_xlnm.Print_Area" localSheetId="72">المثنى1!$A$1:$L$14</definedName>
    <definedName name="_xlnm.Print_Area" localSheetId="20">المجلس2!$A$1:$R$57</definedName>
    <definedName name="_xlnm.Print_Area" localSheetId="8">'المستنصرية '!$A$1:$R$117</definedName>
    <definedName name="_xlnm.Print_Area" localSheetId="26">'الموصل '!$A$1:$R$207</definedName>
    <definedName name="_xlnm.Print_Area" localSheetId="14">'النهرين '!$A$1:$R$63</definedName>
    <definedName name="_xlnm.Print_Area" localSheetId="50">'بابل ق'!$A$1:$R$108</definedName>
    <definedName name="_xlnm.Print_Area" localSheetId="49">'بابل ك'!$A$1:$N$23</definedName>
    <definedName name="_xlnm.Print_Area" localSheetId="27">بصرة1!$A$1:$N$29</definedName>
    <definedName name="_xlnm.Print_Area" localSheetId="6">'بغداد '!$A$1:$R$295</definedName>
    <definedName name="_xlnm.Print_Area" localSheetId="2">تجميعي!$A$1:$N$45</definedName>
    <definedName name="_xlnm.Print_Area" localSheetId="80">'تقنية وسطى'!$A$1:$R$24</definedName>
    <definedName name="_xlnm.Print_Area" localSheetId="35">'تكريت '!$A$1:$R$115</definedName>
    <definedName name="_xlnm.Print_Area" localSheetId="22">'تكنلوجيا المعلومات ك'!$A$1:$N$9</definedName>
    <definedName name="_xlnm.Print_Area" localSheetId="0">'جدول 1 خلاصه'!$A$1:$K$43</definedName>
    <definedName name="_xlnm.Print_Area" localSheetId="3">جنسية!$A$1:$K$45</definedName>
    <definedName name="_xlnm.Print_Area" localSheetId="56">'ديالى ق'!$A$1:$R$52</definedName>
    <definedName name="_xlnm.Print_Area" localSheetId="55">'ديالى ك'!$A$1:$N$17</definedName>
    <definedName name="_xlnm.Print_Area" localSheetId="62">'ذي قارق'!$A$1:$R$32</definedName>
    <definedName name="_xlnm.Print_Area" localSheetId="61">'ذي قارك'!$A$1:$N$16</definedName>
    <definedName name="_xlnm.Print_Area" localSheetId="38">سامراء!$A$1:$R$18</definedName>
    <definedName name="_xlnm.Print_Area" localSheetId="47">'فلوجة ق'!$A$1:$R$13</definedName>
    <definedName name="_xlnm.Print_Area" localSheetId="46">'فلوجة ك'!$A$1:$N$10</definedName>
    <definedName name="_xlnm.Print_Area" localSheetId="43">'ك-الانبار '!$A$1:$N$21</definedName>
    <definedName name="_xlnm.Print_Area" localSheetId="10">'ك-التكنولوجية '!$A$1:$N$25</definedName>
    <definedName name="_xlnm.Print_Area" localSheetId="16">'ك-العراقية '!$A$1:$P$24</definedName>
    <definedName name="_xlnm.Print_Area" localSheetId="40">'ك-القادسية'!$A$1:$N$17</definedName>
    <definedName name="_xlnm.Print_Area" localSheetId="31">'ك-الكوفة '!$A$1:$N$20</definedName>
    <definedName name="_xlnm.Print_Area" localSheetId="73">'ك-المثنى '!$A$1:$N$22</definedName>
    <definedName name="_xlnm.Print_Area" localSheetId="7">'ك-المستنصرية '!$A$1:$N$21</definedName>
    <definedName name="_xlnm.Print_Area" localSheetId="25">'ك-الموصل '!$A$1:$N$27</definedName>
    <definedName name="_xlnm.Print_Area" localSheetId="13">'ك-النهرين '!$A$1:$N$19</definedName>
    <definedName name="_xlnm.Print_Area" localSheetId="5">'ك-بغداد'!$A$1:$N$44</definedName>
    <definedName name="_xlnm.Print_Area" localSheetId="34">'ك-تكريت '!$A$1:$N$21</definedName>
    <definedName name="_xlnm.Print_Area" localSheetId="70">'ك-ميسان'!$A$1:$N$19</definedName>
    <definedName name="_xlnm.Print_Area" localSheetId="67">'ك - كركوك'!$A$1:$N$25</definedName>
    <definedName name="_xlnm.Print_Area" localSheetId="28">'ك البصرة'!$A$1:$N$28</definedName>
    <definedName name="_xlnm.Print_Area" localSheetId="85">'ك تقنية جنوبية'!$A$1:$N$18</definedName>
    <definedName name="_xlnm.Print_Area" localSheetId="76">'ك تقنية شمالية'!$A$1:$N$17</definedName>
    <definedName name="_xlnm.Print_Area" localSheetId="82">'ك تقنية فرات اوسط'!$A$1:$N$19</definedName>
    <definedName name="_xlnm.Print_Area" localSheetId="79">'ك تقنية وسطى'!$A$1:$N$12</definedName>
    <definedName name="_xlnm.Print_Area" localSheetId="37">ك_سامراء!$A$1:$N$17</definedName>
    <definedName name="_xlnm.Print_Area" localSheetId="59">'كربلاء ق'!$A$1:$R$48</definedName>
    <definedName name="_xlnm.Print_Area" localSheetId="58">'كربلاء ك'!$A$1:$N$18</definedName>
    <definedName name="_xlnm.Print_Area" localSheetId="66">'كركوك 1'!$A$1:$L$14</definedName>
    <definedName name="_xlnm.Print_Area" localSheetId="30">كوفة1!$A$1:$N$29</definedName>
    <definedName name="_xlnm.Print_Area" localSheetId="24">موصل1!$A$1:$N$24</definedName>
    <definedName name="_xlnm.Print_Area" localSheetId="69">ميسان1!$A$1:$L$14</definedName>
    <definedName name="_xlnm.Print_Area" localSheetId="65">'واسط ق'!$A$1:$R$29</definedName>
    <definedName name="_xlnm.Print_Area" localSheetId="64">'واسط ك'!$A$1:$N$14</definedName>
  </definedNames>
  <calcPr calcId="144525"/>
  <fileRecoveryPr autoRecover="0"/>
</workbook>
</file>

<file path=xl/calcChain.xml><?xml version="1.0" encoding="utf-8"?>
<calcChain xmlns="http://schemas.openxmlformats.org/spreadsheetml/2006/main">
  <c r="K9" i="126" l="1"/>
  <c r="L9" i="126"/>
  <c r="M9" i="126"/>
  <c r="K10" i="126"/>
  <c r="L10" i="126"/>
  <c r="M10" i="126"/>
  <c r="K11" i="126"/>
  <c r="L11" i="126"/>
  <c r="M11" i="126"/>
  <c r="K12" i="126"/>
  <c r="L12" i="126"/>
  <c r="M12" i="126"/>
  <c r="K13" i="126"/>
  <c r="L13" i="126"/>
  <c r="M13" i="126"/>
  <c r="K14" i="126"/>
  <c r="L14" i="126"/>
  <c r="M14" i="126"/>
  <c r="K15" i="126"/>
  <c r="L15" i="126"/>
  <c r="M15" i="126"/>
  <c r="K16" i="126"/>
  <c r="L16" i="126"/>
  <c r="M16" i="126"/>
  <c r="K17" i="126"/>
  <c r="L17" i="126"/>
  <c r="M17" i="126"/>
  <c r="K19" i="126"/>
  <c r="L19" i="126"/>
  <c r="M19" i="126"/>
  <c r="K18" i="126"/>
  <c r="L18" i="126"/>
  <c r="M18" i="126"/>
  <c r="K20" i="126"/>
  <c r="L20" i="126"/>
  <c r="M20" i="126"/>
  <c r="L8" i="126"/>
  <c r="M8" i="126"/>
  <c r="K8" i="126"/>
  <c r="E271" i="36"/>
  <c r="F271" i="36"/>
  <c r="G271" i="36"/>
  <c r="H271" i="36"/>
  <c r="I271" i="36"/>
  <c r="J271" i="36"/>
  <c r="K271" i="36"/>
  <c r="L271" i="36"/>
  <c r="M271" i="36"/>
  <c r="N271" i="36"/>
  <c r="O271" i="36"/>
  <c r="D271" i="36"/>
  <c r="M280" i="36"/>
  <c r="N280" i="36"/>
  <c r="O280" i="36"/>
  <c r="E132" i="36"/>
  <c r="F132" i="36"/>
  <c r="G132" i="36"/>
  <c r="H132" i="36"/>
  <c r="I132" i="36"/>
  <c r="J132" i="36"/>
  <c r="K132" i="36"/>
  <c r="L132" i="36"/>
  <c r="D132" i="36"/>
  <c r="E126" i="36"/>
  <c r="F126" i="36"/>
  <c r="G126" i="36"/>
  <c r="H126" i="36"/>
  <c r="I126" i="36"/>
  <c r="J126" i="36"/>
  <c r="K126" i="36"/>
  <c r="L126" i="36"/>
  <c r="D126" i="36"/>
  <c r="E113" i="36"/>
  <c r="F113" i="36"/>
  <c r="G113" i="36"/>
  <c r="H113" i="36"/>
  <c r="I113" i="36"/>
  <c r="J113" i="36"/>
  <c r="K113" i="36"/>
  <c r="L113" i="36"/>
  <c r="D113" i="36"/>
  <c r="F133" i="36" l="1"/>
  <c r="J133" i="36"/>
  <c r="L133" i="36"/>
  <c r="H133" i="36"/>
  <c r="D133" i="36"/>
  <c r="I133" i="36"/>
  <c r="E133" i="36"/>
  <c r="K133" i="36"/>
  <c r="G133" i="36"/>
  <c r="D45" i="147"/>
  <c r="E45" i="147"/>
  <c r="F45" i="147"/>
  <c r="G45" i="147"/>
  <c r="H45" i="147"/>
  <c r="I45" i="147"/>
  <c r="J45" i="147"/>
  <c r="K45" i="147"/>
  <c r="C45" i="147"/>
  <c r="D41" i="147" l="1"/>
  <c r="F41" i="147"/>
  <c r="G41" i="147"/>
  <c r="D40" i="147"/>
  <c r="F40" i="147"/>
  <c r="G40" i="147"/>
  <c r="C41" i="147"/>
  <c r="C40" i="147"/>
  <c r="E39" i="147"/>
  <c r="J39" i="147"/>
  <c r="I39" i="147"/>
  <c r="E38" i="147"/>
  <c r="H34" i="147"/>
  <c r="H40" i="147" s="1"/>
  <c r="H35" i="147"/>
  <c r="H36" i="147"/>
  <c r="H37" i="147"/>
  <c r="H38" i="147"/>
  <c r="H33" i="147"/>
  <c r="H41" i="147" s="1"/>
  <c r="E33" i="147"/>
  <c r="E41" i="147" s="1"/>
  <c r="E34" i="147"/>
  <c r="E35" i="147"/>
  <c r="E36" i="147"/>
  <c r="E37" i="147"/>
  <c r="E32" i="147"/>
  <c r="E40" i="147" s="1"/>
  <c r="J14" i="147"/>
  <c r="K14" i="147" s="1"/>
  <c r="I14" i="147"/>
  <c r="K39" i="147" l="1"/>
  <c r="H70" i="123"/>
  <c r="I70" i="123"/>
  <c r="J70" i="123"/>
  <c r="K70" i="123"/>
  <c r="L70" i="123"/>
  <c r="G70" i="123"/>
  <c r="H19" i="123"/>
  <c r="I19" i="123"/>
  <c r="J19" i="123"/>
  <c r="K19" i="123"/>
  <c r="L19" i="123"/>
  <c r="I93" i="123"/>
  <c r="K93" i="123"/>
  <c r="G19" i="123"/>
  <c r="G93" i="123"/>
  <c r="H93" i="123"/>
  <c r="J93" i="123"/>
  <c r="L93" i="123"/>
  <c r="D44" i="123"/>
  <c r="E92" i="123"/>
  <c r="F92" i="123"/>
  <c r="G92" i="123"/>
  <c r="H92" i="123"/>
  <c r="I92" i="123"/>
  <c r="J92" i="123"/>
  <c r="K92" i="123"/>
  <c r="L92" i="123"/>
  <c r="M92" i="123"/>
  <c r="N92" i="123"/>
  <c r="O92" i="123"/>
  <c r="D92" i="123"/>
  <c r="H47" i="105"/>
  <c r="I47" i="105"/>
  <c r="J47" i="105"/>
  <c r="K47" i="105"/>
  <c r="L47" i="105"/>
  <c r="G50" i="105"/>
  <c r="G52" i="105" s="1"/>
  <c r="G47" i="105"/>
  <c r="M69" i="35" l="1"/>
  <c r="N69" i="35"/>
  <c r="O69" i="35" l="1"/>
  <c r="M284" i="36"/>
  <c r="N284" i="36"/>
  <c r="O284" i="36"/>
  <c r="M285" i="36"/>
  <c r="N285" i="36"/>
  <c r="O285" i="36"/>
  <c r="M286" i="36"/>
  <c r="N286" i="36"/>
  <c r="O286" i="36"/>
  <c r="M287" i="36"/>
  <c r="N287" i="36"/>
  <c r="O287" i="36"/>
  <c r="D242" i="36" l="1"/>
  <c r="L37" i="36" l="1"/>
  <c r="K37" i="36"/>
  <c r="J37" i="36"/>
  <c r="I37" i="36"/>
  <c r="H37" i="36"/>
  <c r="G37" i="36"/>
  <c r="F37" i="36"/>
  <c r="E37" i="36"/>
  <c r="D37" i="36"/>
  <c r="O36" i="36"/>
  <c r="N36" i="36"/>
  <c r="M36" i="36"/>
  <c r="O35" i="36"/>
  <c r="N35" i="36"/>
  <c r="M35" i="36"/>
  <c r="O34" i="36"/>
  <c r="N34" i="36"/>
  <c r="M34" i="36"/>
  <c r="N37" i="36" l="1"/>
  <c r="M37" i="36"/>
  <c r="O37" i="36"/>
  <c r="C21" i="101"/>
  <c r="D21" i="101"/>
  <c r="E21" i="101"/>
  <c r="F21" i="101"/>
  <c r="G21" i="101"/>
  <c r="H21" i="101"/>
  <c r="I21" i="101"/>
  <c r="J21" i="101"/>
  <c r="K21" i="101"/>
  <c r="L21" i="101"/>
  <c r="M21" i="101"/>
  <c r="B21" i="101"/>
  <c r="E23" i="180" l="1"/>
  <c r="F23" i="180"/>
  <c r="G23" i="180"/>
  <c r="H23" i="180"/>
  <c r="I23" i="180"/>
  <c r="J23" i="180"/>
  <c r="K23" i="180"/>
  <c r="L23" i="180"/>
  <c r="M23" i="180"/>
  <c r="N23" i="180"/>
  <c r="O23" i="180"/>
  <c r="D23" i="180"/>
  <c r="D17" i="180"/>
  <c r="E11" i="180"/>
  <c r="F11" i="180"/>
  <c r="G11" i="180"/>
  <c r="H11" i="180"/>
  <c r="I11" i="180"/>
  <c r="J11" i="180"/>
  <c r="K11" i="180"/>
  <c r="L11" i="180"/>
  <c r="M11" i="180"/>
  <c r="N11" i="180"/>
  <c r="O11" i="180"/>
  <c r="D11" i="180"/>
  <c r="E31" i="109"/>
  <c r="F31" i="109"/>
  <c r="G31" i="109"/>
  <c r="H31" i="109"/>
  <c r="I31" i="109"/>
  <c r="J31" i="109"/>
  <c r="K31" i="109"/>
  <c r="L31" i="109"/>
  <c r="M31" i="109"/>
  <c r="N31" i="109"/>
  <c r="O31" i="109"/>
  <c r="D31" i="109"/>
  <c r="E26" i="109"/>
  <c r="F26" i="109"/>
  <c r="G26" i="109"/>
  <c r="H26" i="109"/>
  <c r="I26" i="109"/>
  <c r="J26" i="109"/>
  <c r="K26" i="109"/>
  <c r="L26" i="109"/>
  <c r="M26" i="109"/>
  <c r="N26" i="109"/>
  <c r="O26" i="109"/>
  <c r="D26" i="109"/>
  <c r="G20" i="109"/>
  <c r="H20" i="109"/>
  <c r="I20" i="109"/>
  <c r="M18" i="109"/>
  <c r="N18" i="109"/>
  <c r="O18" i="109" l="1"/>
  <c r="C23" i="173" l="1"/>
  <c r="D23" i="173"/>
  <c r="E23" i="173"/>
  <c r="F23" i="173"/>
  <c r="G23" i="173"/>
  <c r="H23" i="173"/>
  <c r="I23" i="173"/>
  <c r="J23" i="173"/>
  <c r="K23" i="173"/>
  <c r="L23" i="173"/>
  <c r="M23" i="173"/>
  <c r="B23" i="173"/>
  <c r="D104" i="174"/>
  <c r="G107" i="174"/>
  <c r="H107" i="174"/>
  <c r="I107" i="174"/>
  <c r="J107" i="174"/>
  <c r="K107" i="174"/>
  <c r="L107" i="174"/>
  <c r="G100" i="174"/>
  <c r="H100" i="174"/>
  <c r="I100" i="174"/>
  <c r="J100" i="174"/>
  <c r="L100" i="174"/>
  <c r="G92" i="174"/>
  <c r="H92" i="174"/>
  <c r="I92" i="174"/>
  <c r="J92" i="174"/>
  <c r="K92" i="174"/>
  <c r="L92" i="174"/>
  <c r="D87" i="174"/>
  <c r="D79" i="174"/>
  <c r="E65" i="174"/>
  <c r="E67" i="174" s="1"/>
  <c r="F65" i="174"/>
  <c r="F67" i="174" s="1"/>
  <c r="G65" i="174"/>
  <c r="G67" i="174" s="1"/>
  <c r="H65" i="174"/>
  <c r="H67" i="174" s="1"/>
  <c r="I65" i="174"/>
  <c r="I67" i="174" s="1"/>
  <c r="D65" i="174"/>
  <c r="D67" i="174" s="1"/>
  <c r="F60" i="174"/>
  <c r="F62" i="174" s="1"/>
  <c r="G60" i="174"/>
  <c r="G62" i="174" s="1"/>
  <c r="H60" i="174"/>
  <c r="H62" i="174" s="1"/>
  <c r="I60" i="174"/>
  <c r="I62" i="174" s="1"/>
  <c r="D55" i="174"/>
  <c r="D57" i="174" s="1"/>
  <c r="D46" i="174"/>
  <c r="E40" i="174"/>
  <c r="E41" i="174" s="1"/>
  <c r="F40" i="174"/>
  <c r="F41" i="174" s="1"/>
  <c r="G40" i="174"/>
  <c r="G41" i="174" s="1"/>
  <c r="H40" i="174"/>
  <c r="H41" i="174" s="1"/>
  <c r="I40" i="174"/>
  <c r="I41" i="174" s="1"/>
  <c r="J40" i="174"/>
  <c r="J41" i="174" s="1"/>
  <c r="K40" i="174"/>
  <c r="K41" i="174" s="1"/>
  <c r="L40" i="174"/>
  <c r="L41" i="174" s="1"/>
  <c r="D40" i="174"/>
  <c r="D41" i="174" s="1"/>
  <c r="E14" i="174"/>
  <c r="F14" i="174"/>
  <c r="G14" i="174"/>
  <c r="H14" i="174"/>
  <c r="I14" i="174"/>
  <c r="J14" i="174"/>
  <c r="K14" i="174"/>
  <c r="L14" i="174"/>
  <c r="D14" i="174"/>
  <c r="O8" i="174"/>
  <c r="N8" i="174"/>
  <c r="M8" i="174"/>
  <c r="D43" i="172" l="1"/>
  <c r="E38" i="172"/>
  <c r="F38" i="172"/>
  <c r="G38" i="172"/>
  <c r="H38" i="172"/>
  <c r="I38" i="172"/>
  <c r="J38" i="172"/>
  <c r="K38" i="172"/>
  <c r="L38" i="172"/>
  <c r="M38" i="172"/>
  <c r="N38" i="172"/>
  <c r="O38" i="172"/>
  <c r="D38" i="172"/>
  <c r="E33" i="172"/>
  <c r="F33" i="172"/>
  <c r="G33" i="172"/>
  <c r="H33" i="172"/>
  <c r="I33" i="172"/>
  <c r="J33" i="172"/>
  <c r="K33" i="172"/>
  <c r="L33" i="172"/>
  <c r="D33" i="172"/>
  <c r="F40" i="127" l="1"/>
  <c r="G40" i="127"/>
  <c r="H40" i="127"/>
  <c r="I40" i="127"/>
  <c r="J40" i="127"/>
  <c r="K40" i="127"/>
  <c r="L40" i="127"/>
  <c r="D24" i="127"/>
  <c r="D16" i="127"/>
  <c r="E12" i="127"/>
  <c r="F12" i="127"/>
  <c r="G12" i="127"/>
  <c r="H12" i="127"/>
  <c r="I12" i="127"/>
  <c r="J12" i="127"/>
  <c r="K12" i="127"/>
  <c r="L12" i="127"/>
  <c r="D12" i="127"/>
  <c r="D59" i="31"/>
  <c r="E48" i="31"/>
  <c r="F48" i="31"/>
  <c r="G48" i="31"/>
  <c r="H48" i="31"/>
  <c r="I48" i="31"/>
  <c r="D48" i="31"/>
  <c r="E45" i="31"/>
  <c r="F45" i="31"/>
  <c r="G45" i="31"/>
  <c r="G52" i="31" s="1"/>
  <c r="H45" i="31"/>
  <c r="H52" i="31" s="1"/>
  <c r="I45" i="31"/>
  <c r="J45" i="31"/>
  <c r="K45" i="31"/>
  <c r="L45" i="31"/>
  <c r="D45" i="31"/>
  <c r="E41" i="31"/>
  <c r="F41" i="31"/>
  <c r="G41" i="31"/>
  <c r="H41" i="31"/>
  <c r="I41" i="31"/>
  <c r="J41" i="31"/>
  <c r="K41" i="31"/>
  <c r="L41" i="31"/>
  <c r="D41" i="31"/>
  <c r="G27" i="31"/>
  <c r="H27" i="31"/>
  <c r="I27" i="31"/>
  <c r="J27" i="31"/>
  <c r="L27" i="31"/>
  <c r="G22" i="31"/>
  <c r="H22" i="31"/>
  <c r="I22" i="31"/>
  <c r="J22" i="31"/>
  <c r="L22" i="31"/>
  <c r="E19" i="31"/>
  <c r="F19" i="31"/>
  <c r="G19" i="31"/>
  <c r="H19" i="31"/>
  <c r="I19" i="31"/>
  <c r="J19" i="31"/>
  <c r="K19" i="31"/>
  <c r="L19" i="31"/>
  <c r="D19" i="31"/>
  <c r="E16" i="31"/>
  <c r="F16" i="31"/>
  <c r="G16" i="31"/>
  <c r="H16" i="31"/>
  <c r="I16" i="31"/>
  <c r="J16" i="31"/>
  <c r="K16" i="31"/>
  <c r="L16" i="31"/>
  <c r="D16" i="31"/>
  <c r="I52" i="31" l="1"/>
  <c r="D202" i="35"/>
  <c r="D197" i="35"/>
  <c r="D178" i="35"/>
  <c r="D142" i="35"/>
  <c r="D149" i="35"/>
  <c r="D145" i="35"/>
  <c r="E127" i="35"/>
  <c r="F127" i="35"/>
  <c r="G127" i="35"/>
  <c r="H127" i="35"/>
  <c r="I127" i="35"/>
  <c r="J127" i="35"/>
  <c r="K127" i="35"/>
  <c r="L127" i="35"/>
  <c r="D127" i="35"/>
  <c r="E111" i="35"/>
  <c r="F111" i="35"/>
  <c r="G111" i="35"/>
  <c r="H111" i="35"/>
  <c r="I111" i="35"/>
  <c r="J111" i="35"/>
  <c r="K111" i="35"/>
  <c r="L111" i="35"/>
  <c r="D111" i="35"/>
  <c r="D77" i="35"/>
  <c r="D74" i="35"/>
  <c r="D71" i="35"/>
  <c r="D56" i="35"/>
  <c r="D47" i="35"/>
  <c r="D24" i="35"/>
  <c r="D204" i="35" l="1"/>
  <c r="E158" i="35"/>
  <c r="F158" i="35"/>
  <c r="G158" i="35"/>
  <c r="H158" i="35"/>
  <c r="I158" i="35"/>
  <c r="J158" i="35"/>
  <c r="K158" i="35"/>
  <c r="L158" i="35"/>
  <c r="D158" i="35"/>
  <c r="D153" i="35"/>
  <c r="D155" i="35" s="1"/>
  <c r="E145" i="35"/>
  <c r="G145" i="35"/>
  <c r="H145" i="35"/>
  <c r="I145" i="35"/>
  <c r="J145" i="35"/>
  <c r="K145" i="35"/>
  <c r="L145" i="35"/>
  <c r="M206" i="35" l="1"/>
  <c r="N206" i="35"/>
  <c r="M205" i="35"/>
  <c r="M177" i="35"/>
  <c r="N177" i="35"/>
  <c r="O177" i="35"/>
  <c r="M179" i="35"/>
  <c r="N179" i="35"/>
  <c r="O179" i="35"/>
  <c r="M180" i="35"/>
  <c r="N180" i="35"/>
  <c r="O180" i="35"/>
  <c r="M192" i="35"/>
  <c r="N192" i="35"/>
  <c r="O192" i="35"/>
  <c r="M193" i="35"/>
  <c r="N193" i="35"/>
  <c r="O193" i="35"/>
  <c r="M194" i="35"/>
  <c r="N194" i="35"/>
  <c r="O194" i="35"/>
  <c r="M195" i="35"/>
  <c r="N195" i="35"/>
  <c r="O195" i="35"/>
  <c r="M196" i="35"/>
  <c r="N196" i="35"/>
  <c r="O196" i="35"/>
  <c r="M198" i="35"/>
  <c r="N198" i="35"/>
  <c r="O198" i="35"/>
  <c r="M199" i="35"/>
  <c r="N199" i="35"/>
  <c r="O199" i="35"/>
  <c r="M200" i="35"/>
  <c r="N200" i="35"/>
  <c r="O200" i="35"/>
  <c r="M201" i="35"/>
  <c r="N201" i="35"/>
  <c r="O201" i="35"/>
  <c r="M203" i="35"/>
  <c r="N203" i="35"/>
  <c r="O203" i="35"/>
  <c r="N176" i="35"/>
  <c r="O176" i="35"/>
  <c r="M176" i="35"/>
  <c r="M144" i="35"/>
  <c r="N144" i="35"/>
  <c r="M146" i="35"/>
  <c r="N146" i="35"/>
  <c r="M147" i="35"/>
  <c r="N147" i="35"/>
  <c r="M148" i="35"/>
  <c r="N148" i="35"/>
  <c r="M150" i="35"/>
  <c r="N150" i="35"/>
  <c r="M151" i="35"/>
  <c r="N151" i="35"/>
  <c r="M152" i="35"/>
  <c r="N152" i="35"/>
  <c r="M154" i="35"/>
  <c r="N154" i="35"/>
  <c r="M156" i="35"/>
  <c r="N156" i="35"/>
  <c r="M157" i="35"/>
  <c r="N157" i="35"/>
  <c r="M168" i="35"/>
  <c r="N168" i="35"/>
  <c r="M169" i="35"/>
  <c r="N169" i="35"/>
  <c r="M170" i="35"/>
  <c r="N170" i="35"/>
  <c r="M172" i="35"/>
  <c r="N172" i="35"/>
  <c r="M173" i="35"/>
  <c r="N173" i="35"/>
  <c r="M175" i="35"/>
  <c r="N175" i="35"/>
  <c r="N143" i="35"/>
  <c r="M143" i="35"/>
  <c r="F143" i="35"/>
  <c r="F145" i="35" s="1"/>
  <c r="E149" i="35"/>
  <c r="F149" i="35"/>
  <c r="G149" i="35"/>
  <c r="H149" i="35"/>
  <c r="I149" i="35"/>
  <c r="J149" i="35"/>
  <c r="K149" i="35"/>
  <c r="L149" i="35"/>
  <c r="E153" i="35"/>
  <c r="E155" i="35" s="1"/>
  <c r="F153" i="35"/>
  <c r="G153" i="35"/>
  <c r="G155" i="35" s="1"/>
  <c r="H153" i="35"/>
  <c r="H155" i="35" s="1"/>
  <c r="I153" i="35"/>
  <c r="I155" i="35" s="1"/>
  <c r="J153" i="35"/>
  <c r="J155" i="35" s="1"/>
  <c r="K153" i="35"/>
  <c r="K155" i="35" s="1"/>
  <c r="L153" i="35"/>
  <c r="L155" i="35" s="1"/>
  <c r="D181" i="35"/>
  <c r="M181" i="35" s="1"/>
  <c r="E181" i="35"/>
  <c r="N181" i="35" s="1"/>
  <c r="F181" i="35"/>
  <c r="O181" i="35" s="1"/>
  <c r="M145" i="35" l="1"/>
  <c r="O173" i="35"/>
  <c r="F155" i="35"/>
  <c r="O172" i="35"/>
  <c r="N145" i="35"/>
  <c r="M149" i="35"/>
  <c r="O168" i="35"/>
  <c r="O157" i="35"/>
  <c r="O151" i="35"/>
  <c r="O150" i="35"/>
  <c r="O147" i="35"/>
  <c r="O146" i="35"/>
  <c r="O144" i="35"/>
  <c r="O206" i="35"/>
  <c r="N149" i="35"/>
  <c r="O170" i="35"/>
  <c r="O169" i="35"/>
  <c r="O143" i="35"/>
  <c r="O156" i="35"/>
  <c r="N158" i="35"/>
  <c r="O154" i="35"/>
  <c r="M153" i="35"/>
  <c r="O175" i="35"/>
  <c r="M158" i="35"/>
  <c r="N153" i="35"/>
  <c r="O152" i="35"/>
  <c r="O148" i="35"/>
  <c r="N155" i="35" l="1"/>
  <c r="O158" i="35"/>
  <c r="O145" i="35"/>
  <c r="O149" i="35"/>
  <c r="O153" i="35"/>
  <c r="M155" i="35"/>
  <c r="F72" i="35"/>
  <c r="E24" i="35"/>
  <c r="F24" i="35"/>
  <c r="G24" i="35"/>
  <c r="H24" i="35"/>
  <c r="I24" i="35"/>
  <c r="J24" i="35"/>
  <c r="K24" i="35"/>
  <c r="L24" i="35"/>
  <c r="O155" i="35" l="1"/>
  <c r="G44" i="123"/>
  <c r="E29" i="178" l="1"/>
  <c r="F29" i="178"/>
  <c r="G29" i="178"/>
  <c r="H29" i="178"/>
  <c r="I29" i="178"/>
  <c r="D29" i="178"/>
  <c r="E28" i="178"/>
  <c r="F28" i="178"/>
  <c r="G28" i="178"/>
  <c r="H28" i="178"/>
  <c r="I28" i="178"/>
  <c r="D28" i="178"/>
  <c r="L25" i="178"/>
  <c r="N27" i="178"/>
  <c r="M27" i="178"/>
  <c r="O27" i="178" s="1"/>
  <c r="O23" i="178"/>
  <c r="O24" i="178"/>
  <c r="O22" i="178"/>
  <c r="O21" i="178"/>
  <c r="O20" i="178"/>
  <c r="O19" i="178"/>
  <c r="O18" i="178"/>
  <c r="O17" i="178"/>
  <c r="O16" i="178"/>
  <c r="O15" i="178"/>
  <c r="O14" i="178"/>
  <c r="O13" i="178"/>
  <c r="O12" i="178"/>
  <c r="O11" i="178"/>
  <c r="O10" i="178"/>
  <c r="O9" i="178"/>
  <c r="O8" i="178"/>
  <c r="L27" i="178"/>
  <c r="L24" i="178"/>
  <c r="L23" i="178"/>
  <c r="L22" i="178"/>
  <c r="L21" i="178"/>
  <c r="L20" i="178"/>
  <c r="L19" i="178"/>
  <c r="L18" i="178"/>
  <c r="L17" i="178"/>
  <c r="L16" i="178"/>
  <c r="L15" i="178"/>
  <c r="L14" i="178"/>
  <c r="L13" i="178"/>
  <c r="L12" i="178"/>
  <c r="L11" i="178"/>
  <c r="L10" i="178"/>
  <c r="L9" i="178"/>
  <c r="L8" i="178"/>
  <c r="I9" i="178"/>
  <c r="I10" i="178"/>
  <c r="I11" i="178"/>
  <c r="I12" i="178"/>
  <c r="I13" i="178"/>
  <c r="I14" i="178"/>
  <c r="I15" i="178"/>
  <c r="I16" i="178"/>
  <c r="I17" i="178"/>
  <c r="I18" i="178"/>
  <c r="I19" i="178"/>
  <c r="I20" i="178"/>
  <c r="I21" i="178"/>
  <c r="I22" i="178"/>
  <c r="I23" i="178"/>
  <c r="I24" i="178"/>
  <c r="I25" i="178"/>
  <c r="I26" i="178"/>
  <c r="I27" i="178"/>
  <c r="I8" i="178"/>
  <c r="F10" i="178"/>
  <c r="F11" i="178"/>
  <c r="F12" i="178"/>
  <c r="F13" i="178"/>
  <c r="F14" i="178"/>
  <c r="F15" i="178"/>
  <c r="F16" i="178"/>
  <c r="F17" i="178"/>
  <c r="F18" i="178"/>
  <c r="F19" i="178"/>
  <c r="F20" i="178"/>
  <c r="F21" i="178"/>
  <c r="F22" i="178"/>
  <c r="F23" i="178"/>
  <c r="F24" i="178"/>
  <c r="F25" i="178"/>
  <c r="F26" i="178"/>
  <c r="F27" i="178"/>
  <c r="F9" i="178"/>
  <c r="F8" i="178"/>
  <c r="E12" i="178"/>
  <c r="G26" i="178"/>
  <c r="G22" i="178"/>
  <c r="D26" i="178"/>
  <c r="H26" i="178"/>
  <c r="J26" i="178"/>
  <c r="J28" i="178" s="1"/>
  <c r="J29" i="178" s="1"/>
  <c r="K26" i="178"/>
  <c r="K28" i="178" s="1"/>
  <c r="K29" i="178" s="1"/>
  <c r="M16" i="178"/>
  <c r="G18" i="178"/>
  <c r="L15" i="118"/>
  <c r="K20" i="122"/>
  <c r="K24" i="122"/>
  <c r="L19" i="122"/>
  <c r="K19" i="122"/>
  <c r="M19" i="122" s="1"/>
  <c r="L26" i="178" l="1"/>
  <c r="L28" i="178" s="1"/>
  <c r="L29" i="178" s="1"/>
  <c r="E57" i="137" l="1"/>
  <c r="F57" i="137"/>
  <c r="G57" i="137"/>
  <c r="H57" i="137"/>
  <c r="I57" i="137"/>
  <c r="J57" i="137"/>
  <c r="K57" i="137"/>
  <c r="L57" i="137"/>
  <c r="D57" i="137"/>
  <c r="N56" i="137"/>
  <c r="M56" i="137"/>
  <c r="G10" i="189"/>
  <c r="I10" i="189"/>
  <c r="K10" i="189"/>
  <c r="L9" i="189"/>
  <c r="L10" i="189" s="1"/>
  <c r="K9" i="189"/>
  <c r="J9" i="189"/>
  <c r="J10" i="189" s="1"/>
  <c r="I9" i="189"/>
  <c r="H9" i="189"/>
  <c r="H10" i="189" s="1"/>
  <c r="G9" i="189"/>
  <c r="J9" i="188"/>
  <c r="I9" i="188"/>
  <c r="H9" i="188"/>
  <c r="G9" i="188"/>
  <c r="F9" i="188"/>
  <c r="E9" i="188"/>
  <c r="D9" i="188"/>
  <c r="C9" i="188"/>
  <c r="B9" i="188"/>
  <c r="M8" i="188"/>
  <c r="M9" i="188" s="1"/>
  <c r="L8" i="188"/>
  <c r="L9" i="188" s="1"/>
  <c r="K8" i="188"/>
  <c r="K9" i="188" s="1"/>
  <c r="O56" i="137" l="1"/>
  <c r="F9" i="189"/>
  <c r="F10" i="189" s="1"/>
  <c r="G14" i="135"/>
  <c r="H14" i="135"/>
  <c r="I14" i="135"/>
  <c r="J14" i="135"/>
  <c r="K14" i="135"/>
  <c r="L14" i="135"/>
  <c r="G23" i="143"/>
  <c r="H23" i="143"/>
  <c r="I23" i="143"/>
  <c r="L8" i="142"/>
  <c r="K8" i="142"/>
  <c r="M8" i="142" s="1"/>
  <c r="L9" i="187"/>
  <c r="K9" i="187"/>
  <c r="J9" i="187"/>
  <c r="I9" i="187"/>
  <c r="I10" i="187" s="1"/>
  <c r="H9" i="187"/>
  <c r="H10" i="187" s="1"/>
  <c r="G9" i="187"/>
  <c r="G10" i="187" s="1"/>
  <c r="F9" i="187"/>
  <c r="E9" i="187"/>
  <c r="D9" i="187"/>
  <c r="N8" i="187"/>
  <c r="M8" i="187"/>
  <c r="J9" i="186"/>
  <c r="I9" i="186"/>
  <c r="H9" i="186"/>
  <c r="G9" i="186"/>
  <c r="F9" i="186"/>
  <c r="E9" i="186"/>
  <c r="D9" i="186"/>
  <c r="C9" i="186"/>
  <c r="B9" i="186"/>
  <c r="L8" i="186"/>
  <c r="L9" i="186" s="1"/>
  <c r="K8" i="186"/>
  <c r="K9" i="186" s="1"/>
  <c r="I13" i="185"/>
  <c r="J12" i="185"/>
  <c r="J13" i="185" s="1"/>
  <c r="D12" i="185"/>
  <c r="D13" i="185" s="1"/>
  <c r="E12" i="185"/>
  <c r="E13" i="185" s="1"/>
  <c r="F12" i="185"/>
  <c r="F13" i="185" s="1"/>
  <c r="E11" i="185"/>
  <c r="F11" i="185"/>
  <c r="G11" i="185"/>
  <c r="G13" i="185" s="1"/>
  <c r="H11" i="185"/>
  <c r="H13" i="185" s="1"/>
  <c r="I11" i="185"/>
  <c r="J11" i="185"/>
  <c r="K11" i="185"/>
  <c r="L11" i="185"/>
  <c r="D11" i="185"/>
  <c r="M10" i="185"/>
  <c r="N10" i="185"/>
  <c r="O10" i="185"/>
  <c r="N9" i="185"/>
  <c r="M9" i="185"/>
  <c r="N8" i="185"/>
  <c r="M8" i="185"/>
  <c r="J10" i="184"/>
  <c r="I10" i="184"/>
  <c r="H10" i="184"/>
  <c r="G10" i="184"/>
  <c r="F10" i="184"/>
  <c r="E10" i="184"/>
  <c r="D10" i="184"/>
  <c r="C10" i="184"/>
  <c r="B10" i="184"/>
  <c r="L9" i="184"/>
  <c r="K9" i="184"/>
  <c r="K10" i="184" s="1"/>
  <c r="L8" i="184"/>
  <c r="L10" i="184" s="1"/>
  <c r="K8" i="184"/>
  <c r="D17" i="117"/>
  <c r="E16" i="117"/>
  <c r="F16" i="117"/>
  <c r="G16" i="117"/>
  <c r="H16" i="117"/>
  <c r="I16" i="117"/>
  <c r="D16" i="117"/>
  <c r="K14" i="117"/>
  <c r="K16" i="117" s="1"/>
  <c r="K17" i="117" s="1"/>
  <c r="L14" i="117"/>
  <c r="E13" i="117"/>
  <c r="N13" i="117" s="1"/>
  <c r="F13" i="117"/>
  <c r="F17" i="117" s="1"/>
  <c r="G13" i="117"/>
  <c r="H13" i="117"/>
  <c r="I13" i="117"/>
  <c r="I17" i="117" s="1"/>
  <c r="J13" i="117"/>
  <c r="K13" i="117"/>
  <c r="K15" i="117" s="1"/>
  <c r="N15" i="117" s="1"/>
  <c r="L13" i="117"/>
  <c r="L15" i="117" s="1"/>
  <c r="L16" i="117" s="1"/>
  <c r="L17" i="117" s="1"/>
  <c r="D13" i="117"/>
  <c r="M12" i="117"/>
  <c r="N12" i="117"/>
  <c r="N14" i="117"/>
  <c r="K9" i="116"/>
  <c r="L9" i="116"/>
  <c r="M9" i="116"/>
  <c r="C10" i="116"/>
  <c r="D10" i="116"/>
  <c r="E10" i="116"/>
  <c r="F10" i="116"/>
  <c r="G10" i="116"/>
  <c r="H10" i="116"/>
  <c r="I10" i="116"/>
  <c r="J10" i="116"/>
  <c r="B10" i="116"/>
  <c r="G16" i="180"/>
  <c r="G17" i="180" s="1"/>
  <c r="H16" i="180"/>
  <c r="H17" i="180" s="1"/>
  <c r="I16" i="180"/>
  <c r="I17" i="180" s="1"/>
  <c r="E12" i="180"/>
  <c r="D12" i="180"/>
  <c r="E11" i="182"/>
  <c r="F11" i="182"/>
  <c r="G11" i="182"/>
  <c r="H11" i="182"/>
  <c r="I11" i="182"/>
  <c r="J11" i="182"/>
  <c r="K11" i="182"/>
  <c r="L11" i="182"/>
  <c r="D11" i="182"/>
  <c r="L10" i="182"/>
  <c r="K10" i="182"/>
  <c r="J10" i="182"/>
  <c r="I10" i="182"/>
  <c r="H10" i="182"/>
  <c r="G10" i="182"/>
  <c r="F10" i="182"/>
  <c r="E10" i="182"/>
  <c r="D10" i="182"/>
  <c r="N9" i="182"/>
  <c r="N11" i="182" s="1"/>
  <c r="M9" i="182"/>
  <c r="N8" i="182"/>
  <c r="M8" i="182"/>
  <c r="J9" i="181"/>
  <c r="I9" i="181"/>
  <c r="H9" i="181"/>
  <c r="G9" i="181"/>
  <c r="F9" i="181"/>
  <c r="E9" i="181"/>
  <c r="D9" i="181"/>
  <c r="C9" i="181"/>
  <c r="B9" i="181"/>
  <c r="M8" i="181"/>
  <c r="M9" i="181" s="1"/>
  <c r="L8" i="181"/>
  <c r="L9" i="181" s="1"/>
  <c r="K8" i="181"/>
  <c r="K9" i="181" s="1"/>
  <c r="E17" i="117" l="1"/>
  <c r="G17" i="117"/>
  <c r="H17" i="117"/>
  <c r="E13" i="180"/>
  <c r="M13" i="117"/>
  <c r="O13" i="117" s="1"/>
  <c r="J14" i="117"/>
  <c r="L12" i="185"/>
  <c r="L13" i="185"/>
  <c r="D13" i="180"/>
  <c r="F12" i="180"/>
  <c r="F13" i="180" s="1"/>
  <c r="J15" i="117"/>
  <c r="M15" i="117" s="1"/>
  <c r="O15" i="117" s="1"/>
  <c r="M11" i="182"/>
  <c r="N16" i="117"/>
  <c r="N17" i="117" s="1"/>
  <c r="K12" i="185"/>
  <c r="K13" i="185" s="1"/>
  <c r="E9" i="189"/>
  <c r="E10" i="189" s="1"/>
  <c r="N8" i="189"/>
  <c r="N9" i="189" s="1"/>
  <c r="N10" i="189" s="1"/>
  <c r="M8" i="189"/>
  <c r="D9" i="189"/>
  <c r="D10" i="189" s="1"/>
  <c r="O8" i="187"/>
  <c r="M9" i="187"/>
  <c r="L10" i="187"/>
  <c r="D10" i="187"/>
  <c r="F10" i="187"/>
  <c r="N9" i="187"/>
  <c r="K10" i="187"/>
  <c r="M8" i="186"/>
  <c r="M9" i="186" s="1"/>
  <c r="O8" i="185"/>
  <c r="O9" i="185"/>
  <c r="N11" i="185"/>
  <c r="M11" i="185"/>
  <c r="M8" i="184"/>
  <c r="M9" i="184"/>
  <c r="M10" i="184" s="1"/>
  <c r="O12" i="117"/>
  <c r="O8" i="182"/>
  <c r="O11" i="182" s="1"/>
  <c r="O9" i="182"/>
  <c r="N10" i="182"/>
  <c r="M10" i="182"/>
  <c r="E10" i="113"/>
  <c r="F10" i="113"/>
  <c r="F11" i="113" s="1"/>
  <c r="G10" i="113"/>
  <c r="H10" i="113"/>
  <c r="I10" i="113"/>
  <c r="J10" i="113"/>
  <c r="J11" i="113" s="1"/>
  <c r="K10" i="113"/>
  <c r="L10" i="113"/>
  <c r="L11" i="113" s="1"/>
  <c r="D10" i="113"/>
  <c r="D11" i="113" s="1"/>
  <c r="M9" i="113"/>
  <c r="N9" i="113"/>
  <c r="G15" i="178"/>
  <c r="H15" i="178"/>
  <c r="J15" i="178"/>
  <c r="J13" i="178"/>
  <c r="J14" i="178" s="1"/>
  <c r="J16" i="178" s="1"/>
  <c r="E13" i="178"/>
  <c r="G12" i="178"/>
  <c r="H12" i="178"/>
  <c r="J12" i="178"/>
  <c r="K12" i="178"/>
  <c r="K13" i="178" s="1"/>
  <c r="D12" i="178"/>
  <c r="M11" i="178"/>
  <c r="N11" i="178"/>
  <c r="N8" i="178"/>
  <c r="M8" i="178"/>
  <c r="C13" i="177"/>
  <c r="D13" i="177"/>
  <c r="E13" i="177"/>
  <c r="F13" i="177"/>
  <c r="G13" i="177"/>
  <c r="H13" i="177"/>
  <c r="I13" i="177"/>
  <c r="J13" i="177"/>
  <c r="B13" i="177"/>
  <c r="L8" i="177"/>
  <c r="K8" i="177"/>
  <c r="M29" i="109"/>
  <c r="N29" i="109"/>
  <c r="D12" i="109"/>
  <c r="D13" i="109" s="1"/>
  <c r="N8" i="109"/>
  <c r="M8" i="109"/>
  <c r="C15" i="108"/>
  <c r="D15" i="108"/>
  <c r="E15" i="108"/>
  <c r="F15" i="108"/>
  <c r="G15" i="108"/>
  <c r="H15" i="108"/>
  <c r="I15" i="108"/>
  <c r="J15" i="108"/>
  <c r="B15" i="108"/>
  <c r="L8" i="108"/>
  <c r="K8" i="108"/>
  <c r="M8" i="108" s="1"/>
  <c r="N46" i="176"/>
  <c r="M46" i="176"/>
  <c r="G44" i="176"/>
  <c r="H44" i="176"/>
  <c r="I44" i="176"/>
  <c r="J44" i="176"/>
  <c r="K44" i="176"/>
  <c r="L44" i="176"/>
  <c r="G20" i="176"/>
  <c r="H20" i="176"/>
  <c r="I20" i="176"/>
  <c r="J20" i="176"/>
  <c r="K20" i="176"/>
  <c r="L20" i="176"/>
  <c r="M15" i="175"/>
  <c r="K15" i="175"/>
  <c r="L15" i="175"/>
  <c r="C16" i="175"/>
  <c r="D16" i="175"/>
  <c r="E16" i="175"/>
  <c r="F16" i="175"/>
  <c r="G16" i="175"/>
  <c r="H16" i="175"/>
  <c r="I16" i="175"/>
  <c r="J16" i="175"/>
  <c r="B16" i="175"/>
  <c r="E50" i="105"/>
  <c r="E51" i="105" s="1"/>
  <c r="F50" i="105"/>
  <c r="F51" i="105" s="1"/>
  <c r="H50" i="105"/>
  <c r="I50" i="105"/>
  <c r="J50" i="105"/>
  <c r="K50" i="105"/>
  <c r="L50" i="105"/>
  <c r="D50" i="105"/>
  <c r="D51" i="105" s="1"/>
  <c r="E38" i="105"/>
  <c r="F38" i="105"/>
  <c r="G38" i="105"/>
  <c r="H38" i="105"/>
  <c r="I38" i="105"/>
  <c r="J38" i="105"/>
  <c r="K38" i="105"/>
  <c r="L38" i="105"/>
  <c r="D38" i="105"/>
  <c r="G19" i="105"/>
  <c r="H19" i="105"/>
  <c r="I19" i="105"/>
  <c r="E11" i="105"/>
  <c r="F11" i="105"/>
  <c r="G11" i="105"/>
  <c r="H11" i="105"/>
  <c r="I11" i="105"/>
  <c r="J11" i="105"/>
  <c r="K11" i="105"/>
  <c r="L11" i="105"/>
  <c r="D11" i="105"/>
  <c r="M11" i="105" s="1"/>
  <c r="M9" i="105"/>
  <c r="N9" i="105"/>
  <c r="M10" i="105"/>
  <c r="N10" i="105"/>
  <c r="M12" i="105"/>
  <c r="N12" i="105"/>
  <c r="B16" i="104"/>
  <c r="K9" i="104"/>
  <c r="M9" i="104" s="1"/>
  <c r="L9" i="104"/>
  <c r="E104" i="174"/>
  <c r="F104" i="174"/>
  <c r="G104" i="174"/>
  <c r="H104" i="174"/>
  <c r="I104" i="174"/>
  <c r="J104" i="174"/>
  <c r="K104" i="174"/>
  <c r="L104" i="174"/>
  <c r="D105" i="174"/>
  <c r="M86" i="174"/>
  <c r="N86" i="174"/>
  <c r="O86" i="174"/>
  <c r="E87" i="174"/>
  <c r="F87" i="174"/>
  <c r="G87" i="174"/>
  <c r="H87" i="174"/>
  <c r="I87" i="174"/>
  <c r="J87" i="174"/>
  <c r="K87" i="174"/>
  <c r="L87" i="174"/>
  <c r="E55" i="174"/>
  <c r="E57" i="174" s="1"/>
  <c r="F55" i="174"/>
  <c r="F57" i="174" s="1"/>
  <c r="G55" i="174"/>
  <c r="G57" i="174" s="1"/>
  <c r="H55" i="174"/>
  <c r="H57" i="174" s="1"/>
  <c r="I55" i="174"/>
  <c r="I57" i="174" s="1"/>
  <c r="J55" i="174"/>
  <c r="K55" i="174"/>
  <c r="L55" i="174"/>
  <c r="E63" i="131"/>
  <c r="F63" i="131"/>
  <c r="G63" i="131"/>
  <c r="H63" i="131"/>
  <c r="I63" i="131"/>
  <c r="J63" i="131"/>
  <c r="K63" i="131"/>
  <c r="L63" i="131"/>
  <c r="D63" i="131"/>
  <c r="M62" i="131"/>
  <c r="N62" i="131"/>
  <c r="E59" i="131"/>
  <c r="F59" i="131"/>
  <c r="G59" i="131"/>
  <c r="H59" i="131"/>
  <c r="I59" i="131"/>
  <c r="J59" i="131"/>
  <c r="K59" i="131"/>
  <c r="L59" i="131"/>
  <c r="D59" i="131"/>
  <c r="M56" i="131"/>
  <c r="N56" i="131"/>
  <c r="M57" i="131"/>
  <c r="N57" i="131"/>
  <c r="M58" i="131"/>
  <c r="N58" i="131"/>
  <c r="G42" i="131"/>
  <c r="H42" i="131"/>
  <c r="I42" i="131"/>
  <c r="J42" i="131"/>
  <c r="K42" i="131"/>
  <c r="L42" i="131"/>
  <c r="E35" i="131"/>
  <c r="E36" i="131" s="1"/>
  <c r="F35" i="131"/>
  <c r="F36" i="131" s="1"/>
  <c r="F37" i="131" s="1"/>
  <c r="G35" i="131"/>
  <c r="H35" i="131"/>
  <c r="I35" i="131"/>
  <c r="J35" i="131"/>
  <c r="K35" i="131"/>
  <c r="L35" i="131"/>
  <c r="D35" i="131"/>
  <c r="D36" i="131" s="1"/>
  <c r="D37" i="131" s="1"/>
  <c r="G22" i="131"/>
  <c r="H22" i="131"/>
  <c r="I22" i="131"/>
  <c r="J22" i="131"/>
  <c r="K22" i="131"/>
  <c r="L22" i="131"/>
  <c r="E10" i="131"/>
  <c r="F10" i="131"/>
  <c r="G10" i="131"/>
  <c r="H10" i="131"/>
  <c r="I10" i="131"/>
  <c r="J10" i="131"/>
  <c r="K10" i="131"/>
  <c r="L10" i="131"/>
  <c r="D10" i="131"/>
  <c r="O46" i="176" l="1"/>
  <c r="O62" i="131"/>
  <c r="O29" i="109"/>
  <c r="E105" i="174"/>
  <c r="N105" i="174" s="1"/>
  <c r="N104" i="174"/>
  <c r="D11" i="131"/>
  <c r="L11" i="131"/>
  <c r="J11" i="131"/>
  <c r="J12" i="131" s="1"/>
  <c r="F11" i="131"/>
  <c r="F12" i="131" s="1"/>
  <c r="F38" i="131"/>
  <c r="D38" i="131"/>
  <c r="N63" i="131"/>
  <c r="M63" i="131"/>
  <c r="J17" i="178"/>
  <c r="D106" i="174"/>
  <c r="M106" i="174" s="1"/>
  <c r="M105" i="174"/>
  <c r="K15" i="178"/>
  <c r="N10" i="113"/>
  <c r="M10" i="113"/>
  <c r="J12" i="180"/>
  <c r="O104" i="174"/>
  <c r="F105" i="174"/>
  <c r="D14" i="109"/>
  <c r="K14" i="178"/>
  <c r="O9" i="113"/>
  <c r="M104" i="174"/>
  <c r="D13" i="178"/>
  <c r="E14" i="178"/>
  <c r="E15" i="178"/>
  <c r="M87" i="174"/>
  <c r="N11" i="105"/>
  <c r="L12" i="180"/>
  <c r="O8" i="109"/>
  <c r="M13" i="185"/>
  <c r="K12" i="180"/>
  <c r="K13" i="180" s="1"/>
  <c r="N13" i="180" s="1"/>
  <c r="J16" i="117"/>
  <c r="M14" i="117"/>
  <c r="O14" i="117" s="1"/>
  <c r="M9" i="189"/>
  <c r="M10" i="189" s="1"/>
  <c r="O8" i="189"/>
  <c r="O9" i="189" s="1"/>
  <c r="O10" i="189" s="1"/>
  <c r="M10" i="187"/>
  <c r="O9" i="187"/>
  <c r="J10" i="187"/>
  <c r="E10" i="187"/>
  <c r="O11" i="185"/>
  <c r="N12" i="185"/>
  <c r="N13" i="185" s="1"/>
  <c r="M12" i="185"/>
  <c r="O10" i="182"/>
  <c r="F12" i="113"/>
  <c r="D12" i="113"/>
  <c r="E11" i="113"/>
  <c r="E12" i="113" s="1"/>
  <c r="L12" i="113"/>
  <c r="J12" i="113"/>
  <c r="K11" i="113"/>
  <c r="K12" i="113" s="1"/>
  <c r="M8" i="177"/>
  <c r="M38" i="105"/>
  <c r="N38" i="105"/>
  <c r="O9" i="105"/>
  <c r="O12" i="105"/>
  <c r="O10" i="105"/>
  <c r="O87" i="174"/>
  <c r="N87" i="174"/>
  <c r="E58" i="174"/>
  <c r="E60" i="174" s="1"/>
  <c r="E62" i="174" s="1"/>
  <c r="L56" i="174"/>
  <c r="J56" i="174"/>
  <c r="J57" i="174" s="1"/>
  <c r="K56" i="174"/>
  <c r="O58" i="131"/>
  <c r="O57" i="131"/>
  <c r="O56" i="131"/>
  <c r="E37" i="131"/>
  <c r="D12" i="131"/>
  <c r="E11" i="131"/>
  <c r="E12" i="131" s="1"/>
  <c r="L12" i="131"/>
  <c r="K11" i="131"/>
  <c r="K12" i="131" s="1"/>
  <c r="G42" i="172"/>
  <c r="H42" i="172"/>
  <c r="I42" i="172"/>
  <c r="J42" i="172"/>
  <c r="K42" i="172"/>
  <c r="L42" i="172"/>
  <c r="M32" i="172"/>
  <c r="N32" i="172"/>
  <c r="O32" i="172"/>
  <c r="E17" i="172"/>
  <c r="F17" i="172"/>
  <c r="G17" i="172"/>
  <c r="H17" i="172"/>
  <c r="I17" i="172"/>
  <c r="D17" i="172"/>
  <c r="C17" i="171"/>
  <c r="D17" i="171"/>
  <c r="E17" i="171"/>
  <c r="F17" i="171"/>
  <c r="G17" i="171"/>
  <c r="H17" i="171"/>
  <c r="I17" i="171"/>
  <c r="J17" i="171"/>
  <c r="B17" i="171"/>
  <c r="K16" i="171"/>
  <c r="L16" i="171"/>
  <c r="M16" i="171"/>
  <c r="G80" i="127"/>
  <c r="H80" i="127"/>
  <c r="I80" i="127"/>
  <c r="J80" i="127"/>
  <c r="K80" i="127"/>
  <c r="L80" i="127"/>
  <c r="G71" i="127"/>
  <c r="H71" i="127"/>
  <c r="I71" i="127"/>
  <c r="J71" i="127"/>
  <c r="K71" i="127"/>
  <c r="L71" i="127"/>
  <c r="G68" i="127"/>
  <c r="I68" i="127"/>
  <c r="J68" i="127"/>
  <c r="K68" i="127"/>
  <c r="L68" i="127"/>
  <c r="M67" i="127"/>
  <c r="N67" i="127"/>
  <c r="E63" i="127"/>
  <c r="F63" i="127"/>
  <c r="F64" i="127" s="1"/>
  <c r="G63" i="127"/>
  <c r="H63" i="127"/>
  <c r="H64" i="127" s="1"/>
  <c r="H65" i="127" s="1"/>
  <c r="I63" i="127"/>
  <c r="J63" i="127"/>
  <c r="K63" i="127"/>
  <c r="L63" i="127"/>
  <c r="D63" i="127"/>
  <c r="D64" i="127" s="1"/>
  <c r="M60" i="127"/>
  <c r="N60" i="127"/>
  <c r="M61" i="127"/>
  <c r="N61" i="127"/>
  <c r="M62" i="127"/>
  <c r="N62" i="127"/>
  <c r="M59" i="127"/>
  <c r="E46" i="127"/>
  <c r="F46" i="127"/>
  <c r="G46" i="127"/>
  <c r="H46" i="127"/>
  <c r="I46" i="127"/>
  <c r="J46" i="127"/>
  <c r="K46" i="127"/>
  <c r="L46" i="127"/>
  <c r="D46" i="127"/>
  <c r="M41" i="127"/>
  <c r="N41" i="127"/>
  <c r="M80" i="170"/>
  <c r="N80" i="170"/>
  <c r="O80" i="170"/>
  <c r="M81" i="170"/>
  <c r="N81" i="170"/>
  <c r="O81" i="170"/>
  <c r="M82" i="170"/>
  <c r="N82" i="170"/>
  <c r="O82" i="170"/>
  <c r="M83" i="170"/>
  <c r="N83" i="170"/>
  <c r="O83" i="170"/>
  <c r="M86" i="170"/>
  <c r="N86" i="170"/>
  <c r="O86" i="170"/>
  <c r="M54" i="170"/>
  <c r="N54" i="170"/>
  <c r="M55" i="170"/>
  <c r="N55" i="170"/>
  <c r="M56" i="170"/>
  <c r="N56" i="170"/>
  <c r="M57" i="170"/>
  <c r="N57" i="170"/>
  <c r="M58" i="170"/>
  <c r="N58" i="170"/>
  <c r="M59" i="170"/>
  <c r="N59" i="170"/>
  <c r="M60" i="170"/>
  <c r="N60" i="170"/>
  <c r="O60" i="170" s="1"/>
  <c r="M61" i="170"/>
  <c r="N61" i="170"/>
  <c r="N52" i="170"/>
  <c r="M52" i="170"/>
  <c r="N49" i="170"/>
  <c r="M49" i="170"/>
  <c r="O49" i="170" s="1"/>
  <c r="E51" i="170"/>
  <c r="F51" i="170"/>
  <c r="G51" i="170"/>
  <c r="H51" i="170"/>
  <c r="I51" i="170"/>
  <c r="J51" i="170"/>
  <c r="K51" i="170"/>
  <c r="L51" i="170"/>
  <c r="D51" i="170"/>
  <c r="E44" i="170"/>
  <c r="F44" i="170"/>
  <c r="G44" i="170"/>
  <c r="H44" i="170"/>
  <c r="I44" i="170"/>
  <c r="J44" i="170"/>
  <c r="K44" i="170"/>
  <c r="N44" i="170" s="1"/>
  <c r="L44" i="170"/>
  <c r="D44" i="170"/>
  <c r="M43" i="170"/>
  <c r="N43" i="170"/>
  <c r="O43" i="170"/>
  <c r="O44" i="170"/>
  <c r="D15" i="109" l="1"/>
  <c r="D16" i="109" s="1"/>
  <c r="D17" i="109" s="1"/>
  <c r="M107" i="174"/>
  <c r="E106" i="174"/>
  <c r="N106" i="174" s="1"/>
  <c r="N107" i="174" s="1"/>
  <c r="D107" i="174"/>
  <c r="O56" i="174"/>
  <c r="J58" i="174"/>
  <c r="J59" i="174" s="1"/>
  <c r="M59" i="174" s="1"/>
  <c r="K57" i="174"/>
  <c r="K58" i="174" s="1"/>
  <c r="L57" i="174"/>
  <c r="L58" i="174" s="1"/>
  <c r="O63" i="131"/>
  <c r="O41" i="127"/>
  <c r="I73" i="127"/>
  <c r="O52" i="170"/>
  <c r="O56" i="170"/>
  <c r="O58" i="170"/>
  <c r="M44" i="170"/>
  <c r="O57" i="170"/>
  <c r="D15" i="180"/>
  <c r="E17" i="178"/>
  <c r="N15" i="178"/>
  <c r="M63" i="127"/>
  <c r="L73" i="127"/>
  <c r="O11" i="105"/>
  <c r="E15" i="180"/>
  <c r="E16" i="180" s="1"/>
  <c r="J17" i="117"/>
  <c r="M16" i="117"/>
  <c r="L13" i="180"/>
  <c r="N14" i="178"/>
  <c r="E16" i="178"/>
  <c r="K73" i="127"/>
  <c r="K16" i="178"/>
  <c r="K17" i="178" s="1"/>
  <c r="J73" i="127"/>
  <c r="O10" i="113"/>
  <c r="D14" i="178"/>
  <c r="F106" i="174"/>
  <c r="O106" i="174" s="1"/>
  <c r="O105" i="174"/>
  <c r="J13" i="180"/>
  <c r="F15" i="180"/>
  <c r="O10" i="187"/>
  <c r="N10" i="187"/>
  <c r="O12" i="185"/>
  <c r="O13" i="185" s="1"/>
  <c r="O38" i="105"/>
  <c r="D58" i="174"/>
  <c r="E38" i="131"/>
  <c r="N63" i="127"/>
  <c r="O62" i="127"/>
  <c r="O61" i="127"/>
  <c r="O60" i="127"/>
  <c r="G73" i="127"/>
  <c r="E64" i="127"/>
  <c r="H68" i="127"/>
  <c r="H73" i="127" s="1"/>
  <c r="F65" i="127"/>
  <c r="D65" i="127"/>
  <c r="O67" i="127"/>
  <c r="O61" i="170"/>
  <c r="O59" i="170"/>
  <c r="O55" i="170"/>
  <c r="O54" i="170"/>
  <c r="E26" i="170"/>
  <c r="F26" i="170"/>
  <c r="G26" i="170"/>
  <c r="H26" i="170"/>
  <c r="I26" i="170"/>
  <c r="J26" i="170"/>
  <c r="J27" i="170" s="1"/>
  <c r="K26" i="170"/>
  <c r="K27" i="170" s="1"/>
  <c r="L26" i="170"/>
  <c r="L27" i="170" s="1"/>
  <c r="D26" i="170"/>
  <c r="M22" i="170"/>
  <c r="N22" i="170"/>
  <c r="M23" i="170"/>
  <c r="N23" i="170"/>
  <c r="M24" i="170"/>
  <c r="N24" i="170"/>
  <c r="M25" i="170"/>
  <c r="N25" i="170"/>
  <c r="N21" i="170"/>
  <c r="M21" i="170"/>
  <c r="E12" i="170"/>
  <c r="E20" i="170" s="1"/>
  <c r="F12" i="170"/>
  <c r="G12" i="170"/>
  <c r="G20" i="170" s="1"/>
  <c r="H12" i="170"/>
  <c r="H20" i="170" s="1"/>
  <c r="I12" i="170"/>
  <c r="I20" i="170" s="1"/>
  <c r="J12" i="170"/>
  <c r="J20" i="170" s="1"/>
  <c r="K12" i="170"/>
  <c r="K20" i="170" s="1"/>
  <c r="L12" i="170"/>
  <c r="D12" i="170"/>
  <c r="D20" i="170" s="1"/>
  <c r="F20" i="170"/>
  <c r="L20" i="170"/>
  <c r="M13" i="170"/>
  <c r="N13" i="170"/>
  <c r="O13" i="170"/>
  <c r="M14" i="170"/>
  <c r="N14" i="170"/>
  <c r="O14" i="170"/>
  <c r="M15" i="170"/>
  <c r="N15" i="170"/>
  <c r="O15" i="170"/>
  <c r="M16" i="170"/>
  <c r="N16" i="170"/>
  <c r="O16" i="170"/>
  <c r="M17" i="170"/>
  <c r="N17" i="170"/>
  <c r="O17" i="170"/>
  <c r="M18" i="170"/>
  <c r="N18" i="170"/>
  <c r="O18" i="170"/>
  <c r="M19" i="170"/>
  <c r="N19" i="170"/>
  <c r="O19" i="170"/>
  <c r="G30" i="170"/>
  <c r="H30" i="170"/>
  <c r="I30" i="170"/>
  <c r="J30" i="170"/>
  <c r="K30" i="170"/>
  <c r="L30" i="170"/>
  <c r="M46" i="170"/>
  <c r="N46" i="170"/>
  <c r="O46" i="170"/>
  <c r="M47" i="170"/>
  <c r="N47" i="170"/>
  <c r="O47" i="170"/>
  <c r="D48" i="170"/>
  <c r="D53" i="170" s="1"/>
  <c r="E48" i="170"/>
  <c r="E53" i="170" s="1"/>
  <c r="F48" i="170"/>
  <c r="F53" i="170" s="1"/>
  <c r="G48" i="170"/>
  <c r="G53" i="170" s="1"/>
  <c r="H48" i="170"/>
  <c r="H53" i="170" s="1"/>
  <c r="I48" i="170"/>
  <c r="I53" i="170" s="1"/>
  <c r="J48" i="170"/>
  <c r="J53" i="170" s="1"/>
  <c r="K48" i="170"/>
  <c r="K53" i="170" s="1"/>
  <c r="L48" i="170"/>
  <c r="L53" i="170" s="1"/>
  <c r="M50" i="170"/>
  <c r="M51" i="170" s="1"/>
  <c r="N50" i="170"/>
  <c r="N51" i="170" s="1"/>
  <c r="O50" i="170"/>
  <c r="O51" i="170" s="1"/>
  <c r="C20" i="169"/>
  <c r="D20" i="169"/>
  <c r="E20" i="169"/>
  <c r="F20" i="169"/>
  <c r="G20" i="169"/>
  <c r="H20" i="169"/>
  <c r="I20" i="169"/>
  <c r="J20" i="169"/>
  <c r="B20" i="169"/>
  <c r="M17" i="109" l="1"/>
  <c r="E107" i="174"/>
  <c r="F107" i="174"/>
  <c r="O107" i="174"/>
  <c r="L59" i="174"/>
  <c r="O59" i="174" s="1"/>
  <c r="K59" i="174"/>
  <c r="N59" i="174" s="1"/>
  <c r="M58" i="174"/>
  <c r="M60" i="174" s="1"/>
  <c r="D60" i="174"/>
  <c r="D62" i="174" s="1"/>
  <c r="J60" i="174"/>
  <c r="J62" i="174" s="1"/>
  <c r="O63" i="127"/>
  <c r="M17" i="117"/>
  <c r="O16" i="117"/>
  <c r="O17" i="117" s="1"/>
  <c r="E17" i="180"/>
  <c r="F16" i="180"/>
  <c r="J15" i="180"/>
  <c r="M13" i="180"/>
  <c r="D16" i="180"/>
  <c r="O14" i="180"/>
  <c r="D16" i="178"/>
  <c r="M14" i="178"/>
  <c r="D15" i="178"/>
  <c r="K15" i="180"/>
  <c r="K16" i="180" s="1"/>
  <c r="L15" i="180"/>
  <c r="O13" i="180"/>
  <c r="M14" i="180"/>
  <c r="N14" i="180"/>
  <c r="E65" i="127"/>
  <c r="F66" i="127"/>
  <c r="D66" i="127"/>
  <c r="M65" i="127"/>
  <c r="O22" i="170"/>
  <c r="M26" i="170"/>
  <c r="O21" i="170"/>
  <c r="O25" i="170"/>
  <c r="O24" i="170"/>
  <c r="O23" i="170"/>
  <c r="F27" i="170"/>
  <c r="F28" i="170" s="1"/>
  <c r="D27" i="170"/>
  <c r="D28" i="170" s="1"/>
  <c r="D29" i="170" s="1"/>
  <c r="N26" i="170"/>
  <c r="E27" i="170"/>
  <c r="E28" i="170" s="1"/>
  <c r="K19" i="169"/>
  <c r="L19" i="169"/>
  <c r="M19" i="169"/>
  <c r="K9" i="169"/>
  <c r="L9" i="169"/>
  <c r="M9" i="169"/>
  <c r="G109" i="31"/>
  <c r="H109" i="31"/>
  <c r="I109" i="31"/>
  <c r="M105" i="31"/>
  <c r="N105" i="31"/>
  <c r="E106" i="31"/>
  <c r="F106" i="31"/>
  <c r="G106" i="31"/>
  <c r="H106" i="31"/>
  <c r="I106" i="31"/>
  <c r="J106" i="31"/>
  <c r="K106" i="31"/>
  <c r="K107" i="31" s="1"/>
  <c r="L106" i="31"/>
  <c r="D106" i="31"/>
  <c r="E78" i="31"/>
  <c r="F78" i="31"/>
  <c r="F79" i="31" s="1"/>
  <c r="F80" i="31" s="1"/>
  <c r="G78" i="31"/>
  <c r="H78" i="31"/>
  <c r="I78" i="31"/>
  <c r="J78" i="31"/>
  <c r="K78" i="31"/>
  <c r="L78" i="31"/>
  <c r="D78" i="31"/>
  <c r="M77" i="31"/>
  <c r="N77" i="31"/>
  <c r="I110" i="31" l="1"/>
  <c r="H110" i="31"/>
  <c r="O77" i="31"/>
  <c r="G110" i="31"/>
  <c r="L16" i="180"/>
  <c r="L17" i="180" s="1"/>
  <c r="L18" i="180" s="1"/>
  <c r="L19" i="180" s="1"/>
  <c r="O15" i="180"/>
  <c r="L60" i="174"/>
  <c r="L62" i="174" s="1"/>
  <c r="L63" i="174" s="1"/>
  <c r="K60" i="174"/>
  <c r="J63" i="174"/>
  <c r="J64" i="174" s="1"/>
  <c r="O26" i="170"/>
  <c r="O105" i="31"/>
  <c r="K108" i="31"/>
  <c r="K109" i="31" s="1"/>
  <c r="K110" i="31" s="1"/>
  <c r="F81" i="31"/>
  <c r="K17" i="180"/>
  <c r="K18" i="180" s="1"/>
  <c r="K19" i="180" s="1"/>
  <c r="N16" i="180"/>
  <c r="F107" i="31"/>
  <c r="F108" i="31" s="1"/>
  <c r="J107" i="31"/>
  <c r="J108" i="31" s="1"/>
  <c r="J16" i="180"/>
  <c r="J17" i="180" s="1"/>
  <c r="J18" i="180" s="1"/>
  <c r="J19" i="180" s="1"/>
  <c r="F82" i="31"/>
  <c r="E79" i="31"/>
  <c r="E80" i="31" s="1"/>
  <c r="E107" i="31"/>
  <c r="N17" i="180"/>
  <c r="E18" i="180"/>
  <c r="E19" i="180" s="1"/>
  <c r="N78" i="31"/>
  <c r="D79" i="31"/>
  <c r="D80" i="31" s="1"/>
  <c r="E108" i="31"/>
  <c r="D107" i="31"/>
  <c r="L107" i="31"/>
  <c r="L108" i="31" s="1"/>
  <c r="M15" i="178"/>
  <c r="D17" i="178"/>
  <c r="N15" i="180"/>
  <c r="O16" i="180"/>
  <c r="F17" i="180"/>
  <c r="M78" i="31"/>
  <c r="M15" i="180"/>
  <c r="F68" i="127"/>
  <c r="N65" i="127"/>
  <c r="O65" i="127" s="1"/>
  <c r="E66" i="127"/>
  <c r="M66" i="127"/>
  <c r="F69" i="127"/>
  <c r="D68" i="127"/>
  <c r="E29" i="170"/>
  <c r="F29" i="170"/>
  <c r="F30" i="170" s="1"/>
  <c r="D30" i="170"/>
  <c r="N205" i="35"/>
  <c r="G202" i="35"/>
  <c r="H202" i="35"/>
  <c r="I202" i="35"/>
  <c r="J202" i="35"/>
  <c r="K202" i="35"/>
  <c r="L202" i="35"/>
  <c r="E197" i="35"/>
  <c r="F197" i="35"/>
  <c r="G197" i="35"/>
  <c r="H197" i="35"/>
  <c r="I197" i="35"/>
  <c r="J197" i="35"/>
  <c r="K197" i="35"/>
  <c r="L197" i="35"/>
  <c r="K178" i="35"/>
  <c r="E178" i="35"/>
  <c r="F178" i="35"/>
  <c r="G178" i="35"/>
  <c r="H178" i="35"/>
  <c r="I178" i="35"/>
  <c r="J178" i="35"/>
  <c r="L178" i="35"/>
  <c r="G174" i="35"/>
  <c r="H174" i="35"/>
  <c r="I174" i="35"/>
  <c r="J174" i="35"/>
  <c r="J182" i="35" s="1"/>
  <c r="K174" i="35"/>
  <c r="K182" i="35" s="1"/>
  <c r="L174" i="35"/>
  <c r="G171" i="35"/>
  <c r="H171" i="35"/>
  <c r="I171" i="35"/>
  <c r="J171" i="35"/>
  <c r="K171" i="35"/>
  <c r="L171" i="35"/>
  <c r="E142" i="35"/>
  <c r="F142" i="35"/>
  <c r="G142" i="35"/>
  <c r="H142" i="35"/>
  <c r="I142" i="35"/>
  <c r="J142" i="35"/>
  <c r="K142" i="35"/>
  <c r="L142" i="35"/>
  <c r="M139" i="35"/>
  <c r="N139" i="35"/>
  <c r="M140" i="35"/>
  <c r="N140" i="35"/>
  <c r="M141" i="35"/>
  <c r="N141" i="35"/>
  <c r="M120" i="35"/>
  <c r="N120" i="35"/>
  <c r="M121" i="35"/>
  <c r="N121" i="35"/>
  <c r="M122" i="35"/>
  <c r="N122" i="35"/>
  <c r="M123" i="35"/>
  <c r="N123" i="35"/>
  <c r="M124" i="35"/>
  <c r="N124" i="35"/>
  <c r="M125" i="35"/>
  <c r="N125" i="35"/>
  <c r="M126" i="35"/>
  <c r="N126" i="35"/>
  <c r="G115" i="35"/>
  <c r="G119" i="35" s="1"/>
  <c r="H115" i="35"/>
  <c r="H119" i="35" s="1"/>
  <c r="I115" i="35"/>
  <c r="I119" i="35" s="1"/>
  <c r="J115" i="35"/>
  <c r="J119" i="35" s="1"/>
  <c r="K115" i="35"/>
  <c r="K119" i="35" s="1"/>
  <c r="L115" i="35"/>
  <c r="L119" i="35" s="1"/>
  <c r="M117" i="35"/>
  <c r="N117" i="35"/>
  <c r="M118" i="35"/>
  <c r="N118" i="35"/>
  <c r="M106" i="35"/>
  <c r="N106" i="35"/>
  <c r="M107" i="35"/>
  <c r="N107" i="35"/>
  <c r="M108" i="35"/>
  <c r="N108" i="35"/>
  <c r="M109" i="35"/>
  <c r="N109" i="35"/>
  <c r="M110" i="35"/>
  <c r="N110" i="35"/>
  <c r="G93" i="35"/>
  <c r="H93" i="35"/>
  <c r="I93" i="35"/>
  <c r="J93" i="35"/>
  <c r="K93" i="35"/>
  <c r="L93" i="35"/>
  <c r="G90" i="35"/>
  <c r="H90" i="35"/>
  <c r="I90" i="35"/>
  <c r="J90" i="35"/>
  <c r="K90" i="35"/>
  <c r="L90" i="35"/>
  <c r="M105" i="35"/>
  <c r="N105" i="35"/>
  <c r="G83" i="35"/>
  <c r="H83" i="35"/>
  <c r="I83" i="35"/>
  <c r="J83" i="35"/>
  <c r="K83" i="35"/>
  <c r="L83" i="35"/>
  <c r="G77" i="35"/>
  <c r="H77" i="35"/>
  <c r="I77" i="35"/>
  <c r="J77" i="35"/>
  <c r="K77" i="35"/>
  <c r="L77" i="35"/>
  <c r="G74" i="35"/>
  <c r="H74" i="35"/>
  <c r="I74" i="35"/>
  <c r="J74" i="35"/>
  <c r="K74" i="35"/>
  <c r="L74" i="35"/>
  <c r="E71" i="35"/>
  <c r="F71" i="35"/>
  <c r="G71" i="35"/>
  <c r="H71" i="35"/>
  <c r="I71" i="35"/>
  <c r="J71" i="35"/>
  <c r="K71" i="35"/>
  <c r="L71" i="35"/>
  <c r="M70" i="35"/>
  <c r="N70" i="35"/>
  <c r="E56" i="35"/>
  <c r="F56" i="35"/>
  <c r="G56" i="35"/>
  <c r="H56" i="35"/>
  <c r="I56" i="35"/>
  <c r="J56" i="35"/>
  <c r="K56" i="35"/>
  <c r="L56" i="35"/>
  <c r="M48" i="35"/>
  <c r="N48" i="35"/>
  <c r="M49" i="35"/>
  <c r="N49" i="35"/>
  <c r="M50" i="35"/>
  <c r="N50" i="35"/>
  <c r="M51" i="35"/>
  <c r="N51" i="35"/>
  <c r="M52" i="35"/>
  <c r="N52" i="35"/>
  <c r="M53" i="35"/>
  <c r="N53" i="35"/>
  <c r="M54" i="35"/>
  <c r="N54" i="35"/>
  <c r="M55" i="35"/>
  <c r="N55" i="35"/>
  <c r="E47" i="35"/>
  <c r="F47" i="35"/>
  <c r="G47" i="35"/>
  <c r="H47" i="35"/>
  <c r="I47" i="35"/>
  <c r="J47" i="35"/>
  <c r="K47" i="35"/>
  <c r="L47" i="35"/>
  <c r="M42" i="35"/>
  <c r="N42" i="35"/>
  <c r="M43" i="35"/>
  <c r="N43" i="35"/>
  <c r="M44" i="35"/>
  <c r="N44" i="35"/>
  <c r="M45" i="35"/>
  <c r="N45" i="35"/>
  <c r="M46" i="35"/>
  <c r="N46" i="35"/>
  <c r="N25" i="35"/>
  <c r="M25" i="35"/>
  <c r="M17" i="35"/>
  <c r="N17" i="35"/>
  <c r="M18" i="35"/>
  <c r="N18" i="35"/>
  <c r="M19" i="35"/>
  <c r="N19" i="35"/>
  <c r="M20" i="35"/>
  <c r="N20" i="35"/>
  <c r="M21" i="35"/>
  <c r="N21" i="35"/>
  <c r="M22" i="35"/>
  <c r="N22" i="35"/>
  <c r="M23" i="35"/>
  <c r="N23" i="35"/>
  <c r="M41" i="35"/>
  <c r="N41" i="35"/>
  <c r="E16" i="35"/>
  <c r="F16" i="35"/>
  <c r="G16" i="35"/>
  <c r="H16" i="35"/>
  <c r="I16" i="35"/>
  <c r="J16" i="35"/>
  <c r="K16" i="35"/>
  <c r="L16" i="35"/>
  <c r="D16" i="35"/>
  <c r="M11" i="35"/>
  <c r="N11" i="35"/>
  <c r="M12" i="35"/>
  <c r="N12" i="35"/>
  <c r="M13" i="35"/>
  <c r="N13" i="35"/>
  <c r="M14" i="35"/>
  <c r="N14" i="35"/>
  <c r="M15" i="35"/>
  <c r="N15" i="35"/>
  <c r="N10" i="35"/>
  <c r="M10" i="35"/>
  <c r="C27" i="5"/>
  <c r="D27" i="5"/>
  <c r="E27" i="5"/>
  <c r="F27" i="5"/>
  <c r="G27" i="5"/>
  <c r="H27" i="5"/>
  <c r="I27" i="5"/>
  <c r="J27" i="5"/>
  <c r="B27" i="5"/>
  <c r="K27" i="5" s="1"/>
  <c r="K9" i="5"/>
  <c r="L9" i="5"/>
  <c r="K10" i="5"/>
  <c r="L10" i="5"/>
  <c r="M10" i="5" s="1"/>
  <c r="K11" i="5"/>
  <c r="L11" i="5"/>
  <c r="M11" i="5" s="1"/>
  <c r="K12" i="5"/>
  <c r="L12" i="5"/>
  <c r="M12" i="5" s="1"/>
  <c r="K13" i="5"/>
  <c r="L13" i="5"/>
  <c r="M13" i="5" s="1"/>
  <c r="K14" i="5"/>
  <c r="L14" i="5"/>
  <c r="M14" i="5" s="1"/>
  <c r="K15" i="5"/>
  <c r="L15" i="5"/>
  <c r="K16" i="5"/>
  <c r="L16" i="5"/>
  <c r="M16" i="5"/>
  <c r="K17" i="5"/>
  <c r="L17" i="5"/>
  <c r="M17" i="5" s="1"/>
  <c r="K18" i="5"/>
  <c r="L18" i="5"/>
  <c r="M18" i="5" s="1"/>
  <c r="K19" i="5"/>
  <c r="L19" i="5"/>
  <c r="M19" i="5" s="1"/>
  <c r="K20" i="5"/>
  <c r="L20" i="5"/>
  <c r="K21" i="5"/>
  <c r="M21" i="5" s="1"/>
  <c r="L21" i="5"/>
  <c r="K22" i="5"/>
  <c r="L22" i="5"/>
  <c r="M22" i="5" s="1"/>
  <c r="K23" i="5"/>
  <c r="L23" i="5"/>
  <c r="M23" i="5" s="1"/>
  <c r="K24" i="5"/>
  <c r="L24" i="5"/>
  <c r="K25" i="5"/>
  <c r="L25" i="5"/>
  <c r="K26" i="5"/>
  <c r="L26" i="5"/>
  <c r="M26" i="5" s="1"/>
  <c r="L8" i="5"/>
  <c r="K8" i="5"/>
  <c r="G19" i="168"/>
  <c r="G20" i="168" s="1"/>
  <c r="H19" i="168"/>
  <c r="H20" i="168" s="1"/>
  <c r="I19" i="168"/>
  <c r="I20" i="168" s="1"/>
  <c r="J19" i="168"/>
  <c r="J20" i="168" s="1"/>
  <c r="K19" i="168"/>
  <c r="K20" i="168" s="1"/>
  <c r="L19" i="168"/>
  <c r="L20" i="168" s="1"/>
  <c r="G30" i="168"/>
  <c r="H30" i="168"/>
  <c r="I30" i="168"/>
  <c r="J30" i="168"/>
  <c r="J31" i="168" s="1"/>
  <c r="K30" i="168"/>
  <c r="K31" i="168" s="1"/>
  <c r="L30" i="168"/>
  <c r="L31" i="168" s="1"/>
  <c r="G25" i="168"/>
  <c r="H25" i="168"/>
  <c r="I25" i="168"/>
  <c r="J25" i="168"/>
  <c r="K25" i="168"/>
  <c r="L25" i="168"/>
  <c r="E15" i="168"/>
  <c r="F15" i="168"/>
  <c r="G15" i="168"/>
  <c r="H15" i="168"/>
  <c r="I15" i="168"/>
  <c r="J15" i="168"/>
  <c r="L15" i="168"/>
  <c r="D15" i="168"/>
  <c r="M14" i="168"/>
  <c r="N14" i="168"/>
  <c r="O14" i="168"/>
  <c r="N8" i="168"/>
  <c r="M8" i="168"/>
  <c r="E12" i="167"/>
  <c r="F12" i="167"/>
  <c r="G12" i="167"/>
  <c r="H12" i="167"/>
  <c r="I12" i="167"/>
  <c r="J12" i="167"/>
  <c r="K12" i="167"/>
  <c r="L12" i="167"/>
  <c r="D12" i="167"/>
  <c r="N8" i="167"/>
  <c r="M8" i="167"/>
  <c r="E60" i="119"/>
  <c r="F60" i="119"/>
  <c r="G60" i="119"/>
  <c r="H60" i="119"/>
  <c r="I60" i="119"/>
  <c r="J60" i="119"/>
  <c r="K60" i="119"/>
  <c r="L60" i="119"/>
  <c r="F24" i="119"/>
  <c r="E11" i="119"/>
  <c r="F11" i="119"/>
  <c r="F25" i="119" s="1"/>
  <c r="G11" i="119"/>
  <c r="M11" i="119" s="1"/>
  <c r="H11" i="119"/>
  <c r="I11" i="119"/>
  <c r="J11" i="119"/>
  <c r="K11" i="119"/>
  <c r="L11" i="119"/>
  <c r="D11" i="119"/>
  <c r="D12" i="119" s="1"/>
  <c r="M9" i="119"/>
  <c r="N9" i="119"/>
  <c r="M10" i="119"/>
  <c r="N10" i="119"/>
  <c r="N11" i="119"/>
  <c r="E91" i="123"/>
  <c r="F91" i="123"/>
  <c r="G91" i="123"/>
  <c r="H91" i="123"/>
  <c r="I91" i="123"/>
  <c r="J91" i="123"/>
  <c r="K91" i="123"/>
  <c r="L91" i="123"/>
  <c r="D91" i="123"/>
  <c r="M90" i="123"/>
  <c r="N90" i="123"/>
  <c r="E84" i="123"/>
  <c r="F84" i="123"/>
  <c r="G84" i="123"/>
  <c r="H84" i="123"/>
  <c r="I84" i="123"/>
  <c r="J84" i="123"/>
  <c r="K84" i="123"/>
  <c r="L84" i="123"/>
  <c r="D84" i="123"/>
  <c r="M83" i="123"/>
  <c r="N83" i="123"/>
  <c r="O78" i="31" l="1"/>
  <c r="L112" i="35"/>
  <c r="H112" i="35"/>
  <c r="I182" i="35"/>
  <c r="I112" i="35"/>
  <c r="M111" i="35"/>
  <c r="G182" i="35"/>
  <c r="K112" i="35"/>
  <c r="G112" i="35"/>
  <c r="J112" i="35"/>
  <c r="N111" i="35"/>
  <c r="L182" i="35"/>
  <c r="H182" i="35"/>
  <c r="K62" i="174"/>
  <c r="K63" i="174" s="1"/>
  <c r="K64" i="174" s="1"/>
  <c r="K65" i="174" s="1"/>
  <c r="L64" i="174"/>
  <c r="L65" i="174" s="1"/>
  <c r="J65" i="174"/>
  <c r="J66" i="174" s="1"/>
  <c r="M66" i="174" s="1"/>
  <c r="M64" i="174"/>
  <c r="N127" i="35"/>
  <c r="M127" i="35"/>
  <c r="M178" i="35"/>
  <c r="O178" i="35"/>
  <c r="H79" i="35"/>
  <c r="L79" i="35"/>
  <c r="J79" i="35"/>
  <c r="O197" i="35"/>
  <c r="K79" i="35"/>
  <c r="I79" i="35"/>
  <c r="G79" i="35"/>
  <c r="N178" i="35"/>
  <c r="M197" i="35"/>
  <c r="N197" i="35"/>
  <c r="O25" i="35"/>
  <c r="F73" i="35"/>
  <c r="M24" i="35"/>
  <c r="N24" i="35"/>
  <c r="L27" i="5"/>
  <c r="M8" i="5"/>
  <c r="M25" i="5"/>
  <c r="M9" i="5"/>
  <c r="M27" i="5"/>
  <c r="D81" i="31"/>
  <c r="O17" i="180"/>
  <c r="F18" i="180"/>
  <c r="F19" i="180" s="1"/>
  <c r="E109" i="31"/>
  <c r="O8" i="167"/>
  <c r="L109" i="31"/>
  <c r="L110" i="31" s="1"/>
  <c r="M17" i="180"/>
  <c r="D18" i="180"/>
  <c r="D19" i="180" s="1"/>
  <c r="J109" i="31"/>
  <c r="J110" i="31" s="1"/>
  <c r="E81" i="31"/>
  <c r="M20" i="5"/>
  <c r="M15" i="5"/>
  <c r="O205" i="35"/>
  <c r="M16" i="180"/>
  <c r="F109" i="31"/>
  <c r="D108" i="31"/>
  <c r="N66" i="127"/>
  <c r="O66" i="127" s="1"/>
  <c r="E68" i="127"/>
  <c r="F70" i="127"/>
  <c r="M68" i="127"/>
  <c r="D69" i="127"/>
  <c r="F38" i="170"/>
  <c r="F39" i="170" s="1"/>
  <c r="F40" i="170" s="1"/>
  <c r="D38" i="170"/>
  <c r="E30" i="170"/>
  <c r="N71" i="35"/>
  <c r="L204" i="35"/>
  <c r="J204" i="35"/>
  <c r="H204" i="35"/>
  <c r="K204" i="35"/>
  <c r="I204" i="35"/>
  <c r="G204" i="35"/>
  <c r="M142" i="35"/>
  <c r="O109" i="35"/>
  <c r="O108" i="35"/>
  <c r="O106" i="35"/>
  <c r="O139" i="35"/>
  <c r="O70" i="35"/>
  <c r="M71" i="35"/>
  <c r="N142" i="35"/>
  <c r="M56" i="35"/>
  <c r="O120" i="35"/>
  <c r="O53" i="35"/>
  <c r="O52" i="35"/>
  <c r="O51" i="35"/>
  <c r="O50" i="35"/>
  <c r="O49" i="35"/>
  <c r="O48" i="35"/>
  <c r="O125" i="35"/>
  <c r="O141" i="35"/>
  <c r="O140" i="35"/>
  <c r="O121" i="35"/>
  <c r="O126" i="35"/>
  <c r="O124" i="35"/>
  <c r="O123" i="35"/>
  <c r="O122" i="35"/>
  <c r="O110" i="35"/>
  <c r="O107" i="35"/>
  <c r="O117" i="35"/>
  <c r="O118" i="35"/>
  <c r="O105" i="35"/>
  <c r="M72" i="35"/>
  <c r="N72" i="35"/>
  <c r="N47" i="35"/>
  <c r="N56" i="35"/>
  <c r="M47" i="35"/>
  <c r="O46" i="35"/>
  <c r="O55" i="35"/>
  <c r="O54" i="35"/>
  <c r="O45" i="35"/>
  <c r="O43" i="35"/>
  <c r="O42" i="35"/>
  <c r="O44" i="35"/>
  <c r="M16" i="35"/>
  <c r="N16" i="35"/>
  <c r="O20" i="35"/>
  <c r="O19" i="35"/>
  <c r="O17" i="35"/>
  <c r="O18" i="35"/>
  <c r="O22" i="35"/>
  <c r="O10" i="35"/>
  <c r="O23" i="35"/>
  <c r="O11" i="35"/>
  <c r="O14" i="35"/>
  <c r="O13" i="35"/>
  <c r="O12" i="35"/>
  <c r="O41" i="35"/>
  <c r="O21" i="35"/>
  <c r="O15" i="35"/>
  <c r="M24" i="5"/>
  <c r="D16" i="168"/>
  <c r="E16" i="168"/>
  <c r="O15" i="168"/>
  <c r="M15" i="168"/>
  <c r="F16" i="168"/>
  <c r="O8" i="168"/>
  <c r="D13" i="119"/>
  <c r="D14" i="119" s="1"/>
  <c r="O11" i="119"/>
  <c r="O10" i="119"/>
  <c r="O9" i="119"/>
  <c r="O83" i="123"/>
  <c r="O90" i="123"/>
  <c r="E47" i="123"/>
  <c r="F47" i="123"/>
  <c r="G47" i="123"/>
  <c r="H47" i="123"/>
  <c r="I47" i="123"/>
  <c r="J47" i="123"/>
  <c r="K47" i="123"/>
  <c r="L47" i="123"/>
  <c r="D47" i="123"/>
  <c r="M46" i="123"/>
  <c r="N46" i="123"/>
  <c r="M43" i="123"/>
  <c r="N43" i="123"/>
  <c r="M38" i="123"/>
  <c r="N38" i="123"/>
  <c r="E19" i="123"/>
  <c r="F19" i="123"/>
  <c r="D19" i="123"/>
  <c r="N8" i="123"/>
  <c r="M8" i="123"/>
  <c r="E112" i="166"/>
  <c r="F112" i="166"/>
  <c r="G112" i="166"/>
  <c r="H112" i="166"/>
  <c r="I112" i="166"/>
  <c r="J112" i="166"/>
  <c r="K112" i="166"/>
  <c r="L112" i="166"/>
  <c r="D112" i="166"/>
  <c r="M113" i="166"/>
  <c r="M114" i="166"/>
  <c r="M111" i="166"/>
  <c r="N111" i="166"/>
  <c r="O111" i="166"/>
  <c r="E90" i="166"/>
  <c r="F90" i="166"/>
  <c r="G90" i="166"/>
  <c r="H90" i="166"/>
  <c r="I90" i="166"/>
  <c r="J90" i="166"/>
  <c r="K90" i="166"/>
  <c r="L90" i="166"/>
  <c r="D90" i="166"/>
  <c r="M87" i="166"/>
  <c r="N87" i="166"/>
  <c r="O87" i="166"/>
  <c r="O68" i="166"/>
  <c r="E69" i="166"/>
  <c r="E75" i="166" s="1"/>
  <c r="F69" i="166"/>
  <c r="F75" i="166" s="1"/>
  <c r="G69" i="166"/>
  <c r="H69" i="166"/>
  <c r="I69" i="166"/>
  <c r="J69" i="166"/>
  <c r="K69" i="166"/>
  <c r="L69" i="166"/>
  <c r="D69" i="166"/>
  <c r="D75" i="166" s="1"/>
  <c r="N68" i="166"/>
  <c r="M68" i="166"/>
  <c r="N66" i="166"/>
  <c r="M66" i="166"/>
  <c r="N53" i="166"/>
  <c r="M53" i="166"/>
  <c r="E33" i="166"/>
  <c r="D33" i="166"/>
  <c r="M29" i="166"/>
  <c r="N29" i="166"/>
  <c r="E23" i="166"/>
  <c r="F23" i="166"/>
  <c r="G23" i="166"/>
  <c r="H23" i="166"/>
  <c r="I23" i="166"/>
  <c r="J23" i="166"/>
  <c r="K23" i="166"/>
  <c r="L23" i="166"/>
  <c r="D23" i="166"/>
  <c r="M22" i="166"/>
  <c r="N22" i="166"/>
  <c r="O22" i="166"/>
  <c r="E270" i="36"/>
  <c r="F270" i="36"/>
  <c r="G270" i="36"/>
  <c r="H270" i="36"/>
  <c r="I270" i="36"/>
  <c r="J270" i="36"/>
  <c r="K270" i="36"/>
  <c r="L270" i="36"/>
  <c r="D270" i="36"/>
  <c r="M251" i="36"/>
  <c r="N251" i="36"/>
  <c r="O251" i="36"/>
  <c r="M252" i="36"/>
  <c r="N252" i="36"/>
  <c r="O252" i="36"/>
  <c r="M254" i="36"/>
  <c r="N254" i="36"/>
  <c r="O254" i="36"/>
  <c r="M255" i="36"/>
  <c r="N255" i="36"/>
  <c r="O255" i="36"/>
  <c r="M256" i="36"/>
  <c r="N256" i="36"/>
  <c r="O256" i="36"/>
  <c r="M258" i="36"/>
  <c r="N258" i="36"/>
  <c r="O258" i="36"/>
  <c r="M259" i="36"/>
  <c r="N259" i="36"/>
  <c r="O259" i="36"/>
  <c r="M250" i="36"/>
  <c r="M236" i="36"/>
  <c r="O233" i="36"/>
  <c r="E228" i="36"/>
  <c r="F228" i="36"/>
  <c r="G228" i="36"/>
  <c r="H228" i="36"/>
  <c r="I228" i="36"/>
  <c r="J228" i="36"/>
  <c r="K228" i="36"/>
  <c r="L228" i="36"/>
  <c r="D228" i="36"/>
  <c r="M227" i="36"/>
  <c r="N227" i="36"/>
  <c r="O227" i="36"/>
  <c r="E211" i="36"/>
  <c r="F211" i="36"/>
  <c r="G211" i="36"/>
  <c r="H211" i="36"/>
  <c r="I211" i="36"/>
  <c r="J211" i="36"/>
  <c r="K211" i="36"/>
  <c r="L211" i="36"/>
  <c r="D211" i="36"/>
  <c r="D203" i="36"/>
  <c r="H166" i="36"/>
  <c r="G166" i="36"/>
  <c r="E166" i="36"/>
  <c r="D166" i="36"/>
  <c r="I150" i="36"/>
  <c r="E145" i="36"/>
  <c r="F145" i="36"/>
  <c r="G145" i="36"/>
  <c r="H145" i="36"/>
  <c r="I145" i="36"/>
  <c r="J145" i="36"/>
  <c r="K145" i="36"/>
  <c r="L145" i="36"/>
  <c r="D145" i="36"/>
  <c r="M131" i="36"/>
  <c r="M112" i="36"/>
  <c r="N112" i="36"/>
  <c r="O112" i="36"/>
  <c r="M123" i="36"/>
  <c r="N123" i="36"/>
  <c r="O123" i="36"/>
  <c r="M124" i="36"/>
  <c r="N124" i="36"/>
  <c r="O124" i="36"/>
  <c r="M125" i="36"/>
  <c r="N125" i="36"/>
  <c r="O125" i="36"/>
  <c r="M127" i="36"/>
  <c r="N127" i="36"/>
  <c r="O127" i="36"/>
  <c r="M128" i="36"/>
  <c r="N128" i="36"/>
  <c r="O128" i="36"/>
  <c r="M129" i="36"/>
  <c r="N129" i="36"/>
  <c r="O129" i="36"/>
  <c r="M130" i="36"/>
  <c r="N130" i="36"/>
  <c r="O130" i="36"/>
  <c r="N131" i="36"/>
  <c r="O131" i="36"/>
  <c r="D107" i="36"/>
  <c r="O126" i="36" l="1"/>
  <c r="N132" i="36"/>
  <c r="N126" i="36"/>
  <c r="O132" i="36"/>
  <c r="M132" i="36"/>
  <c r="M126" i="36"/>
  <c r="O64" i="174"/>
  <c r="G207" i="35"/>
  <c r="J207" i="35"/>
  <c r="I207" i="35"/>
  <c r="L207" i="35"/>
  <c r="K207" i="35"/>
  <c r="O47" i="35"/>
  <c r="H207" i="35"/>
  <c r="O46" i="123"/>
  <c r="L66" i="174"/>
  <c r="O66" i="174" s="1"/>
  <c r="N64" i="174"/>
  <c r="K66" i="174"/>
  <c r="N66" i="174" s="1"/>
  <c r="J67" i="174"/>
  <c r="O111" i="35"/>
  <c r="O127" i="35"/>
  <c r="F74" i="35"/>
  <c r="F75" i="35" s="1"/>
  <c r="M73" i="35"/>
  <c r="O24" i="35"/>
  <c r="O71" i="35"/>
  <c r="O38" i="123"/>
  <c r="N90" i="166"/>
  <c r="O53" i="166"/>
  <c r="E82" i="31"/>
  <c r="M90" i="166"/>
  <c r="O142" i="35"/>
  <c r="O43" i="123"/>
  <c r="F110" i="31"/>
  <c r="D82" i="31"/>
  <c r="E110" i="31"/>
  <c r="D109" i="31"/>
  <c r="N145" i="36"/>
  <c r="M23" i="166"/>
  <c r="F71" i="127"/>
  <c r="F72" i="127" s="1"/>
  <c r="N68" i="127"/>
  <c r="O68" i="127" s="1"/>
  <c r="E69" i="127"/>
  <c r="D70" i="127"/>
  <c r="E38" i="170"/>
  <c r="D39" i="170"/>
  <c r="D40" i="170" s="1"/>
  <c r="O56" i="35"/>
  <c r="O72" i="35"/>
  <c r="O16" i="35"/>
  <c r="E21" i="168"/>
  <c r="E17" i="168"/>
  <c r="F21" i="168"/>
  <c r="F17" i="168"/>
  <c r="D21" i="168"/>
  <c r="D17" i="168"/>
  <c r="F22" i="168"/>
  <c r="E22" i="168"/>
  <c r="D22" i="168"/>
  <c r="D15" i="119"/>
  <c r="D16" i="119"/>
  <c r="O8" i="123"/>
  <c r="L48" i="123"/>
  <c r="L49" i="123" s="1"/>
  <c r="J48" i="123"/>
  <c r="J49" i="123" s="1"/>
  <c r="K48" i="123"/>
  <c r="K49" i="123" s="1"/>
  <c r="O66" i="166"/>
  <c r="O23" i="166"/>
  <c r="N23" i="166"/>
  <c r="O145" i="36"/>
  <c r="M145" i="36"/>
  <c r="E40" i="36"/>
  <c r="E46" i="36" s="1"/>
  <c r="F40" i="36"/>
  <c r="F46" i="36" s="1"/>
  <c r="G40" i="36"/>
  <c r="G46" i="36" s="1"/>
  <c r="H40" i="36"/>
  <c r="H46" i="36" s="1"/>
  <c r="I40" i="36"/>
  <c r="I46" i="36" s="1"/>
  <c r="J40" i="36"/>
  <c r="K40" i="36"/>
  <c r="L40" i="36"/>
  <c r="L46" i="36" s="1"/>
  <c r="D40" i="36"/>
  <c r="D46" i="36" s="1"/>
  <c r="E12" i="36"/>
  <c r="E25" i="36" s="1"/>
  <c r="F12" i="36"/>
  <c r="F25" i="36" s="1"/>
  <c r="G12" i="36"/>
  <c r="G25" i="36" s="1"/>
  <c r="H12" i="36"/>
  <c r="H25" i="36" s="1"/>
  <c r="I12" i="36"/>
  <c r="I25" i="36" s="1"/>
  <c r="J12" i="36"/>
  <c r="J25" i="36" s="1"/>
  <c r="K12" i="36"/>
  <c r="K25" i="36" s="1"/>
  <c r="L12" i="36"/>
  <c r="L25" i="36" s="1"/>
  <c r="D12" i="36"/>
  <c r="D25" i="36" s="1"/>
  <c r="M18" i="36"/>
  <c r="N18" i="36"/>
  <c r="M14" i="36"/>
  <c r="N14" i="36"/>
  <c r="C45" i="100"/>
  <c r="D45" i="100"/>
  <c r="E45" i="100"/>
  <c r="F45" i="100"/>
  <c r="G45" i="100"/>
  <c r="B45" i="100"/>
  <c r="H23" i="100"/>
  <c r="I23" i="100"/>
  <c r="J23" i="100" s="1"/>
  <c r="H44" i="100"/>
  <c r="I44" i="100"/>
  <c r="J44" i="100" s="1"/>
  <c r="H39" i="100"/>
  <c r="I39" i="100"/>
  <c r="J39" i="100" s="1"/>
  <c r="C44" i="42"/>
  <c r="D44" i="42"/>
  <c r="E44" i="42"/>
  <c r="F44" i="42"/>
  <c r="G44" i="42"/>
  <c r="H44" i="42"/>
  <c r="I44" i="42"/>
  <c r="J44" i="42"/>
  <c r="B44" i="42"/>
  <c r="K43" i="42"/>
  <c r="L43" i="42"/>
  <c r="K38" i="42"/>
  <c r="M38" i="42" s="1"/>
  <c r="L38" i="42"/>
  <c r="K23" i="42"/>
  <c r="L23" i="42"/>
  <c r="K13" i="42"/>
  <c r="L13" i="42"/>
  <c r="M13" i="42" s="1"/>
  <c r="M263" i="36"/>
  <c r="N263" i="36"/>
  <c r="O263" i="36"/>
  <c r="M264" i="36"/>
  <c r="N264" i="36"/>
  <c r="O264" i="36"/>
  <c r="M265" i="36"/>
  <c r="N265" i="36"/>
  <c r="O265" i="36"/>
  <c r="M281" i="36"/>
  <c r="N281" i="36"/>
  <c r="O281" i="36"/>
  <c r="M282" i="36"/>
  <c r="N282" i="36"/>
  <c r="O282" i="36"/>
  <c r="H14" i="100"/>
  <c r="I14" i="100"/>
  <c r="H42" i="100"/>
  <c r="I42" i="100"/>
  <c r="H43" i="100"/>
  <c r="I43" i="100"/>
  <c r="H15" i="100"/>
  <c r="I15" i="100"/>
  <c r="H17" i="100"/>
  <c r="I17" i="100"/>
  <c r="H18" i="100"/>
  <c r="I18" i="100"/>
  <c r="H19" i="100"/>
  <c r="I19" i="100"/>
  <c r="H21" i="100"/>
  <c r="I21" i="100"/>
  <c r="H22" i="100"/>
  <c r="I22" i="100"/>
  <c r="H24" i="100"/>
  <c r="I24" i="100"/>
  <c r="H34" i="100"/>
  <c r="I34" i="100"/>
  <c r="H35" i="100"/>
  <c r="I35" i="100"/>
  <c r="H36" i="100"/>
  <c r="I36" i="100"/>
  <c r="H37" i="100"/>
  <c r="I37" i="100"/>
  <c r="H38" i="100"/>
  <c r="I38" i="100"/>
  <c r="H40" i="100"/>
  <c r="I40" i="100"/>
  <c r="H20" i="100"/>
  <c r="I20" i="100"/>
  <c r="H33" i="100"/>
  <c r="I33" i="100"/>
  <c r="H41" i="100"/>
  <c r="I41" i="100"/>
  <c r="H13" i="100"/>
  <c r="I13" i="100"/>
  <c r="H11" i="100"/>
  <c r="I11" i="100"/>
  <c r="H12" i="100"/>
  <c r="I12" i="100"/>
  <c r="H9" i="100"/>
  <c r="I9" i="100"/>
  <c r="H10" i="100"/>
  <c r="I10" i="100"/>
  <c r="I8" i="100"/>
  <c r="H8" i="100"/>
  <c r="I45" i="100" l="1"/>
  <c r="J41" i="36"/>
  <c r="J46" i="36" s="1"/>
  <c r="K41" i="36"/>
  <c r="K46" i="36" s="1"/>
  <c r="M23" i="42"/>
  <c r="L67" i="174"/>
  <c r="K67" i="174"/>
  <c r="F76" i="35"/>
  <c r="F77" i="35" s="1"/>
  <c r="O90" i="166"/>
  <c r="D110" i="31"/>
  <c r="E111" i="31"/>
  <c r="E112" i="31" s="1"/>
  <c r="E113" i="31" s="1"/>
  <c r="E114" i="31" s="1"/>
  <c r="J14" i="100"/>
  <c r="F111" i="31"/>
  <c r="F112" i="31" s="1"/>
  <c r="F113" i="31" s="1"/>
  <c r="F114" i="31" s="1"/>
  <c r="H45" i="100"/>
  <c r="E70" i="127"/>
  <c r="F73" i="127"/>
  <c r="F74" i="127" s="1"/>
  <c r="N70" i="127"/>
  <c r="M70" i="127"/>
  <c r="D71" i="127"/>
  <c r="E39" i="170"/>
  <c r="E40" i="170" s="1"/>
  <c r="F78" i="35"/>
  <c r="F79" i="35" s="1"/>
  <c r="M74" i="35"/>
  <c r="N73" i="35"/>
  <c r="O73" i="35" s="1"/>
  <c r="E74" i="35"/>
  <c r="D18" i="168"/>
  <c r="M18" i="168" s="1"/>
  <c r="M17" i="168"/>
  <c r="D19" i="168"/>
  <c r="F18" i="168"/>
  <c r="F19" i="168" s="1"/>
  <c r="F20" i="168" s="1"/>
  <c r="N17" i="168"/>
  <c r="E18" i="168"/>
  <c r="N18" i="168" s="1"/>
  <c r="N22" i="168"/>
  <c r="E23" i="168"/>
  <c r="O22" i="168"/>
  <c r="F23" i="168"/>
  <c r="M22" i="168"/>
  <c r="D23" i="168"/>
  <c r="D17" i="119"/>
  <c r="O14" i="36"/>
  <c r="N288" i="36"/>
  <c r="N283" i="36"/>
  <c r="O283" i="36"/>
  <c r="M283" i="36"/>
  <c r="O18" i="36"/>
  <c r="J13" i="100"/>
  <c r="J37" i="100"/>
  <c r="J24" i="100"/>
  <c r="J21" i="100"/>
  <c r="J18" i="100"/>
  <c r="J43" i="100"/>
  <c r="M43" i="42"/>
  <c r="J8" i="100"/>
  <c r="J11" i="100"/>
  <c r="J34" i="100"/>
  <c r="J19" i="100"/>
  <c r="J17" i="100"/>
  <c r="J15" i="100"/>
  <c r="J42" i="100"/>
  <c r="O288" i="36"/>
  <c r="M288" i="36"/>
  <c r="J10" i="100"/>
  <c r="J9" i="100"/>
  <c r="J12" i="100"/>
  <c r="J41" i="100"/>
  <c r="J33" i="100"/>
  <c r="J20" i="100"/>
  <c r="J40" i="100"/>
  <c r="J38" i="100"/>
  <c r="J35" i="100"/>
  <c r="J36" i="100"/>
  <c r="J22" i="100"/>
  <c r="I21" i="180"/>
  <c r="H21" i="180"/>
  <c r="G21" i="180"/>
  <c r="I20" i="180"/>
  <c r="H20" i="180"/>
  <c r="G20" i="180"/>
  <c r="O9" i="180"/>
  <c r="N9" i="180"/>
  <c r="M9" i="180"/>
  <c r="O8" i="180"/>
  <c r="N8" i="180"/>
  <c r="M8" i="180"/>
  <c r="J12" i="179"/>
  <c r="I12" i="179"/>
  <c r="H12" i="179"/>
  <c r="G12" i="179"/>
  <c r="F12" i="179"/>
  <c r="E12" i="179"/>
  <c r="D12" i="179"/>
  <c r="C12" i="179"/>
  <c r="B12" i="179"/>
  <c r="M11" i="179"/>
  <c r="L11" i="179"/>
  <c r="K11" i="179"/>
  <c r="M10" i="179"/>
  <c r="L10" i="179"/>
  <c r="K10" i="179"/>
  <c r="M9" i="179"/>
  <c r="L9" i="179"/>
  <c r="K9" i="179"/>
  <c r="M8" i="179"/>
  <c r="L8" i="179"/>
  <c r="K8" i="179"/>
  <c r="K22" i="178"/>
  <c r="J22" i="178"/>
  <c r="H22" i="178"/>
  <c r="H18" i="178"/>
  <c r="N10" i="178"/>
  <c r="M10" i="178"/>
  <c r="N9" i="178"/>
  <c r="M9" i="178"/>
  <c r="M12" i="177"/>
  <c r="L12" i="177"/>
  <c r="K12" i="177"/>
  <c r="M11" i="177"/>
  <c r="L11" i="177"/>
  <c r="K11" i="177"/>
  <c r="M10" i="177"/>
  <c r="L10" i="177"/>
  <c r="K10" i="177"/>
  <c r="M9" i="177"/>
  <c r="L9" i="177"/>
  <c r="K9" i="177"/>
  <c r="K13" i="177" s="1"/>
  <c r="L40" i="176"/>
  <c r="L41" i="176" s="1"/>
  <c r="K40" i="176"/>
  <c r="K41" i="176" s="1"/>
  <c r="J40" i="176"/>
  <c r="J41" i="176" s="1"/>
  <c r="I40" i="176"/>
  <c r="I41" i="176" s="1"/>
  <c r="H40" i="176"/>
  <c r="H41" i="176" s="1"/>
  <c r="G40" i="176"/>
  <c r="G41" i="176" s="1"/>
  <c r="K34" i="176"/>
  <c r="J34" i="176"/>
  <c r="H34" i="176"/>
  <c r="G34" i="176"/>
  <c r="I34" i="176"/>
  <c r="K31" i="176"/>
  <c r="J31" i="176"/>
  <c r="H31" i="176"/>
  <c r="G31" i="176"/>
  <c r="I31" i="176"/>
  <c r="H14" i="176"/>
  <c r="G14" i="176"/>
  <c r="I14" i="176"/>
  <c r="L10" i="176"/>
  <c r="K10" i="176"/>
  <c r="J10" i="176"/>
  <c r="H10" i="176"/>
  <c r="H11" i="176" s="1"/>
  <c r="G10" i="176"/>
  <c r="G11" i="176" s="1"/>
  <c r="F10" i="176"/>
  <c r="F11" i="176" s="1"/>
  <c r="E10" i="176"/>
  <c r="D10" i="176"/>
  <c r="D11" i="176" s="1"/>
  <c r="N9" i="176"/>
  <c r="M9" i="176"/>
  <c r="O9" i="176"/>
  <c r="N8" i="176"/>
  <c r="M8" i="176"/>
  <c r="O8" i="176"/>
  <c r="M14" i="175"/>
  <c r="L14" i="175"/>
  <c r="K14" i="175"/>
  <c r="M13" i="175"/>
  <c r="L13" i="175"/>
  <c r="K13" i="175"/>
  <c r="M12" i="175"/>
  <c r="L12" i="175"/>
  <c r="K12" i="175"/>
  <c r="M11" i="175"/>
  <c r="L11" i="175"/>
  <c r="K11" i="175"/>
  <c r="M10" i="175"/>
  <c r="L10" i="175"/>
  <c r="K10" i="175"/>
  <c r="M9" i="175"/>
  <c r="L9" i="175"/>
  <c r="K9" i="175"/>
  <c r="M8" i="175"/>
  <c r="L8" i="175"/>
  <c r="L16" i="175" s="1"/>
  <c r="K8" i="175"/>
  <c r="K83" i="174"/>
  <c r="J83" i="174"/>
  <c r="H83" i="174"/>
  <c r="G83" i="174"/>
  <c r="K79" i="174"/>
  <c r="K88" i="174" s="1"/>
  <c r="J79" i="174"/>
  <c r="J88" i="174" s="1"/>
  <c r="H79" i="174"/>
  <c r="G79" i="174"/>
  <c r="G88" i="174" s="1"/>
  <c r="L79" i="174"/>
  <c r="I79" i="174"/>
  <c r="N56" i="174"/>
  <c r="M56" i="174"/>
  <c r="N54" i="174"/>
  <c r="M54" i="174"/>
  <c r="O54" i="174"/>
  <c r="N53" i="174"/>
  <c r="M53" i="174"/>
  <c r="N52" i="174"/>
  <c r="M52" i="174"/>
  <c r="K46" i="174"/>
  <c r="J46" i="174"/>
  <c r="H46" i="174"/>
  <c r="G46" i="174"/>
  <c r="E46" i="174"/>
  <c r="N45" i="174"/>
  <c r="M45" i="174"/>
  <c r="O45" i="174"/>
  <c r="N44" i="174"/>
  <c r="M44" i="174"/>
  <c r="O44" i="174"/>
  <c r="N43" i="174"/>
  <c r="M43" i="174"/>
  <c r="I46" i="174"/>
  <c r="N42" i="174"/>
  <c r="M42" i="174"/>
  <c r="O42" i="174"/>
  <c r="L35" i="174"/>
  <c r="K35" i="174"/>
  <c r="J35" i="174"/>
  <c r="H35" i="174"/>
  <c r="G35" i="174"/>
  <c r="K32" i="174"/>
  <c r="J32" i="174"/>
  <c r="H32" i="174"/>
  <c r="G32" i="174"/>
  <c r="F32" i="174"/>
  <c r="E32" i="174"/>
  <c r="D32" i="174"/>
  <c r="N31" i="174"/>
  <c r="M31" i="174"/>
  <c r="L32" i="174"/>
  <c r="N30" i="174"/>
  <c r="M30" i="174"/>
  <c r="I32" i="174"/>
  <c r="K21" i="174"/>
  <c r="J21" i="174"/>
  <c r="H21" i="174"/>
  <c r="G21" i="174"/>
  <c r="N13" i="174"/>
  <c r="M13" i="174"/>
  <c r="O13" i="174"/>
  <c r="N12" i="174"/>
  <c r="M12" i="174"/>
  <c r="O12" i="174"/>
  <c r="N11" i="174"/>
  <c r="M11" i="174"/>
  <c r="O11" i="174"/>
  <c r="N10" i="174"/>
  <c r="M10" i="174"/>
  <c r="O10" i="174"/>
  <c r="N9" i="174"/>
  <c r="M9" i="174"/>
  <c r="O9" i="174"/>
  <c r="M20" i="173"/>
  <c r="L20" i="173"/>
  <c r="K20" i="173"/>
  <c r="M19" i="173"/>
  <c r="L19" i="173"/>
  <c r="K19" i="173"/>
  <c r="M18" i="173"/>
  <c r="L18" i="173"/>
  <c r="K18" i="173"/>
  <c r="M17" i="173"/>
  <c r="L17" i="173"/>
  <c r="K17" i="173"/>
  <c r="M16" i="173"/>
  <c r="L16" i="173"/>
  <c r="K16" i="173"/>
  <c r="M15" i="173"/>
  <c r="L15" i="173"/>
  <c r="K15" i="173"/>
  <c r="M14" i="173"/>
  <c r="L14" i="173"/>
  <c r="K14" i="173"/>
  <c r="M13" i="173"/>
  <c r="L13" i="173"/>
  <c r="K13" i="173"/>
  <c r="M12" i="173"/>
  <c r="L12" i="173"/>
  <c r="K12" i="173"/>
  <c r="M11" i="173"/>
  <c r="L11" i="173"/>
  <c r="K11" i="173"/>
  <c r="M10" i="173"/>
  <c r="L10" i="173"/>
  <c r="K10" i="173"/>
  <c r="M9" i="173"/>
  <c r="L9" i="173"/>
  <c r="K9" i="173"/>
  <c r="M8" i="173"/>
  <c r="L8" i="173"/>
  <c r="K8" i="173"/>
  <c r="N31" i="172"/>
  <c r="M31" i="172"/>
  <c r="N30" i="172"/>
  <c r="M30" i="172"/>
  <c r="N21" i="172"/>
  <c r="M21" i="172"/>
  <c r="N20" i="172"/>
  <c r="M20" i="172"/>
  <c r="N19" i="172"/>
  <c r="M19" i="172"/>
  <c r="N18" i="172"/>
  <c r="N33" i="172" s="1"/>
  <c r="M18" i="172"/>
  <c r="M33" i="172" s="1"/>
  <c r="L12" i="172"/>
  <c r="K12" i="172"/>
  <c r="J12" i="172"/>
  <c r="H12" i="172"/>
  <c r="G12" i="172"/>
  <c r="F12" i="172"/>
  <c r="F13" i="172" s="1"/>
  <c r="E12" i="172"/>
  <c r="E13" i="172" s="1"/>
  <c r="D12" i="172"/>
  <c r="D13" i="172" s="1"/>
  <c r="N11" i="172"/>
  <c r="M11" i="172"/>
  <c r="O11" i="172"/>
  <c r="N10" i="172"/>
  <c r="M10" i="172"/>
  <c r="I12" i="172"/>
  <c r="O9" i="172"/>
  <c r="N9" i="172"/>
  <c r="M9" i="172"/>
  <c r="O8" i="172"/>
  <c r="N8" i="172"/>
  <c r="M8" i="172"/>
  <c r="M15" i="171"/>
  <c r="L15" i="171"/>
  <c r="K15" i="171"/>
  <c r="M14" i="171"/>
  <c r="L14" i="171"/>
  <c r="K14" i="171"/>
  <c r="M13" i="171"/>
  <c r="L13" i="171"/>
  <c r="K13" i="171"/>
  <c r="M12" i="171"/>
  <c r="L12" i="171"/>
  <c r="K12" i="171"/>
  <c r="M11" i="171"/>
  <c r="L11" i="171"/>
  <c r="K11" i="171"/>
  <c r="M10" i="171"/>
  <c r="L10" i="171"/>
  <c r="K10" i="171"/>
  <c r="M9" i="171"/>
  <c r="L9" i="171"/>
  <c r="K9" i="171"/>
  <c r="M8" i="171"/>
  <c r="L8" i="171"/>
  <c r="K8" i="171"/>
  <c r="L84" i="170"/>
  <c r="L85" i="170" s="1"/>
  <c r="K84" i="170"/>
  <c r="K85" i="170" s="1"/>
  <c r="J84" i="170"/>
  <c r="J85" i="170" s="1"/>
  <c r="I84" i="170"/>
  <c r="I85" i="170" s="1"/>
  <c r="H84" i="170"/>
  <c r="H85" i="170" s="1"/>
  <c r="G84" i="170"/>
  <c r="G85" i="170" s="1"/>
  <c r="L79" i="170"/>
  <c r="K79" i="170"/>
  <c r="J79" i="170"/>
  <c r="I79" i="170"/>
  <c r="H79" i="170"/>
  <c r="G79" i="170"/>
  <c r="L76" i="170"/>
  <c r="K76" i="170"/>
  <c r="J76" i="170"/>
  <c r="I76" i="170"/>
  <c r="H76" i="170"/>
  <c r="G76" i="170"/>
  <c r="F76" i="170"/>
  <c r="E76" i="170"/>
  <c r="D76" i="170"/>
  <c r="O75" i="170"/>
  <c r="N75" i="170"/>
  <c r="M75" i="170"/>
  <c r="O74" i="170"/>
  <c r="N74" i="170"/>
  <c r="M74" i="170"/>
  <c r="O73" i="170"/>
  <c r="N73" i="170"/>
  <c r="M73" i="170"/>
  <c r="O72" i="170"/>
  <c r="N72" i="170"/>
  <c r="M72" i="170"/>
  <c r="L62" i="170"/>
  <c r="K62" i="170"/>
  <c r="J62" i="170"/>
  <c r="I62" i="170"/>
  <c r="H62" i="170"/>
  <c r="G62" i="170"/>
  <c r="F62" i="170"/>
  <c r="E62" i="170"/>
  <c r="D62" i="170"/>
  <c r="O45" i="170"/>
  <c r="O48" i="170" s="1"/>
  <c r="O53" i="170" s="1"/>
  <c r="N45" i="170"/>
  <c r="N48" i="170" s="1"/>
  <c r="N53" i="170" s="1"/>
  <c r="M45" i="170"/>
  <c r="M48" i="170" s="1"/>
  <c r="M53" i="170" s="1"/>
  <c r="L41" i="170"/>
  <c r="K41" i="170"/>
  <c r="J41" i="170"/>
  <c r="I41" i="170"/>
  <c r="H41" i="170"/>
  <c r="G41" i="170"/>
  <c r="O29" i="170"/>
  <c r="N29" i="170"/>
  <c r="M29" i="170"/>
  <c r="O28" i="170"/>
  <c r="N28" i="170"/>
  <c r="M28" i="170"/>
  <c r="N11" i="170"/>
  <c r="M11" i="170"/>
  <c r="N10" i="170"/>
  <c r="M10" i="170"/>
  <c r="N9" i="170"/>
  <c r="N12" i="170" s="1"/>
  <c r="M9" i="170"/>
  <c r="N8" i="170"/>
  <c r="M8" i="170"/>
  <c r="L18" i="169"/>
  <c r="K18" i="169"/>
  <c r="L17" i="169"/>
  <c r="K17" i="169"/>
  <c r="L16" i="169"/>
  <c r="K16" i="169"/>
  <c r="L15" i="169"/>
  <c r="K15" i="169"/>
  <c r="L14" i="169"/>
  <c r="K14" i="169"/>
  <c r="L13" i="169"/>
  <c r="K13" i="169"/>
  <c r="L12" i="169"/>
  <c r="K12" i="169"/>
  <c r="L11" i="169"/>
  <c r="K11" i="169"/>
  <c r="L10" i="169"/>
  <c r="K10" i="169"/>
  <c r="M10" i="169"/>
  <c r="L8" i="169"/>
  <c r="K8" i="169"/>
  <c r="K20" i="169" s="1"/>
  <c r="N21" i="168"/>
  <c r="M21" i="168"/>
  <c r="N23" i="168"/>
  <c r="M23" i="168"/>
  <c r="O12" i="168"/>
  <c r="M12" i="168"/>
  <c r="O13" i="168"/>
  <c r="M13" i="168"/>
  <c r="K11" i="168"/>
  <c r="J11" i="168"/>
  <c r="J16" i="168" s="1"/>
  <c r="I11" i="168"/>
  <c r="I16" i="168" s="1"/>
  <c r="H11" i="168"/>
  <c r="H16" i="168" s="1"/>
  <c r="G11" i="168"/>
  <c r="G16" i="168" s="1"/>
  <c r="N10" i="168"/>
  <c r="M10" i="168"/>
  <c r="O10" i="168"/>
  <c r="N9" i="168"/>
  <c r="M9" i="168"/>
  <c r="L11" i="168"/>
  <c r="L16" i="168" s="1"/>
  <c r="N11" i="167"/>
  <c r="M11" i="167"/>
  <c r="O11" i="167"/>
  <c r="N10" i="167"/>
  <c r="M10" i="167"/>
  <c r="N9" i="167"/>
  <c r="M9" i="167"/>
  <c r="L115" i="166"/>
  <c r="L116" i="166" s="1"/>
  <c r="O116" i="166" s="1"/>
  <c r="K115" i="166"/>
  <c r="K116" i="166" s="1"/>
  <c r="N116" i="166" s="1"/>
  <c r="J115" i="166"/>
  <c r="J116" i="166" s="1"/>
  <c r="M116" i="166" s="1"/>
  <c r="H115" i="166"/>
  <c r="G115" i="166"/>
  <c r="N114" i="166"/>
  <c r="O114" i="166"/>
  <c r="N113" i="166"/>
  <c r="O113" i="166"/>
  <c r="N110" i="166"/>
  <c r="N112" i="166" s="1"/>
  <c r="M110" i="166"/>
  <c r="M112" i="166" s="1"/>
  <c r="O110" i="166"/>
  <c r="O112" i="166" s="1"/>
  <c r="N108" i="166"/>
  <c r="M108" i="166"/>
  <c r="O108" i="166"/>
  <c r="N107" i="166"/>
  <c r="M107" i="166"/>
  <c r="O107" i="166"/>
  <c r="N106" i="166"/>
  <c r="M106" i="166"/>
  <c r="O106" i="166"/>
  <c r="N105" i="166"/>
  <c r="M105" i="166"/>
  <c r="N104" i="166"/>
  <c r="M104" i="166"/>
  <c r="O104" i="166"/>
  <c r="N103" i="166"/>
  <c r="M103" i="166"/>
  <c r="O103" i="166"/>
  <c r="N102" i="166"/>
  <c r="M102" i="166"/>
  <c r="K101" i="166"/>
  <c r="K109" i="166" s="1"/>
  <c r="J101" i="166"/>
  <c r="J109" i="166" s="1"/>
  <c r="H101" i="166"/>
  <c r="H109" i="166" s="1"/>
  <c r="G101" i="166"/>
  <c r="G109" i="166" s="1"/>
  <c r="N100" i="166"/>
  <c r="M100" i="166"/>
  <c r="N99" i="166"/>
  <c r="N101" i="166" s="1"/>
  <c r="M99" i="166"/>
  <c r="I101" i="166"/>
  <c r="N82" i="166"/>
  <c r="M82" i="166"/>
  <c r="O82" i="166"/>
  <c r="N81" i="166"/>
  <c r="M81" i="166"/>
  <c r="O81" i="166"/>
  <c r="N80" i="166"/>
  <c r="M80" i="166"/>
  <c r="O80" i="166"/>
  <c r="N79" i="166"/>
  <c r="M79" i="166"/>
  <c r="O79" i="166"/>
  <c r="O77" i="166"/>
  <c r="N77" i="166"/>
  <c r="M77" i="166"/>
  <c r="L76" i="166"/>
  <c r="K76" i="166"/>
  <c r="J76" i="166"/>
  <c r="I76" i="166"/>
  <c r="H76" i="166"/>
  <c r="G76" i="166"/>
  <c r="E76" i="166"/>
  <c r="D76" i="166"/>
  <c r="N75" i="166"/>
  <c r="M75" i="166"/>
  <c r="F76" i="166"/>
  <c r="O67" i="166"/>
  <c r="N67" i="166"/>
  <c r="M67" i="166"/>
  <c r="N65" i="166"/>
  <c r="M65" i="166"/>
  <c r="O65" i="166"/>
  <c r="N64" i="166"/>
  <c r="M64" i="166"/>
  <c r="N63" i="166"/>
  <c r="M63" i="166"/>
  <c r="K62" i="166"/>
  <c r="J62" i="166"/>
  <c r="H62" i="166"/>
  <c r="G62" i="166"/>
  <c r="N61" i="166"/>
  <c r="M61" i="166"/>
  <c r="N60" i="166"/>
  <c r="M60" i="166"/>
  <c r="L62" i="166"/>
  <c r="I62" i="166"/>
  <c r="K59" i="166"/>
  <c r="J59" i="166"/>
  <c r="H59" i="166"/>
  <c r="G59" i="166"/>
  <c r="M59" i="166" s="1"/>
  <c r="N58" i="166"/>
  <c r="M58" i="166"/>
  <c r="N57" i="166"/>
  <c r="M57" i="166"/>
  <c r="N56" i="166"/>
  <c r="M56" i="166"/>
  <c r="O56" i="166"/>
  <c r="N55" i="166"/>
  <c r="M55" i="166"/>
  <c r="N54" i="166"/>
  <c r="M54" i="166"/>
  <c r="K52" i="166"/>
  <c r="J52" i="166"/>
  <c r="H52" i="166"/>
  <c r="G52" i="166"/>
  <c r="E52" i="166"/>
  <c r="D52" i="166"/>
  <c r="N51" i="166"/>
  <c r="M51" i="166"/>
  <c r="N50" i="166"/>
  <c r="M50" i="166"/>
  <c r="N49" i="166"/>
  <c r="M49" i="166"/>
  <c r="N48" i="166"/>
  <c r="M48" i="166"/>
  <c r="N47" i="166"/>
  <c r="M47" i="166"/>
  <c r="K46" i="166"/>
  <c r="J46" i="166"/>
  <c r="H46" i="166"/>
  <c r="G46" i="166"/>
  <c r="E46" i="166"/>
  <c r="D46" i="166"/>
  <c r="N45" i="166"/>
  <c r="M45" i="166"/>
  <c r="O45" i="166"/>
  <c r="N44" i="166"/>
  <c r="M44" i="166"/>
  <c r="N43" i="166"/>
  <c r="M43" i="166"/>
  <c r="N42" i="166"/>
  <c r="M42" i="166"/>
  <c r="N41" i="166"/>
  <c r="M41" i="166"/>
  <c r="N40" i="166"/>
  <c r="M40" i="166"/>
  <c r="N32" i="166"/>
  <c r="M32" i="166"/>
  <c r="N31" i="166"/>
  <c r="M31" i="166"/>
  <c r="N30" i="166"/>
  <c r="M30" i="166"/>
  <c r="N28" i="166"/>
  <c r="M28" i="166"/>
  <c r="K27" i="166"/>
  <c r="K33" i="166" s="1"/>
  <c r="J27" i="166"/>
  <c r="J33" i="166" s="1"/>
  <c r="H27" i="166"/>
  <c r="H33" i="166" s="1"/>
  <c r="G27" i="166"/>
  <c r="G33" i="166" s="1"/>
  <c r="N26" i="166"/>
  <c r="M26" i="166"/>
  <c r="N25" i="166"/>
  <c r="N27" i="166" s="1"/>
  <c r="M25" i="166"/>
  <c r="L27" i="166"/>
  <c r="L33" i="166" s="1"/>
  <c r="I27" i="166"/>
  <c r="I33" i="166" s="1"/>
  <c r="N24" i="166"/>
  <c r="M24" i="166"/>
  <c r="N21" i="166"/>
  <c r="M21" i="166"/>
  <c r="O21" i="166"/>
  <c r="N20" i="166"/>
  <c r="M20" i="166"/>
  <c r="O20" i="166"/>
  <c r="N19" i="166"/>
  <c r="M19" i="166"/>
  <c r="O19" i="166"/>
  <c r="N18" i="166"/>
  <c r="M18" i="166"/>
  <c r="O18" i="166"/>
  <c r="N17" i="166"/>
  <c r="M17" i="166"/>
  <c r="O17" i="166"/>
  <c r="L16" i="166"/>
  <c r="K16" i="166"/>
  <c r="J16" i="166"/>
  <c r="H16" i="166"/>
  <c r="G16" i="166"/>
  <c r="E16" i="166"/>
  <c r="D16" i="166"/>
  <c r="N15" i="166"/>
  <c r="M15" i="166"/>
  <c r="N14" i="166"/>
  <c r="M14" i="166"/>
  <c r="I16" i="166"/>
  <c r="F16" i="166"/>
  <c r="K13" i="166"/>
  <c r="J13" i="166"/>
  <c r="H13" i="166"/>
  <c r="G13" i="166"/>
  <c r="F13" i="166"/>
  <c r="E13" i="166"/>
  <c r="D13" i="166"/>
  <c r="N12" i="166"/>
  <c r="M12" i="166"/>
  <c r="N11" i="166"/>
  <c r="M11" i="166"/>
  <c r="N10" i="166"/>
  <c r="M10" i="166"/>
  <c r="N9" i="166"/>
  <c r="M9" i="166"/>
  <c r="N8" i="166"/>
  <c r="M8" i="166"/>
  <c r="L13" i="166"/>
  <c r="I13" i="166"/>
  <c r="N16" i="166" l="1"/>
  <c r="N33" i="166"/>
  <c r="O14" i="174"/>
  <c r="N14" i="174"/>
  <c r="H88" i="174"/>
  <c r="M14" i="174"/>
  <c r="H36" i="174"/>
  <c r="K36" i="174"/>
  <c r="G36" i="174"/>
  <c r="G108" i="174" s="1"/>
  <c r="J36" i="174"/>
  <c r="J108" i="174" s="1"/>
  <c r="M12" i="172"/>
  <c r="K17" i="171"/>
  <c r="I87" i="170"/>
  <c r="L20" i="169"/>
  <c r="L17" i="171"/>
  <c r="M16" i="175"/>
  <c r="L13" i="177"/>
  <c r="E19" i="168"/>
  <c r="N19" i="168" s="1"/>
  <c r="M13" i="166"/>
  <c r="M12" i="167"/>
  <c r="M76" i="170"/>
  <c r="G87" i="170"/>
  <c r="K87" i="170"/>
  <c r="M17" i="171"/>
  <c r="M13" i="177"/>
  <c r="L12" i="179"/>
  <c r="E71" i="127"/>
  <c r="E72" i="127" s="1"/>
  <c r="I33" i="168"/>
  <c r="J87" i="170"/>
  <c r="D111" i="31"/>
  <c r="D112" i="31" s="1"/>
  <c r="D113" i="31" s="1"/>
  <c r="M27" i="166"/>
  <c r="M33" i="166"/>
  <c r="M62" i="166"/>
  <c r="M101" i="166"/>
  <c r="M109" i="166" s="1"/>
  <c r="N12" i="167"/>
  <c r="M12" i="170"/>
  <c r="N62" i="170"/>
  <c r="H87" i="170"/>
  <c r="L87" i="170"/>
  <c r="K16" i="175"/>
  <c r="O70" i="127"/>
  <c r="K98" i="174"/>
  <c r="N46" i="174"/>
  <c r="D33" i="174"/>
  <c r="D34" i="174" s="1"/>
  <c r="M34" i="174" s="1"/>
  <c r="F33" i="174"/>
  <c r="F34" i="174" s="1"/>
  <c r="O34" i="174" s="1"/>
  <c r="E33" i="174"/>
  <c r="N32" i="174"/>
  <c r="M32" i="174"/>
  <c r="I43" i="172"/>
  <c r="H43" i="172"/>
  <c r="N34" i="172"/>
  <c r="G43" i="172"/>
  <c r="J13" i="172"/>
  <c r="J14" i="172" s="1"/>
  <c r="L13" i="172"/>
  <c r="O13" i="172" s="1"/>
  <c r="K13" i="172"/>
  <c r="K14" i="172" s="1"/>
  <c r="N71" i="127"/>
  <c r="F75" i="127"/>
  <c r="M71" i="127"/>
  <c r="D72" i="127"/>
  <c r="O76" i="170"/>
  <c r="N76" i="170"/>
  <c r="M62" i="170"/>
  <c r="O30" i="170"/>
  <c r="N30" i="170"/>
  <c r="M30" i="170"/>
  <c r="N20" i="170"/>
  <c r="O27" i="170"/>
  <c r="N27" i="170"/>
  <c r="M27" i="170"/>
  <c r="F202" i="35"/>
  <c r="E202" i="35"/>
  <c r="N202" i="35" s="1"/>
  <c r="F171" i="35"/>
  <c r="N74" i="35"/>
  <c r="O74" i="35" s="1"/>
  <c r="M75" i="35"/>
  <c r="O17" i="168"/>
  <c r="E20" i="168"/>
  <c r="D20" i="168"/>
  <c r="M19" i="168"/>
  <c r="O18" i="168"/>
  <c r="F24" i="168"/>
  <c r="K12" i="168"/>
  <c r="D24" i="168"/>
  <c r="D25" i="168" s="1"/>
  <c r="E24" i="168"/>
  <c r="D18" i="119"/>
  <c r="N83" i="166"/>
  <c r="M52" i="166"/>
  <c r="N69" i="166"/>
  <c r="M69" i="166"/>
  <c r="M16" i="166"/>
  <c r="N13" i="166"/>
  <c r="J45" i="100"/>
  <c r="O9" i="168"/>
  <c r="K32" i="168"/>
  <c r="J32" i="168"/>
  <c r="J33" i="168" s="1"/>
  <c r="M14" i="169"/>
  <c r="H78" i="166"/>
  <c r="H117" i="166" s="1"/>
  <c r="N12" i="172"/>
  <c r="M55" i="174"/>
  <c r="M57" i="174" s="1"/>
  <c r="N10" i="176"/>
  <c r="M12" i="179"/>
  <c r="N62" i="166"/>
  <c r="O23" i="168"/>
  <c r="G32" i="168"/>
  <c r="G33" i="168" s="1"/>
  <c r="M12" i="169"/>
  <c r="O8" i="170"/>
  <c r="O9" i="170"/>
  <c r="O10" i="170"/>
  <c r="O11" i="170"/>
  <c r="M20" i="170"/>
  <c r="I21" i="174"/>
  <c r="I35" i="174"/>
  <c r="L46" i="174"/>
  <c r="I83" i="174"/>
  <c r="I88" i="174" s="1"/>
  <c r="L31" i="176"/>
  <c r="L34" i="176"/>
  <c r="O10" i="167"/>
  <c r="H32" i="168"/>
  <c r="H33" i="168" s="1"/>
  <c r="M18" i="169"/>
  <c r="L21" i="174"/>
  <c r="L36" i="174" s="1"/>
  <c r="O31" i="174"/>
  <c r="M46" i="174"/>
  <c r="L83" i="174"/>
  <c r="L88" i="174" s="1"/>
  <c r="K12" i="179"/>
  <c r="O10" i="172"/>
  <c r="O12" i="172" s="1"/>
  <c r="O18" i="172"/>
  <c r="O19" i="172"/>
  <c r="O20" i="172"/>
  <c r="H37" i="176"/>
  <c r="H47" i="176" s="1"/>
  <c r="K37" i="176"/>
  <c r="G37" i="176"/>
  <c r="G47" i="176" s="1"/>
  <c r="J37" i="176"/>
  <c r="O52" i="174"/>
  <c r="O53" i="174"/>
  <c r="O30" i="172"/>
  <c r="O31" i="172"/>
  <c r="M11" i="169"/>
  <c r="M13" i="169"/>
  <c r="M15" i="169"/>
  <c r="M16" i="169"/>
  <c r="M17" i="169"/>
  <c r="O15" i="166"/>
  <c r="I46" i="166"/>
  <c r="M46" i="166"/>
  <c r="O41" i="166"/>
  <c r="O42" i="166"/>
  <c r="O43" i="166"/>
  <c r="I52" i="166"/>
  <c r="O48" i="166"/>
  <c r="I59" i="166"/>
  <c r="I78" i="166" s="1"/>
  <c r="O58" i="166"/>
  <c r="K78" i="166"/>
  <c r="K117" i="166" s="1"/>
  <c r="N76" i="166"/>
  <c r="M115" i="166"/>
  <c r="O8" i="166"/>
  <c r="O9" i="166"/>
  <c r="O10" i="166"/>
  <c r="O11" i="166"/>
  <c r="O12" i="166"/>
  <c r="L46" i="166"/>
  <c r="N46" i="166"/>
  <c r="L52" i="166"/>
  <c r="N52" i="166"/>
  <c r="O50" i="166"/>
  <c r="O51" i="166"/>
  <c r="O54" i="166"/>
  <c r="O55" i="166"/>
  <c r="L59" i="166"/>
  <c r="L78" i="166" s="1"/>
  <c r="J78" i="166"/>
  <c r="J117" i="166" s="1"/>
  <c r="O76" i="166"/>
  <c r="M76" i="166"/>
  <c r="O99" i="166"/>
  <c r="O100" i="166"/>
  <c r="O105" i="166"/>
  <c r="O115" i="166"/>
  <c r="N115" i="166"/>
  <c r="N10" i="180"/>
  <c r="M10" i="180"/>
  <c r="O10" i="180"/>
  <c r="N12" i="178"/>
  <c r="M12" i="178"/>
  <c r="I37" i="176"/>
  <c r="IJ8" i="176"/>
  <c r="I10" i="176"/>
  <c r="I11" i="176" s="1"/>
  <c r="I47" i="176" s="1"/>
  <c r="M10" i="176"/>
  <c r="E11" i="176"/>
  <c r="K11" i="176"/>
  <c r="J11" i="176"/>
  <c r="L11" i="176"/>
  <c r="O61" i="174"/>
  <c r="O55" i="174"/>
  <c r="O57" i="174" s="1"/>
  <c r="O30" i="174"/>
  <c r="O43" i="174"/>
  <c r="O46" i="174" s="1"/>
  <c r="F46" i="174"/>
  <c r="N55" i="174"/>
  <c r="N57" i="174" s="1"/>
  <c r="O33" i="174"/>
  <c r="O58" i="174"/>
  <c r="O60" i="174" s="1"/>
  <c r="O21" i="172"/>
  <c r="M8" i="169"/>
  <c r="L32" i="168"/>
  <c r="L33" i="168" s="1"/>
  <c r="N11" i="168"/>
  <c r="O21" i="168"/>
  <c r="I32" i="168"/>
  <c r="M11" i="168"/>
  <c r="M16" i="168" s="1"/>
  <c r="O11" i="168"/>
  <c r="O16" i="168" s="1"/>
  <c r="O9" i="167"/>
  <c r="I109" i="166"/>
  <c r="N109" i="166"/>
  <c r="O14" i="166"/>
  <c r="O26" i="166"/>
  <c r="O44" i="166"/>
  <c r="F59" i="166"/>
  <c r="N59" i="166"/>
  <c r="O75" i="166"/>
  <c r="E78" i="166"/>
  <c r="E117" i="166" s="1"/>
  <c r="G78" i="166"/>
  <c r="G117" i="166" s="1"/>
  <c r="L101" i="166"/>
  <c r="L109" i="166" s="1"/>
  <c r="I115" i="166"/>
  <c r="O24" i="166"/>
  <c r="O25" i="166"/>
  <c r="O57" i="166"/>
  <c r="O102" i="166"/>
  <c r="O33" i="172" l="1"/>
  <c r="L37" i="176"/>
  <c r="M11" i="176"/>
  <c r="O62" i="174"/>
  <c r="L108" i="174"/>
  <c r="I36" i="174"/>
  <c r="I108" i="174" s="1"/>
  <c r="H108" i="174"/>
  <c r="K99" i="174"/>
  <c r="K100" i="174" s="1"/>
  <c r="K108" i="174" s="1"/>
  <c r="L14" i="172"/>
  <c r="L15" i="172" s="1"/>
  <c r="O15" i="172" s="1"/>
  <c r="F204" i="35"/>
  <c r="O204" i="35" s="1"/>
  <c r="O202" i="35"/>
  <c r="F83" i="35"/>
  <c r="L117" i="166"/>
  <c r="I117" i="166"/>
  <c r="E73" i="127"/>
  <c r="E74" i="127" s="1"/>
  <c r="M20" i="169"/>
  <c r="O35" i="174"/>
  <c r="O71" i="127"/>
  <c r="D114" i="31"/>
  <c r="O12" i="167"/>
  <c r="O32" i="174"/>
  <c r="O10" i="176"/>
  <c r="O62" i="170"/>
  <c r="F77" i="170"/>
  <c r="F78" i="170" s="1"/>
  <c r="D77" i="170"/>
  <c r="D78" i="170" s="1"/>
  <c r="N33" i="174"/>
  <c r="E34" i="174"/>
  <c r="N34" i="174" s="1"/>
  <c r="F35" i="174"/>
  <c r="M33" i="174"/>
  <c r="M35" i="174" s="1"/>
  <c r="D35" i="174"/>
  <c r="N14" i="172"/>
  <c r="M13" i="172"/>
  <c r="J15" i="172"/>
  <c r="M15" i="172" s="1"/>
  <c r="K15" i="172"/>
  <c r="N15" i="172" s="1"/>
  <c r="M14" i="172"/>
  <c r="N13" i="172"/>
  <c r="D73" i="127"/>
  <c r="D74" i="127" s="1"/>
  <c r="F76" i="127"/>
  <c r="E77" i="170"/>
  <c r="E78" i="170" s="1"/>
  <c r="O12" i="170"/>
  <c r="O20" i="170" s="1"/>
  <c r="E204" i="35"/>
  <c r="N204" i="35" s="1"/>
  <c r="M76" i="35"/>
  <c r="D78" i="35"/>
  <c r="D79" i="35" s="1"/>
  <c r="N75" i="35"/>
  <c r="O75" i="35" s="1"/>
  <c r="M20" i="168"/>
  <c r="N20" i="168"/>
  <c r="O19" i="168"/>
  <c r="N24" i="168"/>
  <c r="N25" i="168" s="1"/>
  <c r="E25" i="168"/>
  <c r="D26" i="168"/>
  <c r="D27" i="168" s="1"/>
  <c r="M24" i="168"/>
  <c r="M25" i="168" s="1"/>
  <c r="K13" i="168"/>
  <c r="N12" i="168"/>
  <c r="F25" i="168"/>
  <c r="F26" i="168" s="1"/>
  <c r="O24" i="168"/>
  <c r="O25" i="168" s="1"/>
  <c r="D19" i="119"/>
  <c r="O52" i="166"/>
  <c r="N84" i="166"/>
  <c r="O83" i="166"/>
  <c r="M83" i="166"/>
  <c r="N78" i="166"/>
  <c r="N117" i="166" s="1"/>
  <c r="O16" i="166"/>
  <c r="O11" i="176"/>
  <c r="O13" i="166"/>
  <c r="O101" i="166"/>
  <c r="O109" i="166" s="1"/>
  <c r="J20" i="180"/>
  <c r="J22" i="180" s="1"/>
  <c r="O12" i="180"/>
  <c r="M12" i="180"/>
  <c r="N12" i="180"/>
  <c r="N16" i="178"/>
  <c r="M13" i="178"/>
  <c r="K18" i="178"/>
  <c r="J18" i="178"/>
  <c r="N13" i="178"/>
  <c r="O12" i="176"/>
  <c r="N11" i="176"/>
  <c r="N78" i="174"/>
  <c r="M15" i="174"/>
  <c r="O77" i="174"/>
  <c r="N15" i="174"/>
  <c r="N58" i="174"/>
  <c r="N60" i="174" s="1"/>
  <c r="M61" i="174"/>
  <c r="M62" i="174" s="1"/>
  <c r="E79" i="174"/>
  <c r="N77" i="174"/>
  <c r="O15" i="174"/>
  <c r="M77" i="174"/>
  <c r="N61" i="174"/>
  <c r="M38" i="170"/>
  <c r="M39" i="170"/>
  <c r="M77" i="170"/>
  <c r="N38" i="170"/>
  <c r="O38" i="170"/>
  <c r="N39" i="170"/>
  <c r="O39" i="170"/>
  <c r="O61" i="166"/>
  <c r="O27" i="166"/>
  <c r="F27" i="166"/>
  <c r="O60" i="166"/>
  <c r="O59" i="166"/>
  <c r="F62" i="166"/>
  <c r="O62" i="166" s="1"/>
  <c r="IT25" i="166"/>
  <c r="O14" i="172" l="1"/>
  <c r="E75" i="127"/>
  <c r="E76" i="127" s="1"/>
  <c r="N73" i="127"/>
  <c r="N62" i="174"/>
  <c r="J16" i="172"/>
  <c r="M16" i="172" s="1"/>
  <c r="L16" i="172"/>
  <c r="O16" i="172" s="1"/>
  <c r="O77" i="170"/>
  <c r="N77" i="170"/>
  <c r="M78" i="170"/>
  <c r="D79" i="170"/>
  <c r="M79" i="170" s="1"/>
  <c r="F84" i="35"/>
  <c r="F85" i="35" s="1"/>
  <c r="F86" i="35" s="1"/>
  <c r="M202" i="35"/>
  <c r="M34" i="172"/>
  <c r="E80" i="174"/>
  <c r="N35" i="174"/>
  <c r="E35" i="174"/>
  <c r="N35" i="172"/>
  <c r="O34" i="172"/>
  <c r="L17" i="172"/>
  <c r="L43" i="172" s="1"/>
  <c r="J17" i="172"/>
  <c r="J43" i="172" s="1"/>
  <c r="K16" i="172"/>
  <c r="N16" i="172" s="1"/>
  <c r="E77" i="127"/>
  <c r="E78" i="127" s="1"/>
  <c r="M73" i="127"/>
  <c r="O73" i="127" s="1"/>
  <c r="D75" i="127"/>
  <c r="F77" i="127"/>
  <c r="E171" i="35"/>
  <c r="N171" i="35" s="1"/>
  <c r="F174" i="35"/>
  <c r="F182" i="35" s="1"/>
  <c r="N76" i="35"/>
  <c r="O76" i="35" s="1"/>
  <c r="E78" i="35"/>
  <c r="E77" i="35"/>
  <c r="M78" i="35"/>
  <c r="M77" i="35"/>
  <c r="O20" i="168"/>
  <c r="M27" i="168"/>
  <c r="O26" i="168"/>
  <c r="K15" i="168"/>
  <c r="N13" i="168"/>
  <c r="D28" i="168"/>
  <c r="E26" i="168"/>
  <c r="F27" i="168"/>
  <c r="M26" i="168"/>
  <c r="D29" i="168"/>
  <c r="M29" i="168" s="1"/>
  <c r="D20" i="119"/>
  <c r="D21" i="119" s="1"/>
  <c r="D22" i="119" s="1"/>
  <c r="D23" i="119" s="1"/>
  <c r="O84" i="166"/>
  <c r="M84" i="166"/>
  <c r="F28" i="166"/>
  <c r="K14" i="176"/>
  <c r="K47" i="176" s="1"/>
  <c r="M40" i="170"/>
  <c r="M41" i="170" s="1"/>
  <c r="K21" i="180"/>
  <c r="L21" i="180"/>
  <c r="K20" i="180"/>
  <c r="K22" i="180" s="1"/>
  <c r="J21" i="180"/>
  <c r="L20" i="180"/>
  <c r="L22" i="180" s="1"/>
  <c r="N17" i="178"/>
  <c r="N18" i="178" s="1"/>
  <c r="D18" i="178"/>
  <c r="E18" i="178"/>
  <c r="L14" i="176"/>
  <c r="L47" i="176" s="1"/>
  <c r="N12" i="176"/>
  <c r="O13" i="176"/>
  <c r="M12" i="176"/>
  <c r="D14" i="176"/>
  <c r="M78" i="174"/>
  <c r="N63" i="174"/>
  <c r="N65" i="174" s="1"/>
  <c r="N67" i="174" s="1"/>
  <c r="N79" i="174"/>
  <c r="O78" i="174"/>
  <c r="F79" i="174"/>
  <c r="O78" i="170"/>
  <c r="N78" i="170"/>
  <c r="F79" i="170"/>
  <c r="O79" i="170" s="1"/>
  <c r="N40" i="170"/>
  <c r="N41" i="170" s="1"/>
  <c r="D41" i="170"/>
  <c r="M42" i="170" s="1"/>
  <c r="E79" i="170"/>
  <c r="N79" i="170" s="1"/>
  <c r="O63" i="166"/>
  <c r="K17" i="172" l="1"/>
  <c r="K43" i="172" s="1"/>
  <c r="M79" i="35"/>
  <c r="E79" i="35"/>
  <c r="M204" i="35"/>
  <c r="M35" i="172"/>
  <c r="O17" i="172"/>
  <c r="D19" i="178"/>
  <c r="E19" i="178"/>
  <c r="E20" i="178" s="1"/>
  <c r="D15" i="176"/>
  <c r="D16" i="176" s="1"/>
  <c r="D80" i="174"/>
  <c r="F80" i="174"/>
  <c r="F81" i="174" s="1"/>
  <c r="E81" i="174"/>
  <c r="O35" i="172"/>
  <c r="N36" i="172"/>
  <c r="N17" i="172"/>
  <c r="M17" i="172"/>
  <c r="E79" i="127"/>
  <c r="E80" i="127" s="1"/>
  <c r="D76" i="127"/>
  <c r="D77" i="127" s="1"/>
  <c r="F78" i="127"/>
  <c r="F79" i="127" s="1"/>
  <c r="M80" i="35"/>
  <c r="D171" i="35"/>
  <c r="M171" i="35" s="1"/>
  <c r="O171" i="35" s="1"/>
  <c r="N78" i="35"/>
  <c r="N77" i="35"/>
  <c r="O77" i="35" s="1"/>
  <c r="F87" i="35"/>
  <c r="E27" i="168"/>
  <c r="E28" i="168" s="1"/>
  <c r="F28" i="168"/>
  <c r="O27" i="168"/>
  <c r="M28" i="168"/>
  <c r="M30" i="168" s="1"/>
  <c r="N15" i="168"/>
  <c r="N16" i="168" s="1"/>
  <c r="K16" i="168"/>
  <c r="K33" i="168" s="1"/>
  <c r="D30" i="168"/>
  <c r="N26" i="168"/>
  <c r="F29" i="166"/>
  <c r="F30" i="166" s="1"/>
  <c r="F31" i="166" s="1"/>
  <c r="F32" i="166" s="1"/>
  <c r="O32" i="166" s="1"/>
  <c r="D20" i="180"/>
  <c r="D22" i="180" s="1"/>
  <c r="M18" i="180"/>
  <c r="M17" i="178"/>
  <c r="M18" i="178" s="1"/>
  <c r="O14" i="176"/>
  <c r="F14" i="176"/>
  <c r="N13" i="176"/>
  <c r="J14" i="176"/>
  <c r="J47" i="176" s="1"/>
  <c r="E14" i="176"/>
  <c r="M13" i="176"/>
  <c r="O79" i="174"/>
  <c r="O63" i="174"/>
  <c r="O65" i="174" s="1"/>
  <c r="O67" i="174" s="1"/>
  <c r="M79" i="174"/>
  <c r="N80" i="174"/>
  <c r="M63" i="174"/>
  <c r="M65" i="174" s="1"/>
  <c r="M67" i="174" s="1"/>
  <c r="O40" i="170"/>
  <c r="O41" i="170" s="1"/>
  <c r="F41" i="170"/>
  <c r="O42" i="170" s="1"/>
  <c r="E41" i="170"/>
  <c r="N42" i="170" s="1"/>
  <c r="O64" i="166"/>
  <c r="O69" i="166" s="1"/>
  <c r="O28" i="166"/>
  <c r="D81" i="174" l="1"/>
  <c r="D82" i="174" s="1"/>
  <c r="N79" i="35"/>
  <c r="O78" i="35"/>
  <c r="O79" i="35" s="1"/>
  <c r="M36" i="172"/>
  <c r="D20" i="178"/>
  <c r="E21" i="178"/>
  <c r="D17" i="176"/>
  <c r="D18" i="176" s="1"/>
  <c r="D19" i="176" s="1"/>
  <c r="E15" i="176"/>
  <c r="F15" i="176"/>
  <c r="F16" i="176" s="1"/>
  <c r="M14" i="176"/>
  <c r="E82" i="174"/>
  <c r="E83" i="174" s="1"/>
  <c r="F82" i="174"/>
  <c r="N37" i="172"/>
  <c r="O36" i="172"/>
  <c r="E39" i="172"/>
  <c r="E40" i="172" s="1"/>
  <c r="F80" i="127"/>
  <c r="D78" i="127"/>
  <c r="D79" i="127" s="1"/>
  <c r="D80" i="127" s="1"/>
  <c r="D174" i="35"/>
  <c r="N81" i="35"/>
  <c r="F88" i="35"/>
  <c r="N28" i="168"/>
  <c r="N30" i="168" s="1"/>
  <c r="E29" i="168"/>
  <c r="N29" i="168" s="1"/>
  <c r="D31" i="168"/>
  <c r="M31" i="168" s="1"/>
  <c r="M32" i="168" s="1"/>
  <c r="M33" i="168" s="1"/>
  <c r="N27" i="168"/>
  <c r="F29" i="168"/>
  <c r="O28" i="168"/>
  <c r="N85" i="166"/>
  <c r="O29" i="166"/>
  <c r="F33" i="166"/>
  <c r="O33" i="166" s="1"/>
  <c r="N18" i="180"/>
  <c r="E21" i="180"/>
  <c r="M19" i="180"/>
  <c r="M21" i="180" s="1"/>
  <c r="F20" i="180"/>
  <c r="F22" i="180" s="1"/>
  <c r="O18" i="180"/>
  <c r="D21" i="180"/>
  <c r="N19" i="178"/>
  <c r="M19" i="178"/>
  <c r="M15" i="176"/>
  <c r="N14" i="176"/>
  <c r="O16" i="174"/>
  <c r="N17" i="174"/>
  <c r="M80" i="174"/>
  <c r="O80" i="174"/>
  <c r="N81" i="174"/>
  <c r="O17" i="174"/>
  <c r="O30" i="166"/>
  <c r="O31" i="166"/>
  <c r="O78" i="166"/>
  <c r="F78" i="166"/>
  <c r="N82" i="174" l="1"/>
  <c r="N83" i="174" s="1"/>
  <c r="D83" i="174"/>
  <c r="D88" i="174" s="1"/>
  <c r="M174" i="35"/>
  <c r="M182" i="35" s="1"/>
  <c r="D182" i="35"/>
  <c r="D83" i="35"/>
  <c r="M81" i="35"/>
  <c r="O81" i="35" s="1"/>
  <c r="M37" i="172"/>
  <c r="E30" i="168"/>
  <c r="E31" i="168" s="1"/>
  <c r="O15" i="176"/>
  <c r="D21" i="178"/>
  <c r="D23" i="178" s="1"/>
  <c r="D39" i="172"/>
  <c r="D40" i="172" s="1"/>
  <c r="D41" i="172" s="1"/>
  <c r="M41" i="172" s="1"/>
  <c r="M19" i="176"/>
  <c r="D20" i="176"/>
  <c r="E16" i="176"/>
  <c r="E17" i="176" s="1"/>
  <c r="E18" i="176" s="1"/>
  <c r="F17" i="176"/>
  <c r="F18" i="176" s="1"/>
  <c r="E88" i="174"/>
  <c r="N40" i="172"/>
  <c r="N39" i="172"/>
  <c r="E41" i="172"/>
  <c r="N41" i="172" s="1"/>
  <c r="O37" i="172"/>
  <c r="E174" i="35"/>
  <c r="N80" i="35"/>
  <c r="O80" i="35" s="1"/>
  <c r="E83" i="35"/>
  <c r="F89" i="35"/>
  <c r="F90" i="35" s="1"/>
  <c r="D32" i="168"/>
  <c r="D33" i="168" s="1"/>
  <c r="N31" i="168"/>
  <c r="N32" i="168" s="1"/>
  <c r="N33" i="168" s="1"/>
  <c r="E32" i="168"/>
  <c r="E33" i="168" s="1"/>
  <c r="O29" i="168"/>
  <c r="O30" i="168" s="1"/>
  <c r="F30" i="168"/>
  <c r="F31" i="168" s="1"/>
  <c r="O85" i="166"/>
  <c r="M85" i="166"/>
  <c r="M20" i="180"/>
  <c r="O19" i="180"/>
  <c r="O20" i="180" s="1"/>
  <c r="M22" i="180"/>
  <c r="N19" i="180"/>
  <c r="N20" i="180" s="1"/>
  <c r="F21" i="180"/>
  <c r="E20" i="180"/>
  <c r="E22" i="180" s="1"/>
  <c r="N20" i="178"/>
  <c r="M20" i="178"/>
  <c r="D22" i="178"/>
  <c r="E22" i="178"/>
  <c r="E23" i="178" s="1"/>
  <c r="E24" i="178" s="1"/>
  <c r="M16" i="176"/>
  <c r="M18" i="176"/>
  <c r="O16" i="176"/>
  <c r="N15" i="176"/>
  <c r="O81" i="174"/>
  <c r="M81" i="174"/>
  <c r="M103" i="174"/>
  <c r="N18" i="174"/>
  <c r="N84" i="174"/>
  <c r="N16" i="174"/>
  <c r="N19" i="174"/>
  <c r="O17" i="176" l="1"/>
  <c r="M82" i="35"/>
  <c r="M20" i="176"/>
  <c r="N16" i="176"/>
  <c r="N174" i="35"/>
  <c r="E182" i="35"/>
  <c r="D84" i="35"/>
  <c r="M84" i="35" s="1"/>
  <c r="E25" i="178"/>
  <c r="E26" i="178" s="1"/>
  <c r="M21" i="178"/>
  <c r="M39" i="172"/>
  <c r="D24" i="178"/>
  <c r="D25" i="178" s="1"/>
  <c r="M40" i="172"/>
  <c r="D42" i="172"/>
  <c r="M42" i="172" s="1"/>
  <c r="O21" i="180"/>
  <c r="F19" i="176"/>
  <c r="F20" i="176" s="1"/>
  <c r="O18" i="176"/>
  <c r="E19" i="176"/>
  <c r="N19" i="176" s="1"/>
  <c r="N18" i="176"/>
  <c r="O19" i="176"/>
  <c r="N88" i="174"/>
  <c r="F39" i="172"/>
  <c r="F40" i="172" s="1"/>
  <c r="E42" i="172"/>
  <c r="N83" i="35"/>
  <c r="N82" i="35"/>
  <c r="E84" i="35"/>
  <c r="F91" i="35"/>
  <c r="M83" i="35"/>
  <c r="O31" i="168"/>
  <c r="O32" i="168" s="1"/>
  <c r="O33" i="168" s="1"/>
  <c r="F32" i="168"/>
  <c r="F33" i="168" s="1"/>
  <c r="N86" i="166"/>
  <c r="M22" i="178"/>
  <c r="N103" i="174"/>
  <c r="F84" i="170"/>
  <c r="N22" i="180"/>
  <c r="N21" i="180"/>
  <c r="O22" i="180"/>
  <c r="N21" i="178"/>
  <c r="N22" i="178" s="1"/>
  <c r="M23" i="178"/>
  <c r="N23" i="178"/>
  <c r="O29" i="176"/>
  <c r="N17" i="176"/>
  <c r="M17" i="176"/>
  <c r="O82" i="174"/>
  <c r="O83" i="174" s="1"/>
  <c r="O18" i="174"/>
  <c r="M82" i="174"/>
  <c r="M83" i="174" s="1"/>
  <c r="F83" i="174"/>
  <c r="D84" i="170"/>
  <c r="O40" i="166"/>
  <c r="O46" i="166" s="1"/>
  <c r="O117" i="166" s="1"/>
  <c r="F46" i="166"/>
  <c r="D85" i="35" l="1"/>
  <c r="D86" i="35" s="1"/>
  <c r="M86" i="35" s="1"/>
  <c r="O82" i="35"/>
  <c r="E20" i="176"/>
  <c r="O20" i="176"/>
  <c r="N20" i="176"/>
  <c r="M43" i="172"/>
  <c r="O174" i="35"/>
  <c r="O182" i="35" s="1"/>
  <c r="N182" i="35"/>
  <c r="D85" i="170"/>
  <c r="M84" i="170"/>
  <c r="F85" i="170"/>
  <c r="O84" i="170"/>
  <c r="N89" i="174"/>
  <c r="E90" i="174"/>
  <c r="F88" i="174"/>
  <c r="O88" i="174" s="1"/>
  <c r="M84" i="174"/>
  <c r="O40" i="172"/>
  <c r="O39" i="172"/>
  <c r="N42" i="172"/>
  <c r="N43" i="172" s="1"/>
  <c r="E43" i="172"/>
  <c r="F41" i="172"/>
  <c r="O41" i="172" s="1"/>
  <c r="O83" i="35"/>
  <c r="F92" i="35"/>
  <c r="N84" i="35"/>
  <c r="O84" i="35" s="1"/>
  <c r="E85" i="35"/>
  <c r="D87" i="35"/>
  <c r="O86" i="166"/>
  <c r="M86" i="166"/>
  <c r="E84" i="170"/>
  <c r="E31" i="176"/>
  <c r="N25" i="178"/>
  <c r="M29" i="176"/>
  <c r="O30" i="176"/>
  <c r="F31" i="176"/>
  <c r="N29" i="176"/>
  <c r="D31" i="176"/>
  <c r="N20" i="174"/>
  <c r="N21" i="174" s="1"/>
  <c r="N36" i="174" s="1"/>
  <c r="E21" i="174"/>
  <c r="E36" i="174" s="1"/>
  <c r="O103" i="174"/>
  <c r="M16" i="174"/>
  <c r="O19" i="174"/>
  <c r="O20" i="174"/>
  <c r="O84" i="174"/>
  <c r="N85" i="174"/>
  <c r="N101" i="174"/>
  <c r="M18" i="174"/>
  <c r="O47" i="166"/>
  <c r="F52" i="166"/>
  <c r="F117" i="166" s="1"/>
  <c r="M85" i="35" l="1"/>
  <c r="E85" i="170"/>
  <c r="N84" i="170"/>
  <c r="F87" i="170"/>
  <c r="O85" i="170"/>
  <c r="O87" i="170" s="1"/>
  <c r="M85" i="170"/>
  <c r="M87" i="170" s="1"/>
  <c r="D87" i="170"/>
  <c r="D32" i="176"/>
  <c r="D33" i="176" s="1"/>
  <c r="F32" i="176"/>
  <c r="F33" i="176" s="1"/>
  <c r="E32" i="176"/>
  <c r="E33" i="176" s="1"/>
  <c r="N90" i="174"/>
  <c r="E92" i="174"/>
  <c r="M88" i="174"/>
  <c r="O21" i="174"/>
  <c r="O36" i="174" s="1"/>
  <c r="F42" i="172"/>
  <c r="F93" i="35"/>
  <c r="F112" i="35" s="1"/>
  <c r="M87" i="35"/>
  <c r="D88" i="35"/>
  <c r="E86" i="35"/>
  <c r="N85" i="35"/>
  <c r="M88" i="166"/>
  <c r="N88" i="166"/>
  <c r="N30" i="176"/>
  <c r="M24" i="178"/>
  <c r="M25" i="178"/>
  <c r="N24" i="178"/>
  <c r="N26" i="178" s="1"/>
  <c r="N28" i="178" s="1"/>
  <c r="N29" i="178" s="1"/>
  <c r="M31" i="176"/>
  <c r="N31" i="176"/>
  <c r="O31" i="176"/>
  <c r="M30" i="176"/>
  <c r="O101" i="174"/>
  <c r="O85" i="174"/>
  <c r="M17" i="174"/>
  <c r="M19" i="174"/>
  <c r="M85" i="174"/>
  <c r="N37" i="174"/>
  <c r="F21" i="174"/>
  <c r="F36" i="174" s="1"/>
  <c r="O85" i="35" l="1"/>
  <c r="M26" i="178"/>
  <c r="M28" i="178" s="1"/>
  <c r="M29" i="178" s="1"/>
  <c r="O25" i="178"/>
  <c r="N85" i="170"/>
  <c r="N87" i="170" s="1"/>
  <c r="E87" i="170"/>
  <c r="N91" i="174"/>
  <c r="N92" i="174" s="1"/>
  <c r="O89" i="174"/>
  <c r="F90" i="174"/>
  <c r="M20" i="174"/>
  <c r="M21" i="174" s="1"/>
  <c r="M36" i="174" s="1"/>
  <c r="O42" i="172"/>
  <c r="O43" i="172" s="1"/>
  <c r="F43" i="172"/>
  <c r="F115" i="35"/>
  <c r="M88" i="35"/>
  <c r="D89" i="35"/>
  <c r="D90" i="35" s="1"/>
  <c r="E87" i="35"/>
  <c r="N86" i="35"/>
  <c r="O86" i="35" s="1"/>
  <c r="O89" i="166"/>
  <c r="N89" i="166"/>
  <c r="M89" i="166"/>
  <c r="O88" i="166"/>
  <c r="O32" i="176"/>
  <c r="M33" i="176"/>
  <c r="N32" i="176"/>
  <c r="D34" i="176"/>
  <c r="M32" i="176"/>
  <c r="E34" i="176"/>
  <c r="M101" i="174"/>
  <c r="D21" i="174"/>
  <c r="D36" i="174" s="1"/>
  <c r="O37" i="174"/>
  <c r="N38" i="174"/>
  <c r="F119" i="35" l="1"/>
  <c r="F207" i="35" s="1"/>
  <c r="O26" i="178"/>
  <c r="O28" i="178" s="1"/>
  <c r="O29" i="178" s="1"/>
  <c r="D35" i="176"/>
  <c r="D36" i="176" s="1"/>
  <c r="D37" i="176" s="1"/>
  <c r="E35" i="176"/>
  <c r="E36" i="176" s="1"/>
  <c r="M89" i="174"/>
  <c r="D90" i="174"/>
  <c r="O90" i="174"/>
  <c r="F92" i="174"/>
  <c r="M89" i="35"/>
  <c r="N87" i="35"/>
  <c r="O87" i="35" s="1"/>
  <c r="E88" i="35"/>
  <c r="N34" i="176"/>
  <c r="O33" i="176"/>
  <c r="F34" i="176"/>
  <c r="F35" i="176" s="1"/>
  <c r="F36" i="176" s="1"/>
  <c r="N33" i="176"/>
  <c r="N35" i="176"/>
  <c r="M34" i="176"/>
  <c r="N39" i="174"/>
  <c r="N40" i="174" s="1"/>
  <c r="N41" i="174" s="1"/>
  <c r="O38" i="174"/>
  <c r="M37" i="174"/>
  <c r="M35" i="176" l="1"/>
  <c r="N98" i="174"/>
  <c r="E99" i="174"/>
  <c r="O91" i="174"/>
  <c r="O92" i="174" s="1"/>
  <c r="M90" i="174"/>
  <c r="D92" i="174"/>
  <c r="N88" i="35"/>
  <c r="O88" i="35" s="1"/>
  <c r="E89" i="35"/>
  <c r="M90" i="35"/>
  <c r="D91" i="35"/>
  <c r="O34" i="176"/>
  <c r="O35" i="176"/>
  <c r="D38" i="176"/>
  <c r="D39" i="176" s="1"/>
  <c r="M36" i="176"/>
  <c r="M38" i="174"/>
  <c r="O39" i="174"/>
  <c r="O40" i="174" s="1"/>
  <c r="O41" i="174" s="1"/>
  <c r="E100" i="174" l="1"/>
  <c r="E108" i="174" s="1"/>
  <c r="M37" i="176"/>
  <c r="M91" i="174"/>
  <c r="M92" i="174" s="1"/>
  <c r="N99" i="174"/>
  <c r="N102" i="174"/>
  <c r="D92" i="35"/>
  <c r="M91" i="35"/>
  <c r="N89" i="35"/>
  <c r="O89" i="35" s="1"/>
  <c r="E90" i="35"/>
  <c r="M39" i="176"/>
  <c r="M38" i="176"/>
  <c r="N36" i="176"/>
  <c r="N37" i="176" s="1"/>
  <c r="E37" i="176"/>
  <c r="M39" i="174"/>
  <c r="M40" i="174" s="1"/>
  <c r="M41" i="174" s="1"/>
  <c r="E38" i="176" l="1"/>
  <c r="E39" i="176" s="1"/>
  <c r="N100" i="174"/>
  <c r="N108" i="174" s="1"/>
  <c r="D93" i="35"/>
  <c r="D112" i="35" s="1"/>
  <c r="O98" i="174"/>
  <c r="F99" i="174"/>
  <c r="F100" i="174" s="1"/>
  <c r="F108" i="174" s="1"/>
  <c r="N90" i="35"/>
  <c r="E91" i="35"/>
  <c r="M92" i="35"/>
  <c r="D40" i="176"/>
  <c r="D41" i="176" s="1"/>
  <c r="N39" i="176"/>
  <c r="F37" i="176"/>
  <c r="O36" i="176"/>
  <c r="O37" i="176" s="1"/>
  <c r="D42" i="176" l="1"/>
  <c r="D43" i="176" s="1"/>
  <c r="D44" i="176" s="1"/>
  <c r="D47" i="176" s="1"/>
  <c r="F38" i="176"/>
  <c r="F39" i="176" s="1"/>
  <c r="O39" i="176" s="1"/>
  <c r="N38" i="176"/>
  <c r="O90" i="35"/>
  <c r="M40" i="176"/>
  <c r="M98" i="174"/>
  <c r="D99" i="174"/>
  <c r="M99" i="174" s="1"/>
  <c r="O99" i="174"/>
  <c r="O102" i="174"/>
  <c r="M93" i="35"/>
  <c r="M112" i="35" s="1"/>
  <c r="E92" i="35"/>
  <c r="N91" i="35"/>
  <c r="O91" i="35" s="1"/>
  <c r="M41" i="176"/>
  <c r="O38" i="176"/>
  <c r="E40" i="176"/>
  <c r="D100" i="174" l="1"/>
  <c r="D108" i="174" s="1"/>
  <c r="M100" i="174"/>
  <c r="M108" i="174" s="1"/>
  <c r="O100" i="174"/>
  <c r="O108" i="174" s="1"/>
  <c r="N92" i="35"/>
  <c r="O92" i="35" s="1"/>
  <c r="E93" i="35"/>
  <c r="E112" i="35" s="1"/>
  <c r="F40" i="176"/>
  <c r="F41" i="176" s="1"/>
  <c r="M42" i="176"/>
  <c r="N40" i="176"/>
  <c r="E41" i="176"/>
  <c r="E42" i="176" l="1"/>
  <c r="F42" i="176"/>
  <c r="F47" i="176"/>
  <c r="M102" i="174"/>
  <c r="E43" i="176"/>
  <c r="E44" i="176" s="1"/>
  <c r="E47" i="176" s="1"/>
  <c r="F43" i="176"/>
  <c r="F44" i="176" s="1"/>
  <c r="O40" i="176"/>
  <c r="M113" i="35"/>
  <c r="D115" i="35"/>
  <c r="N93" i="35"/>
  <c r="N112" i="35" s="1"/>
  <c r="O41" i="176"/>
  <c r="N41" i="176"/>
  <c r="M43" i="176"/>
  <c r="O93" i="35" l="1"/>
  <c r="O112" i="35" s="1"/>
  <c r="M114" i="35"/>
  <c r="M44" i="176"/>
  <c r="N42" i="176"/>
  <c r="O42" i="176" s="1"/>
  <c r="N113" i="35" l="1"/>
  <c r="O113" i="35" s="1"/>
  <c r="M115" i="35"/>
  <c r="D116" i="35"/>
  <c r="N43" i="176"/>
  <c r="O43" i="176" s="1"/>
  <c r="M45" i="176"/>
  <c r="M47" i="176" s="1"/>
  <c r="M116" i="35" l="1"/>
  <c r="M119" i="35" s="1"/>
  <c r="M207" i="35" s="1"/>
  <c r="D119" i="35"/>
  <c r="D207" i="35" s="1"/>
  <c r="N114" i="35"/>
  <c r="O114" i="35" s="1"/>
  <c r="E115" i="35"/>
  <c r="N44" i="176"/>
  <c r="O44" i="176" l="1"/>
  <c r="E116" i="35"/>
  <c r="N116" i="35" s="1"/>
  <c r="O116" i="35" s="1"/>
  <c r="N115" i="35"/>
  <c r="N45" i="176"/>
  <c r="N47" i="176" s="1"/>
  <c r="O115" i="35" l="1"/>
  <c r="O119" i="35" s="1"/>
  <c r="O207" i="35" s="1"/>
  <c r="N119" i="35"/>
  <c r="N207" i="35" s="1"/>
  <c r="E119" i="35"/>
  <c r="E207" i="35" s="1"/>
  <c r="O45" i="176"/>
  <c r="O47" i="176" s="1"/>
  <c r="M8" i="164" l="1"/>
  <c r="K8" i="164"/>
  <c r="L8" i="164"/>
  <c r="M9" i="164"/>
  <c r="K9" i="164"/>
  <c r="L9" i="164"/>
  <c r="M10" i="164"/>
  <c r="K10" i="164"/>
  <c r="L10" i="164"/>
  <c r="K11" i="164"/>
  <c r="L11" i="164"/>
  <c r="M11" i="164"/>
  <c r="K12" i="164"/>
  <c r="L12" i="164"/>
  <c r="M13" i="164"/>
  <c r="K13" i="164"/>
  <c r="L13" i="164"/>
  <c r="M14" i="164"/>
  <c r="K14" i="164"/>
  <c r="L14" i="164"/>
  <c r="K15" i="164"/>
  <c r="L15" i="164"/>
  <c r="M15" i="164"/>
  <c r="K16" i="164"/>
  <c r="L16" i="164"/>
  <c r="M17" i="164"/>
  <c r="K17" i="164"/>
  <c r="L17" i="164"/>
  <c r="M18" i="164"/>
  <c r="K18" i="164"/>
  <c r="L18" i="164"/>
  <c r="K19" i="164"/>
  <c r="L19" i="164"/>
  <c r="M19" i="164"/>
  <c r="K20" i="164"/>
  <c r="L20" i="164"/>
  <c r="B21" i="164"/>
  <c r="C21" i="164"/>
  <c r="E21" i="164"/>
  <c r="F21" i="164"/>
  <c r="G21" i="164"/>
  <c r="H21" i="164"/>
  <c r="I21" i="164"/>
  <c r="J21" i="164"/>
  <c r="K21" i="164"/>
  <c r="L21" i="164" l="1"/>
  <c r="D21" i="164"/>
  <c r="M20" i="164"/>
  <c r="M16" i="164"/>
  <c r="M12" i="164"/>
  <c r="M21" i="164"/>
  <c r="K8" i="42"/>
  <c r="L8" i="42"/>
  <c r="K9" i="42"/>
  <c r="L9" i="42"/>
  <c r="K11" i="42"/>
  <c r="L11" i="42"/>
  <c r="K12" i="42"/>
  <c r="L12" i="42"/>
  <c r="K14" i="42"/>
  <c r="L14" i="42"/>
  <c r="K15" i="42"/>
  <c r="L15" i="42"/>
  <c r="K17" i="42"/>
  <c r="L17" i="42"/>
  <c r="K18" i="42"/>
  <c r="L18" i="42"/>
  <c r="K19" i="42"/>
  <c r="L19" i="42"/>
  <c r="K20" i="42"/>
  <c r="L20" i="42"/>
  <c r="K21" i="42"/>
  <c r="L21" i="42"/>
  <c r="K22" i="42"/>
  <c r="L22" i="42"/>
  <c r="K24" i="42"/>
  <c r="L24" i="42"/>
  <c r="K32" i="42"/>
  <c r="L32" i="42"/>
  <c r="K33" i="42"/>
  <c r="L33" i="42"/>
  <c r="K34" i="42"/>
  <c r="L34" i="42"/>
  <c r="K35" i="42"/>
  <c r="L35" i="42"/>
  <c r="K36" i="42"/>
  <c r="L36" i="42"/>
  <c r="K37" i="42"/>
  <c r="L37" i="42"/>
  <c r="K39" i="42"/>
  <c r="L39" i="42"/>
  <c r="K40" i="42"/>
  <c r="L40" i="42"/>
  <c r="K41" i="42"/>
  <c r="L41" i="42"/>
  <c r="K42" i="42"/>
  <c r="L42" i="42"/>
  <c r="M20" i="42" l="1"/>
  <c r="M12" i="42"/>
  <c r="L44" i="42"/>
  <c r="M8" i="42"/>
  <c r="K44" i="42"/>
  <c r="M39" i="42"/>
  <c r="M36" i="42"/>
  <c r="M35" i="42"/>
  <c r="M33" i="42"/>
  <c r="M24" i="42"/>
  <c r="M22" i="42"/>
  <c r="M18" i="42"/>
  <c r="M15" i="42"/>
  <c r="M19" i="42"/>
  <c r="M17" i="42"/>
  <c r="M9" i="42"/>
  <c r="M41" i="42"/>
  <c r="M34" i="42"/>
  <c r="M32" i="42"/>
  <c r="M42" i="42"/>
  <c r="M37" i="42"/>
  <c r="M21" i="42"/>
  <c r="M11" i="42"/>
  <c r="M40" i="42"/>
  <c r="M14" i="42"/>
  <c r="M10" i="137"/>
  <c r="N10" i="137"/>
  <c r="M11" i="137"/>
  <c r="N11" i="137"/>
  <c r="M12" i="137"/>
  <c r="N12" i="137"/>
  <c r="M13" i="137"/>
  <c r="N13" i="137"/>
  <c r="M14" i="137"/>
  <c r="N14" i="137"/>
  <c r="M15" i="137"/>
  <c r="N15" i="137"/>
  <c r="M16" i="137"/>
  <c r="N16" i="137"/>
  <c r="M17" i="137"/>
  <c r="N17" i="137"/>
  <c r="M18" i="137"/>
  <c r="N18" i="137"/>
  <c r="M19" i="137"/>
  <c r="N19" i="137"/>
  <c r="M25" i="137"/>
  <c r="N25" i="137"/>
  <c r="M26" i="137"/>
  <c r="N26" i="137"/>
  <c r="M27" i="137"/>
  <c r="N27" i="137"/>
  <c r="M28" i="137"/>
  <c r="N28" i="137"/>
  <c r="M29" i="137"/>
  <c r="N29" i="137"/>
  <c r="M30" i="137"/>
  <c r="N30" i="137"/>
  <c r="M31" i="137"/>
  <c r="N31" i="137"/>
  <c r="M32" i="137"/>
  <c r="N32" i="137"/>
  <c r="M33" i="137"/>
  <c r="N33" i="137"/>
  <c r="M34" i="137"/>
  <c r="N34" i="137"/>
  <c r="M35" i="137"/>
  <c r="N35" i="137"/>
  <c r="M42" i="137"/>
  <c r="N42" i="137"/>
  <c r="M43" i="137"/>
  <c r="N43" i="137"/>
  <c r="M44" i="137"/>
  <c r="N44" i="137"/>
  <c r="M45" i="137"/>
  <c r="N45" i="137"/>
  <c r="M46" i="137"/>
  <c r="N46" i="137"/>
  <c r="M47" i="137"/>
  <c r="N47" i="137"/>
  <c r="M48" i="137"/>
  <c r="N48" i="137"/>
  <c r="M49" i="137"/>
  <c r="N49" i="137"/>
  <c r="M50" i="137"/>
  <c r="N50" i="137"/>
  <c r="M51" i="137"/>
  <c r="N51" i="137"/>
  <c r="M52" i="137"/>
  <c r="N52" i="137"/>
  <c r="M53" i="137"/>
  <c r="N53" i="137"/>
  <c r="M54" i="137"/>
  <c r="N54" i="137"/>
  <c r="M55" i="137"/>
  <c r="N55" i="137"/>
  <c r="M9" i="137"/>
  <c r="N9" i="137"/>
  <c r="N8" i="137"/>
  <c r="M8" i="137"/>
  <c r="C9" i="136"/>
  <c r="D9" i="136"/>
  <c r="E9" i="136"/>
  <c r="F9" i="136"/>
  <c r="G9" i="136"/>
  <c r="H9" i="136"/>
  <c r="I9" i="136"/>
  <c r="J9" i="136"/>
  <c r="B9" i="136"/>
  <c r="L8" i="136"/>
  <c r="L9" i="136" s="1"/>
  <c r="M8" i="136"/>
  <c r="M9" i="136" s="1"/>
  <c r="K8" i="136"/>
  <c r="K9" i="136" s="1"/>
  <c r="O48" i="137" l="1"/>
  <c r="O44" i="137"/>
  <c r="O42" i="137"/>
  <c r="O19" i="137"/>
  <c r="O16" i="137"/>
  <c r="N57" i="137"/>
  <c r="O8" i="137"/>
  <c r="M57" i="137"/>
  <c r="O35" i="137"/>
  <c r="O29" i="137"/>
  <c r="O27" i="137"/>
  <c r="O25" i="137"/>
  <c r="O17" i="137"/>
  <c r="O15" i="137"/>
  <c r="O13" i="137"/>
  <c r="O10" i="137"/>
  <c r="O34" i="137"/>
  <c r="O18" i="137"/>
  <c r="M44" i="42"/>
  <c r="O9" i="137"/>
  <c r="O52" i="137"/>
  <c r="O50" i="137"/>
  <c r="O49" i="137"/>
  <c r="O31" i="137"/>
  <c r="O30" i="137"/>
  <c r="O54" i="137"/>
  <c r="O53" i="137"/>
  <c r="O46" i="137"/>
  <c r="O45" i="137"/>
  <c r="O32" i="137"/>
  <c r="O28" i="137"/>
  <c r="O14" i="137"/>
  <c r="O55" i="137"/>
  <c r="O51" i="137"/>
  <c r="O47" i="137"/>
  <c r="O43" i="137"/>
  <c r="O33" i="137"/>
  <c r="O26" i="137"/>
  <c r="O12" i="137"/>
  <c r="O11" i="137"/>
  <c r="J38" i="147"/>
  <c r="I38" i="147"/>
  <c r="I33" i="147"/>
  <c r="J33" i="147"/>
  <c r="I34" i="147"/>
  <c r="J34" i="147"/>
  <c r="I35" i="147"/>
  <c r="J35" i="147"/>
  <c r="I36" i="147"/>
  <c r="J36" i="147"/>
  <c r="I37" i="147"/>
  <c r="J37" i="147"/>
  <c r="D31" i="147"/>
  <c r="D43" i="147" s="1"/>
  <c r="E31" i="147"/>
  <c r="F31" i="147"/>
  <c r="G31" i="147"/>
  <c r="H31" i="147"/>
  <c r="H43" i="147" s="1"/>
  <c r="C31" i="147"/>
  <c r="I6" i="147"/>
  <c r="J6" i="147"/>
  <c r="I7" i="147"/>
  <c r="J7" i="147"/>
  <c r="I8" i="147"/>
  <c r="J8" i="147"/>
  <c r="I9" i="147"/>
  <c r="J9" i="147"/>
  <c r="I10" i="147"/>
  <c r="J10" i="147"/>
  <c r="I11" i="147"/>
  <c r="J11" i="147"/>
  <c r="I12" i="147"/>
  <c r="J12" i="147"/>
  <c r="I13" i="147"/>
  <c r="J13" i="147"/>
  <c r="I15" i="147"/>
  <c r="J15" i="147"/>
  <c r="I16" i="147"/>
  <c r="J16" i="147"/>
  <c r="I17" i="147"/>
  <c r="J17" i="147"/>
  <c r="I18" i="147"/>
  <c r="J18" i="147"/>
  <c r="I19" i="147"/>
  <c r="J19" i="147"/>
  <c r="I20" i="147"/>
  <c r="J20" i="147"/>
  <c r="I21" i="147"/>
  <c r="J21" i="147"/>
  <c r="I22" i="147"/>
  <c r="J22" i="147"/>
  <c r="I23" i="147"/>
  <c r="J23" i="147"/>
  <c r="I24" i="147"/>
  <c r="J24" i="147"/>
  <c r="I25" i="147"/>
  <c r="J25" i="147"/>
  <c r="I26" i="147"/>
  <c r="J26" i="147"/>
  <c r="I27" i="147"/>
  <c r="J27" i="147"/>
  <c r="I28" i="147"/>
  <c r="J28" i="147"/>
  <c r="I29" i="147"/>
  <c r="J29" i="147"/>
  <c r="I30" i="147"/>
  <c r="J30" i="147"/>
  <c r="I32" i="147"/>
  <c r="I40" i="147" s="1"/>
  <c r="J32" i="147"/>
  <c r="J40" i="147" s="1"/>
  <c r="I42" i="147"/>
  <c r="J42" i="147"/>
  <c r="J5" i="147"/>
  <c r="I5" i="147"/>
  <c r="J41" i="147" l="1"/>
  <c r="I41" i="147"/>
  <c r="K37" i="147"/>
  <c r="K35" i="147"/>
  <c r="K32" i="147"/>
  <c r="K29" i="147"/>
  <c r="K5" i="147"/>
  <c r="K27" i="147"/>
  <c r="K25" i="147"/>
  <c r="K23" i="147"/>
  <c r="K36" i="147"/>
  <c r="K34" i="147"/>
  <c r="K33" i="147"/>
  <c r="K41" i="147" s="1"/>
  <c r="O57" i="137"/>
  <c r="K21" i="147"/>
  <c r="K12" i="147"/>
  <c r="K8" i="147"/>
  <c r="K6" i="147"/>
  <c r="G43" i="147"/>
  <c r="E43" i="147"/>
  <c r="K38" i="147"/>
  <c r="F43" i="147"/>
  <c r="C43" i="147"/>
  <c r="K42" i="147"/>
  <c r="K30" i="147"/>
  <c r="K28" i="147"/>
  <c r="K26" i="147"/>
  <c r="K24" i="147"/>
  <c r="K22" i="147"/>
  <c r="K18" i="147"/>
  <c r="K16" i="147"/>
  <c r="K13" i="147"/>
  <c r="K11" i="147"/>
  <c r="K9" i="147"/>
  <c r="K7" i="147"/>
  <c r="J31" i="147"/>
  <c r="K20" i="147"/>
  <c r="K19" i="147"/>
  <c r="I31" i="147"/>
  <c r="K17" i="147"/>
  <c r="K15" i="147"/>
  <c r="K10" i="147"/>
  <c r="K40" i="147" l="1"/>
  <c r="J43" i="147"/>
  <c r="I43" i="147"/>
  <c r="K31" i="147"/>
  <c r="D10" i="145"/>
  <c r="E10" i="145"/>
  <c r="F10" i="145"/>
  <c r="G10" i="145"/>
  <c r="H10" i="145"/>
  <c r="J10" i="145"/>
  <c r="K10" i="145"/>
  <c r="L10" i="145"/>
  <c r="N9" i="145"/>
  <c r="M9" i="145"/>
  <c r="N8" i="145"/>
  <c r="M8" i="145"/>
  <c r="I10" i="145"/>
  <c r="J8" i="146"/>
  <c r="J9" i="146" s="1"/>
  <c r="I8" i="146"/>
  <c r="H8" i="146"/>
  <c r="H9" i="146" s="1"/>
  <c r="G9" i="146"/>
  <c r="F9" i="146"/>
  <c r="E9" i="146"/>
  <c r="D8" i="146"/>
  <c r="D9" i="146" s="1"/>
  <c r="C8" i="146"/>
  <c r="C9" i="146" s="1"/>
  <c r="B8" i="146"/>
  <c r="B9" i="146" s="1"/>
  <c r="E10" i="135"/>
  <c r="F10" i="135"/>
  <c r="F11" i="135" s="1"/>
  <c r="G10" i="135"/>
  <c r="G12" i="135" s="1"/>
  <c r="H10" i="135"/>
  <c r="H12" i="135" s="1"/>
  <c r="J10" i="135"/>
  <c r="J12" i="135" s="1"/>
  <c r="K10" i="135"/>
  <c r="K12" i="135" s="1"/>
  <c r="L10" i="135"/>
  <c r="L12" i="135" s="1"/>
  <c r="D10" i="135"/>
  <c r="D11" i="135" s="1"/>
  <c r="N9" i="135"/>
  <c r="M9" i="135"/>
  <c r="N8" i="135"/>
  <c r="N10" i="135" s="1"/>
  <c r="M8" i="135"/>
  <c r="G18" i="143"/>
  <c r="H18" i="143"/>
  <c r="J18" i="143"/>
  <c r="K18" i="143"/>
  <c r="L18" i="143"/>
  <c r="G15" i="143"/>
  <c r="H15" i="143"/>
  <c r="E12" i="143"/>
  <c r="F12" i="143"/>
  <c r="G12" i="143"/>
  <c r="H12" i="143"/>
  <c r="J12" i="143"/>
  <c r="K12" i="143"/>
  <c r="K13" i="143" s="1"/>
  <c r="L12" i="143"/>
  <c r="L13" i="143" s="1"/>
  <c r="D12" i="143"/>
  <c r="I15" i="143"/>
  <c r="N11" i="143"/>
  <c r="M11" i="143"/>
  <c r="O11" i="143"/>
  <c r="N10" i="143"/>
  <c r="M10" i="143"/>
  <c r="O10" i="143"/>
  <c r="N9" i="143"/>
  <c r="M9" i="143"/>
  <c r="O9" i="143"/>
  <c r="N8" i="143"/>
  <c r="M8" i="143"/>
  <c r="O8" i="143"/>
  <c r="L9" i="141"/>
  <c r="K9" i="141"/>
  <c r="J9" i="141"/>
  <c r="I9" i="141"/>
  <c r="H9" i="141"/>
  <c r="G9" i="141"/>
  <c r="E9" i="141"/>
  <c r="D9" i="141"/>
  <c r="F9" i="141"/>
  <c r="O8" i="141"/>
  <c r="N8" i="141"/>
  <c r="M8" i="141"/>
  <c r="J9" i="142"/>
  <c r="I9" i="142"/>
  <c r="H9" i="142"/>
  <c r="G9" i="142"/>
  <c r="F9" i="142"/>
  <c r="E9" i="142"/>
  <c r="D9" i="142"/>
  <c r="C9" i="142"/>
  <c r="B9" i="142"/>
  <c r="M9" i="117"/>
  <c r="N9" i="117"/>
  <c r="M10" i="117"/>
  <c r="N10" i="117"/>
  <c r="O10" i="117" s="1"/>
  <c r="M11" i="117"/>
  <c r="N11" i="117"/>
  <c r="N8" i="117"/>
  <c r="M8" i="117"/>
  <c r="L8" i="116"/>
  <c r="L10" i="116" s="1"/>
  <c r="K8" i="116"/>
  <c r="G16" i="113"/>
  <c r="H16" i="113"/>
  <c r="I16" i="113"/>
  <c r="E13" i="113"/>
  <c r="F13" i="113"/>
  <c r="G13" i="113"/>
  <c r="G17" i="113" s="1"/>
  <c r="G20" i="113" s="1"/>
  <c r="H13" i="113"/>
  <c r="I13" i="113"/>
  <c r="J13" i="113"/>
  <c r="K13" i="113"/>
  <c r="L13" i="113"/>
  <c r="D13" i="113"/>
  <c r="M11" i="113"/>
  <c r="N11" i="113"/>
  <c r="M12" i="113"/>
  <c r="N12" i="113"/>
  <c r="M19" i="113"/>
  <c r="N19" i="113"/>
  <c r="N8" i="113"/>
  <c r="M8" i="113"/>
  <c r="C12" i="112"/>
  <c r="D12" i="112"/>
  <c r="E12" i="112"/>
  <c r="F12" i="112"/>
  <c r="G12" i="112"/>
  <c r="H12" i="112"/>
  <c r="I12" i="112"/>
  <c r="J12" i="112"/>
  <c r="B12" i="112"/>
  <c r="K9" i="112"/>
  <c r="L9" i="112"/>
  <c r="K10" i="112"/>
  <c r="M10" i="112" s="1"/>
  <c r="L10" i="112"/>
  <c r="K11" i="112"/>
  <c r="L11" i="112"/>
  <c r="M11" i="112" s="1"/>
  <c r="L8" i="112"/>
  <c r="K8" i="112"/>
  <c r="G23" i="109"/>
  <c r="H23" i="109"/>
  <c r="I23" i="109"/>
  <c r="J23" i="109"/>
  <c r="K23" i="109"/>
  <c r="L23" i="109"/>
  <c r="G16" i="109"/>
  <c r="H16" i="109"/>
  <c r="I16" i="109"/>
  <c r="K16" i="109"/>
  <c r="L16" i="109"/>
  <c r="E12" i="109"/>
  <c r="F12" i="109"/>
  <c r="G12" i="109"/>
  <c r="H12" i="109"/>
  <c r="I12" i="109"/>
  <c r="J12" i="109"/>
  <c r="K12" i="109"/>
  <c r="L12" i="109"/>
  <c r="M11" i="109"/>
  <c r="N11" i="109"/>
  <c r="M30" i="109"/>
  <c r="N30" i="109"/>
  <c r="N10" i="109"/>
  <c r="M10" i="109"/>
  <c r="N9" i="109"/>
  <c r="M9" i="109"/>
  <c r="K11" i="108"/>
  <c r="M11" i="108" s="1"/>
  <c r="L11" i="108"/>
  <c r="K12" i="108"/>
  <c r="L12" i="108"/>
  <c r="M12" i="108"/>
  <c r="K13" i="108"/>
  <c r="L13" i="108"/>
  <c r="M13" i="108" s="1"/>
  <c r="K14" i="108"/>
  <c r="L14" i="108"/>
  <c r="L10" i="108"/>
  <c r="K10" i="108"/>
  <c r="L9" i="108"/>
  <c r="K9" i="108"/>
  <c r="M47" i="105"/>
  <c r="N47" i="105"/>
  <c r="M48" i="105"/>
  <c r="N48" i="105"/>
  <c r="M49" i="105"/>
  <c r="N49" i="105"/>
  <c r="M50" i="105"/>
  <c r="M51" i="105"/>
  <c r="N51" i="105"/>
  <c r="G43" i="105"/>
  <c r="G44" i="105" s="1"/>
  <c r="H43" i="105"/>
  <c r="H44" i="105" s="1"/>
  <c r="I43" i="105"/>
  <c r="I44" i="105" s="1"/>
  <c r="J43" i="105"/>
  <c r="J44" i="105" s="1"/>
  <c r="K43" i="105"/>
  <c r="K44" i="105" s="1"/>
  <c r="L43" i="105"/>
  <c r="L44" i="105" s="1"/>
  <c r="G29" i="105"/>
  <c r="H29" i="105"/>
  <c r="I29" i="105"/>
  <c r="J29" i="105"/>
  <c r="K29" i="105"/>
  <c r="L29" i="105"/>
  <c r="G26" i="105"/>
  <c r="H26" i="105"/>
  <c r="I26" i="105"/>
  <c r="J26" i="105"/>
  <c r="K26" i="105"/>
  <c r="L26" i="105"/>
  <c r="G22" i="105"/>
  <c r="G39" i="105" s="1"/>
  <c r="H22" i="105"/>
  <c r="I22" i="105"/>
  <c r="J22" i="105"/>
  <c r="K22" i="105"/>
  <c r="K39" i="105" s="1"/>
  <c r="L22" i="105"/>
  <c r="E15" i="105"/>
  <c r="F15" i="105"/>
  <c r="G15" i="105"/>
  <c r="H15" i="105"/>
  <c r="I15" i="105"/>
  <c r="J15" i="105"/>
  <c r="K15" i="105"/>
  <c r="L15" i="105"/>
  <c r="D15" i="105"/>
  <c r="M14" i="105"/>
  <c r="N14" i="105"/>
  <c r="O14" i="105" s="1"/>
  <c r="M13" i="105"/>
  <c r="N13" i="105"/>
  <c r="N8" i="105"/>
  <c r="M8" i="105"/>
  <c r="C16" i="104"/>
  <c r="D16" i="104"/>
  <c r="E16" i="104"/>
  <c r="F16" i="104"/>
  <c r="G16" i="104"/>
  <c r="H16" i="104"/>
  <c r="I16" i="104"/>
  <c r="J16" i="104"/>
  <c r="K10" i="104"/>
  <c r="L10" i="104"/>
  <c r="K11" i="104"/>
  <c r="L11" i="104"/>
  <c r="K12" i="104"/>
  <c r="L12" i="104"/>
  <c r="K13" i="104"/>
  <c r="L13" i="104"/>
  <c r="M13" i="104" s="1"/>
  <c r="K14" i="104"/>
  <c r="L14" i="104"/>
  <c r="M14" i="104" s="1"/>
  <c r="K15" i="104"/>
  <c r="L15" i="104"/>
  <c r="L8" i="104"/>
  <c r="K8" i="104"/>
  <c r="G39" i="131"/>
  <c r="H39" i="131"/>
  <c r="I39" i="131"/>
  <c r="J39" i="131"/>
  <c r="K39" i="131"/>
  <c r="L39" i="131"/>
  <c r="M34" i="131"/>
  <c r="N34" i="131"/>
  <c r="G18" i="131"/>
  <c r="H18" i="131"/>
  <c r="I18" i="131"/>
  <c r="J18" i="131"/>
  <c r="K18" i="131"/>
  <c r="L18" i="131"/>
  <c r="G13" i="131"/>
  <c r="G64" i="131" s="1"/>
  <c r="H13" i="131"/>
  <c r="H64" i="131" s="1"/>
  <c r="I13" i="131"/>
  <c r="N10" i="131"/>
  <c r="M9" i="131"/>
  <c r="N9" i="131"/>
  <c r="M33" i="131"/>
  <c r="N33" i="131"/>
  <c r="N8" i="131"/>
  <c r="M8" i="131"/>
  <c r="C21" i="130"/>
  <c r="D21" i="130"/>
  <c r="E21" i="130"/>
  <c r="F21" i="130"/>
  <c r="G21" i="130"/>
  <c r="H21" i="130"/>
  <c r="I21" i="130"/>
  <c r="J21" i="130"/>
  <c r="B21" i="130"/>
  <c r="K9" i="130"/>
  <c r="L9" i="130"/>
  <c r="K10" i="130"/>
  <c r="L10" i="130"/>
  <c r="K11" i="130"/>
  <c r="L11" i="130"/>
  <c r="K12" i="130"/>
  <c r="L12" i="130"/>
  <c r="K13" i="130"/>
  <c r="L13" i="130"/>
  <c r="K14" i="130"/>
  <c r="L14" i="130"/>
  <c r="K15" i="130"/>
  <c r="L15" i="130"/>
  <c r="K16" i="130"/>
  <c r="L16" i="130"/>
  <c r="K17" i="130"/>
  <c r="L17" i="130"/>
  <c r="K18" i="130"/>
  <c r="L18" i="130"/>
  <c r="K19" i="130"/>
  <c r="L19" i="130"/>
  <c r="K20" i="130"/>
  <c r="L20" i="130"/>
  <c r="K21" i="130"/>
  <c r="L8" i="130"/>
  <c r="K8" i="130"/>
  <c r="G114" i="127"/>
  <c r="H114" i="127"/>
  <c r="I114" i="127"/>
  <c r="G111" i="127"/>
  <c r="H111" i="127"/>
  <c r="I111" i="127"/>
  <c r="J111" i="127"/>
  <c r="K111" i="127"/>
  <c r="L111" i="127"/>
  <c r="G105" i="127"/>
  <c r="G106" i="127" s="1"/>
  <c r="H105" i="127"/>
  <c r="H106" i="127" s="1"/>
  <c r="I105" i="127"/>
  <c r="I106" i="127" s="1"/>
  <c r="J105" i="127"/>
  <c r="J106" i="127" s="1"/>
  <c r="K105" i="127"/>
  <c r="K106" i="127" s="1"/>
  <c r="L105" i="127"/>
  <c r="L106" i="127" s="1"/>
  <c r="G101" i="127"/>
  <c r="G102" i="127" s="1"/>
  <c r="H101" i="127"/>
  <c r="H102" i="127" s="1"/>
  <c r="I101" i="127"/>
  <c r="I102" i="127" s="1"/>
  <c r="G97" i="127"/>
  <c r="H97" i="127"/>
  <c r="I97" i="127"/>
  <c r="E93" i="127"/>
  <c r="F93" i="127"/>
  <c r="G93" i="127"/>
  <c r="G98" i="127" s="1"/>
  <c r="H93" i="127"/>
  <c r="I93" i="127"/>
  <c r="I98" i="127" s="1"/>
  <c r="J93" i="127"/>
  <c r="K93" i="127"/>
  <c r="L93" i="127"/>
  <c r="D93" i="127"/>
  <c r="M90" i="127"/>
  <c r="N90" i="127"/>
  <c r="E51" i="127"/>
  <c r="F51" i="127"/>
  <c r="G51" i="127"/>
  <c r="H51" i="127"/>
  <c r="I51" i="127"/>
  <c r="J51" i="127"/>
  <c r="K51" i="127"/>
  <c r="L51" i="127"/>
  <c r="D51" i="127"/>
  <c r="M50" i="127"/>
  <c r="N50" i="127"/>
  <c r="M89" i="127"/>
  <c r="N89" i="127"/>
  <c r="M91" i="127"/>
  <c r="N91" i="127"/>
  <c r="M92" i="127"/>
  <c r="N92" i="127"/>
  <c r="M44" i="127"/>
  <c r="N44" i="127"/>
  <c r="G48" i="127"/>
  <c r="H48" i="127"/>
  <c r="I48" i="127"/>
  <c r="L48" i="127"/>
  <c r="M34" i="127"/>
  <c r="N34" i="127"/>
  <c r="M35" i="127"/>
  <c r="N35" i="127"/>
  <c r="M36" i="127"/>
  <c r="N36" i="127"/>
  <c r="M37" i="127"/>
  <c r="N37" i="127"/>
  <c r="M38" i="127"/>
  <c r="N38" i="127"/>
  <c r="M39" i="127"/>
  <c r="N39" i="127"/>
  <c r="M42" i="127"/>
  <c r="N42" i="127"/>
  <c r="M43" i="127"/>
  <c r="N43" i="127"/>
  <c r="M45" i="127"/>
  <c r="N45" i="127"/>
  <c r="M46" i="127"/>
  <c r="M49" i="127"/>
  <c r="N49" i="127"/>
  <c r="N59" i="127"/>
  <c r="M64" i="127"/>
  <c r="N64" i="127"/>
  <c r="M69" i="127"/>
  <c r="N69" i="127"/>
  <c r="M72" i="127"/>
  <c r="N72" i="127"/>
  <c r="E24" i="127"/>
  <c r="F24" i="127"/>
  <c r="G24" i="127"/>
  <c r="H24" i="127"/>
  <c r="I24" i="127"/>
  <c r="J24" i="127"/>
  <c r="K24" i="127"/>
  <c r="L24" i="127"/>
  <c r="M20" i="127"/>
  <c r="N20" i="127"/>
  <c r="M21" i="127"/>
  <c r="N21" i="127"/>
  <c r="M22" i="127"/>
  <c r="N22" i="127"/>
  <c r="M23" i="127"/>
  <c r="N23" i="127"/>
  <c r="E16" i="127"/>
  <c r="F16" i="127"/>
  <c r="G16" i="127"/>
  <c r="H16" i="127"/>
  <c r="I16" i="127"/>
  <c r="J16" i="127"/>
  <c r="K16" i="127"/>
  <c r="L16" i="127"/>
  <c r="M17" i="127"/>
  <c r="N17" i="127"/>
  <c r="M18" i="127"/>
  <c r="N18" i="127"/>
  <c r="M19" i="127"/>
  <c r="N19" i="127"/>
  <c r="M15" i="127"/>
  <c r="N15" i="127"/>
  <c r="M14" i="127"/>
  <c r="N14" i="127"/>
  <c r="M13" i="127"/>
  <c r="N13" i="127"/>
  <c r="M9" i="127"/>
  <c r="N9" i="127"/>
  <c r="M10" i="127"/>
  <c r="N10" i="127"/>
  <c r="M11" i="127"/>
  <c r="N11" i="127"/>
  <c r="N8" i="127"/>
  <c r="M8" i="127"/>
  <c r="C21" i="126"/>
  <c r="D21" i="126"/>
  <c r="E21" i="126"/>
  <c r="F21" i="126"/>
  <c r="G21" i="126"/>
  <c r="H21" i="126"/>
  <c r="I21" i="126"/>
  <c r="J21" i="126"/>
  <c r="B21" i="126"/>
  <c r="G119" i="31"/>
  <c r="H119" i="31"/>
  <c r="I119" i="31"/>
  <c r="J119" i="31"/>
  <c r="L119" i="31"/>
  <c r="E115" i="31"/>
  <c r="F115" i="31"/>
  <c r="G115" i="31"/>
  <c r="H115" i="31"/>
  <c r="I115" i="31"/>
  <c r="J115" i="31"/>
  <c r="K115" i="31"/>
  <c r="L115" i="31"/>
  <c r="D115" i="31"/>
  <c r="M103" i="31"/>
  <c r="N103" i="31"/>
  <c r="M104" i="31"/>
  <c r="N104" i="31"/>
  <c r="M106" i="31"/>
  <c r="N106" i="31"/>
  <c r="M107" i="31"/>
  <c r="N107" i="31"/>
  <c r="M108" i="31"/>
  <c r="N108" i="31"/>
  <c r="M109" i="31"/>
  <c r="N109" i="31"/>
  <c r="M110" i="31"/>
  <c r="N110" i="31"/>
  <c r="M111" i="31"/>
  <c r="N111" i="31"/>
  <c r="M112" i="31"/>
  <c r="N112" i="31"/>
  <c r="M113" i="31"/>
  <c r="N113" i="31"/>
  <c r="M114" i="31"/>
  <c r="N114" i="31"/>
  <c r="N102" i="31"/>
  <c r="M102" i="31"/>
  <c r="G88" i="31"/>
  <c r="G94" i="31" s="1"/>
  <c r="H88" i="31"/>
  <c r="H94" i="31" s="1"/>
  <c r="I88" i="31"/>
  <c r="I94" i="31" s="1"/>
  <c r="J88" i="31"/>
  <c r="J94" i="31" s="1"/>
  <c r="K88" i="31"/>
  <c r="K94" i="31" s="1"/>
  <c r="L88" i="31"/>
  <c r="L94" i="31" s="1"/>
  <c r="M93" i="31"/>
  <c r="N93" i="31"/>
  <c r="G86" i="31"/>
  <c r="H86" i="31"/>
  <c r="I86" i="31"/>
  <c r="J86" i="31"/>
  <c r="K86" i="31"/>
  <c r="L86" i="31"/>
  <c r="G83" i="31"/>
  <c r="H83" i="31"/>
  <c r="I83" i="31"/>
  <c r="J83" i="31"/>
  <c r="K83" i="31"/>
  <c r="L83" i="31"/>
  <c r="M73" i="31"/>
  <c r="N73" i="31"/>
  <c r="M74" i="31"/>
  <c r="N74" i="31"/>
  <c r="M75" i="31"/>
  <c r="N75" i="31"/>
  <c r="M76" i="31"/>
  <c r="N76" i="31"/>
  <c r="E71" i="31"/>
  <c r="F71" i="31"/>
  <c r="G71" i="31"/>
  <c r="H71" i="31"/>
  <c r="I71" i="31"/>
  <c r="J71" i="31"/>
  <c r="K71" i="31"/>
  <c r="L71" i="31"/>
  <c r="D71" i="31"/>
  <c r="M70" i="31"/>
  <c r="N70" i="31"/>
  <c r="N53" i="31"/>
  <c r="E59" i="31"/>
  <c r="F59" i="31"/>
  <c r="G59" i="31"/>
  <c r="H59" i="31"/>
  <c r="I59" i="31"/>
  <c r="J59" i="31"/>
  <c r="K59" i="31"/>
  <c r="L59" i="31"/>
  <c r="K46" i="31"/>
  <c r="N43" i="31"/>
  <c r="N54" i="31"/>
  <c r="N55" i="31"/>
  <c r="N56" i="31"/>
  <c r="N57" i="31"/>
  <c r="N58" i="31"/>
  <c r="M68" i="31"/>
  <c r="N68" i="31"/>
  <c r="M69" i="31"/>
  <c r="N69" i="31"/>
  <c r="M72" i="31"/>
  <c r="N72" i="31"/>
  <c r="N42" i="31"/>
  <c r="N44" i="31"/>
  <c r="M39" i="31"/>
  <c r="N39" i="31"/>
  <c r="M40" i="31"/>
  <c r="N40" i="31"/>
  <c r="N38" i="31"/>
  <c r="M38" i="31"/>
  <c r="M18" i="31"/>
  <c r="N18" i="31"/>
  <c r="M9" i="31"/>
  <c r="N9" i="31"/>
  <c r="M10" i="31"/>
  <c r="N10" i="31"/>
  <c r="M11" i="31"/>
  <c r="N11" i="31"/>
  <c r="M12" i="31"/>
  <c r="N12" i="31"/>
  <c r="M13" i="31"/>
  <c r="N13" i="31"/>
  <c r="M14" i="31"/>
  <c r="N14" i="31"/>
  <c r="M15" i="31"/>
  <c r="N15" i="31"/>
  <c r="M17" i="31"/>
  <c r="M19" i="31" s="1"/>
  <c r="N17" i="31"/>
  <c r="N19" i="31" s="1"/>
  <c r="M34" i="31"/>
  <c r="N34" i="31"/>
  <c r="M35" i="31"/>
  <c r="N35" i="31"/>
  <c r="M36" i="31"/>
  <c r="N36" i="31"/>
  <c r="M37" i="31"/>
  <c r="N37" i="31"/>
  <c r="N8" i="31"/>
  <c r="M8" i="31"/>
  <c r="K9" i="101"/>
  <c r="L9" i="101"/>
  <c r="M9" i="101" s="1"/>
  <c r="K10" i="101"/>
  <c r="L10" i="101"/>
  <c r="K11" i="101"/>
  <c r="L11" i="101"/>
  <c r="K12" i="101"/>
  <c r="L12" i="101"/>
  <c r="K13" i="101"/>
  <c r="L13" i="101"/>
  <c r="K15" i="101"/>
  <c r="L15" i="101"/>
  <c r="M15" i="101" s="1"/>
  <c r="K14" i="101"/>
  <c r="L14" i="101"/>
  <c r="K16" i="101"/>
  <c r="L16" i="101"/>
  <c r="K17" i="101"/>
  <c r="L17" i="101"/>
  <c r="M17" i="101" s="1"/>
  <c r="K18" i="101"/>
  <c r="L18" i="101"/>
  <c r="M18" i="101" s="1"/>
  <c r="K20" i="101"/>
  <c r="L20" i="101"/>
  <c r="K19" i="101"/>
  <c r="L19" i="101"/>
  <c r="L8" i="101"/>
  <c r="K8" i="101"/>
  <c r="G57" i="119"/>
  <c r="H57" i="119"/>
  <c r="I57" i="119"/>
  <c r="J57" i="119"/>
  <c r="K57" i="119"/>
  <c r="L57" i="119"/>
  <c r="G52" i="119"/>
  <c r="H52" i="119"/>
  <c r="I52" i="119"/>
  <c r="J52" i="119"/>
  <c r="K52" i="119"/>
  <c r="L52" i="119"/>
  <c r="G49" i="119"/>
  <c r="H49" i="119"/>
  <c r="I49" i="119"/>
  <c r="J49" i="119"/>
  <c r="K49" i="119"/>
  <c r="L49" i="119"/>
  <c r="E43" i="119"/>
  <c r="F43" i="119"/>
  <c r="G43" i="119"/>
  <c r="H43" i="119"/>
  <c r="I43" i="119"/>
  <c r="J43" i="119"/>
  <c r="K43" i="119"/>
  <c r="L43" i="119"/>
  <c r="D43" i="119"/>
  <c r="M42" i="119"/>
  <c r="N42" i="119"/>
  <c r="N58" i="119"/>
  <c r="N59" i="119"/>
  <c r="N60" i="119"/>
  <c r="N41" i="119"/>
  <c r="M41" i="119"/>
  <c r="E34" i="119"/>
  <c r="F34" i="119"/>
  <c r="G34" i="119"/>
  <c r="H34" i="119"/>
  <c r="I34" i="119"/>
  <c r="J34" i="119"/>
  <c r="K34" i="119"/>
  <c r="L34" i="119"/>
  <c r="D34" i="119"/>
  <c r="G24" i="119"/>
  <c r="G25" i="119" s="1"/>
  <c r="H24" i="119"/>
  <c r="H25" i="119" s="1"/>
  <c r="I24" i="119"/>
  <c r="I25" i="119" s="1"/>
  <c r="J24" i="119"/>
  <c r="J25" i="119" s="1"/>
  <c r="K24" i="119"/>
  <c r="K25" i="119" s="1"/>
  <c r="L24" i="119"/>
  <c r="L25" i="119" s="1"/>
  <c r="G61" i="119"/>
  <c r="M12" i="119"/>
  <c r="N12" i="119"/>
  <c r="M13" i="119"/>
  <c r="N13" i="119"/>
  <c r="M14" i="119"/>
  <c r="N14" i="119"/>
  <c r="M26" i="119"/>
  <c r="N26" i="119"/>
  <c r="M27" i="119"/>
  <c r="N27" i="119"/>
  <c r="M28" i="119"/>
  <c r="N28" i="119"/>
  <c r="M29" i="119"/>
  <c r="N29" i="119"/>
  <c r="M30" i="119"/>
  <c r="N30" i="119"/>
  <c r="M31" i="119"/>
  <c r="N31" i="119"/>
  <c r="M32" i="119"/>
  <c r="N32" i="119"/>
  <c r="M33" i="119"/>
  <c r="N33" i="119"/>
  <c r="N8" i="119"/>
  <c r="M8" i="119"/>
  <c r="C15" i="118"/>
  <c r="D15" i="118"/>
  <c r="E15" i="118"/>
  <c r="F15" i="118"/>
  <c r="G15" i="118"/>
  <c r="H15" i="118"/>
  <c r="I15" i="118"/>
  <c r="J15" i="118"/>
  <c r="B15" i="118"/>
  <c r="K9" i="118"/>
  <c r="L9" i="118"/>
  <c r="K10" i="118"/>
  <c r="L10" i="118"/>
  <c r="K11" i="118"/>
  <c r="L11" i="118"/>
  <c r="M11" i="118" s="1"/>
  <c r="K12" i="118"/>
  <c r="L12" i="118"/>
  <c r="K13" i="118"/>
  <c r="L13" i="118"/>
  <c r="K14" i="118"/>
  <c r="L14" i="118"/>
  <c r="L8" i="118"/>
  <c r="K8" i="118"/>
  <c r="M8" i="118" s="1"/>
  <c r="M80" i="123"/>
  <c r="N80" i="123"/>
  <c r="M81" i="123"/>
  <c r="N81" i="123"/>
  <c r="M82" i="123"/>
  <c r="N82" i="123"/>
  <c r="N79" i="123"/>
  <c r="M79" i="123"/>
  <c r="N45" i="123"/>
  <c r="N47" i="123" s="1"/>
  <c r="M45" i="123"/>
  <c r="M47" i="123" s="1"/>
  <c r="E63" i="123"/>
  <c r="F63" i="123"/>
  <c r="G63" i="123"/>
  <c r="H63" i="123"/>
  <c r="I63" i="123"/>
  <c r="J63" i="123"/>
  <c r="K63" i="123"/>
  <c r="L63" i="123"/>
  <c r="D63" i="123"/>
  <c r="M61" i="123"/>
  <c r="N61" i="123"/>
  <c r="M62" i="123"/>
  <c r="N62" i="123"/>
  <c r="G68" i="123"/>
  <c r="H68" i="123"/>
  <c r="I68" i="123"/>
  <c r="J68" i="123"/>
  <c r="K68" i="123"/>
  <c r="L68" i="123"/>
  <c r="E59" i="123"/>
  <c r="F59" i="123"/>
  <c r="G59" i="123"/>
  <c r="H59" i="123"/>
  <c r="I59" i="123"/>
  <c r="D59" i="123"/>
  <c r="E50" i="123"/>
  <c r="F50" i="123"/>
  <c r="G50" i="123"/>
  <c r="H50" i="123"/>
  <c r="I50" i="123"/>
  <c r="J50" i="123"/>
  <c r="K50" i="123"/>
  <c r="L50" i="123"/>
  <c r="D50" i="123"/>
  <c r="M49" i="123"/>
  <c r="N49" i="123"/>
  <c r="M60" i="123"/>
  <c r="N60" i="123"/>
  <c r="N48" i="123"/>
  <c r="M48" i="123"/>
  <c r="E44" i="123"/>
  <c r="F44" i="123"/>
  <c r="H44" i="123"/>
  <c r="I44" i="123"/>
  <c r="J44" i="123"/>
  <c r="K44" i="123"/>
  <c r="L44" i="123"/>
  <c r="G41" i="123"/>
  <c r="H41" i="123"/>
  <c r="I41" i="123"/>
  <c r="J41" i="123"/>
  <c r="K41" i="123"/>
  <c r="L41" i="123"/>
  <c r="G36" i="123"/>
  <c r="H36" i="123"/>
  <c r="I36" i="123"/>
  <c r="J36" i="123"/>
  <c r="K36" i="123"/>
  <c r="L36" i="123"/>
  <c r="E23" i="123"/>
  <c r="F23" i="123"/>
  <c r="G23" i="123"/>
  <c r="H23" i="123"/>
  <c r="I23" i="123"/>
  <c r="J23" i="123"/>
  <c r="K23" i="123"/>
  <c r="L23" i="123"/>
  <c r="D23" i="123"/>
  <c r="M22" i="123"/>
  <c r="N22" i="123"/>
  <c r="M10" i="123"/>
  <c r="N10" i="123"/>
  <c r="M11" i="123"/>
  <c r="N11" i="123"/>
  <c r="M12" i="123"/>
  <c r="N12" i="123"/>
  <c r="M13" i="123"/>
  <c r="N13" i="123"/>
  <c r="M14" i="123"/>
  <c r="N14" i="123"/>
  <c r="M15" i="123"/>
  <c r="N15" i="123"/>
  <c r="M16" i="123"/>
  <c r="N16" i="123"/>
  <c r="M17" i="123"/>
  <c r="N17" i="123"/>
  <c r="M18" i="123"/>
  <c r="N18" i="123"/>
  <c r="M20" i="123"/>
  <c r="N20" i="123"/>
  <c r="M21" i="123"/>
  <c r="N21" i="123"/>
  <c r="M42" i="123"/>
  <c r="M44" i="123" s="1"/>
  <c r="N42" i="123"/>
  <c r="N44" i="123" s="1"/>
  <c r="N9" i="123"/>
  <c r="M9" i="123"/>
  <c r="D24" i="122"/>
  <c r="K9" i="122"/>
  <c r="L9" i="122"/>
  <c r="K10" i="122"/>
  <c r="L10" i="122"/>
  <c r="M10" i="122" s="1"/>
  <c r="K11" i="122"/>
  <c r="L11" i="122"/>
  <c r="M11" i="122" s="1"/>
  <c r="K12" i="122"/>
  <c r="L12" i="122"/>
  <c r="M12" i="122" s="1"/>
  <c r="K13" i="122"/>
  <c r="L13" i="122"/>
  <c r="M13" i="122" s="1"/>
  <c r="K14" i="122"/>
  <c r="L14" i="122"/>
  <c r="K15" i="122"/>
  <c r="L15" i="122"/>
  <c r="K16" i="122"/>
  <c r="L16" i="122"/>
  <c r="M16" i="122" s="1"/>
  <c r="K17" i="122"/>
  <c r="L17" i="122"/>
  <c r="K18" i="122"/>
  <c r="L18" i="122"/>
  <c r="K21" i="122"/>
  <c r="L21" i="122"/>
  <c r="K22" i="122"/>
  <c r="L22" i="122"/>
  <c r="L8" i="122"/>
  <c r="K8" i="122"/>
  <c r="G291" i="36"/>
  <c r="H291" i="36"/>
  <c r="I291" i="36"/>
  <c r="J291" i="36"/>
  <c r="K291" i="36"/>
  <c r="E288" i="36"/>
  <c r="F288" i="36"/>
  <c r="O289" i="36" s="1"/>
  <c r="G288" i="36"/>
  <c r="H288" i="36"/>
  <c r="I288" i="36"/>
  <c r="J288" i="36"/>
  <c r="K288" i="36"/>
  <c r="D288" i="36"/>
  <c r="M289" i="36" s="1"/>
  <c r="E283" i="36"/>
  <c r="F283" i="36"/>
  <c r="G283" i="36"/>
  <c r="H283" i="36"/>
  <c r="I283" i="36"/>
  <c r="J283" i="36"/>
  <c r="K283" i="36"/>
  <c r="D283" i="36"/>
  <c r="E266" i="36"/>
  <c r="N267" i="36" s="1"/>
  <c r="F266" i="36"/>
  <c r="G266" i="36"/>
  <c r="H266" i="36"/>
  <c r="I266" i="36"/>
  <c r="J266" i="36"/>
  <c r="K266" i="36"/>
  <c r="L266" i="36"/>
  <c r="D266" i="36"/>
  <c r="G257" i="36"/>
  <c r="H257" i="36"/>
  <c r="I257" i="36"/>
  <c r="J257" i="36"/>
  <c r="K257" i="36"/>
  <c r="L257" i="36"/>
  <c r="E253" i="36"/>
  <c r="F253" i="36"/>
  <c r="G253" i="36"/>
  <c r="H253" i="36"/>
  <c r="I253" i="36"/>
  <c r="J253" i="36"/>
  <c r="K253" i="36"/>
  <c r="L253" i="36"/>
  <c r="D253" i="36"/>
  <c r="G242" i="36"/>
  <c r="H242" i="36"/>
  <c r="I242" i="36"/>
  <c r="J242" i="36"/>
  <c r="K242" i="36"/>
  <c r="L242" i="36"/>
  <c r="E237" i="36"/>
  <c r="F237" i="36"/>
  <c r="G237" i="36"/>
  <c r="H237" i="36"/>
  <c r="I237" i="36"/>
  <c r="J237" i="36"/>
  <c r="K237" i="36"/>
  <c r="D237" i="36"/>
  <c r="G203" i="36"/>
  <c r="H203" i="36"/>
  <c r="I203" i="36"/>
  <c r="J203" i="36"/>
  <c r="K203" i="36"/>
  <c r="L203" i="36"/>
  <c r="E185" i="36"/>
  <c r="F185" i="36"/>
  <c r="G185" i="36"/>
  <c r="H185" i="36"/>
  <c r="I185" i="36"/>
  <c r="J185" i="36"/>
  <c r="K185" i="36"/>
  <c r="L185" i="36"/>
  <c r="D185" i="36"/>
  <c r="M184" i="36"/>
  <c r="N184" i="36"/>
  <c r="O184" i="36"/>
  <c r="G182" i="36"/>
  <c r="H182" i="36"/>
  <c r="I182" i="36"/>
  <c r="J182" i="36"/>
  <c r="K182" i="36"/>
  <c r="L182" i="36"/>
  <c r="G178" i="36"/>
  <c r="H178" i="36"/>
  <c r="I178" i="36"/>
  <c r="J178" i="36"/>
  <c r="K178" i="36"/>
  <c r="L178" i="36"/>
  <c r="E175" i="36"/>
  <c r="F175" i="36"/>
  <c r="G175" i="36"/>
  <c r="H175" i="36"/>
  <c r="I175" i="36"/>
  <c r="J175" i="36"/>
  <c r="K175" i="36"/>
  <c r="L175" i="36"/>
  <c r="D175" i="36"/>
  <c r="M174" i="36"/>
  <c r="N174" i="36"/>
  <c r="O174" i="36"/>
  <c r="F166" i="36"/>
  <c r="I166" i="36"/>
  <c r="J166" i="36"/>
  <c r="K166" i="36"/>
  <c r="L166" i="36"/>
  <c r="M162" i="36"/>
  <c r="N162" i="36"/>
  <c r="O162" i="36"/>
  <c r="M163" i="36"/>
  <c r="N163" i="36"/>
  <c r="O163" i="36"/>
  <c r="M164" i="36"/>
  <c r="N164" i="36"/>
  <c r="O164" i="36"/>
  <c r="M165" i="36"/>
  <c r="N165" i="36"/>
  <c r="O165" i="36"/>
  <c r="E160" i="36"/>
  <c r="E172" i="36" s="1"/>
  <c r="F160" i="36"/>
  <c r="G160" i="36"/>
  <c r="G172" i="36" s="1"/>
  <c r="H160" i="36"/>
  <c r="I160" i="36"/>
  <c r="J160" i="36"/>
  <c r="K160" i="36"/>
  <c r="L160" i="36"/>
  <c r="D160" i="36"/>
  <c r="D172" i="36" s="1"/>
  <c r="M159" i="36"/>
  <c r="N159" i="36"/>
  <c r="N158" i="36"/>
  <c r="M158" i="36"/>
  <c r="E150" i="36"/>
  <c r="F150" i="36"/>
  <c r="G150" i="36"/>
  <c r="H150" i="36"/>
  <c r="J150" i="36"/>
  <c r="K150" i="36"/>
  <c r="D150" i="36"/>
  <c r="M149" i="36"/>
  <c r="N149" i="36"/>
  <c r="O149" i="36"/>
  <c r="M140" i="36"/>
  <c r="N140" i="36"/>
  <c r="O140" i="36"/>
  <c r="M141" i="36"/>
  <c r="N141" i="36"/>
  <c r="O141" i="36"/>
  <c r="M142" i="36"/>
  <c r="N142" i="36"/>
  <c r="O142" i="36"/>
  <c r="M143" i="36"/>
  <c r="N143" i="36"/>
  <c r="O143" i="36"/>
  <c r="M144" i="36"/>
  <c r="N144" i="36"/>
  <c r="O144" i="36"/>
  <c r="M135" i="36"/>
  <c r="N135" i="36"/>
  <c r="M136" i="36"/>
  <c r="N136" i="36"/>
  <c r="M137" i="36"/>
  <c r="N137" i="36"/>
  <c r="N134" i="36"/>
  <c r="M134" i="36"/>
  <c r="G107" i="36"/>
  <c r="H107" i="36"/>
  <c r="I107" i="36"/>
  <c r="J107" i="36"/>
  <c r="K107" i="36"/>
  <c r="L107" i="36"/>
  <c r="N104" i="36"/>
  <c r="M104" i="36"/>
  <c r="E97" i="36"/>
  <c r="F97" i="36"/>
  <c r="G97" i="36"/>
  <c r="H97" i="36"/>
  <c r="I97" i="36"/>
  <c r="J97" i="36"/>
  <c r="K97" i="36"/>
  <c r="L97" i="36"/>
  <c r="M83" i="36"/>
  <c r="N83" i="36"/>
  <c r="O83" i="36"/>
  <c r="M84" i="36"/>
  <c r="N84" i="36"/>
  <c r="O84" i="36"/>
  <c r="M78" i="36"/>
  <c r="N78" i="36"/>
  <c r="O78" i="36"/>
  <c r="E79" i="36"/>
  <c r="F79" i="36"/>
  <c r="G79" i="36"/>
  <c r="H79" i="36"/>
  <c r="I79" i="36"/>
  <c r="J79" i="36"/>
  <c r="K79" i="36"/>
  <c r="D79" i="36"/>
  <c r="G75" i="36"/>
  <c r="H75" i="36"/>
  <c r="I75" i="36"/>
  <c r="J75" i="36"/>
  <c r="K75" i="36"/>
  <c r="L75" i="36"/>
  <c r="G70" i="36"/>
  <c r="H70" i="36"/>
  <c r="H94" i="36" s="1"/>
  <c r="I70" i="36"/>
  <c r="J70" i="36"/>
  <c r="K70" i="36"/>
  <c r="L70" i="36"/>
  <c r="E59" i="36"/>
  <c r="F59" i="36"/>
  <c r="G59" i="36"/>
  <c r="H59" i="36"/>
  <c r="I59" i="36"/>
  <c r="J59" i="36"/>
  <c r="K59" i="36"/>
  <c r="L59" i="36"/>
  <c r="D59" i="36"/>
  <c r="M55" i="36"/>
  <c r="N55" i="36"/>
  <c r="O55" i="36"/>
  <c r="M56" i="36"/>
  <c r="N56" i="36"/>
  <c r="O56" i="36"/>
  <c r="M57" i="36"/>
  <c r="N57" i="36"/>
  <c r="O57" i="36"/>
  <c r="M58" i="36"/>
  <c r="N58" i="36"/>
  <c r="O58" i="36"/>
  <c r="E53" i="36"/>
  <c r="F53" i="36"/>
  <c r="G53" i="36"/>
  <c r="H53" i="36"/>
  <c r="I53" i="36"/>
  <c r="J53" i="36"/>
  <c r="K53" i="36"/>
  <c r="L53" i="36"/>
  <c r="D53" i="36"/>
  <c r="M42" i="36"/>
  <c r="N42" i="36"/>
  <c r="N41" i="36"/>
  <c r="M41" i="36"/>
  <c r="M8" i="36"/>
  <c r="N8" i="36"/>
  <c r="M9" i="36"/>
  <c r="N9" i="36"/>
  <c r="M10" i="36"/>
  <c r="N10" i="36"/>
  <c r="M11" i="36"/>
  <c r="N11" i="36"/>
  <c r="M12" i="36"/>
  <c r="N12" i="36"/>
  <c r="M13" i="36"/>
  <c r="N13" i="36"/>
  <c r="M15" i="36"/>
  <c r="N15" i="36"/>
  <c r="M16" i="36"/>
  <c r="N16" i="36"/>
  <c r="M17" i="36"/>
  <c r="N17" i="36"/>
  <c r="M19" i="36"/>
  <c r="N19" i="36"/>
  <c r="M20" i="36"/>
  <c r="N20" i="36"/>
  <c r="M21" i="36"/>
  <c r="N21" i="36"/>
  <c r="M22" i="36"/>
  <c r="N22" i="36"/>
  <c r="M23" i="36"/>
  <c r="N23" i="36"/>
  <c r="M24" i="36"/>
  <c r="N24" i="36"/>
  <c r="C44" i="11"/>
  <c r="D44" i="11"/>
  <c r="E44" i="11"/>
  <c r="F44" i="11"/>
  <c r="G44" i="11"/>
  <c r="H44" i="11"/>
  <c r="I44" i="11"/>
  <c r="J44" i="11"/>
  <c r="B44" i="11"/>
  <c r="K9" i="11"/>
  <c r="L9" i="11"/>
  <c r="K10" i="11"/>
  <c r="L10" i="11"/>
  <c r="K11" i="11"/>
  <c r="L11" i="11"/>
  <c r="K12" i="11"/>
  <c r="L12" i="11"/>
  <c r="K13" i="11"/>
  <c r="L13" i="11"/>
  <c r="K14" i="11"/>
  <c r="L14" i="11"/>
  <c r="K15" i="11"/>
  <c r="L15" i="11"/>
  <c r="K16" i="11"/>
  <c r="L16" i="11"/>
  <c r="K17" i="11"/>
  <c r="L17" i="11"/>
  <c r="K18" i="11"/>
  <c r="L18" i="11"/>
  <c r="K19" i="11"/>
  <c r="L19" i="11"/>
  <c r="K20" i="11"/>
  <c r="L20" i="11"/>
  <c r="K21" i="11"/>
  <c r="L21" i="11"/>
  <c r="K22" i="11"/>
  <c r="L22" i="11"/>
  <c r="K23" i="11"/>
  <c r="L23" i="11"/>
  <c r="K30" i="11"/>
  <c r="L30" i="11"/>
  <c r="K31" i="11"/>
  <c r="L31" i="11"/>
  <c r="K32" i="11"/>
  <c r="L32" i="11"/>
  <c r="K33" i="11"/>
  <c r="L33" i="11"/>
  <c r="K34" i="11"/>
  <c r="L34" i="11"/>
  <c r="K35" i="11"/>
  <c r="L35" i="11"/>
  <c r="M35" i="11" s="1"/>
  <c r="K36" i="11"/>
  <c r="L36" i="11"/>
  <c r="K37" i="11"/>
  <c r="L37" i="11"/>
  <c r="K38" i="11"/>
  <c r="L38" i="11"/>
  <c r="K39" i="11"/>
  <c r="L39" i="11"/>
  <c r="M39" i="11" s="1"/>
  <c r="K40" i="11"/>
  <c r="L40" i="11"/>
  <c r="K41" i="11"/>
  <c r="L41" i="11"/>
  <c r="K42" i="11"/>
  <c r="L42" i="11"/>
  <c r="K43" i="11"/>
  <c r="L8" i="11"/>
  <c r="K8" i="11"/>
  <c r="M20" i="11" l="1"/>
  <c r="M42" i="11"/>
  <c r="M32" i="11"/>
  <c r="I94" i="36"/>
  <c r="J39" i="105"/>
  <c r="I64" i="131"/>
  <c r="M12" i="127"/>
  <c r="G115" i="127"/>
  <c r="M93" i="127"/>
  <c r="I115" i="127"/>
  <c r="M16" i="31"/>
  <c r="N16" i="31"/>
  <c r="K94" i="36"/>
  <c r="G94" i="36"/>
  <c r="J94" i="36"/>
  <c r="N25" i="36"/>
  <c r="M25" i="36"/>
  <c r="O111" i="31"/>
  <c r="N12" i="127"/>
  <c r="O11" i="127"/>
  <c r="H98" i="127"/>
  <c r="H115" i="127" s="1"/>
  <c r="N45" i="31"/>
  <c r="M41" i="31"/>
  <c r="N41" i="31"/>
  <c r="K47" i="31"/>
  <c r="N47" i="31" s="1"/>
  <c r="L28" i="31"/>
  <c r="I28" i="31"/>
  <c r="G28" i="31"/>
  <c r="J28" i="31"/>
  <c r="H28" i="31"/>
  <c r="I205" i="36"/>
  <c r="D20" i="31"/>
  <c r="E20" i="31"/>
  <c r="M9" i="108"/>
  <c r="K15" i="108"/>
  <c r="J19" i="143"/>
  <c r="J20" i="143"/>
  <c r="N237" i="36"/>
  <c r="N46" i="31"/>
  <c r="M14" i="118"/>
  <c r="M10" i="118"/>
  <c r="F20" i="31"/>
  <c r="L46" i="31"/>
  <c r="O75" i="31"/>
  <c r="O73" i="31"/>
  <c r="L39" i="105"/>
  <c r="H39" i="105"/>
  <c r="H52" i="105" s="1"/>
  <c r="E13" i="109"/>
  <c r="M8" i="112"/>
  <c r="I17" i="113"/>
  <c r="I20" i="113" s="1"/>
  <c r="K19" i="143"/>
  <c r="M10" i="135"/>
  <c r="F116" i="31"/>
  <c r="F117" i="31" s="1"/>
  <c r="F118" i="31" s="1"/>
  <c r="N12" i="109"/>
  <c r="J46" i="31"/>
  <c r="F49" i="31"/>
  <c r="F52" i="31" s="1"/>
  <c r="D116" i="31"/>
  <c r="M116" i="31" s="1"/>
  <c r="E116" i="31"/>
  <c r="E117" i="31" s="1"/>
  <c r="K21" i="126"/>
  <c r="L15" i="108"/>
  <c r="L12" i="112"/>
  <c r="M23" i="11"/>
  <c r="K23" i="122"/>
  <c r="K61" i="119"/>
  <c r="K20" i="31"/>
  <c r="E49" i="31"/>
  <c r="E52" i="31" s="1"/>
  <c r="M14" i="130"/>
  <c r="M10" i="130"/>
  <c r="K16" i="104"/>
  <c r="I39" i="105"/>
  <c r="I52" i="105" s="1"/>
  <c r="O11" i="109"/>
  <c r="M12" i="109"/>
  <c r="J13" i="109"/>
  <c r="M13" i="109" s="1"/>
  <c r="F13" i="109"/>
  <c r="J19" i="109"/>
  <c r="J20" i="109" s="1"/>
  <c r="D13" i="143"/>
  <c r="D14" i="143" s="1"/>
  <c r="L19" i="143"/>
  <c r="L20" i="143" s="1"/>
  <c r="E11" i="135"/>
  <c r="J13" i="143"/>
  <c r="E13" i="143"/>
  <c r="E14" i="143"/>
  <c r="F13" i="143"/>
  <c r="M12" i="143"/>
  <c r="N9" i="141"/>
  <c r="O11" i="117"/>
  <c r="M8" i="116"/>
  <c r="M10" i="116" s="1"/>
  <c r="K10" i="116"/>
  <c r="D14" i="113"/>
  <c r="K14" i="113"/>
  <c r="E14" i="113"/>
  <c r="O19" i="113"/>
  <c r="L14" i="113"/>
  <c r="J14" i="113"/>
  <c r="J15" i="113" s="1"/>
  <c r="J16" i="113" s="1"/>
  <c r="J17" i="113" s="1"/>
  <c r="F14" i="113"/>
  <c r="O8" i="113"/>
  <c r="O9" i="109"/>
  <c r="O51" i="105"/>
  <c r="O47" i="105"/>
  <c r="D16" i="105"/>
  <c r="D17" i="105" s="1"/>
  <c r="K16" i="105"/>
  <c r="K17" i="105" s="1"/>
  <c r="E16" i="105"/>
  <c r="L16" i="105"/>
  <c r="J16" i="105"/>
  <c r="F16" i="105"/>
  <c r="F17" i="105" s="1"/>
  <c r="M10" i="104"/>
  <c r="M12" i="104"/>
  <c r="M11" i="104"/>
  <c r="O34" i="131"/>
  <c r="M19" i="130"/>
  <c r="M18" i="130"/>
  <c r="M8" i="130"/>
  <c r="M16" i="130"/>
  <c r="D94" i="127"/>
  <c r="D95" i="127" s="1"/>
  <c r="E94" i="127"/>
  <c r="N94" i="127" s="1"/>
  <c r="K112" i="127"/>
  <c r="K113" i="127" s="1"/>
  <c r="F94" i="127"/>
  <c r="F95" i="127" s="1"/>
  <c r="L112" i="127"/>
  <c r="L113" i="127" s="1"/>
  <c r="J112" i="127"/>
  <c r="J113" i="127" s="1"/>
  <c r="J114" i="127" s="1"/>
  <c r="D33" i="127"/>
  <c r="D40" i="127" s="1"/>
  <c r="E33" i="127"/>
  <c r="E40" i="127" s="1"/>
  <c r="M51" i="127"/>
  <c r="K48" i="127"/>
  <c r="O19" i="127"/>
  <c r="O109" i="31"/>
  <c r="O103" i="31"/>
  <c r="M12" i="101"/>
  <c r="M19" i="101"/>
  <c r="M10" i="101"/>
  <c r="J61" i="119"/>
  <c r="F44" i="119"/>
  <c r="F45" i="119" s="1"/>
  <c r="O33" i="119"/>
  <c r="O28" i="119"/>
  <c r="D44" i="119"/>
  <c r="E44" i="119"/>
  <c r="E45" i="119" s="1"/>
  <c r="O26" i="119"/>
  <c r="O12" i="119"/>
  <c r="O8" i="119"/>
  <c r="O41" i="119"/>
  <c r="N84" i="123"/>
  <c r="M84" i="123"/>
  <c r="O82" i="123"/>
  <c r="O80" i="123"/>
  <c r="O79" i="123"/>
  <c r="F64" i="123"/>
  <c r="F65" i="123" s="1"/>
  <c r="O62" i="123"/>
  <c r="D64" i="123"/>
  <c r="E64" i="123"/>
  <c r="E65" i="123" s="1"/>
  <c r="O45" i="123"/>
  <c r="O47" i="123" s="1"/>
  <c r="F32" i="123"/>
  <c r="D32" i="123"/>
  <c r="M32" i="123" s="1"/>
  <c r="E32" i="123"/>
  <c r="E33" i="123" s="1"/>
  <c r="M19" i="123"/>
  <c r="N19" i="123"/>
  <c r="M18" i="122"/>
  <c r="M17" i="122"/>
  <c r="M14" i="122"/>
  <c r="L23" i="122"/>
  <c r="O253" i="36"/>
  <c r="M253" i="36"/>
  <c r="N253" i="36"/>
  <c r="L237" i="36"/>
  <c r="O237" i="36" s="1"/>
  <c r="M237" i="36"/>
  <c r="F172" i="36"/>
  <c r="K172" i="36"/>
  <c r="I172" i="36"/>
  <c r="L172" i="36"/>
  <c r="J172" i="36"/>
  <c r="H172" i="36"/>
  <c r="D80" i="36"/>
  <c r="F80" i="36"/>
  <c r="E80" i="36"/>
  <c r="D67" i="36"/>
  <c r="D68" i="36" s="1"/>
  <c r="E67" i="36"/>
  <c r="E68" i="36" s="1"/>
  <c r="F67" i="36"/>
  <c r="F68" i="36" s="1"/>
  <c r="M15" i="11"/>
  <c r="M14" i="11"/>
  <c r="M12" i="11"/>
  <c r="M10" i="11"/>
  <c r="M41" i="11"/>
  <c r="M16" i="11"/>
  <c r="M38" i="11"/>
  <c r="M34" i="11"/>
  <c r="M18" i="11"/>
  <c r="M17" i="11"/>
  <c r="M8" i="11"/>
  <c r="M13" i="11"/>
  <c r="M8" i="122"/>
  <c r="M21" i="122"/>
  <c r="M9" i="122"/>
  <c r="J24" i="122"/>
  <c r="H24" i="122"/>
  <c r="F24" i="122"/>
  <c r="O81" i="123"/>
  <c r="M13" i="118"/>
  <c r="M12" i="118"/>
  <c r="I61" i="119"/>
  <c r="J120" i="31"/>
  <c r="L21" i="130"/>
  <c r="O8" i="131"/>
  <c r="O12" i="143"/>
  <c r="H24" i="143"/>
  <c r="K15" i="135"/>
  <c r="M40" i="11"/>
  <c r="M37" i="11"/>
  <c r="L20" i="122"/>
  <c r="I24" i="122"/>
  <c r="G24" i="122"/>
  <c r="E24" i="122"/>
  <c r="O48" i="123"/>
  <c r="O61" i="123"/>
  <c r="L61" i="119"/>
  <c r="H61" i="119"/>
  <c r="M20" i="101"/>
  <c r="M13" i="101"/>
  <c r="N51" i="127"/>
  <c r="M15" i="130"/>
  <c r="M12" i="130"/>
  <c r="M11" i="130"/>
  <c r="M8" i="104"/>
  <c r="M10" i="108"/>
  <c r="M14" i="108"/>
  <c r="K12" i="112"/>
  <c r="M12" i="112" s="1"/>
  <c r="M13" i="113"/>
  <c r="O11" i="113"/>
  <c r="O13" i="143"/>
  <c r="I10" i="135"/>
  <c r="I12" i="135" s="1"/>
  <c r="I15" i="135"/>
  <c r="M44" i="119"/>
  <c r="M16" i="127"/>
  <c r="O42" i="36"/>
  <c r="N138" i="36"/>
  <c r="B24" i="122"/>
  <c r="K15" i="118"/>
  <c r="M16" i="101"/>
  <c r="M30" i="11"/>
  <c r="M15" i="122"/>
  <c r="M9" i="118"/>
  <c r="M15" i="118" s="1"/>
  <c r="C24" i="122"/>
  <c r="K44" i="11"/>
  <c r="M22" i="11"/>
  <c r="M33" i="11"/>
  <c r="M31" i="11"/>
  <c r="M9" i="11"/>
  <c r="N57" i="123"/>
  <c r="M43" i="119"/>
  <c r="O42" i="119"/>
  <c r="O43" i="119" s="1"/>
  <c r="N16" i="127"/>
  <c r="N93" i="127"/>
  <c r="O93" i="127" s="1"/>
  <c r="O30" i="109"/>
  <c r="N13" i="143"/>
  <c r="K15" i="143"/>
  <c r="L43" i="11"/>
  <c r="M43" i="11" s="1"/>
  <c r="M36" i="11"/>
  <c r="M21" i="11"/>
  <c r="M8" i="101"/>
  <c r="M11" i="101"/>
  <c r="O106" i="31"/>
  <c r="N115" i="31"/>
  <c r="L120" i="31"/>
  <c r="G120" i="31"/>
  <c r="M21" i="126"/>
  <c r="O36" i="127"/>
  <c r="H15" i="135"/>
  <c r="M19" i="11"/>
  <c r="M11" i="11"/>
  <c r="O41" i="36"/>
  <c r="K205" i="36"/>
  <c r="G205" i="36"/>
  <c r="N266" i="36"/>
  <c r="M22" i="122"/>
  <c r="M23" i="122" s="1"/>
  <c r="N43" i="119"/>
  <c r="M14" i="101"/>
  <c r="O102" i="31"/>
  <c r="L21" i="126"/>
  <c r="G24" i="143"/>
  <c r="M11" i="135"/>
  <c r="L15" i="135"/>
  <c r="G15" i="135"/>
  <c r="N50" i="105"/>
  <c r="O50" i="105" s="1"/>
  <c r="N13" i="113"/>
  <c r="N12" i="143"/>
  <c r="D12" i="135"/>
  <c r="D13" i="135" s="1"/>
  <c r="D14" i="135" s="1"/>
  <c r="M115" i="31"/>
  <c r="O107" i="31"/>
  <c r="O104" i="31"/>
  <c r="I120" i="31"/>
  <c r="O37" i="127"/>
  <c r="O35" i="127"/>
  <c r="O34" i="127"/>
  <c r="J48" i="127"/>
  <c r="O44" i="127"/>
  <c r="M20" i="130"/>
  <c r="O10" i="109"/>
  <c r="O12" i="109"/>
  <c r="L15" i="143"/>
  <c r="I12" i="143"/>
  <c r="I18" i="143"/>
  <c r="F12" i="135"/>
  <c r="F13" i="135" s="1"/>
  <c r="F14" i="135" s="1"/>
  <c r="J15" i="135"/>
  <c r="O76" i="31"/>
  <c r="O110" i="31"/>
  <c r="H120" i="31"/>
  <c r="O50" i="127"/>
  <c r="L16" i="104"/>
  <c r="N15" i="105"/>
  <c r="M10" i="145"/>
  <c r="K43" i="147"/>
  <c r="M17" i="130"/>
  <c r="M9" i="130"/>
  <c r="M15" i="104"/>
  <c r="O13" i="105"/>
  <c r="O49" i="105"/>
  <c r="H17" i="113"/>
  <c r="H20" i="113" s="1"/>
  <c r="O8" i="117"/>
  <c r="O9" i="117"/>
  <c r="B10" i="134"/>
  <c r="F10" i="134"/>
  <c r="J10" i="134"/>
  <c r="M13" i="130"/>
  <c r="O9" i="131"/>
  <c r="O8" i="105"/>
  <c r="O48" i="105"/>
  <c r="M9" i="112"/>
  <c r="O12" i="113"/>
  <c r="D10" i="134"/>
  <c r="H10" i="134"/>
  <c r="N10" i="145"/>
  <c r="O266" i="36"/>
  <c r="M266" i="36"/>
  <c r="M10" i="131"/>
  <c r="O10" i="131" s="1"/>
  <c r="O108" i="31"/>
  <c r="O70" i="31"/>
  <c r="K292" i="36"/>
  <c r="K293" i="36" s="1"/>
  <c r="I292" i="36"/>
  <c r="I293" i="36" s="1"/>
  <c r="G292" i="36"/>
  <c r="G293" i="36" s="1"/>
  <c r="J292" i="36"/>
  <c r="J293" i="36" s="1"/>
  <c r="H292" i="36"/>
  <c r="H293" i="36" s="1"/>
  <c r="C12" i="144"/>
  <c r="E12" i="144"/>
  <c r="G12" i="144"/>
  <c r="C10" i="134"/>
  <c r="E10" i="134"/>
  <c r="G10" i="134"/>
  <c r="N289" i="36"/>
  <c r="O8" i="145"/>
  <c r="O9" i="145"/>
  <c r="L8" i="146"/>
  <c r="L9" i="146" s="1"/>
  <c r="K8" i="146"/>
  <c r="K9" i="146" s="1"/>
  <c r="M8" i="146"/>
  <c r="M9" i="146" s="1"/>
  <c r="I9" i="146"/>
  <c r="M8" i="134"/>
  <c r="O9" i="135"/>
  <c r="O8" i="135"/>
  <c r="L8" i="134"/>
  <c r="K9" i="134"/>
  <c r="M9" i="134"/>
  <c r="L9" i="134"/>
  <c r="K8" i="134"/>
  <c r="I10" i="134"/>
  <c r="B12" i="144"/>
  <c r="D12" i="144"/>
  <c r="F12" i="144"/>
  <c r="H12" i="144"/>
  <c r="J12" i="144"/>
  <c r="L8" i="144"/>
  <c r="K9" i="144"/>
  <c r="M9" i="144"/>
  <c r="L10" i="144"/>
  <c r="K11" i="144"/>
  <c r="M11" i="144"/>
  <c r="L9" i="144"/>
  <c r="K10" i="144"/>
  <c r="M10" i="144"/>
  <c r="L11" i="144"/>
  <c r="K8" i="144"/>
  <c r="M8" i="144"/>
  <c r="I12" i="144"/>
  <c r="M9" i="141"/>
  <c r="O9" i="141"/>
  <c r="L9" i="142"/>
  <c r="K9" i="142"/>
  <c r="M9" i="142"/>
  <c r="M15" i="105"/>
  <c r="O33" i="131"/>
  <c r="K13" i="131"/>
  <c r="K64" i="131" s="1"/>
  <c r="F13" i="131"/>
  <c r="D13" i="131"/>
  <c r="L13" i="131"/>
  <c r="L64" i="131" s="1"/>
  <c r="M21" i="130"/>
  <c r="O91" i="127"/>
  <c r="O90" i="127"/>
  <c r="O92" i="127"/>
  <c r="N74" i="127"/>
  <c r="O13" i="127"/>
  <c r="O14" i="127"/>
  <c r="O15" i="127"/>
  <c r="M24" i="127"/>
  <c r="M33" i="127"/>
  <c r="M40" i="127" s="1"/>
  <c r="O89" i="127"/>
  <c r="O72" i="127"/>
  <c r="O69" i="127"/>
  <c r="O64" i="127"/>
  <c r="O59" i="127"/>
  <c r="O49" i="127"/>
  <c r="M47" i="127"/>
  <c r="O9" i="127"/>
  <c r="O22" i="127"/>
  <c r="O21" i="127"/>
  <c r="O20" i="127"/>
  <c r="N24" i="127"/>
  <c r="N46" i="127"/>
  <c r="O46" i="127" s="1"/>
  <c r="O43" i="127"/>
  <c r="O39" i="127"/>
  <c r="O38" i="127"/>
  <c r="O45" i="127"/>
  <c r="O42" i="127"/>
  <c r="O23" i="127"/>
  <c r="O18" i="127"/>
  <c r="O17" i="127"/>
  <c r="O8" i="127"/>
  <c r="O10" i="127"/>
  <c r="O114" i="31"/>
  <c r="O113" i="31"/>
  <c r="O112" i="31"/>
  <c r="O74" i="31"/>
  <c r="N79" i="31"/>
  <c r="M71" i="31"/>
  <c r="O93" i="31"/>
  <c r="N71" i="31"/>
  <c r="O40" i="31"/>
  <c r="O39" i="31"/>
  <c r="N59" i="31"/>
  <c r="O72" i="31"/>
  <c r="O68" i="31"/>
  <c r="O38" i="31"/>
  <c r="H121" i="31"/>
  <c r="O69" i="31"/>
  <c r="M42" i="31"/>
  <c r="O37" i="31"/>
  <c r="O36" i="31"/>
  <c r="O35" i="31"/>
  <c r="O34" i="31"/>
  <c r="O15" i="31"/>
  <c r="O14" i="31"/>
  <c r="O13" i="31"/>
  <c r="O12" i="31"/>
  <c r="O11" i="31"/>
  <c r="O9" i="31"/>
  <c r="O18" i="31"/>
  <c r="O17" i="31"/>
  <c r="O10" i="31"/>
  <c r="O8" i="31"/>
  <c r="M34" i="119"/>
  <c r="M15" i="119"/>
  <c r="N34" i="119"/>
  <c r="O32" i="119"/>
  <c r="O31" i="119"/>
  <c r="O30" i="119"/>
  <c r="O29" i="119"/>
  <c r="O27" i="119"/>
  <c r="O14" i="119"/>
  <c r="O13" i="119"/>
  <c r="M17" i="119"/>
  <c r="M16" i="119"/>
  <c r="N16" i="119"/>
  <c r="N15" i="119"/>
  <c r="M63" i="123"/>
  <c r="N63" i="123"/>
  <c r="O63" i="123"/>
  <c r="N50" i="123"/>
  <c r="O49" i="123"/>
  <c r="M50" i="123"/>
  <c r="O60" i="123"/>
  <c r="O18" i="123"/>
  <c r="O17" i="123"/>
  <c r="O16" i="123"/>
  <c r="O15" i="123"/>
  <c r="O14" i="123"/>
  <c r="O13" i="123"/>
  <c r="O10" i="123"/>
  <c r="O42" i="123"/>
  <c r="O44" i="123" s="1"/>
  <c r="M23" i="123"/>
  <c r="O12" i="123"/>
  <c r="O11" i="123"/>
  <c r="N23" i="123"/>
  <c r="O22" i="123"/>
  <c r="O20" i="123"/>
  <c r="O21" i="123"/>
  <c r="O9" i="123"/>
  <c r="M20" i="122"/>
  <c r="N268" i="36"/>
  <c r="M160" i="36"/>
  <c r="O159" i="36"/>
  <c r="O166" i="36"/>
  <c r="O135" i="36"/>
  <c r="L205" i="36"/>
  <c r="J205" i="36"/>
  <c r="H205" i="36"/>
  <c r="O238" i="36"/>
  <c r="O158" i="36"/>
  <c r="M166" i="36"/>
  <c r="N166" i="36"/>
  <c r="O137" i="36"/>
  <c r="O136" i="36"/>
  <c r="N160" i="36"/>
  <c r="M79" i="36"/>
  <c r="N79" i="36"/>
  <c r="M138" i="36"/>
  <c r="F107" i="36"/>
  <c r="O134" i="36"/>
  <c r="O104" i="36"/>
  <c r="E107" i="36"/>
  <c r="O24" i="36"/>
  <c r="O23" i="36"/>
  <c r="O22" i="36"/>
  <c r="O13" i="36"/>
  <c r="O12" i="36"/>
  <c r="O11" i="36"/>
  <c r="O10" i="36"/>
  <c r="O9" i="36"/>
  <c r="O8" i="36"/>
  <c r="O15" i="36"/>
  <c r="O17" i="36"/>
  <c r="O16" i="36"/>
  <c r="O20" i="36"/>
  <c r="O21" i="36"/>
  <c r="O19" i="36"/>
  <c r="O105" i="36"/>
  <c r="M105" i="36"/>
  <c r="N105" i="36"/>
  <c r="O106" i="36"/>
  <c r="M106" i="36"/>
  <c r="N106" i="36"/>
  <c r="N33" i="127" l="1"/>
  <c r="N40" i="127" s="1"/>
  <c r="D117" i="31"/>
  <c r="N48" i="31"/>
  <c r="O25" i="36"/>
  <c r="O41" i="31"/>
  <c r="O12" i="127"/>
  <c r="M94" i="127"/>
  <c r="O94" i="127" s="1"/>
  <c r="O16" i="127"/>
  <c r="O51" i="127"/>
  <c r="L114" i="127"/>
  <c r="K48" i="31"/>
  <c r="K52" i="31" s="1"/>
  <c r="N49" i="31"/>
  <c r="J47" i="31"/>
  <c r="J48" i="31" s="1"/>
  <c r="J52" i="31" s="1"/>
  <c r="O42" i="31"/>
  <c r="L47" i="31"/>
  <c r="L48" i="31" s="1"/>
  <c r="L52" i="31" s="1"/>
  <c r="L121" i="31" s="1"/>
  <c r="K21" i="31"/>
  <c r="K22" i="31" s="1"/>
  <c r="K23" i="31" s="1"/>
  <c r="F21" i="31"/>
  <c r="F22" i="31" s="1"/>
  <c r="F23" i="31" s="1"/>
  <c r="E21" i="31"/>
  <c r="E22" i="31" s="1"/>
  <c r="O16" i="31"/>
  <c r="O19" i="31"/>
  <c r="M20" i="31"/>
  <c r="G294" i="36"/>
  <c r="K294" i="36"/>
  <c r="L22" i="143"/>
  <c r="N11" i="135"/>
  <c r="N12" i="135" s="1"/>
  <c r="E13" i="135"/>
  <c r="N13" i="109"/>
  <c r="O13" i="109" s="1"/>
  <c r="F14" i="109"/>
  <c r="E118" i="31"/>
  <c r="E119" i="31" s="1"/>
  <c r="M15" i="108"/>
  <c r="J294" i="36"/>
  <c r="O50" i="123"/>
  <c r="F14" i="131"/>
  <c r="F15" i="131" s="1"/>
  <c r="L24" i="122"/>
  <c r="E12" i="135"/>
  <c r="N14" i="113"/>
  <c r="J14" i="109"/>
  <c r="J21" i="143"/>
  <c r="K15" i="113"/>
  <c r="K16" i="113" s="1"/>
  <c r="K17" i="113" s="1"/>
  <c r="D15" i="143"/>
  <c r="D16" i="143" s="1"/>
  <c r="O10" i="145"/>
  <c r="F15" i="113"/>
  <c r="F16" i="113" s="1"/>
  <c r="F17" i="113" s="1"/>
  <c r="L15" i="113"/>
  <c r="L16" i="113" s="1"/>
  <c r="L17" i="113" s="1"/>
  <c r="K19" i="109"/>
  <c r="K20" i="143"/>
  <c r="K21" i="143" s="1"/>
  <c r="D19" i="109"/>
  <c r="D20" i="109" s="1"/>
  <c r="E14" i="109"/>
  <c r="L19" i="109"/>
  <c r="D14" i="131"/>
  <c r="D15" i="131" s="1"/>
  <c r="O15" i="105"/>
  <c r="M16" i="104"/>
  <c r="O115" i="31"/>
  <c r="J18" i="113"/>
  <c r="J20" i="113" s="1"/>
  <c r="D15" i="113"/>
  <c r="L21" i="143"/>
  <c r="D21" i="31"/>
  <c r="D22" i="31" s="1"/>
  <c r="M44" i="11"/>
  <c r="M10" i="134"/>
  <c r="N14" i="143"/>
  <c r="N15" i="143" s="1"/>
  <c r="M13" i="143"/>
  <c r="F14" i="143"/>
  <c r="E15" i="143"/>
  <c r="J14" i="143"/>
  <c r="M14" i="143" s="1"/>
  <c r="E15" i="113"/>
  <c r="M14" i="113"/>
  <c r="O14" i="113" s="1"/>
  <c r="O13" i="113"/>
  <c r="N16" i="105"/>
  <c r="F18" i="105"/>
  <c r="F19" i="105" s="1"/>
  <c r="J17" i="105"/>
  <c r="J18" i="105" s="1"/>
  <c r="L17" i="105"/>
  <c r="L18" i="105" s="1"/>
  <c r="E17" i="105"/>
  <c r="K18" i="105"/>
  <c r="K19" i="105" s="1"/>
  <c r="K52" i="105" s="1"/>
  <c r="D18" i="105"/>
  <c r="D19" i="105" s="1"/>
  <c r="M16" i="105"/>
  <c r="F96" i="127"/>
  <c r="E95" i="127"/>
  <c r="E96" i="127" s="1"/>
  <c r="D96" i="127"/>
  <c r="D97" i="127" s="1"/>
  <c r="D98" i="127" s="1"/>
  <c r="D99" i="127" s="1"/>
  <c r="O33" i="127"/>
  <c r="O40" i="127" s="1"/>
  <c r="O24" i="127"/>
  <c r="I121" i="31"/>
  <c r="E46" i="119"/>
  <c r="N46" i="119" s="1"/>
  <c r="N44" i="119"/>
  <c r="O44" i="119" s="1"/>
  <c r="D45" i="119"/>
  <c r="F46" i="119"/>
  <c r="O16" i="119"/>
  <c r="O84" i="123"/>
  <c r="N65" i="123"/>
  <c r="M64" i="123"/>
  <c r="E66" i="123"/>
  <c r="N66" i="123" s="1"/>
  <c r="N64" i="123"/>
  <c r="D65" i="123"/>
  <c r="F66" i="123"/>
  <c r="F67" i="123" s="1"/>
  <c r="F68" i="123" s="1"/>
  <c r="D33" i="123"/>
  <c r="D34" i="123" s="1"/>
  <c r="F33" i="123"/>
  <c r="F34" i="123" s="1"/>
  <c r="E34" i="123"/>
  <c r="E35" i="123" s="1"/>
  <c r="E36" i="123" s="1"/>
  <c r="E70" i="123" s="1"/>
  <c r="E93" i="123" s="1"/>
  <c r="O19" i="123"/>
  <c r="H294" i="36"/>
  <c r="O160" i="36"/>
  <c r="N269" i="36"/>
  <c r="N270" i="36" s="1"/>
  <c r="F69" i="36"/>
  <c r="D69" i="36"/>
  <c r="M69" i="36" s="1"/>
  <c r="E69" i="36"/>
  <c r="E70" i="36" s="1"/>
  <c r="N117" i="31"/>
  <c r="G121" i="31"/>
  <c r="M24" i="122"/>
  <c r="N85" i="123"/>
  <c r="K119" i="31"/>
  <c r="K120" i="31" s="1"/>
  <c r="I24" i="143"/>
  <c r="M85" i="123"/>
  <c r="F119" i="31"/>
  <c r="F120" i="31" s="1"/>
  <c r="M12" i="135"/>
  <c r="M57" i="123"/>
  <c r="O57" i="123" s="1"/>
  <c r="L44" i="11"/>
  <c r="K114" i="127"/>
  <c r="M18" i="119"/>
  <c r="O10" i="135"/>
  <c r="F15" i="135"/>
  <c r="J121" i="31"/>
  <c r="N45" i="119"/>
  <c r="F291" i="36"/>
  <c r="F292" i="36" s="1"/>
  <c r="F293" i="36" s="1"/>
  <c r="O290" i="36"/>
  <c r="O291" i="36" s="1"/>
  <c r="O292" i="36" s="1"/>
  <c r="O293" i="36" s="1"/>
  <c r="O268" i="36"/>
  <c r="O267" i="36"/>
  <c r="M267" i="36"/>
  <c r="D291" i="36"/>
  <c r="D292" i="36" s="1"/>
  <c r="D293" i="36" s="1"/>
  <c r="M290" i="36"/>
  <c r="M291" i="36" s="1"/>
  <c r="M292" i="36" s="1"/>
  <c r="M293" i="36" s="1"/>
  <c r="K12" i="144"/>
  <c r="L12" i="144"/>
  <c r="N116" i="31"/>
  <c r="O116" i="31" s="1"/>
  <c r="M12" i="144"/>
  <c r="K10" i="134"/>
  <c r="L10" i="134"/>
  <c r="N11" i="131"/>
  <c r="J13" i="131"/>
  <c r="J64" i="131" s="1"/>
  <c r="E13" i="131"/>
  <c r="M11" i="131"/>
  <c r="M74" i="127"/>
  <c r="N47" i="127"/>
  <c r="O47" i="127" s="1"/>
  <c r="N81" i="31"/>
  <c r="M79" i="31"/>
  <c r="N80" i="31"/>
  <c r="M80" i="31"/>
  <c r="N82" i="31"/>
  <c r="O79" i="31"/>
  <c r="O71" i="31"/>
  <c r="M43" i="31"/>
  <c r="O43" i="31" s="1"/>
  <c r="N20" i="31"/>
  <c r="O34" i="119"/>
  <c r="O15" i="119"/>
  <c r="N18" i="119"/>
  <c r="M19" i="119"/>
  <c r="N33" i="123"/>
  <c r="N32" i="123"/>
  <c r="O32" i="123" s="1"/>
  <c r="O23" i="123"/>
  <c r="O138" i="36"/>
  <c r="E257" i="36"/>
  <c r="O177" i="36"/>
  <c r="F178" i="36"/>
  <c r="F257" i="36"/>
  <c r="O196" i="36"/>
  <c r="O195" i="36"/>
  <c r="M238" i="36"/>
  <c r="M195" i="36"/>
  <c r="M177" i="36"/>
  <c r="D178" i="36"/>
  <c r="L288" i="36"/>
  <c r="L283" i="36"/>
  <c r="N262" i="36"/>
  <c r="M262" i="36"/>
  <c r="N261" i="36"/>
  <c r="M261" i="36"/>
  <c r="N260" i="36"/>
  <c r="M260" i="36"/>
  <c r="N250" i="36"/>
  <c r="O250" i="36"/>
  <c r="N236" i="36"/>
  <c r="N235" i="36"/>
  <c r="M235" i="36"/>
  <c r="N234" i="36"/>
  <c r="M234" i="36"/>
  <c r="N233" i="36"/>
  <c r="M233" i="36"/>
  <c r="N232" i="36"/>
  <c r="M232" i="36"/>
  <c r="N231" i="36"/>
  <c r="M231" i="36"/>
  <c r="N230" i="36"/>
  <c r="M230" i="36"/>
  <c r="N229" i="36"/>
  <c r="M229" i="36"/>
  <c r="N204" i="36"/>
  <c r="M204" i="36"/>
  <c r="N194" i="36"/>
  <c r="M194" i="36"/>
  <c r="N183" i="36"/>
  <c r="N185" i="36" s="1"/>
  <c r="M183" i="36"/>
  <c r="M185" i="36" s="1"/>
  <c r="N176" i="36"/>
  <c r="M176" i="36"/>
  <c r="N173" i="36"/>
  <c r="M173" i="36"/>
  <c r="N171" i="36"/>
  <c r="M171" i="36"/>
  <c r="N170" i="36"/>
  <c r="M170" i="36"/>
  <c r="N169" i="36"/>
  <c r="M169" i="36"/>
  <c r="N168" i="36"/>
  <c r="M168" i="36"/>
  <c r="O168" i="36"/>
  <c r="N167" i="36"/>
  <c r="M167" i="36"/>
  <c r="N161" i="36"/>
  <c r="M161" i="36"/>
  <c r="O161" i="36"/>
  <c r="N148" i="36"/>
  <c r="M148" i="36"/>
  <c r="N147" i="36"/>
  <c r="M147" i="36"/>
  <c r="O147" i="36"/>
  <c r="N146" i="36"/>
  <c r="M146" i="36"/>
  <c r="L150" i="36"/>
  <c r="N139" i="36"/>
  <c r="M139" i="36"/>
  <c r="N111" i="36"/>
  <c r="N113" i="36" s="1"/>
  <c r="M111" i="36"/>
  <c r="M113" i="36" s="1"/>
  <c r="O111" i="36"/>
  <c r="O113" i="36" s="1"/>
  <c r="N110" i="36"/>
  <c r="M110" i="36"/>
  <c r="O110" i="36"/>
  <c r="N109" i="36"/>
  <c r="M109" i="36"/>
  <c r="O109" i="36"/>
  <c r="N108" i="36"/>
  <c r="M108" i="36"/>
  <c r="N103" i="36"/>
  <c r="M103" i="36"/>
  <c r="O103" i="36"/>
  <c r="N102" i="36"/>
  <c r="M102" i="36"/>
  <c r="O102" i="36"/>
  <c r="N101" i="36"/>
  <c r="M101" i="36"/>
  <c r="O101" i="36"/>
  <c r="N100" i="36"/>
  <c r="M100" i="36"/>
  <c r="O100" i="36"/>
  <c r="N99" i="36"/>
  <c r="M99" i="36"/>
  <c r="O99" i="36"/>
  <c r="N98" i="36"/>
  <c r="M98" i="36"/>
  <c r="N96" i="36"/>
  <c r="M96" i="36"/>
  <c r="O96" i="36"/>
  <c r="N95" i="36"/>
  <c r="M95" i="36"/>
  <c r="N93" i="36"/>
  <c r="M93" i="36"/>
  <c r="N92" i="36"/>
  <c r="M92" i="36"/>
  <c r="N85" i="36"/>
  <c r="M85" i="36"/>
  <c r="N82" i="36"/>
  <c r="M82" i="36"/>
  <c r="N81" i="36"/>
  <c r="M81" i="36"/>
  <c r="N80" i="36"/>
  <c r="M80" i="36"/>
  <c r="L79" i="36"/>
  <c r="L94" i="36" s="1"/>
  <c r="N77" i="36"/>
  <c r="M77" i="36"/>
  <c r="O77" i="36"/>
  <c r="N76" i="36"/>
  <c r="M76" i="36"/>
  <c r="O76" i="36"/>
  <c r="N68" i="36"/>
  <c r="M68" i="36"/>
  <c r="O68" i="36"/>
  <c r="N67" i="36"/>
  <c r="M67" i="36"/>
  <c r="N54" i="36"/>
  <c r="N59" i="36" s="1"/>
  <c r="M54" i="36"/>
  <c r="M59" i="36" s="1"/>
  <c r="O54" i="36"/>
  <c r="O59" i="36" s="1"/>
  <c r="N52" i="36"/>
  <c r="M52" i="36"/>
  <c r="O52" i="36"/>
  <c r="N51" i="36"/>
  <c r="M51" i="36"/>
  <c r="O51" i="36"/>
  <c r="N50" i="36"/>
  <c r="M50" i="36"/>
  <c r="O50" i="36"/>
  <c r="N49" i="36"/>
  <c r="M49" i="36"/>
  <c r="O49" i="36"/>
  <c r="N48" i="36"/>
  <c r="M48" i="36"/>
  <c r="O48" i="36"/>
  <c r="N47" i="36"/>
  <c r="M47" i="36"/>
  <c r="N45" i="36"/>
  <c r="M45" i="36"/>
  <c r="N44" i="36"/>
  <c r="M44" i="36"/>
  <c r="O44" i="36"/>
  <c r="N43" i="36"/>
  <c r="M43" i="36"/>
  <c r="O43" i="36"/>
  <c r="N39" i="36"/>
  <c r="M39" i="36"/>
  <c r="O39" i="36"/>
  <c r="N38" i="36"/>
  <c r="M38" i="36"/>
  <c r="O38" i="36"/>
  <c r="O26" i="36"/>
  <c r="N26" i="36"/>
  <c r="M26" i="36"/>
  <c r="M133" i="36" l="1"/>
  <c r="N133" i="36"/>
  <c r="O16" i="105"/>
  <c r="N118" i="31"/>
  <c r="M21" i="31"/>
  <c r="D118" i="31"/>
  <c r="D119" i="31" s="1"/>
  <c r="D120" i="31" s="1"/>
  <c r="M120" i="31" s="1"/>
  <c r="M117" i="31"/>
  <c r="O117" i="31" s="1"/>
  <c r="L20" i="109"/>
  <c r="K20" i="109"/>
  <c r="F24" i="31"/>
  <c r="F25" i="31" s="1"/>
  <c r="F26" i="31" s="1"/>
  <c r="F27" i="31" s="1"/>
  <c r="M22" i="31"/>
  <c r="M178" i="36"/>
  <c r="K20" i="113"/>
  <c r="K18" i="113"/>
  <c r="J15" i="109"/>
  <c r="M14" i="109"/>
  <c r="E14" i="135"/>
  <c r="E15" i="135" s="1"/>
  <c r="N13" i="135"/>
  <c r="N14" i="135" s="1"/>
  <c r="N15" i="135" s="1"/>
  <c r="N14" i="109"/>
  <c r="M16" i="143"/>
  <c r="M33" i="123"/>
  <c r="O33" i="123" s="1"/>
  <c r="D16" i="113"/>
  <c r="O11" i="135"/>
  <c r="O12" i="135" s="1"/>
  <c r="J22" i="143"/>
  <c r="D21" i="109"/>
  <c r="M19" i="109"/>
  <c r="M20" i="109" s="1"/>
  <c r="F18" i="113"/>
  <c r="F20" i="113" s="1"/>
  <c r="J23" i="143"/>
  <c r="F15" i="109"/>
  <c r="L18" i="113"/>
  <c r="L20" i="113" s="1"/>
  <c r="M15" i="113"/>
  <c r="D22" i="109"/>
  <c r="K24" i="31"/>
  <c r="K25" i="31" s="1"/>
  <c r="L23" i="143"/>
  <c r="L24" i="143" s="1"/>
  <c r="D23" i="31"/>
  <c r="K22" i="143"/>
  <c r="K23" i="143" s="1"/>
  <c r="K24" i="143" s="1"/>
  <c r="D17" i="143"/>
  <c r="E15" i="109"/>
  <c r="O14" i="143"/>
  <c r="O15" i="143" s="1"/>
  <c r="J15" i="143"/>
  <c r="F15" i="143"/>
  <c r="M15" i="143"/>
  <c r="E16" i="143"/>
  <c r="E16" i="113"/>
  <c r="N15" i="113"/>
  <c r="O15" i="113" s="1"/>
  <c r="F20" i="105"/>
  <c r="F21" i="105" s="1"/>
  <c r="L19" i="105"/>
  <c r="L52" i="105" s="1"/>
  <c r="J19" i="105"/>
  <c r="M17" i="105"/>
  <c r="M18" i="105"/>
  <c r="N17" i="105"/>
  <c r="O17" i="105" s="1"/>
  <c r="E18" i="105"/>
  <c r="D20" i="105"/>
  <c r="D21" i="105" s="1"/>
  <c r="F16" i="131"/>
  <c r="F17" i="131" s="1"/>
  <c r="D16" i="131"/>
  <c r="D17" i="131" s="1"/>
  <c r="E14" i="131"/>
  <c r="E15" i="131" s="1"/>
  <c r="D100" i="127"/>
  <c r="O74" i="127"/>
  <c r="M45" i="119"/>
  <c r="D46" i="119"/>
  <c r="F48" i="119"/>
  <c r="F49" i="119" s="1"/>
  <c r="F47" i="119"/>
  <c r="E47" i="119"/>
  <c r="N47" i="119" s="1"/>
  <c r="F69" i="123"/>
  <c r="M65" i="123"/>
  <c r="O65" i="123" s="1"/>
  <c r="O64" i="123"/>
  <c r="D66" i="123"/>
  <c r="M66" i="123" s="1"/>
  <c r="O66" i="123" s="1"/>
  <c r="E67" i="123"/>
  <c r="F35" i="123"/>
  <c r="F36" i="123" s="1"/>
  <c r="F70" i="123" s="1"/>
  <c r="F93" i="123" s="1"/>
  <c r="D35" i="123"/>
  <c r="M35" i="123" s="1"/>
  <c r="M34" i="123"/>
  <c r="N257" i="36"/>
  <c r="O257" i="36"/>
  <c r="E71" i="36"/>
  <c r="E72" i="36" s="1"/>
  <c r="N69" i="36"/>
  <c r="N70" i="36" s="1"/>
  <c r="D70" i="36"/>
  <c r="F70" i="36"/>
  <c r="L97" i="127"/>
  <c r="L98" i="127" s="1"/>
  <c r="L59" i="123"/>
  <c r="M95" i="127"/>
  <c r="O85" i="123"/>
  <c r="M12" i="131"/>
  <c r="N58" i="123"/>
  <c r="N59" i="123" s="1"/>
  <c r="K59" i="123"/>
  <c r="M58" i="123"/>
  <c r="M59" i="123" s="1"/>
  <c r="M13" i="135"/>
  <c r="M14" i="135" s="1"/>
  <c r="N86" i="123"/>
  <c r="O80" i="31"/>
  <c r="O45" i="119"/>
  <c r="M86" i="123"/>
  <c r="E178" i="36"/>
  <c r="O179" i="36"/>
  <c r="O269" i="36"/>
  <c r="O270" i="36" s="1"/>
  <c r="E291" i="36"/>
  <c r="E292" i="36" s="1"/>
  <c r="E293" i="36" s="1"/>
  <c r="N290" i="36"/>
  <c r="N291" i="36" s="1"/>
  <c r="N292" i="36" s="1"/>
  <c r="N293" i="36" s="1"/>
  <c r="M268" i="36"/>
  <c r="M13" i="131"/>
  <c r="M119" i="31"/>
  <c r="E120" i="31"/>
  <c r="N120" i="31" s="1"/>
  <c r="N119" i="31"/>
  <c r="N13" i="131"/>
  <c r="M14" i="131"/>
  <c r="N12" i="131"/>
  <c r="O11" i="131"/>
  <c r="E97" i="127"/>
  <c r="E98" i="127" s="1"/>
  <c r="E99" i="127" s="1"/>
  <c r="E100" i="127" s="1"/>
  <c r="M96" i="127"/>
  <c r="F48" i="127"/>
  <c r="E48" i="127"/>
  <c r="M81" i="31"/>
  <c r="O81" i="31" s="1"/>
  <c r="M82" i="31"/>
  <c r="O82" i="31" s="1"/>
  <c r="E83" i="31"/>
  <c r="F83" i="31"/>
  <c r="N50" i="31"/>
  <c r="M44" i="31"/>
  <c r="O44" i="31" s="1"/>
  <c r="O45" i="31" s="1"/>
  <c r="N21" i="31"/>
  <c r="O21" i="31" s="1"/>
  <c r="E23" i="31"/>
  <c r="O20" i="31"/>
  <c r="O22" i="31" s="1"/>
  <c r="N17" i="119"/>
  <c r="O17" i="119" s="1"/>
  <c r="O18" i="119"/>
  <c r="N35" i="123"/>
  <c r="D36" i="123"/>
  <c r="D70" i="123" s="1"/>
  <c r="D93" i="123" s="1"/>
  <c r="N34" i="123"/>
  <c r="N150" i="36"/>
  <c r="N172" i="36"/>
  <c r="L291" i="36"/>
  <c r="L292" i="36" s="1"/>
  <c r="L293" i="36" s="1"/>
  <c r="D257" i="36"/>
  <c r="M257" i="36" s="1"/>
  <c r="N238" i="36"/>
  <c r="N195" i="36"/>
  <c r="M196" i="36"/>
  <c r="M150" i="36"/>
  <c r="N177" i="36"/>
  <c r="N178" i="36" s="1"/>
  <c r="N175" i="36"/>
  <c r="M175" i="36"/>
  <c r="M172" i="36"/>
  <c r="O79" i="36"/>
  <c r="N97" i="36"/>
  <c r="M107" i="36"/>
  <c r="N107" i="36"/>
  <c r="N53" i="36"/>
  <c r="M53" i="36"/>
  <c r="O40" i="36"/>
  <c r="N40" i="36"/>
  <c r="N46" i="36" s="1"/>
  <c r="M40" i="36"/>
  <c r="M46" i="36" s="1"/>
  <c r="O139" i="36"/>
  <c r="O170" i="36"/>
  <c r="O69" i="36"/>
  <c r="O85" i="36"/>
  <c r="O92" i="36"/>
  <c r="O93" i="36"/>
  <c r="M97" i="36"/>
  <c r="O148" i="36"/>
  <c r="O167" i="36"/>
  <c r="O169" i="36"/>
  <c r="O171" i="36"/>
  <c r="O176" i="36"/>
  <c r="O178" i="36" s="1"/>
  <c r="O183" i="36"/>
  <c r="O185" i="36" s="1"/>
  <c r="O194" i="36"/>
  <c r="O204" i="36"/>
  <c r="O45" i="36"/>
  <c r="O47" i="36"/>
  <c r="O53" i="36" s="1"/>
  <c r="O67" i="36"/>
  <c r="O95" i="36"/>
  <c r="O97" i="36" s="1"/>
  <c r="O98" i="36"/>
  <c r="O107" i="36" s="1"/>
  <c r="O173" i="36"/>
  <c r="O175" i="36" s="1"/>
  <c r="O108" i="36"/>
  <c r="O133" i="36" s="1"/>
  <c r="O146" i="36"/>
  <c r="O34" i="123" l="1"/>
  <c r="O120" i="31"/>
  <c r="M118" i="31"/>
  <c r="O118" i="31" s="1"/>
  <c r="O46" i="36"/>
  <c r="E16" i="109"/>
  <c r="E17" i="109" s="1"/>
  <c r="M45" i="31"/>
  <c r="K27" i="31"/>
  <c r="N22" i="31"/>
  <c r="M23" i="31"/>
  <c r="F71" i="36"/>
  <c r="O71" i="36" s="1"/>
  <c r="D71" i="36"/>
  <c r="D72" i="36" s="1"/>
  <c r="M16" i="113"/>
  <c r="D17" i="113"/>
  <c r="O14" i="109"/>
  <c r="N83" i="31"/>
  <c r="E84" i="31"/>
  <c r="E85" i="31" s="1"/>
  <c r="M17" i="143"/>
  <c r="M18" i="143" s="1"/>
  <c r="M22" i="109"/>
  <c r="D23" i="109"/>
  <c r="D24" i="109" s="1"/>
  <c r="M21" i="109"/>
  <c r="J24" i="143"/>
  <c r="F84" i="31"/>
  <c r="F85" i="31" s="1"/>
  <c r="F50" i="119"/>
  <c r="M19" i="105"/>
  <c r="J52" i="105"/>
  <c r="N15" i="109"/>
  <c r="D24" i="31"/>
  <c r="D25" i="31" s="1"/>
  <c r="D26" i="31" s="1"/>
  <c r="F16" i="109"/>
  <c r="D18" i="143"/>
  <c r="J16" i="109"/>
  <c r="M15" i="109"/>
  <c r="N16" i="143"/>
  <c r="E17" i="143"/>
  <c r="F16" i="143"/>
  <c r="N16" i="113"/>
  <c r="E17" i="113"/>
  <c r="M21" i="105"/>
  <c r="N18" i="105"/>
  <c r="O18" i="105" s="1"/>
  <c r="D22" i="105"/>
  <c r="M20" i="105"/>
  <c r="F22" i="105"/>
  <c r="E19" i="105"/>
  <c r="O12" i="131"/>
  <c r="O13" i="131"/>
  <c r="E16" i="131"/>
  <c r="N48" i="127"/>
  <c r="E24" i="31"/>
  <c r="E25" i="31" s="1"/>
  <c r="E26" i="31" s="1"/>
  <c r="F51" i="119"/>
  <c r="M46" i="119"/>
  <c r="O46" i="119" s="1"/>
  <c r="E48" i="119"/>
  <c r="D47" i="119"/>
  <c r="M47" i="119" s="1"/>
  <c r="O47" i="119" s="1"/>
  <c r="M39" i="123"/>
  <c r="N67" i="123"/>
  <c r="N68" i="123" s="1"/>
  <c r="E68" i="123"/>
  <c r="D67" i="123"/>
  <c r="O86" i="123"/>
  <c r="J59" i="123"/>
  <c r="O58" i="123"/>
  <c r="O59" i="123" s="1"/>
  <c r="O150" i="36"/>
  <c r="N72" i="36"/>
  <c r="N71" i="36"/>
  <c r="E73" i="36"/>
  <c r="N73" i="36" s="1"/>
  <c r="L101" i="127"/>
  <c r="L102" i="127" s="1"/>
  <c r="L115" i="127" s="1"/>
  <c r="D15" i="135"/>
  <c r="F52" i="119"/>
  <c r="O119" i="31"/>
  <c r="F97" i="127"/>
  <c r="F98" i="127" s="1"/>
  <c r="F99" i="127" s="1"/>
  <c r="F100" i="127" s="1"/>
  <c r="N48" i="119"/>
  <c r="N49" i="119" s="1"/>
  <c r="E49" i="119"/>
  <c r="E50" i="119" s="1"/>
  <c r="N95" i="127"/>
  <c r="O95" i="127" s="1"/>
  <c r="M87" i="123"/>
  <c r="N88" i="123"/>
  <c r="M15" i="135"/>
  <c r="O13" i="135"/>
  <c r="M269" i="36"/>
  <c r="M270" i="36" s="1"/>
  <c r="N14" i="131"/>
  <c r="O14" i="131" s="1"/>
  <c r="M15" i="131"/>
  <c r="J97" i="127"/>
  <c r="J98" i="127" s="1"/>
  <c r="M75" i="127"/>
  <c r="N75" i="127"/>
  <c r="D83" i="31"/>
  <c r="F28" i="31"/>
  <c r="N19" i="119"/>
  <c r="M20" i="119"/>
  <c r="M40" i="123"/>
  <c r="N37" i="123"/>
  <c r="D41" i="123"/>
  <c r="M37" i="123"/>
  <c r="M36" i="123"/>
  <c r="M70" i="123" s="1"/>
  <c r="M93" i="123" s="1"/>
  <c r="O35" i="123"/>
  <c r="N39" i="123"/>
  <c r="N36" i="123"/>
  <c r="N70" i="123" s="1"/>
  <c r="N93" i="123" s="1"/>
  <c r="F41" i="123"/>
  <c r="O197" i="36"/>
  <c r="M179" i="36"/>
  <c r="N179" i="36"/>
  <c r="N196" i="36"/>
  <c r="O172" i="36"/>
  <c r="O70" i="36"/>
  <c r="M70" i="36"/>
  <c r="I294" i="36"/>
  <c r="O80" i="36"/>
  <c r="O81" i="36"/>
  <c r="O36" i="123" l="1"/>
  <c r="O70" i="123" s="1"/>
  <c r="O93" i="123" s="1"/>
  <c r="M71" i="36"/>
  <c r="F72" i="36"/>
  <c r="O72" i="36" s="1"/>
  <c r="N17" i="109"/>
  <c r="N16" i="109"/>
  <c r="D27" i="31"/>
  <c r="D28" i="31" s="1"/>
  <c r="E27" i="31"/>
  <c r="K28" i="31"/>
  <c r="K121" i="31" s="1"/>
  <c r="N17" i="143"/>
  <c r="N18" i="143" s="1"/>
  <c r="M17" i="113"/>
  <c r="D18" i="113"/>
  <c r="M18" i="113" s="1"/>
  <c r="O39" i="123"/>
  <c r="M25" i="31"/>
  <c r="M16" i="109"/>
  <c r="M83" i="31"/>
  <c r="O83" i="31" s="1"/>
  <c r="D84" i="31"/>
  <c r="D85" i="31" s="1"/>
  <c r="O15" i="135"/>
  <c r="O14" i="135"/>
  <c r="M24" i="109"/>
  <c r="M24" i="31"/>
  <c r="E18" i="113"/>
  <c r="N18" i="113" s="1"/>
  <c r="N19" i="105"/>
  <c r="O16" i="113"/>
  <c r="O15" i="109"/>
  <c r="M23" i="109"/>
  <c r="D19" i="143"/>
  <c r="F17" i="109"/>
  <c r="E18" i="143"/>
  <c r="O16" i="143"/>
  <c r="F17" i="143"/>
  <c r="N17" i="113"/>
  <c r="F23" i="105"/>
  <c r="F24" i="105"/>
  <c r="M22" i="105"/>
  <c r="E20" i="105"/>
  <c r="E21" i="105" s="1"/>
  <c r="D24" i="105"/>
  <c r="D23" i="105"/>
  <c r="E17" i="131"/>
  <c r="E51" i="119"/>
  <c r="D48" i="119"/>
  <c r="F53" i="119"/>
  <c r="E69" i="123"/>
  <c r="N69" i="123" s="1"/>
  <c r="M67" i="123"/>
  <c r="D68" i="123"/>
  <c r="M72" i="36"/>
  <c r="E74" i="36"/>
  <c r="N74" i="36" s="1"/>
  <c r="N75" i="36" s="1"/>
  <c r="N94" i="36" s="1"/>
  <c r="D73" i="36"/>
  <c r="M88" i="123"/>
  <c r="O88" i="123" s="1"/>
  <c r="F101" i="127"/>
  <c r="F102" i="127" s="1"/>
  <c r="F103" i="127" s="1"/>
  <c r="F104" i="127" s="1"/>
  <c r="N96" i="127"/>
  <c r="O96" i="127" s="1"/>
  <c r="K97" i="127"/>
  <c r="K98" i="127" s="1"/>
  <c r="N50" i="119"/>
  <c r="E52" i="119"/>
  <c r="N87" i="123"/>
  <c r="O87" i="123" s="1"/>
  <c r="N89" i="123"/>
  <c r="M89" i="123"/>
  <c r="O180" i="36"/>
  <c r="N35" i="105"/>
  <c r="M17" i="131"/>
  <c r="N15" i="131"/>
  <c r="O15" i="131" s="1"/>
  <c r="M16" i="131"/>
  <c r="J101" i="127"/>
  <c r="J102" i="127" s="1"/>
  <c r="J115" i="127" s="1"/>
  <c r="M97" i="127"/>
  <c r="M98" i="127"/>
  <c r="O75" i="127"/>
  <c r="D48" i="127"/>
  <c r="F86" i="31"/>
  <c r="N84" i="31"/>
  <c r="E86" i="31"/>
  <c r="E87" i="31" s="1"/>
  <c r="M47" i="31"/>
  <c r="O47" i="31" s="1"/>
  <c r="M46" i="31"/>
  <c r="N23" i="31"/>
  <c r="O19" i="119"/>
  <c r="N20" i="119"/>
  <c r="N22" i="119"/>
  <c r="M21" i="119"/>
  <c r="M22" i="119"/>
  <c r="M41" i="123"/>
  <c r="O37" i="123"/>
  <c r="N40" i="123"/>
  <c r="O40" i="123" s="1"/>
  <c r="O239" i="36"/>
  <c r="N198" i="36"/>
  <c r="N180" i="36"/>
  <c r="M197" i="36"/>
  <c r="M180" i="36"/>
  <c r="O198" i="36"/>
  <c r="N197" i="36"/>
  <c r="F73" i="36" l="1"/>
  <c r="O73" i="36" s="1"/>
  <c r="O17" i="109"/>
  <c r="N51" i="31"/>
  <c r="N52" i="31" s="1"/>
  <c r="M48" i="31"/>
  <c r="N91" i="123"/>
  <c r="M84" i="31"/>
  <c r="M19" i="143"/>
  <c r="E20" i="113"/>
  <c r="D20" i="143"/>
  <c r="O18" i="113"/>
  <c r="E19" i="109"/>
  <c r="E20" i="109" s="1"/>
  <c r="D49" i="31"/>
  <c r="D52" i="31" s="1"/>
  <c r="E75" i="36"/>
  <c r="E94" i="36" s="1"/>
  <c r="N20" i="113"/>
  <c r="O19" i="105"/>
  <c r="M20" i="113"/>
  <c r="O16" i="109"/>
  <c r="O89" i="123"/>
  <c r="O17" i="143"/>
  <c r="O18" i="143" s="1"/>
  <c r="D20" i="113"/>
  <c r="E19" i="143"/>
  <c r="F87" i="31"/>
  <c r="F18" i="143"/>
  <c r="F19" i="143" s="1"/>
  <c r="O17" i="113"/>
  <c r="O20" i="113" s="1"/>
  <c r="M23" i="105"/>
  <c r="N21" i="105"/>
  <c r="O21" i="105" s="1"/>
  <c r="F25" i="105"/>
  <c r="F26" i="105" s="1"/>
  <c r="M24" i="105"/>
  <c r="E22" i="105"/>
  <c r="E24" i="105" s="1"/>
  <c r="N20" i="105"/>
  <c r="O20" i="105" s="1"/>
  <c r="D25" i="105"/>
  <c r="M25" i="105" s="1"/>
  <c r="M48" i="127"/>
  <c r="O20" i="119"/>
  <c r="F55" i="119"/>
  <c r="F54" i="119"/>
  <c r="E53" i="119"/>
  <c r="M48" i="119"/>
  <c r="D49" i="119"/>
  <c r="D69" i="123"/>
  <c r="M69" i="123" s="1"/>
  <c r="O69" i="123" s="1"/>
  <c r="O67" i="123"/>
  <c r="O68" i="123" s="1"/>
  <c r="M68" i="123"/>
  <c r="M73" i="36"/>
  <c r="D74" i="36"/>
  <c r="F105" i="127"/>
  <c r="F106" i="127" s="1"/>
  <c r="N97" i="127"/>
  <c r="O97" i="127" s="1"/>
  <c r="N51" i="119"/>
  <c r="N52" i="119" s="1"/>
  <c r="D182" i="36"/>
  <c r="O181" i="36"/>
  <c r="O182" i="36" s="1"/>
  <c r="E182" i="36"/>
  <c r="F182" i="36"/>
  <c r="M85" i="31"/>
  <c r="D86" i="31"/>
  <c r="D87" i="31" s="1"/>
  <c r="M36" i="105"/>
  <c r="M37" i="105"/>
  <c r="N36" i="105"/>
  <c r="M35" i="105"/>
  <c r="O35" i="105" s="1"/>
  <c r="N16" i="131"/>
  <c r="O16" i="131" s="1"/>
  <c r="D18" i="131"/>
  <c r="F18" i="131"/>
  <c r="M99" i="127"/>
  <c r="M100" i="127"/>
  <c r="M76" i="127"/>
  <c r="N86" i="31"/>
  <c r="N85" i="31"/>
  <c r="O84" i="31"/>
  <c r="O46" i="31"/>
  <c r="O48" i="31" s="1"/>
  <c r="N24" i="31"/>
  <c r="O24" i="31" s="1"/>
  <c r="N25" i="31"/>
  <c r="O25" i="31" s="1"/>
  <c r="M26" i="31"/>
  <c r="O23" i="31"/>
  <c r="N23" i="119"/>
  <c r="N21" i="119"/>
  <c r="O22" i="119"/>
  <c r="O41" i="123"/>
  <c r="E41" i="123"/>
  <c r="N41" i="123"/>
  <c r="M240" i="36"/>
  <c r="N199" i="36"/>
  <c r="O200" i="36"/>
  <c r="M198" i="36"/>
  <c r="M181" i="36"/>
  <c r="M182" i="36" s="1"/>
  <c r="N181" i="36"/>
  <c r="N182" i="36" s="1"/>
  <c r="O199" i="36"/>
  <c r="O201" i="36"/>
  <c r="O82" i="36"/>
  <c r="L294" i="36"/>
  <c r="O260" i="36"/>
  <c r="F74" i="36" l="1"/>
  <c r="O74" i="36" s="1"/>
  <c r="O75" i="36" s="1"/>
  <c r="O94" i="36" s="1"/>
  <c r="M25" i="109"/>
  <c r="M27" i="31"/>
  <c r="M28" i="31" s="1"/>
  <c r="O19" i="143"/>
  <c r="N19" i="109"/>
  <c r="F88" i="31"/>
  <c r="F89" i="31" s="1"/>
  <c r="F90" i="31" s="1"/>
  <c r="F91" i="31" s="1"/>
  <c r="F92" i="31" s="1"/>
  <c r="M86" i="31"/>
  <c r="D50" i="119"/>
  <c r="D51" i="119" s="1"/>
  <c r="E21" i="109"/>
  <c r="D21" i="143"/>
  <c r="M20" i="143"/>
  <c r="E20" i="143"/>
  <c r="N20" i="143" s="1"/>
  <c r="E21" i="143"/>
  <c r="N19" i="143"/>
  <c r="F20" i="143"/>
  <c r="N24" i="105"/>
  <c r="O24" i="105" s="1"/>
  <c r="D26" i="105"/>
  <c r="E23" i="105"/>
  <c r="N22" i="105"/>
  <c r="O22" i="105" s="1"/>
  <c r="F27" i="105"/>
  <c r="D19" i="131"/>
  <c r="D20" i="131" s="1"/>
  <c r="F19" i="131"/>
  <c r="F20" i="131" s="1"/>
  <c r="F107" i="127"/>
  <c r="F108" i="127" s="1"/>
  <c r="F109" i="127" s="1"/>
  <c r="O48" i="127"/>
  <c r="M49" i="119"/>
  <c r="O48" i="119"/>
  <c r="O49" i="119" s="1"/>
  <c r="F56" i="119"/>
  <c r="F57" i="119" s="1"/>
  <c r="F61" i="119" s="1"/>
  <c r="E54" i="119"/>
  <c r="E55" i="119" s="1"/>
  <c r="M74" i="36"/>
  <c r="M75" i="36" s="1"/>
  <c r="M94" i="36" s="1"/>
  <c r="D75" i="36"/>
  <c r="D94" i="36" s="1"/>
  <c r="M87" i="31"/>
  <c r="M91" i="123"/>
  <c r="N53" i="119"/>
  <c r="O85" i="31"/>
  <c r="O36" i="105"/>
  <c r="N98" i="127"/>
  <c r="O98" i="127" s="1"/>
  <c r="N37" i="105"/>
  <c r="O37" i="105" s="1"/>
  <c r="M18" i="131"/>
  <c r="N17" i="131"/>
  <c r="O17" i="131" s="1"/>
  <c r="E18" i="131"/>
  <c r="E101" i="127"/>
  <c r="D101" i="127"/>
  <c r="N76" i="127"/>
  <c r="O86" i="31"/>
  <c r="N87" i="31"/>
  <c r="D88" i="31"/>
  <c r="M49" i="31"/>
  <c r="M23" i="119"/>
  <c r="D24" i="119"/>
  <c r="D25" i="119" s="1"/>
  <c r="N24" i="119"/>
  <c r="N25" i="119" s="1"/>
  <c r="E24" i="119"/>
  <c r="E25" i="119" s="1"/>
  <c r="O21" i="119"/>
  <c r="O240" i="36"/>
  <c r="N239" i="36"/>
  <c r="M239" i="36"/>
  <c r="M241" i="36"/>
  <c r="N240" i="36"/>
  <c r="N200" i="36"/>
  <c r="N201" i="36"/>
  <c r="O262" i="36"/>
  <c r="O261" i="36"/>
  <c r="F75" i="36" l="1"/>
  <c r="F94" i="36" s="1"/>
  <c r="O19" i="109"/>
  <c r="O20" i="109" s="1"/>
  <c r="N20" i="109"/>
  <c r="M51" i="119"/>
  <c r="O51" i="119" s="1"/>
  <c r="D52" i="119"/>
  <c r="N21" i="109"/>
  <c r="O21" i="109" s="1"/>
  <c r="E22" i="143"/>
  <c r="N22" i="143" s="1"/>
  <c r="N21" i="143"/>
  <c r="F19" i="109"/>
  <c r="F20" i="109" s="1"/>
  <c r="D27" i="109"/>
  <c r="D22" i="143"/>
  <c r="M22" i="143" s="1"/>
  <c r="M21" i="143"/>
  <c r="M50" i="119"/>
  <c r="O50" i="119" s="1"/>
  <c r="F21" i="143"/>
  <c r="O20" i="143"/>
  <c r="E22" i="109"/>
  <c r="E23" i="109" s="1"/>
  <c r="D89" i="31"/>
  <c r="D90" i="31" s="1"/>
  <c r="D91" i="31" s="1"/>
  <c r="D92" i="31" s="1"/>
  <c r="N23" i="105"/>
  <c r="O23" i="105" s="1"/>
  <c r="F28" i="105"/>
  <c r="F29" i="105" s="1"/>
  <c r="F39" i="105" s="1"/>
  <c r="D27" i="105"/>
  <c r="D28" i="105" s="1"/>
  <c r="M28" i="105" s="1"/>
  <c r="M26" i="105"/>
  <c r="E25" i="105"/>
  <c r="M20" i="131"/>
  <c r="E19" i="131"/>
  <c r="F21" i="131"/>
  <c r="F22" i="131" s="1"/>
  <c r="D21" i="131"/>
  <c r="D22" i="131" s="1"/>
  <c r="F110" i="127"/>
  <c r="O76" i="127"/>
  <c r="O87" i="31"/>
  <c r="E56" i="119"/>
  <c r="M52" i="119"/>
  <c r="D53" i="119"/>
  <c r="N100" i="127"/>
  <c r="O100" i="127" s="1"/>
  <c r="N99" i="127"/>
  <c r="O99" i="127" s="1"/>
  <c r="N55" i="119"/>
  <c r="N54" i="119"/>
  <c r="M19" i="131"/>
  <c r="N18" i="131"/>
  <c r="E102" i="127"/>
  <c r="M101" i="127"/>
  <c r="D102" i="127"/>
  <c r="M77" i="127"/>
  <c r="M88" i="31"/>
  <c r="E88" i="31"/>
  <c r="E89" i="31" s="1"/>
  <c r="O49" i="31"/>
  <c r="N26" i="31"/>
  <c r="N27" i="31" s="1"/>
  <c r="E28" i="31"/>
  <c r="O23" i="119"/>
  <c r="M24" i="119"/>
  <c r="M25" i="119" s="1"/>
  <c r="O24" i="119"/>
  <c r="O25" i="119" s="1"/>
  <c r="F242" i="36"/>
  <c r="O241" i="36"/>
  <c r="O242" i="36" s="1"/>
  <c r="N241" i="36"/>
  <c r="N242" i="36" s="1"/>
  <c r="M242" i="36"/>
  <c r="E242" i="36"/>
  <c r="M199" i="36"/>
  <c r="O202" i="36"/>
  <c r="O203" i="36" s="1"/>
  <c r="O205" i="36" s="1"/>
  <c r="F203" i="36"/>
  <c r="F205" i="36" s="1"/>
  <c r="M23" i="143" l="1"/>
  <c r="M24" i="143" s="1"/>
  <c r="N23" i="143"/>
  <c r="N24" i="143" s="1"/>
  <c r="O18" i="131"/>
  <c r="M89" i="31"/>
  <c r="F23" i="143"/>
  <c r="F24" i="143" s="1"/>
  <c r="M28" i="109"/>
  <c r="M27" i="109"/>
  <c r="E24" i="109"/>
  <c r="N22" i="109"/>
  <c r="O22" i="109" s="1"/>
  <c r="O52" i="119"/>
  <c r="E23" i="143"/>
  <c r="E24" i="143" s="1"/>
  <c r="F21" i="109"/>
  <c r="F22" i="109" s="1"/>
  <c r="F22" i="143"/>
  <c r="O22" i="143" s="1"/>
  <c r="O21" i="143"/>
  <c r="O23" i="143" s="1"/>
  <c r="O24" i="143" s="1"/>
  <c r="D23" i="143"/>
  <c r="D24" i="143" s="1"/>
  <c r="N23" i="109"/>
  <c r="O23" i="109" s="1"/>
  <c r="N25" i="105"/>
  <c r="O25" i="105" s="1"/>
  <c r="E26" i="105"/>
  <c r="M27" i="105"/>
  <c r="D29" i="105"/>
  <c r="D23" i="131"/>
  <c r="F23" i="131"/>
  <c r="E20" i="131"/>
  <c r="D103" i="127"/>
  <c r="D104" i="127" s="1"/>
  <c r="E103" i="127"/>
  <c r="E104" i="127" s="1"/>
  <c r="E90" i="31"/>
  <c r="E91" i="31" s="1"/>
  <c r="E92" i="31" s="1"/>
  <c r="M53" i="119"/>
  <c r="O53" i="119" s="1"/>
  <c r="D54" i="119"/>
  <c r="O91" i="123"/>
  <c r="M102" i="127"/>
  <c r="F111" i="127"/>
  <c r="N56" i="119"/>
  <c r="K101" i="127"/>
  <c r="E57" i="119"/>
  <c r="E61" i="119" s="1"/>
  <c r="N19" i="131"/>
  <c r="O19" i="131" s="1"/>
  <c r="M78" i="127"/>
  <c r="M90" i="31"/>
  <c r="F94" i="31"/>
  <c r="F121" i="31" s="1"/>
  <c r="N88" i="31"/>
  <c r="M50" i="31"/>
  <c r="O50" i="31" s="1"/>
  <c r="O26" i="31"/>
  <c r="N28" i="31"/>
  <c r="N202" i="36"/>
  <c r="N203" i="36" s="1"/>
  <c r="N205" i="36" s="1"/>
  <c r="E203" i="36"/>
  <c r="E205" i="36" s="1"/>
  <c r="M200" i="36"/>
  <c r="M201" i="36"/>
  <c r="O27" i="31" l="1"/>
  <c r="O28" i="31" s="1"/>
  <c r="F23" i="109"/>
  <c r="F24" i="109" s="1"/>
  <c r="N24" i="109"/>
  <c r="O24" i="109" s="1"/>
  <c r="N26" i="105"/>
  <c r="O26" i="105" s="1"/>
  <c r="M29" i="105"/>
  <c r="D39" i="105"/>
  <c r="E27" i="105"/>
  <c r="N20" i="131"/>
  <c r="O20" i="131" s="1"/>
  <c r="E21" i="131"/>
  <c r="E22" i="131" s="1"/>
  <c r="F112" i="127"/>
  <c r="F113" i="127" s="1"/>
  <c r="F114" i="127" s="1"/>
  <c r="F115" i="127" s="1"/>
  <c r="M54" i="119"/>
  <c r="D55" i="119"/>
  <c r="K102" i="127"/>
  <c r="K115" i="127" s="1"/>
  <c r="N101" i="127"/>
  <c r="O101" i="127" s="1"/>
  <c r="N104" i="127"/>
  <c r="N103" i="127"/>
  <c r="E105" i="127"/>
  <c r="M104" i="127"/>
  <c r="M103" i="127"/>
  <c r="N57" i="119"/>
  <c r="N61" i="119" s="1"/>
  <c r="F44" i="105"/>
  <c r="N77" i="127"/>
  <c r="O77" i="127" s="1"/>
  <c r="M91" i="31"/>
  <c r="M92" i="31"/>
  <c r="N90" i="31"/>
  <c r="O90" i="31" s="1"/>
  <c r="O88" i="31"/>
  <c r="N91" i="31"/>
  <c r="N89" i="31"/>
  <c r="O89" i="31" s="1"/>
  <c r="M202" i="36"/>
  <c r="M203" i="36" s="1"/>
  <c r="M205" i="36" s="1"/>
  <c r="O207" i="36"/>
  <c r="O206" i="36"/>
  <c r="M51" i="31" l="1"/>
  <c r="M52" i="31" s="1"/>
  <c r="F45" i="105"/>
  <c r="F52" i="105"/>
  <c r="M39" i="105"/>
  <c r="E28" i="105"/>
  <c r="N27" i="105"/>
  <c r="O27" i="105" s="1"/>
  <c r="E23" i="131"/>
  <c r="O104" i="127"/>
  <c r="M55" i="119"/>
  <c r="O55" i="119" s="1"/>
  <c r="O54" i="119"/>
  <c r="D56" i="119"/>
  <c r="M56" i="119" s="1"/>
  <c r="O56" i="119" s="1"/>
  <c r="N105" i="127"/>
  <c r="E106" i="127"/>
  <c r="D105" i="127"/>
  <c r="N102" i="127"/>
  <c r="O102" i="127" s="1"/>
  <c r="O103" i="127"/>
  <c r="M94" i="31"/>
  <c r="O91" i="31"/>
  <c r="D94" i="31"/>
  <c r="D205" i="36"/>
  <c r="O208" i="36"/>
  <c r="N206" i="36"/>
  <c r="F46" i="105" l="1"/>
  <c r="O45" i="105"/>
  <c r="O51" i="31"/>
  <c r="O52" i="31" s="1"/>
  <c r="F27" i="109"/>
  <c r="N25" i="109"/>
  <c r="O25" i="109" s="1"/>
  <c r="M40" i="105"/>
  <c r="E29" i="105"/>
  <c r="N28" i="105"/>
  <c r="O28" i="105" s="1"/>
  <c r="E107" i="127"/>
  <c r="E108" i="127" s="1"/>
  <c r="E109" i="127" s="1"/>
  <c r="O57" i="119"/>
  <c r="M57" i="119"/>
  <c r="D57" i="119"/>
  <c r="M105" i="127"/>
  <c r="O105" i="127" s="1"/>
  <c r="D106" i="127"/>
  <c r="N106" i="127"/>
  <c r="M206" i="36"/>
  <c r="N78" i="127"/>
  <c r="O78" i="127" s="1"/>
  <c r="M79" i="127"/>
  <c r="M80" i="127" s="1"/>
  <c r="N92" i="31"/>
  <c r="E94" i="31"/>
  <c r="E121" i="31" s="1"/>
  <c r="N207" i="36"/>
  <c r="O209" i="36"/>
  <c r="E27" i="109" l="1"/>
  <c r="M41" i="105"/>
  <c r="N29" i="105"/>
  <c r="O29" i="105" s="1"/>
  <c r="E39" i="105"/>
  <c r="D107" i="127"/>
  <c r="D108" i="127" s="1"/>
  <c r="D109" i="127" s="1"/>
  <c r="E110" i="127"/>
  <c r="D58" i="119"/>
  <c r="N107" i="127"/>
  <c r="M106" i="127"/>
  <c r="O106" i="127" s="1"/>
  <c r="M22" i="131"/>
  <c r="O92" i="31"/>
  <c r="O94" i="31" s="1"/>
  <c r="N94" i="31"/>
  <c r="N121" i="31" s="1"/>
  <c r="M53" i="31"/>
  <c r="O53" i="31" s="1"/>
  <c r="O210" i="36"/>
  <c r="O211" i="36" s="1"/>
  <c r="N208" i="36"/>
  <c r="N28" i="109" l="1"/>
  <c r="O28" i="109" s="1"/>
  <c r="N27" i="109"/>
  <c r="O27" i="109" s="1"/>
  <c r="N39" i="105"/>
  <c r="M42" i="105"/>
  <c r="D43" i="105"/>
  <c r="D110" i="127"/>
  <c r="M58" i="119"/>
  <c r="O58" i="119" s="1"/>
  <c r="D59" i="119"/>
  <c r="M59" i="119" s="1"/>
  <c r="O59" i="119" s="1"/>
  <c r="N108" i="127"/>
  <c r="M107" i="127"/>
  <c r="M207" i="36"/>
  <c r="M23" i="131"/>
  <c r="O219" i="36"/>
  <c r="N79" i="127"/>
  <c r="M54" i="31"/>
  <c r="O54" i="31" s="1"/>
  <c r="N210" i="36"/>
  <c r="N209" i="36"/>
  <c r="O107" i="127" l="1"/>
  <c r="O39" i="105"/>
  <c r="D44" i="105"/>
  <c r="M43" i="105"/>
  <c r="N40" i="105"/>
  <c r="O40" i="105" s="1"/>
  <c r="O79" i="127"/>
  <c r="O80" i="127" s="1"/>
  <c r="N80" i="127"/>
  <c r="D60" i="119"/>
  <c r="M108" i="127"/>
  <c r="O108" i="127" s="1"/>
  <c r="N109" i="127"/>
  <c r="M208" i="36"/>
  <c r="N22" i="131"/>
  <c r="O221" i="36"/>
  <c r="N219" i="36"/>
  <c r="M55" i="31"/>
  <c r="O55" i="31" s="1"/>
  <c r="N211" i="36"/>
  <c r="O220" i="36"/>
  <c r="M44" i="105" l="1"/>
  <c r="M52" i="105" s="1"/>
  <c r="O22" i="131"/>
  <c r="D45" i="105"/>
  <c r="D52" i="105"/>
  <c r="N42" i="105"/>
  <c r="O42" i="105" s="1"/>
  <c r="N41" i="105"/>
  <c r="O41" i="105" s="1"/>
  <c r="M60" i="119"/>
  <c r="D61" i="119"/>
  <c r="N221" i="36"/>
  <c r="N110" i="127"/>
  <c r="M109" i="127"/>
  <c r="O109" i="127" s="1"/>
  <c r="E111" i="127"/>
  <c r="M209" i="36"/>
  <c r="M210" i="36"/>
  <c r="N23" i="131"/>
  <c r="O23" i="131" s="1"/>
  <c r="M56" i="31"/>
  <c r="O56" i="31" s="1"/>
  <c r="O222" i="36"/>
  <c r="N220" i="36"/>
  <c r="D46" i="105" l="1"/>
  <c r="M46" i="105" s="1"/>
  <c r="M45" i="105"/>
  <c r="E44" i="105"/>
  <c r="E112" i="127"/>
  <c r="E113" i="127" s="1"/>
  <c r="N113" i="127" s="1"/>
  <c r="O60" i="119"/>
  <c r="O61" i="119" s="1"/>
  <c r="M61" i="119"/>
  <c r="N222" i="36"/>
  <c r="M211" i="36"/>
  <c r="N111" i="127"/>
  <c r="M110" i="127"/>
  <c r="O110" i="127" s="1"/>
  <c r="D111" i="127"/>
  <c r="M57" i="31"/>
  <c r="O57" i="31" s="1"/>
  <c r="M58" i="31"/>
  <c r="O58" i="31" s="1"/>
  <c r="O224" i="36"/>
  <c r="O223" i="36"/>
  <c r="N43" i="105" l="1"/>
  <c r="N44" i="105" s="1"/>
  <c r="N52" i="105" s="1"/>
  <c r="E45" i="105"/>
  <c r="E52" i="105"/>
  <c r="D112" i="127"/>
  <c r="D113" i="127" s="1"/>
  <c r="M111" i="127"/>
  <c r="E114" i="127"/>
  <c r="E115" i="127" s="1"/>
  <c r="N112" i="127"/>
  <c r="N223" i="36"/>
  <c r="N224" i="36"/>
  <c r="O225" i="36"/>
  <c r="N225" i="36"/>
  <c r="E46" i="105" l="1"/>
  <c r="N46" i="105" s="1"/>
  <c r="O46" i="105" s="1"/>
  <c r="N45" i="105"/>
  <c r="O43" i="105"/>
  <c r="O44" i="105" s="1"/>
  <c r="O52" i="105" s="1"/>
  <c r="M113" i="127"/>
  <c r="O113" i="127" s="1"/>
  <c r="M112" i="127"/>
  <c r="O112" i="127" s="1"/>
  <c r="N114" i="127"/>
  <c r="N115" i="127" s="1"/>
  <c r="O111" i="127"/>
  <c r="M220" i="36"/>
  <c r="M219" i="36"/>
  <c r="M59" i="31"/>
  <c r="D121" i="31"/>
  <c r="O226" i="36"/>
  <c r="O228" i="36" s="1"/>
  <c r="N226" i="36"/>
  <c r="N228" i="36" s="1"/>
  <c r="N294" i="36" l="1"/>
  <c r="D114" i="127"/>
  <c r="D115" i="127" s="1"/>
  <c r="M221" i="36"/>
  <c r="M223" i="36"/>
  <c r="O59" i="31"/>
  <c r="O121" i="31" s="1"/>
  <c r="M121" i="31"/>
  <c r="O229" i="36"/>
  <c r="E294" i="36"/>
  <c r="O231" i="36"/>
  <c r="M224" i="36" l="1"/>
  <c r="M114" i="127"/>
  <c r="M115" i="127" s="1"/>
  <c r="M222" i="36"/>
  <c r="O230" i="36"/>
  <c r="O114" i="127" l="1"/>
  <c r="O115" i="127" s="1"/>
  <c r="M225" i="36"/>
  <c r="O232" i="36"/>
  <c r="M226" i="36" l="1"/>
  <c r="M228" i="36" s="1"/>
  <c r="D294" i="36"/>
  <c r="O234" i="36"/>
  <c r="M294" i="36" l="1"/>
  <c r="O235" i="36"/>
  <c r="O236" i="36" l="1"/>
  <c r="O294" i="36" l="1"/>
  <c r="F294" i="36" l="1"/>
  <c r="M78" i="166" l="1"/>
  <c r="M117" i="166" s="1"/>
  <c r="D78" i="166"/>
  <c r="D117" i="166" s="1"/>
  <c r="N21" i="131" l="1"/>
  <c r="M21" i="131"/>
  <c r="O21" i="131" l="1"/>
  <c r="N29" i="131"/>
  <c r="M29" i="131" l="1"/>
  <c r="N30" i="131"/>
  <c r="O29" i="131" l="1"/>
  <c r="M30" i="131"/>
  <c r="O30" i="131" s="1"/>
  <c r="N31" i="131" l="1"/>
  <c r="N32" i="131" l="1"/>
  <c r="M31" i="131" l="1"/>
  <c r="O31" i="131" s="1"/>
  <c r="M32" i="131"/>
  <c r="O32" i="131" s="1"/>
  <c r="F39" i="131" l="1"/>
  <c r="N35" i="131"/>
  <c r="F40" i="131" l="1"/>
  <c r="N36" i="131"/>
  <c r="M35" i="131"/>
  <c r="O35" i="131" l="1"/>
  <c r="F41" i="131"/>
  <c r="F42" i="131" s="1"/>
  <c r="F64" i="131" s="1"/>
  <c r="M36" i="131"/>
  <c r="O36" i="131" s="1"/>
  <c r="E39" i="131"/>
  <c r="N37" i="131"/>
  <c r="N39" i="131" l="1"/>
  <c r="N38" i="131"/>
  <c r="D39" i="131"/>
  <c r="M37" i="131"/>
  <c r="O37" i="131" s="1"/>
  <c r="D40" i="131" l="1"/>
  <c r="E40" i="131"/>
  <c r="M39" i="131"/>
  <c r="N55" i="131"/>
  <c r="M38" i="131"/>
  <c r="O38" i="131" s="1"/>
  <c r="O39" i="131" l="1"/>
  <c r="N40" i="131"/>
  <c r="E41" i="131"/>
  <c r="N41" i="131" s="1"/>
  <c r="M40" i="131"/>
  <c r="O40" i="131" l="1"/>
  <c r="E42" i="131"/>
  <c r="E64" i="131" s="1"/>
  <c r="D41" i="131"/>
  <c r="M41" i="131" s="1"/>
  <c r="O41" i="131" s="1"/>
  <c r="N42" i="131" l="1"/>
  <c r="D42" i="131"/>
  <c r="D64" i="131" s="1"/>
  <c r="M55" i="131"/>
  <c r="O55" i="131" s="1"/>
  <c r="M42" i="131" l="1"/>
  <c r="N59" i="131"/>
  <c r="N60" i="131"/>
  <c r="N64" i="131" l="1"/>
  <c r="O42" i="131"/>
  <c r="N61" i="131"/>
  <c r="M60" i="131" l="1"/>
  <c r="O60" i="131" s="1"/>
  <c r="M59" i="131" l="1"/>
  <c r="O59" i="131" l="1"/>
  <c r="O64" i="131" s="1"/>
  <c r="M64" i="131"/>
  <c r="M61" i="131"/>
  <c r="O61" i="131" s="1"/>
</calcChain>
</file>

<file path=xl/comments1.xml><?xml version="1.0" encoding="utf-8"?>
<comments xmlns="http://schemas.openxmlformats.org/spreadsheetml/2006/main">
  <authors>
    <author>Mcis1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Mcis1: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<sst xmlns="http://schemas.openxmlformats.org/spreadsheetml/2006/main" count="8352" uniqueCount="1968">
  <si>
    <t>المحاسبة</t>
  </si>
  <si>
    <t>ذكور</t>
  </si>
  <si>
    <t>اناث</t>
  </si>
  <si>
    <t>مجموع</t>
  </si>
  <si>
    <t>دبلوم عالي</t>
  </si>
  <si>
    <t>ماجستير</t>
  </si>
  <si>
    <t>الطب</t>
  </si>
  <si>
    <t>الهندسة</t>
  </si>
  <si>
    <t>العلوم</t>
  </si>
  <si>
    <t>العلوم السياسية</t>
  </si>
  <si>
    <t>مجموع الجامعة</t>
  </si>
  <si>
    <t>الكلية</t>
  </si>
  <si>
    <t>الزراعة</t>
  </si>
  <si>
    <t>التربية</t>
  </si>
  <si>
    <t>طب الاسنان</t>
  </si>
  <si>
    <t>الصيدلة</t>
  </si>
  <si>
    <t>التمريض</t>
  </si>
  <si>
    <t>الزراعة والغابات</t>
  </si>
  <si>
    <t>الطب البيطري</t>
  </si>
  <si>
    <t>الحاسبات والرياضيات</t>
  </si>
  <si>
    <t>الادارة والاقتصاد</t>
  </si>
  <si>
    <t>التربية الرياضية</t>
  </si>
  <si>
    <t>الاداب</t>
  </si>
  <si>
    <t>القانون</t>
  </si>
  <si>
    <t>التربية الاساسية</t>
  </si>
  <si>
    <t>العلوم للبنات</t>
  </si>
  <si>
    <t>الاعلام</t>
  </si>
  <si>
    <t>اللغات</t>
  </si>
  <si>
    <t>العلوم الاسلامية</t>
  </si>
  <si>
    <t>الفنون الجميلة</t>
  </si>
  <si>
    <t xml:space="preserve">معهد الهندسة الوراثية والتقنية الاحيائية </t>
  </si>
  <si>
    <t>هندسة المواد</t>
  </si>
  <si>
    <t xml:space="preserve">الفنون الجميلة </t>
  </si>
  <si>
    <t xml:space="preserve">الطب </t>
  </si>
  <si>
    <t>الاختصاص</t>
  </si>
  <si>
    <t>بغداد</t>
  </si>
  <si>
    <t>تكريت</t>
  </si>
  <si>
    <t>كربلاء</t>
  </si>
  <si>
    <t>واسط</t>
  </si>
  <si>
    <t>وقاية النبات</t>
  </si>
  <si>
    <t>الكيمياء</t>
  </si>
  <si>
    <t>الفيزياء</t>
  </si>
  <si>
    <t>علوم الحياة</t>
  </si>
  <si>
    <t>كيمياء</t>
  </si>
  <si>
    <t>ادارة اعمال</t>
  </si>
  <si>
    <t>التاريخ</t>
  </si>
  <si>
    <t>رياض الاطفال</t>
  </si>
  <si>
    <t>علم النفس</t>
  </si>
  <si>
    <t>اصول الدين</t>
  </si>
  <si>
    <t>اللغة العربية</t>
  </si>
  <si>
    <t>القسم ( الفرع )</t>
  </si>
  <si>
    <t>علوم الجو</t>
  </si>
  <si>
    <t>الرياضيات</t>
  </si>
  <si>
    <t>الاحصاء</t>
  </si>
  <si>
    <t>الاقتصاد</t>
  </si>
  <si>
    <t>اللغة الانكليزية</t>
  </si>
  <si>
    <t>التربية الخاصة</t>
  </si>
  <si>
    <t>اللغة الفرنسية</t>
  </si>
  <si>
    <t>الترجمة</t>
  </si>
  <si>
    <t>الفلسفة</t>
  </si>
  <si>
    <t xml:space="preserve">علوم الحياة </t>
  </si>
  <si>
    <t>عام</t>
  </si>
  <si>
    <t>البستنة</t>
  </si>
  <si>
    <t xml:space="preserve">الرياضيات </t>
  </si>
  <si>
    <t xml:space="preserve">الجغرافية </t>
  </si>
  <si>
    <t>الجغرافية</t>
  </si>
  <si>
    <t>الهندسة المعمارية</t>
  </si>
  <si>
    <t>طب المجتمع</t>
  </si>
  <si>
    <t>الاحياء المجهرية</t>
  </si>
  <si>
    <t>الكيمياء الحياتية</t>
  </si>
  <si>
    <t xml:space="preserve">التاريخ </t>
  </si>
  <si>
    <t>علوم القران</t>
  </si>
  <si>
    <t>تقويم الاسنان</t>
  </si>
  <si>
    <t>صناعة الاسنان</t>
  </si>
  <si>
    <t>الفسلجة</t>
  </si>
  <si>
    <t xml:space="preserve">اللغة العربية </t>
  </si>
  <si>
    <t>الاثار</t>
  </si>
  <si>
    <t>معالجة الاسنان</t>
  </si>
  <si>
    <t>امراض الفم</t>
  </si>
  <si>
    <t>الفلك</t>
  </si>
  <si>
    <t>العلوم التربوية والنفسية</t>
  </si>
  <si>
    <t>التصميم</t>
  </si>
  <si>
    <t xml:space="preserve">المعهد العالي للتخطيط الحضري والاقليمي </t>
  </si>
  <si>
    <t>معهد الهندسة الوراثية والتقنيات الاحيائية</t>
  </si>
  <si>
    <t>الموصل</t>
  </si>
  <si>
    <t>البصرة</t>
  </si>
  <si>
    <t>المستنصرية</t>
  </si>
  <si>
    <t>التكنولوجية</t>
  </si>
  <si>
    <t>الكوفة</t>
  </si>
  <si>
    <t xml:space="preserve">القادسية </t>
  </si>
  <si>
    <t>الانبار</t>
  </si>
  <si>
    <t>بابل</t>
  </si>
  <si>
    <t>ديالى</t>
  </si>
  <si>
    <t>النهرين</t>
  </si>
  <si>
    <t xml:space="preserve">المجلس العراقي للاختصاصات الطبية </t>
  </si>
  <si>
    <t>المحاصيل الحقلية</t>
  </si>
  <si>
    <t>المصارف</t>
  </si>
  <si>
    <t>الضرائب</t>
  </si>
  <si>
    <t>الادوية</t>
  </si>
  <si>
    <t>الجامعات</t>
  </si>
  <si>
    <t xml:space="preserve">الزراعة والغابات </t>
  </si>
  <si>
    <t>مجموع الكليات</t>
  </si>
  <si>
    <t>مجموع المعاهد</t>
  </si>
  <si>
    <t>المكننة الزراعية</t>
  </si>
  <si>
    <t>وقاية نبات</t>
  </si>
  <si>
    <t>الفسلجة البيطرية</t>
  </si>
  <si>
    <t>القانون الخاص</t>
  </si>
  <si>
    <t>القانون العام</t>
  </si>
  <si>
    <t>جراحة الفم</t>
  </si>
  <si>
    <t>هندسة الموارد المائية</t>
  </si>
  <si>
    <t>فيزياء الليزر</t>
  </si>
  <si>
    <t>التاريخ الاسلامي</t>
  </si>
  <si>
    <t>التاريخ الحديث والمعاصر</t>
  </si>
  <si>
    <t>التاريخ الحديث</t>
  </si>
  <si>
    <t>علم النفس التربوي</t>
  </si>
  <si>
    <t>ادارة الاعمال</t>
  </si>
  <si>
    <t>طرائق تدريس اللغة العربية</t>
  </si>
  <si>
    <t>طرائق تدريس اللغة الانكليزية</t>
  </si>
  <si>
    <t>ذي قار</t>
  </si>
  <si>
    <t>الصيدلانيات</t>
  </si>
  <si>
    <t>الكيمياء الصيدلانية</t>
  </si>
  <si>
    <t>الادوية والسموم</t>
  </si>
  <si>
    <t>العقاقير والنباتات الطبية</t>
  </si>
  <si>
    <t>الصيدلة السريرية</t>
  </si>
  <si>
    <t>العلوم المختبرية السريرية</t>
  </si>
  <si>
    <t>الاقتصاد الزراعي</t>
  </si>
  <si>
    <t xml:space="preserve">الخدمة الاجتماعية </t>
  </si>
  <si>
    <t xml:space="preserve">التربية وعلم النفس </t>
  </si>
  <si>
    <t>معهد الليزر للدراسات العليا</t>
  </si>
  <si>
    <t>الليزر في الطب</t>
  </si>
  <si>
    <t>علم النفس العام</t>
  </si>
  <si>
    <t>المعهد العالي للدراسات المحاسبية والمالية</t>
  </si>
  <si>
    <t>جراحة الوجه والفكين</t>
  </si>
  <si>
    <t>جراحة العظام والكسور</t>
  </si>
  <si>
    <t>الثروة الحيوانية</t>
  </si>
  <si>
    <t>الاسماك والثروة البحرية</t>
  </si>
  <si>
    <t>الجراحة</t>
  </si>
  <si>
    <t>الفنون المسرحية</t>
  </si>
  <si>
    <t>الفنون التشكيلية</t>
  </si>
  <si>
    <t>الميكاترونكس</t>
  </si>
  <si>
    <t>الصحافة</t>
  </si>
  <si>
    <t>الاذاعة والتلفزيون</t>
  </si>
  <si>
    <t>العلاقات العامة</t>
  </si>
  <si>
    <t>التربية وعلم النفس</t>
  </si>
  <si>
    <t>علوم الحاسوب</t>
  </si>
  <si>
    <t>الاحصاء والمعلوماتية</t>
  </si>
  <si>
    <t>التحليلية</t>
  </si>
  <si>
    <t>الحياتية</t>
  </si>
  <si>
    <t>العضوية</t>
  </si>
  <si>
    <t>الصناعية</t>
  </si>
  <si>
    <t>الفيزياوية</t>
  </si>
  <si>
    <t>اللاعضوية</t>
  </si>
  <si>
    <t>الجيوفيزياء</t>
  </si>
  <si>
    <t>الجيوكيمياء</t>
  </si>
  <si>
    <t>المتحجرات</t>
  </si>
  <si>
    <t>الرسوبيات</t>
  </si>
  <si>
    <t>التامين</t>
  </si>
  <si>
    <t>امراض الدواجن</t>
  </si>
  <si>
    <t>الهندسة المدنية</t>
  </si>
  <si>
    <t>الهندسة الميكانيكية</t>
  </si>
  <si>
    <t>الهندسة الكهربائية</t>
  </si>
  <si>
    <t>هندسة الالكترونيك والاتصالات</t>
  </si>
  <si>
    <t>الهندسة الكيمياوية</t>
  </si>
  <si>
    <t>هندسة النفط</t>
  </si>
  <si>
    <t>هندسة المساحة</t>
  </si>
  <si>
    <t>الهندسة البيئية</t>
  </si>
  <si>
    <t>التربة والموارد المائية</t>
  </si>
  <si>
    <t>علوم الاغذية</t>
  </si>
  <si>
    <t>الادارة العامة</t>
  </si>
  <si>
    <t>الادارة الصناعية</t>
  </si>
  <si>
    <t>العلوم المالية والمصرفية</t>
  </si>
  <si>
    <t>السياحة وادارة الفنادق</t>
  </si>
  <si>
    <t>طرائق تدريس القران والتربية الاسلامية</t>
  </si>
  <si>
    <t>الارشاد النفسي والتوجيه التربوي</t>
  </si>
  <si>
    <t>التربية ابن رشد</t>
  </si>
  <si>
    <t>التربية ابن الهيثم</t>
  </si>
  <si>
    <t>التربية البنات</t>
  </si>
  <si>
    <t>الاجتماع</t>
  </si>
  <si>
    <t>المكتبات والمعلومات</t>
  </si>
  <si>
    <t>الخط والزخرفة</t>
  </si>
  <si>
    <t>تطبيقات هندسية وصناعية</t>
  </si>
  <si>
    <t>هندسة - الخوارزمي</t>
  </si>
  <si>
    <t>الغابات</t>
  </si>
  <si>
    <t>علوم الارض</t>
  </si>
  <si>
    <t>بحوث العمليات</t>
  </si>
  <si>
    <t>التشريح والانسجة</t>
  </si>
  <si>
    <t xml:space="preserve">الاحياء المجهرية </t>
  </si>
  <si>
    <t>طب الاسنان الاطفال والوقائي</t>
  </si>
  <si>
    <t>التحاليل المختبرية السريرية</t>
  </si>
  <si>
    <t>العلوم الصيدلانية</t>
  </si>
  <si>
    <t xml:space="preserve">الهندسة المدنية </t>
  </si>
  <si>
    <t>هندسة البناء وادارة المشاريع</t>
  </si>
  <si>
    <t>الطب الباطني البيطري</t>
  </si>
  <si>
    <t>الصحة العامة الحيوانية</t>
  </si>
  <si>
    <t>الجراحة والتوليد البيطري</t>
  </si>
  <si>
    <t xml:space="preserve">الطفيليات </t>
  </si>
  <si>
    <t>الامراض المشتركة</t>
  </si>
  <si>
    <t xml:space="preserve">التقنيات الاحيائية </t>
  </si>
  <si>
    <t>الادب العربي</t>
  </si>
  <si>
    <t>الجغرافية الطبيعية</t>
  </si>
  <si>
    <t>الجغرافية البشرية</t>
  </si>
  <si>
    <t>طرائق تدريس الجغرافية</t>
  </si>
  <si>
    <t>النحت</t>
  </si>
  <si>
    <t xml:space="preserve">التربية الفنية </t>
  </si>
  <si>
    <t xml:space="preserve">تطبيقات طبية وبايولوجية </t>
  </si>
  <si>
    <t xml:space="preserve">الدراسات المالية </t>
  </si>
  <si>
    <t xml:space="preserve">الدراسات المحاسبية </t>
  </si>
  <si>
    <t>المحاسبة القانونية</t>
  </si>
  <si>
    <t>محاسبة الكلف والادارية</t>
  </si>
  <si>
    <t>المعهد العالى للدراسات المحاسبية والمالية</t>
  </si>
  <si>
    <t>الكيمياء الحياتية السريرية</t>
  </si>
  <si>
    <t>الفسلجة الطبية</t>
  </si>
  <si>
    <t>الهندسة الصحية والبيئية</t>
  </si>
  <si>
    <t>الميكانيك التطبيقي</t>
  </si>
  <si>
    <t xml:space="preserve">البستنة </t>
  </si>
  <si>
    <t>الحيوان</t>
  </si>
  <si>
    <t>النبات</t>
  </si>
  <si>
    <t>البحتة</t>
  </si>
  <si>
    <t>الحاسوبية</t>
  </si>
  <si>
    <t>علم نفس التربوي</t>
  </si>
  <si>
    <t>طرق تدريس التربية الخاصة</t>
  </si>
  <si>
    <t>القانون المدني</t>
  </si>
  <si>
    <t>القانون التجاري</t>
  </si>
  <si>
    <t>الحقوق</t>
  </si>
  <si>
    <t>القانون الدولي العام</t>
  </si>
  <si>
    <t>القانون الجنائي</t>
  </si>
  <si>
    <t>القانون الاداري</t>
  </si>
  <si>
    <t>القياس والتقويم</t>
  </si>
  <si>
    <t xml:space="preserve">الرسم </t>
  </si>
  <si>
    <t>الادب والنقد المسرحي</t>
  </si>
  <si>
    <t>الادارة التربوية</t>
  </si>
  <si>
    <t>الحراريات</t>
  </si>
  <si>
    <t>هندسة الاتصالات</t>
  </si>
  <si>
    <t>الهندسة الانشائية</t>
  </si>
  <si>
    <t>النسائية والتوليد</t>
  </si>
  <si>
    <t>الادوية البيطرية</t>
  </si>
  <si>
    <t>طرائق تدريس الاجتماعيات</t>
  </si>
  <si>
    <t xml:space="preserve">الكيمياء الحياتية </t>
  </si>
  <si>
    <t>التخدير</t>
  </si>
  <si>
    <t>نظم المعلومات الادارية</t>
  </si>
  <si>
    <t>الاحياء المجهرية البيطرية</t>
  </si>
  <si>
    <t>الطفيليات البيطرية</t>
  </si>
  <si>
    <t>قانون الاحوال الشخصية</t>
  </si>
  <si>
    <t>المالية العامة</t>
  </si>
  <si>
    <t>الاحياء المجهرية الطبية</t>
  </si>
  <si>
    <t>العراقية</t>
  </si>
  <si>
    <t>القوى والطاقة</t>
  </si>
  <si>
    <t>هندسة القدرة والمكائن</t>
  </si>
  <si>
    <t>هندسة عمليات التصنيع</t>
  </si>
  <si>
    <t>التشخيص الفمي</t>
  </si>
  <si>
    <t>ماحول الاسنان</t>
  </si>
  <si>
    <t>المثنى</t>
  </si>
  <si>
    <t>الكسور</t>
  </si>
  <si>
    <t>التربية الاسلامية</t>
  </si>
  <si>
    <t>طرائق تدريس الرياضيات</t>
  </si>
  <si>
    <t>الطب الباطني الوقائي</t>
  </si>
  <si>
    <t>المعماري</t>
  </si>
  <si>
    <t>تركيبية</t>
  </si>
  <si>
    <t>البستنة وهندسة الحدائق</t>
  </si>
  <si>
    <t>عضوية</t>
  </si>
  <si>
    <t>احياء مجهرية</t>
  </si>
  <si>
    <t xml:space="preserve">الاثار </t>
  </si>
  <si>
    <t xml:space="preserve">الاثار القديمة </t>
  </si>
  <si>
    <t>طفيليات</t>
  </si>
  <si>
    <t>الانسجة والتشريح</t>
  </si>
  <si>
    <t>الانسجة</t>
  </si>
  <si>
    <t>التربيـــــة للعلوم الصرفة</t>
  </si>
  <si>
    <t>التربيـــــة للعلوم الانسانية</t>
  </si>
  <si>
    <t>علوم حياة</t>
  </si>
  <si>
    <t>التعويضات الاصطناعية</t>
  </si>
  <si>
    <t>طب كندي</t>
  </si>
  <si>
    <t>طب مجتمع</t>
  </si>
  <si>
    <t>هندسة الكترونيك واتصالات</t>
  </si>
  <si>
    <t>سامراء</t>
  </si>
  <si>
    <t>تربية للعلوم الصرفة</t>
  </si>
  <si>
    <t>تربية للعلوم الانسانية</t>
  </si>
  <si>
    <t>ادارة مستشفيات</t>
  </si>
  <si>
    <t>مجموع الكلية</t>
  </si>
  <si>
    <t>علم الارض</t>
  </si>
  <si>
    <t xml:space="preserve">جامعـــة الموصـــل  </t>
  </si>
  <si>
    <t xml:space="preserve">جامعـــة البصـــرة  </t>
  </si>
  <si>
    <t>الموارد المائية</t>
  </si>
  <si>
    <t>طرائق تدريس العلوم</t>
  </si>
  <si>
    <t>طب الفم</t>
  </si>
  <si>
    <t>الجراحة وامراض اللثة</t>
  </si>
  <si>
    <t>النظم السياسية والسياسات العامة</t>
  </si>
  <si>
    <t>طرق ومواصلات</t>
  </si>
  <si>
    <t>هندسة السدود والموارد المائية</t>
  </si>
  <si>
    <t>علم الاجتماع</t>
  </si>
  <si>
    <t>طرائق تدريس القران</t>
  </si>
  <si>
    <t>اشعة الاسنان</t>
  </si>
  <si>
    <t>قانون المرافعات والاثبات</t>
  </si>
  <si>
    <t>احصاء</t>
  </si>
  <si>
    <t>هندسة البرمجيات</t>
  </si>
  <si>
    <t>كركوك</t>
  </si>
  <si>
    <t>المعلومات والمكتبات</t>
  </si>
  <si>
    <t>العام</t>
  </si>
  <si>
    <t>الخاص</t>
  </si>
  <si>
    <t>التوليد والامراض التناسلية</t>
  </si>
  <si>
    <t xml:space="preserve">الفسلجة </t>
  </si>
  <si>
    <t>التربية للبنات</t>
  </si>
  <si>
    <t xml:space="preserve">الفسلجة والادوية </t>
  </si>
  <si>
    <t>الدراسات الدولية</t>
  </si>
  <si>
    <t>النظم السياسية</t>
  </si>
  <si>
    <t>الفكر السياسي</t>
  </si>
  <si>
    <t>السينمائية والتلفزيون</t>
  </si>
  <si>
    <t>التصنيع والصناعية</t>
  </si>
  <si>
    <t>الموائع والحراريات</t>
  </si>
  <si>
    <t>الكترونيك</t>
  </si>
  <si>
    <t>القاسم الخضراء</t>
  </si>
  <si>
    <t>حاسبات</t>
  </si>
  <si>
    <t>قوى ومكائن</t>
  </si>
  <si>
    <t>سيطرة وحاسبات</t>
  </si>
  <si>
    <t>الكترونيات</t>
  </si>
  <si>
    <t>المواصلات</t>
  </si>
  <si>
    <t>طب الكندي</t>
  </si>
  <si>
    <t>المعهد العالي للتخطيط الحضري والاقليمي</t>
  </si>
  <si>
    <t>مجموع القسم</t>
  </si>
  <si>
    <t xml:space="preserve">مجموع القسم </t>
  </si>
  <si>
    <t>مجموع المعهد</t>
  </si>
  <si>
    <t>المجموع الكلي</t>
  </si>
  <si>
    <t xml:space="preserve"> التطبيقات الهندسية والصناعية</t>
  </si>
  <si>
    <t>المجموع</t>
  </si>
  <si>
    <t>التربية للعلوم الصرفة</t>
  </si>
  <si>
    <t>التربية للعلوم الانسانية</t>
  </si>
  <si>
    <t>الجراحة العامة</t>
  </si>
  <si>
    <t xml:space="preserve">مجموع الجامعة </t>
  </si>
  <si>
    <t xml:space="preserve">مجموع الكلية </t>
  </si>
  <si>
    <t xml:space="preserve">الكيمياء </t>
  </si>
  <si>
    <t xml:space="preserve">هندسة المعلومات </t>
  </si>
  <si>
    <t xml:space="preserve">العلوم </t>
  </si>
  <si>
    <t xml:space="preserve">الحقوق </t>
  </si>
  <si>
    <t xml:space="preserve">العلوم السياسية </t>
  </si>
  <si>
    <t xml:space="preserve">معهد ابحاث الاجنة وعلاج العقم </t>
  </si>
  <si>
    <t>التشريح</t>
  </si>
  <si>
    <t>الفسلجة والاجنة</t>
  </si>
  <si>
    <t>الفارماكولوجي</t>
  </si>
  <si>
    <t>علم الامراض</t>
  </si>
  <si>
    <t>الهستوباثولوجي</t>
  </si>
  <si>
    <t>الهيماثولوجي</t>
  </si>
  <si>
    <t>سايتولوجي</t>
  </si>
  <si>
    <t>هندسةالالكترونيك والاتصالات</t>
  </si>
  <si>
    <t>هندسة الاجهزة الطبية</t>
  </si>
  <si>
    <t xml:space="preserve">هندسة الحاسوب </t>
  </si>
  <si>
    <t>هندسة الليزروالالكترونيات البصرية</t>
  </si>
  <si>
    <t>هندسة المعلومات والاتصالات</t>
  </si>
  <si>
    <t xml:space="preserve">معلومات واتصالات </t>
  </si>
  <si>
    <t xml:space="preserve">هندسة الشبكات وتقنيات الشبكة الدولية </t>
  </si>
  <si>
    <t xml:space="preserve">شبكات وتقنية الشبكة الدولية </t>
  </si>
  <si>
    <t>التقنيات الاحيائية</t>
  </si>
  <si>
    <t>الرياضيات وتطبيقات الحاسوب</t>
  </si>
  <si>
    <t xml:space="preserve">القانون العام </t>
  </si>
  <si>
    <t xml:space="preserve">الاستراتيجية </t>
  </si>
  <si>
    <t xml:space="preserve">العلاقات الاقتصادية الدولية </t>
  </si>
  <si>
    <t xml:space="preserve">السياسة الدولية </t>
  </si>
  <si>
    <t xml:space="preserve">النظم السياسية والسياسات العامة </t>
  </si>
  <si>
    <t xml:space="preserve">معهد ابحاث الاجنة وعلاج العقم والتقنيات المساعدة على الانجاب </t>
  </si>
  <si>
    <t>فسلجة التناسل السريري</t>
  </si>
  <si>
    <t>تقنيات مساعدة على الانجاب</t>
  </si>
  <si>
    <t>علم الاجنة التطبيقي</t>
  </si>
  <si>
    <t xml:space="preserve">مجموع المعهد </t>
  </si>
  <si>
    <t xml:space="preserve">الاداب </t>
  </si>
  <si>
    <t>تفسير لغوي</t>
  </si>
  <si>
    <t>الفقه</t>
  </si>
  <si>
    <t>الاقتصاد الاسلامي</t>
  </si>
  <si>
    <t>الفقه المقارن</t>
  </si>
  <si>
    <t>اصول الفقه</t>
  </si>
  <si>
    <t xml:space="preserve">العقيدة </t>
  </si>
  <si>
    <t>اديان</t>
  </si>
  <si>
    <t>الدعوة</t>
  </si>
  <si>
    <t>علوم الحديث</t>
  </si>
  <si>
    <t>الحديث النبوي</t>
  </si>
  <si>
    <t>هندسة البناء و الانشاءات</t>
  </si>
  <si>
    <t>هندسة المكائن والمعدات</t>
  </si>
  <si>
    <t>هندسة السيطرة والنظم</t>
  </si>
  <si>
    <t>هندسة الليزر والبصريات الاليكترونية</t>
  </si>
  <si>
    <t>هندسة كيمياوية</t>
  </si>
  <si>
    <t>هندسة الانتاج والمعادن</t>
  </si>
  <si>
    <t>مجموع الاقسام الهندسية</t>
  </si>
  <si>
    <t>العلوم التطبيقية</t>
  </si>
  <si>
    <t>مجموع الاقسام العلمية</t>
  </si>
  <si>
    <t>هندسة الطرق والجسور</t>
  </si>
  <si>
    <t>هندسة الجيوتكنيك</t>
  </si>
  <si>
    <t>الجيوماتك</t>
  </si>
  <si>
    <t>هندسة المياه والسدود</t>
  </si>
  <si>
    <t>هندسةالتصميم الحضري</t>
  </si>
  <si>
    <t>هندسة التصميم المعماري</t>
  </si>
  <si>
    <t xml:space="preserve">هندسة المكائن والمعدات </t>
  </si>
  <si>
    <t>التبريد والتجميد</t>
  </si>
  <si>
    <t>قدرة حرارية</t>
  </si>
  <si>
    <t xml:space="preserve">هندسة الكهربائية </t>
  </si>
  <si>
    <t>هندسة القدرة</t>
  </si>
  <si>
    <t>هندسة الالكترونيك</t>
  </si>
  <si>
    <t>هندسة الليزر والبصريات</t>
  </si>
  <si>
    <t>هندسة الليزر</t>
  </si>
  <si>
    <t xml:space="preserve">هندسة تكرير النفط والغاز </t>
  </si>
  <si>
    <t>المواد</t>
  </si>
  <si>
    <t>هندسة الإنتاج</t>
  </si>
  <si>
    <t>هندسة المعادن</t>
  </si>
  <si>
    <t xml:space="preserve">الهندسة الصناعية </t>
  </si>
  <si>
    <t>علم المواد</t>
  </si>
  <si>
    <t>الطب الباطني</t>
  </si>
  <si>
    <t xml:space="preserve">الجراحة </t>
  </si>
  <si>
    <t xml:space="preserve">الجراحة العامة </t>
  </si>
  <si>
    <t>الاشعة التشخيصيةوالسونار</t>
  </si>
  <si>
    <t>جراحة العيون</t>
  </si>
  <si>
    <t>طب الاطفال</t>
  </si>
  <si>
    <t>الامراض</t>
  </si>
  <si>
    <t>المنشات الهيدروليكية</t>
  </si>
  <si>
    <t>الاسلامي والحديث</t>
  </si>
  <si>
    <t>الطبيعية والبشرية</t>
  </si>
  <si>
    <t>علوم القران والحديث</t>
  </si>
  <si>
    <t>الفقه واصوله</t>
  </si>
  <si>
    <t>الإدارة والاقتصاد</t>
  </si>
  <si>
    <t>الاقتصاد والارشاد الزراعي</t>
  </si>
  <si>
    <t>علوم الأغذية</t>
  </si>
  <si>
    <t>الكيمياء العضوية</t>
  </si>
  <si>
    <t>الكيمياء اللاعضوية</t>
  </si>
  <si>
    <t>الكيمياء الصناعية</t>
  </si>
  <si>
    <t>العلوم النفسية والتربوية</t>
  </si>
  <si>
    <t>المجلس العراقي للاختصاصات الطبية</t>
  </si>
  <si>
    <t>امراض الجهاز التنفسي</t>
  </si>
  <si>
    <t>امراض الكلى اطفال</t>
  </si>
  <si>
    <t>امراض القلب اطفال</t>
  </si>
  <si>
    <t>امراض القلب بالغين</t>
  </si>
  <si>
    <t>امراض الدم السريري اطفال</t>
  </si>
  <si>
    <t>جدول  ( 73 )</t>
  </si>
  <si>
    <t>Master</t>
  </si>
  <si>
    <t>General Surgery</t>
  </si>
  <si>
    <t>Pediatrics</t>
  </si>
  <si>
    <t>the Iraqi Board for Medical Specialties</t>
  </si>
  <si>
    <t>Department</t>
  </si>
  <si>
    <t>Agriculture</t>
  </si>
  <si>
    <t xml:space="preserve">Arabic language </t>
  </si>
  <si>
    <t xml:space="preserve">language </t>
  </si>
  <si>
    <t>literature</t>
  </si>
  <si>
    <t>education</t>
  </si>
  <si>
    <t>History</t>
  </si>
  <si>
    <t xml:space="preserve">Islamic </t>
  </si>
  <si>
    <t xml:space="preserve">Chemistry </t>
  </si>
  <si>
    <t>Biological</t>
  </si>
  <si>
    <t xml:space="preserve">Quran </t>
  </si>
  <si>
    <t>agriculture</t>
  </si>
  <si>
    <t xml:space="preserve">education </t>
  </si>
  <si>
    <t>Sciences</t>
  </si>
  <si>
    <t>history</t>
  </si>
  <si>
    <t>arabic language</t>
  </si>
  <si>
    <t>language</t>
  </si>
  <si>
    <t>total of dep.</t>
  </si>
  <si>
    <t>Microbiology</t>
  </si>
  <si>
    <t xml:space="preserve">zoology </t>
  </si>
  <si>
    <t>biology</t>
  </si>
  <si>
    <t>sciences</t>
  </si>
  <si>
    <t>Education for Human Sciences</t>
  </si>
  <si>
    <t>arabic</t>
  </si>
  <si>
    <t>economy</t>
  </si>
  <si>
    <t>zoology</t>
  </si>
  <si>
    <t>islamic history</t>
  </si>
  <si>
    <t>modern history</t>
  </si>
  <si>
    <t>geography</t>
  </si>
  <si>
    <t>chemistry</t>
  </si>
  <si>
    <t>mathematics</t>
  </si>
  <si>
    <t>siences</t>
  </si>
  <si>
    <t xml:space="preserve">Education for Human Sciences </t>
  </si>
  <si>
    <t>education for siences</t>
  </si>
  <si>
    <t>college of arts</t>
  </si>
  <si>
    <t>law</t>
  </si>
  <si>
    <t>education for sciences</t>
  </si>
  <si>
    <t>physics</t>
  </si>
  <si>
    <t xml:space="preserve">Horticulture </t>
  </si>
  <si>
    <t>Educational and Psychological Sciences</t>
  </si>
  <si>
    <t>arabic literature</t>
  </si>
  <si>
    <t xml:space="preserve">Natural geography
 </t>
  </si>
  <si>
    <t xml:space="preserve">human geography
 </t>
  </si>
  <si>
    <t>Educational Psychology</t>
  </si>
  <si>
    <t xml:space="preserve">Guidance and Counseling
 </t>
  </si>
  <si>
    <t>Methods of Teaching Arabic language</t>
  </si>
  <si>
    <t>Methods of Teaching history</t>
  </si>
  <si>
    <t xml:space="preserve">Microbiology
 </t>
  </si>
  <si>
    <t>botany</t>
  </si>
  <si>
    <t>Psychological counseling and educational guidance</t>
  </si>
  <si>
    <t>medicine</t>
  </si>
  <si>
    <t>engineering</t>
  </si>
  <si>
    <t>surgery</t>
  </si>
  <si>
    <t>science</t>
  </si>
  <si>
    <t>computer science</t>
  </si>
  <si>
    <t>science for girl</t>
  </si>
  <si>
    <t>english language</t>
  </si>
  <si>
    <t>education for science</t>
  </si>
  <si>
    <t>general law</t>
  </si>
  <si>
    <t xml:space="preserve">fine arts </t>
  </si>
  <si>
    <t>computers and mathematics</t>
  </si>
  <si>
    <t>economy and administration/ Ramadi</t>
  </si>
  <si>
    <t>civil engineering</t>
  </si>
  <si>
    <t xml:space="preserve">economy </t>
  </si>
  <si>
    <t>general economy</t>
  </si>
  <si>
    <t>education for girl</t>
  </si>
  <si>
    <t>literatures</t>
  </si>
  <si>
    <t xml:space="preserve">geography </t>
  </si>
  <si>
    <t>computers and science</t>
  </si>
  <si>
    <t>economy and administration</t>
  </si>
  <si>
    <t xml:space="preserve">veterinary medicine
 </t>
  </si>
  <si>
    <t xml:space="preserve">Male </t>
  </si>
  <si>
    <t xml:space="preserve">Female </t>
  </si>
  <si>
    <t xml:space="preserve">Total </t>
  </si>
  <si>
    <t xml:space="preserve">Baghdad </t>
  </si>
  <si>
    <t xml:space="preserve">Al - Mosul </t>
  </si>
  <si>
    <t xml:space="preserve">Al - Basrah </t>
  </si>
  <si>
    <t xml:space="preserve">Al - Kufa </t>
  </si>
  <si>
    <t xml:space="preserve">Tikreet </t>
  </si>
  <si>
    <t xml:space="preserve">Al - Qadisiyah </t>
  </si>
  <si>
    <t>A- Anbar</t>
  </si>
  <si>
    <t xml:space="preserve">Babil </t>
  </si>
  <si>
    <t xml:space="preserve">Diala </t>
  </si>
  <si>
    <t>Kerbela</t>
  </si>
  <si>
    <t>Thi - Qar</t>
  </si>
  <si>
    <t xml:space="preserve">Wasit </t>
  </si>
  <si>
    <t>Kirkuk</t>
  </si>
  <si>
    <t xml:space="preserve">Al - Muthanna </t>
  </si>
  <si>
    <t>Samaraa</t>
  </si>
  <si>
    <t xml:space="preserve">Al - Qasim </t>
  </si>
  <si>
    <t>Iraqi Board For Medicine Specialization</t>
  </si>
  <si>
    <t>Iraqi Commission For Computers and Infornmatics</t>
  </si>
  <si>
    <t>University</t>
  </si>
  <si>
    <t>Specialization</t>
  </si>
  <si>
    <t>College</t>
  </si>
  <si>
    <t>Dentistry</t>
  </si>
  <si>
    <t>Periodontal</t>
  </si>
  <si>
    <t>Teeth treatment</t>
  </si>
  <si>
    <t>Dentist building</t>
  </si>
  <si>
    <t>Laboratory clinical sciences</t>
  </si>
  <si>
    <t>Pharmacy</t>
  </si>
  <si>
    <t xml:space="preserve">pharmaceutic </t>
  </si>
  <si>
    <t>pharmaceutic</t>
  </si>
  <si>
    <t>Clinical Pharmacy</t>
  </si>
  <si>
    <t>Pharmatical chemistry</t>
  </si>
  <si>
    <t>Pharmacology</t>
  </si>
  <si>
    <t>Pharmacognasy</t>
  </si>
  <si>
    <t>Nursing</t>
  </si>
  <si>
    <t>Civil engineering</t>
  </si>
  <si>
    <t>Engineering</t>
  </si>
  <si>
    <t xml:space="preserve">Building and project management engineering </t>
  </si>
  <si>
    <t>Architectural engineering</t>
  </si>
  <si>
    <t>Thermal power</t>
  </si>
  <si>
    <t>Power and mechinery engineering</t>
  </si>
  <si>
    <t>Electrone and comunication engineering</t>
  </si>
  <si>
    <t>Oil engineering</t>
  </si>
  <si>
    <t>Water resources engineering</t>
  </si>
  <si>
    <t>General</t>
  </si>
  <si>
    <t>Mechatronics</t>
  </si>
  <si>
    <t>AL-Khawarizmi Engineering</t>
  </si>
  <si>
    <t>Manufacturing engineering</t>
  </si>
  <si>
    <t>Agricultural guidance</t>
  </si>
  <si>
    <t>Agricultural echonomy</t>
  </si>
  <si>
    <t>horticulture and garden engineering</t>
  </si>
  <si>
    <t>Soil science and water resources</t>
  </si>
  <si>
    <t>Livestock</t>
  </si>
  <si>
    <t>Plant protection</t>
  </si>
  <si>
    <t>Field crops</t>
  </si>
  <si>
    <t>Internal veterinary</t>
  </si>
  <si>
    <t>Veterinary</t>
  </si>
  <si>
    <t>Animal general health</t>
  </si>
  <si>
    <t>Surgery and veterinary obestetrics</t>
  </si>
  <si>
    <t>Parasites</t>
  </si>
  <si>
    <t>veterinary physiology</t>
  </si>
  <si>
    <t>Common diseases</t>
  </si>
  <si>
    <t>Anatomy and histology</t>
  </si>
  <si>
    <t>Poultry diseases</t>
  </si>
  <si>
    <t>Biology</t>
  </si>
  <si>
    <t xml:space="preserve">Biological techniqe </t>
  </si>
  <si>
    <t>Chemistry</t>
  </si>
  <si>
    <t>Physics</t>
  </si>
  <si>
    <t>Maths</t>
  </si>
  <si>
    <t>Geology</t>
  </si>
  <si>
    <t>Astronomy</t>
  </si>
  <si>
    <t>Computer science</t>
  </si>
  <si>
    <t>Statistics</t>
  </si>
  <si>
    <t>Management and economy</t>
  </si>
  <si>
    <t>Processes researches</t>
  </si>
  <si>
    <t>General management</t>
  </si>
  <si>
    <t>Industrial management</t>
  </si>
  <si>
    <t>Accounting</t>
  </si>
  <si>
    <t>Economy</t>
  </si>
  <si>
    <t>Arabic language</t>
  </si>
  <si>
    <t>Education for human sciences/ Ibn Rushd</t>
  </si>
  <si>
    <t>English language</t>
  </si>
  <si>
    <t>Geography</t>
  </si>
  <si>
    <t>Educational and psychological sciences</t>
  </si>
  <si>
    <t>Methods of teaching geography</t>
  </si>
  <si>
    <t>Methods of teaching Holly Quraan and islamic education</t>
  </si>
  <si>
    <t>Education college  for sciences/ Ibn AL-Haithem</t>
  </si>
  <si>
    <t>Education for women</t>
  </si>
  <si>
    <t>Arts</t>
  </si>
  <si>
    <t>Sociology</t>
  </si>
  <si>
    <t>Psycology</t>
  </si>
  <si>
    <t>Phylosophy</t>
  </si>
  <si>
    <t>Archeology</t>
  </si>
  <si>
    <t>Press</t>
  </si>
  <si>
    <t>Media</t>
  </si>
  <si>
    <t>Public relations</t>
  </si>
  <si>
    <t>Law</t>
  </si>
  <si>
    <t>Politics</t>
  </si>
  <si>
    <t>International studies</t>
  </si>
  <si>
    <t>physical education</t>
  </si>
  <si>
    <t>Ceramics</t>
  </si>
  <si>
    <t>Islamic sciences</t>
  </si>
  <si>
    <t>Legislation</t>
  </si>
  <si>
    <t>Religion principals</t>
  </si>
  <si>
    <t xml:space="preserve">Higher institute of urban and regional planning </t>
  </si>
  <si>
    <t>Medical and biological applications</t>
  </si>
  <si>
    <t>Laser Institute for high studies</t>
  </si>
  <si>
    <t xml:space="preserve">Genetic engineering and biological techniques </t>
  </si>
  <si>
    <t>Banking</t>
  </si>
  <si>
    <t>Financial studies</t>
  </si>
  <si>
    <t>Higher institute for accounting and financial studies</t>
  </si>
  <si>
    <t>Taxes</t>
  </si>
  <si>
    <t>Ensurance</t>
  </si>
  <si>
    <t>Legal accounting</t>
  </si>
  <si>
    <t>Accounting studies</t>
  </si>
  <si>
    <t>Administrative costs</t>
  </si>
  <si>
    <t xml:space="preserve">Al - Kindy  Medicine </t>
  </si>
  <si>
    <t xml:space="preserve">Engineering </t>
  </si>
  <si>
    <t xml:space="preserve">Agriculture </t>
  </si>
  <si>
    <t>Education / Ibn Rushd</t>
  </si>
  <si>
    <t>Education / Ibn Al- Haitham</t>
  </si>
  <si>
    <t xml:space="preserve">Fducation for women </t>
  </si>
  <si>
    <t xml:space="preserve">Languages </t>
  </si>
  <si>
    <t xml:space="preserve">Media </t>
  </si>
  <si>
    <t xml:space="preserve">Politics </t>
  </si>
  <si>
    <t>Fine Arts</t>
  </si>
  <si>
    <t xml:space="preserve">Genetic Engineering and biological techniques </t>
  </si>
  <si>
    <t xml:space="preserve">Medicine </t>
  </si>
  <si>
    <t>Society medicine</t>
  </si>
  <si>
    <t>Oral diseases</t>
  </si>
  <si>
    <t xml:space="preserve">Oral diagnosis </t>
  </si>
  <si>
    <t>Kindy medicine</t>
  </si>
  <si>
    <t>Orthodontics</t>
  </si>
  <si>
    <t>Child preventive dendistry</t>
  </si>
  <si>
    <t>Sciences for women</t>
  </si>
  <si>
    <t>Artificial parts</t>
  </si>
  <si>
    <t>Gum disease</t>
  </si>
  <si>
    <t>Laboratory clinical tests</t>
  </si>
  <si>
    <t xml:space="preserve">Civil engineering </t>
  </si>
  <si>
    <t>Mechanic engineering</t>
  </si>
  <si>
    <t>Soil</t>
  </si>
  <si>
    <t xml:space="preserve">Manufacturing </t>
  </si>
  <si>
    <t>Applied mechanics</t>
  </si>
  <si>
    <t xml:space="preserve">General </t>
  </si>
  <si>
    <t xml:space="preserve">Survey engineering </t>
  </si>
  <si>
    <t>Environment engineering</t>
  </si>
  <si>
    <t xml:space="preserve">Electronic &amp; communication engineering </t>
  </si>
  <si>
    <t>Electronic</t>
  </si>
  <si>
    <t>Agricultural machinery</t>
  </si>
  <si>
    <t xml:space="preserve">Science for woman </t>
  </si>
  <si>
    <t xml:space="preserve">Business management </t>
  </si>
  <si>
    <t xml:space="preserve">Education &amp; Psychology </t>
  </si>
  <si>
    <t>Quran Sciences</t>
  </si>
  <si>
    <t>Education and Psycology</t>
  </si>
  <si>
    <t>Kindergarten</t>
  </si>
  <si>
    <t>Social service</t>
  </si>
  <si>
    <t>Languages</t>
  </si>
  <si>
    <t>Broadcast &amp; TV</t>
  </si>
  <si>
    <t>Political Thinking</t>
  </si>
  <si>
    <t xml:space="preserve">Political systems </t>
  </si>
  <si>
    <t>Plastic arts</t>
  </si>
  <si>
    <t>Colleges total</t>
  </si>
  <si>
    <t>ngineering and industrial applications</t>
  </si>
  <si>
    <t>Lazer in medicine</t>
  </si>
  <si>
    <t>Education</t>
  </si>
  <si>
    <t>Elementary education</t>
  </si>
  <si>
    <t>Medicine</t>
  </si>
  <si>
    <t>Management &amp; Economy</t>
  </si>
  <si>
    <t>Political Science</t>
  </si>
  <si>
    <t>Science</t>
  </si>
  <si>
    <t>Bio-chemistry</t>
  </si>
  <si>
    <t>Community medicine</t>
  </si>
  <si>
    <t>Clinical bio-chemistry</t>
  </si>
  <si>
    <t>immunology</t>
  </si>
  <si>
    <t>Surgery and Pyrrohea</t>
  </si>
  <si>
    <t>Construction engineering</t>
  </si>
  <si>
    <t>Water resources</t>
  </si>
  <si>
    <t>Michanical engineering</t>
  </si>
  <si>
    <t>power &amp;energy</t>
  </si>
  <si>
    <t>applied mechanics</t>
  </si>
  <si>
    <t>Electrical engineering</t>
  </si>
  <si>
    <t>Materials engineering</t>
  </si>
  <si>
    <t>Electronics &amp; communication</t>
  </si>
  <si>
    <t>zology</t>
  </si>
  <si>
    <t>Business management</t>
  </si>
  <si>
    <t>Tourism &amp; hotels management</t>
  </si>
  <si>
    <t>Arabic literature</t>
  </si>
  <si>
    <t>Islamic history</t>
  </si>
  <si>
    <t>Modren history</t>
  </si>
  <si>
    <t>Educational psychology</t>
  </si>
  <si>
    <t>Methods of teaching Arabic language</t>
  </si>
  <si>
    <t xml:space="preserve">Psychological guidance and educational orientation </t>
  </si>
  <si>
    <t>Basic education</t>
  </si>
  <si>
    <t>Art education</t>
  </si>
  <si>
    <t>Psychology</t>
  </si>
  <si>
    <t>Libraries and information</t>
  </si>
  <si>
    <t>Translation</t>
  </si>
  <si>
    <t>General Psychology</t>
  </si>
  <si>
    <t xml:space="preserve">General law </t>
  </si>
  <si>
    <t>International relations</t>
  </si>
  <si>
    <t>Political and general system</t>
  </si>
  <si>
    <t>Building and construction engineering</t>
  </si>
  <si>
    <t>Machinery and equipment engineering</t>
  </si>
  <si>
    <t>Control and system engineering</t>
  </si>
  <si>
    <t xml:space="preserve">Laser and optical electronics engineering </t>
  </si>
  <si>
    <t>Chemical engineering</t>
  </si>
  <si>
    <t>Material engineering</t>
  </si>
  <si>
    <t>Production and mineral engineering</t>
  </si>
  <si>
    <t>Total engineering departments</t>
  </si>
  <si>
    <t>Applied sciences</t>
  </si>
  <si>
    <t>Architecture engineering</t>
  </si>
  <si>
    <t>Urban design engineering</t>
  </si>
  <si>
    <t>Architecture design engineering</t>
  </si>
  <si>
    <t>Cooling and freezing</t>
  </si>
  <si>
    <t xml:space="preserve">                       Machinery and equipment engineering                                                    </t>
  </si>
  <si>
    <t>Practical mechanics</t>
  </si>
  <si>
    <t xml:space="preserve">Thermal </t>
  </si>
  <si>
    <t xml:space="preserve">Electronic </t>
  </si>
  <si>
    <t>Communication engineering</t>
  </si>
  <si>
    <t>Electrical power engineering</t>
  </si>
  <si>
    <t>Control &amp; systems engineering</t>
  </si>
  <si>
    <t>Micatrotics</t>
  </si>
  <si>
    <t>Lazer</t>
  </si>
  <si>
    <t>Electronics</t>
  </si>
  <si>
    <t>Chemical Engineering</t>
  </si>
  <si>
    <t xml:space="preserve">Petrole &amp; gas refining </t>
  </si>
  <si>
    <t>Industrial units engineering</t>
  </si>
  <si>
    <t>Materials</t>
  </si>
  <si>
    <t>Mineral and production engineering</t>
  </si>
  <si>
    <t>Production engineering</t>
  </si>
  <si>
    <t>Mineral engineering</t>
  </si>
  <si>
    <t>Industrial engineering</t>
  </si>
  <si>
    <t xml:space="preserve">Applied sciences </t>
  </si>
  <si>
    <t>Laser physics</t>
  </si>
  <si>
    <t>Total scientific departments</t>
  </si>
  <si>
    <t>Information and communication engineering</t>
  </si>
  <si>
    <t>Political sciences</t>
  </si>
  <si>
    <t>Fetus researches and infertility treatment institute</t>
  </si>
  <si>
    <t>Anatomy and Histology</t>
  </si>
  <si>
    <t>Biochemistry</t>
  </si>
  <si>
    <t>Anatomy</t>
  </si>
  <si>
    <t>Clinical biochemistry</t>
  </si>
  <si>
    <t>Disease science</t>
  </si>
  <si>
    <t>Hemathology</t>
  </si>
  <si>
    <t>Histopathology</t>
  </si>
  <si>
    <t>Sytology</t>
  </si>
  <si>
    <t xml:space="preserve">Michanical engineering </t>
  </si>
  <si>
    <t xml:space="preserve">Electronics and communication </t>
  </si>
  <si>
    <t>Medical apparatus engineering</t>
  </si>
  <si>
    <t>Computer engineering</t>
  </si>
  <si>
    <t>Lazer and visual electronics</t>
  </si>
  <si>
    <t>Information engineering</t>
  </si>
  <si>
    <t>Information &amp;communication engineering</t>
  </si>
  <si>
    <t>Information &amp; communication</t>
  </si>
  <si>
    <t>Networks &amp; international network techniques</t>
  </si>
  <si>
    <t>Bio-techniques</t>
  </si>
  <si>
    <t>Computer</t>
  </si>
  <si>
    <t xml:space="preserve">Law </t>
  </si>
  <si>
    <t>General law</t>
  </si>
  <si>
    <t>Strategy</t>
  </si>
  <si>
    <t>International economic relations</t>
  </si>
  <si>
    <t>International policies</t>
  </si>
  <si>
    <t>Political systems &amp; general policies</t>
  </si>
  <si>
    <t>Fetus researches, infertility treatment and techniques</t>
  </si>
  <si>
    <t>Clinical reproduction phisiology</t>
  </si>
  <si>
    <t>Reproduction assisstance techniques</t>
  </si>
  <si>
    <t>Applied fetus science</t>
  </si>
  <si>
    <t>Islamic law</t>
  </si>
  <si>
    <t>Philology</t>
  </si>
  <si>
    <t>Islamic economy</t>
  </si>
  <si>
    <t>Comparative philology</t>
  </si>
  <si>
    <t>Philology principiles</t>
  </si>
  <si>
    <t>Aqeeda</t>
  </si>
  <si>
    <t>Religions</t>
  </si>
  <si>
    <t>Invocation</t>
  </si>
  <si>
    <t>Hadith science</t>
  </si>
  <si>
    <t>Hadith</t>
  </si>
  <si>
    <t>Agriculute &amp; forestry</t>
  </si>
  <si>
    <t>Veterinery</t>
  </si>
  <si>
    <t>Computer &amp; Maths</t>
  </si>
  <si>
    <t xml:space="preserve">Education </t>
  </si>
  <si>
    <t>Basic Educastion</t>
  </si>
  <si>
    <t>Sport</t>
  </si>
  <si>
    <t>Diseases</t>
  </si>
  <si>
    <t>teeth building</t>
  </si>
  <si>
    <t>Teeth rays</t>
  </si>
  <si>
    <t xml:space="preserve">Coolege total </t>
  </si>
  <si>
    <t>Mechanical  engineering</t>
  </si>
  <si>
    <t>Dam engineering &amp; water resources</t>
  </si>
  <si>
    <t>Agricultural economy</t>
  </si>
  <si>
    <t>Horticulture</t>
  </si>
  <si>
    <t>Agriculture anf Forestry</t>
  </si>
  <si>
    <t>Soil &amp; water resources</t>
  </si>
  <si>
    <t>Food sciences</t>
  </si>
  <si>
    <t>Food science</t>
  </si>
  <si>
    <t>field crops</t>
  </si>
  <si>
    <t>Forestry</t>
  </si>
  <si>
    <t>Veterinary Microbiology</t>
  </si>
  <si>
    <t>Veterinary parasites</t>
  </si>
  <si>
    <t>Veterinary medicine</t>
  </si>
  <si>
    <t>Veterinary phisiology</t>
  </si>
  <si>
    <t>Veterinary drugs</t>
  </si>
  <si>
    <t>poultry  diseases</t>
  </si>
  <si>
    <t>Organic</t>
  </si>
  <si>
    <t>Non-organic</t>
  </si>
  <si>
    <t>Analytical</t>
  </si>
  <si>
    <t>Industrial</t>
  </si>
  <si>
    <t>Structural</t>
  </si>
  <si>
    <t>Sedimentary</t>
  </si>
  <si>
    <t>Geo-chemistry</t>
  </si>
  <si>
    <t>Geo-physics</t>
  </si>
  <si>
    <t>Palaeonotology</t>
  </si>
  <si>
    <t>Math</t>
  </si>
  <si>
    <t xml:space="preserve">Computational math </t>
  </si>
  <si>
    <t>Statistics &amp; informatics</t>
  </si>
  <si>
    <t>Software engineering</t>
  </si>
  <si>
    <t>Education / science</t>
  </si>
  <si>
    <t>management &amp; Economy</t>
  </si>
  <si>
    <t>Administrative information systems</t>
  </si>
  <si>
    <t>Bank &amp; finantial sciences</t>
  </si>
  <si>
    <t xml:space="preserve">Arabic literature </t>
  </si>
  <si>
    <t>Human geography</t>
  </si>
  <si>
    <t>Quran teaching methods</t>
  </si>
  <si>
    <t>English  language</t>
  </si>
  <si>
    <t>French language</t>
  </si>
  <si>
    <t xml:space="preserve"> Old Archeology</t>
  </si>
  <si>
    <t>General international law</t>
  </si>
  <si>
    <t>Criminal law</t>
  </si>
  <si>
    <t>Administrative law</t>
  </si>
  <si>
    <t>Special law</t>
  </si>
  <si>
    <t>Evidence law</t>
  </si>
  <si>
    <t>Civil law</t>
  </si>
  <si>
    <t>Cmmercial law</t>
  </si>
  <si>
    <t>Personal status law</t>
  </si>
  <si>
    <t>Computer &amp; maths</t>
  </si>
  <si>
    <t>Parasitology</t>
  </si>
  <si>
    <t>Micropology</t>
  </si>
  <si>
    <t>Buisiness management</t>
  </si>
  <si>
    <t>micropology</t>
  </si>
  <si>
    <t>Islamic Sciences</t>
  </si>
  <si>
    <t>Law &amp; politics</t>
  </si>
  <si>
    <t>Islamic sciences/Ramadi</t>
  </si>
  <si>
    <t>Education / sciences</t>
  </si>
  <si>
    <t>sport</t>
  </si>
  <si>
    <t>General finance</t>
  </si>
  <si>
    <t>Viternary</t>
  </si>
  <si>
    <t>fish &amp; sea wealth</t>
  </si>
  <si>
    <t>Bone surgery</t>
  </si>
  <si>
    <t>Maxillofacial surgery</t>
  </si>
  <si>
    <t>Oral surgery</t>
  </si>
  <si>
    <t>Medicine Micropology</t>
  </si>
  <si>
    <t>Mechanical engineering</t>
  </si>
  <si>
    <t>Thermal</t>
  </si>
  <si>
    <t>Surgery</t>
  </si>
  <si>
    <t>Control &amp; computers</t>
  </si>
  <si>
    <t>Physiology</t>
  </si>
  <si>
    <t>Physiology and fetus</t>
  </si>
  <si>
    <t>Community medicine physiology</t>
  </si>
  <si>
    <t>viternary internal medicine</t>
  </si>
  <si>
    <t xml:space="preserve"> internal medicine viternary </t>
  </si>
  <si>
    <t>Viternary physiology</t>
  </si>
  <si>
    <t>tissues &amp;anatomy</t>
  </si>
  <si>
    <t xml:space="preserve">Educational &amp;Psychological </t>
  </si>
  <si>
    <t>Education / Women</t>
  </si>
  <si>
    <t>Information &amp; library</t>
  </si>
  <si>
    <t>Special</t>
  </si>
  <si>
    <t>Fine arts</t>
  </si>
  <si>
    <t>Painting</t>
  </si>
  <si>
    <t>Graving</t>
  </si>
  <si>
    <t>Theatre arts</t>
  </si>
  <si>
    <t xml:space="preserve"> sciencesEducation / Social </t>
  </si>
  <si>
    <t>Literature &amp; theatre criticism</t>
  </si>
  <si>
    <t>Education / social sciences</t>
  </si>
  <si>
    <t xml:space="preserve">Education for women </t>
  </si>
  <si>
    <t>Internal medicine</t>
  </si>
  <si>
    <t>General surgery</t>
  </si>
  <si>
    <t xml:space="preserve">Rays </t>
  </si>
  <si>
    <t>Eye surgery</t>
  </si>
  <si>
    <t>Gynecology &amp; obstetrics</t>
  </si>
  <si>
    <t>Hospitals</t>
  </si>
  <si>
    <t>Hydrolic establishments</t>
  </si>
  <si>
    <t>Pathology</t>
  </si>
  <si>
    <t>Arabic</t>
  </si>
  <si>
    <t xml:space="preserve">History </t>
  </si>
  <si>
    <t>Philosophy</t>
  </si>
  <si>
    <t>Nature</t>
  </si>
  <si>
    <t>Islamic &amp; modren</t>
  </si>
  <si>
    <t>Linguistics &amp; literature</t>
  </si>
  <si>
    <t>Quran &amp; Hadith</t>
  </si>
  <si>
    <t>Education / Sciences</t>
  </si>
  <si>
    <t>Applied</t>
  </si>
  <si>
    <t>Economy &amp; agricultural guide</t>
  </si>
  <si>
    <t>Botany</t>
  </si>
  <si>
    <t>Industrial chemistry</t>
  </si>
  <si>
    <t>Geogology</t>
  </si>
  <si>
    <t>Education / Social sciences</t>
  </si>
  <si>
    <t xml:space="preserve">Arabic </t>
  </si>
  <si>
    <t xml:space="preserve">English </t>
  </si>
  <si>
    <t>English</t>
  </si>
  <si>
    <t>Education &amp; Psychology</t>
  </si>
  <si>
    <t>جامعة تكنولوجيا المعلومات والاتصالات</t>
  </si>
  <si>
    <t>الجامعة التقنية في المنطقة الشمالية</t>
  </si>
  <si>
    <t>الجامعة التقنية في المنطقة الوسطى</t>
  </si>
  <si>
    <t>جامعة الفرات الاوسط التقنية</t>
  </si>
  <si>
    <t xml:space="preserve">المجموع  </t>
  </si>
  <si>
    <t>دكتوراه</t>
  </si>
  <si>
    <t>High Diploma</t>
  </si>
  <si>
    <t>Doctorate</t>
  </si>
  <si>
    <t>Universities</t>
  </si>
  <si>
    <t xml:space="preserve"> Medicine </t>
  </si>
  <si>
    <t>ذ</t>
  </si>
  <si>
    <t>ا</t>
  </si>
  <si>
    <t>مج</t>
  </si>
  <si>
    <t>M</t>
  </si>
  <si>
    <t>F</t>
  </si>
  <si>
    <t>T</t>
  </si>
  <si>
    <t xml:space="preserve"> physical education for women      </t>
  </si>
  <si>
    <t xml:space="preserve">الطب الباطني </t>
  </si>
  <si>
    <t>ايكو</t>
  </si>
  <si>
    <t>صدرية</t>
  </si>
  <si>
    <t>مفاصل</t>
  </si>
  <si>
    <t>الاشعة التشخيصية</t>
  </si>
  <si>
    <t>الفيزيولوجي</t>
  </si>
  <si>
    <t>علم الامراض(الباثولوجي)</t>
  </si>
  <si>
    <t>طب عدلي</t>
  </si>
  <si>
    <t>وبائيات حقلية</t>
  </si>
  <si>
    <t>وقائي</t>
  </si>
  <si>
    <t>اطفال</t>
  </si>
  <si>
    <t>امراض وجراحة ماحول الاسنان</t>
  </si>
  <si>
    <t>جراحة الفم والوجه والفكين</t>
  </si>
  <si>
    <t>تمريض البالغين</t>
  </si>
  <si>
    <t>صحة الام والطفل</t>
  </si>
  <si>
    <t>تمريض الاطفال</t>
  </si>
  <si>
    <t>تمريض الصحة النفسية والعقلية</t>
  </si>
  <si>
    <t>تمريض صحة المجتمع</t>
  </si>
  <si>
    <t>هندسة المواد الانشائية</t>
  </si>
  <si>
    <t>هندسة السيطرة والحاسوب</t>
  </si>
  <si>
    <t>هندسة الطاقة</t>
  </si>
  <si>
    <t>هندسة الحاسبات</t>
  </si>
  <si>
    <t>علم الحيوان</t>
  </si>
  <si>
    <t>علم النبات</t>
  </si>
  <si>
    <t>فيزياوية</t>
  </si>
  <si>
    <t>التطبيقية</t>
  </si>
  <si>
    <t>صرفة</t>
  </si>
  <si>
    <t>فلك وفضاء</t>
  </si>
  <si>
    <t>الاحصاء التطبيقي</t>
  </si>
  <si>
    <t>الادارة المحلية</t>
  </si>
  <si>
    <t>تمريض</t>
  </si>
  <si>
    <t>تخطيط استراتيجي</t>
  </si>
  <si>
    <t>الادب الانكليزي</t>
  </si>
  <si>
    <t>التاريخ القديم</t>
  </si>
  <si>
    <t>طرائق تدريس التاريخ</t>
  </si>
  <si>
    <t>مناهج وطرائق التدريس</t>
  </si>
  <si>
    <t>علم نفس النمو</t>
  </si>
  <si>
    <t xml:space="preserve">التربية للعلوم الصرفة /ابن الهيثم </t>
  </si>
  <si>
    <t>اللغة الفارسية</t>
  </si>
  <si>
    <t>القانون الدولي</t>
  </si>
  <si>
    <t>التربية البدنية وعلوم الرياضة</t>
  </si>
  <si>
    <t>التربية البدنية وعلوم الرياضة للبنات</t>
  </si>
  <si>
    <t>المسرح</t>
  </si>
  <si>
    <t>هندسة العمارة</t>
  </si>
  <si>
    <t>هندسة الحاسوب وتكنولوجيا المعلومات</t>
  </si>
  <si>
    <t xml:space="preserve">هندسة الكهروميكانيكية </t>
  </si>
  <si>
    <t>ادارة المشاريع</t>
  </si>
  <si>
    <t>هندسة الطرق ونقل</t>
  </si>
  <si>
    <t>تقييم الاثر البيئي</t>
  </si>
  <si>
    <t>هندسة الجيوماتك</t>
  </si>
  <si>
    <t>نظم المعلومات الجغرافية</t>
  </si>
  <si>
    <t>فلسفة هندسة معمارية</t>
  </si>
  <si>
    <t xml:space="preserve">هندسة السيطرة </t>
  </si>
  <si>
    <t>هندسة الميكاترونكس</t>
  </si>
  <si>
    <t>هندسة الحاسوب</t>
  </si>
  <si>
    <t>الكترونيات بصرية</t>
  </si>
  <si>
    <t>هندسة الاستخلاص</t>
  </si>
  <si>
    <t xml:space="preserve">الهندسة الكهروميكانيكية </t>
  </si>
  <si>
    <t>هندسة النظم الكهروميكانيكية</t>
  </si>
  <si>
    <t>نظم ومعلومات</t>
  </si>
  <si>
    <t>نظم</t>
  </si>
  <si>
    <t>برامجيات</t>
  </si>
  <si>
    <t>الفيزياء التطبيقية</t>
  </si>
  <si>
    <t>التقنيات الكيميائية الاحيائية</t>
  </si>
  <si>
    <t>طب سكري</t>
  </si>
  <si>
    <t>الانشاءات</t>
  </si>
  <si>
    <t>المائيات</t>
  </si>
  <si>
    <t>المالية والمصرفية</t>
  </si>
  <si>
    <t>ارشاد نفسي</t>
  </si>
  <si>
    <t>التاريخ الحديث واسلامي</t>
  </si>
  <si>
    <t>الجغرافية بشرية وطبيعية</t>
  </si>
  <si>
    <t>الجنائي</t>
  </si>
  <si>
    <t>الدستوري</t>
  </si>
  <si>
    <t>الدولي العام</t>
  </si>
  <si>
    <t>التجاري</t>
  </si>
  <si>
    <t>المدني</t>
  </si>
  <si>
    <t>اخراج</t>
  </si>
  <si>
    <t>تمثيل</t>
  </si>
  <si>
    <t xml:space="preserve">Acting </t>
  </si>
  <si>
    <t>direction</t>
  </si>
  <si>
    <t>الآداب</t>
  </si>
  <si>
    <t>نسائية وتوليد</t>
  </si>
  <si>
    <t>تابع جدول  ( 73 )</t>
  </si>
  <si>
    <t>التحليلات المرضية</t>
  </si>
  <si>
    <t>الفسلجة الحيوانية</t>
  </si>
  <si>
    <t>الانسجة والاجنة</t>
  </si>
  <si>
    <t>الفطريات</t>
  </si>
  <si>
    <t>الطفيليات</t>
  </si>
  <si>
    <t>بيئة وتلوث</t>
  </si>
  <si>
    <t>الكيمياء التحليلية</t>
  </si>
  <si>
    <t>علوم الارض التطبيقية</t>
  </si>
  <si>
    <t>محاسبة</t>
  </si>
  <si>
    <t>الادارة الاستراتيجة</t>
  </si>
  <si>
    <t>ط ت اللغة الانكليزي</t>
  </si>
  <si>
    <t>اللغة</t>
  </si>
  <si>
    <t xml:space="preserve">الادب </t>
  </si>
  <si>
    <t>النظم</t>
  </si>
  <si>
    <t>الادارة والاقتصاد الرمادي</t>
  </si>
  <si>
    <t>فيزياء</t>
  </si>
  <si>
    <t>علوم الحاسوب وتكنولوجيا المعلومات</t>
  </si>
  <si>
    <t xml:space="preserve">الاقتصاد </t>
  </si>
  <si>
    <t>الاقتصاد العام</t>
  </si>
  <si>
    <t xml:space="preserve">الطب البيطري </t>
  </si>
  <si>
    <t>التربية  للعلوم الانسانية</t>
  </si>
  <si>
    <t>جغرافية</t>
  </si>
  <si>
    <t>القانون والعلوم السياسية</t>
  </si>
  <si>
    <t>العلوم الاسلامية - رمادي</t>
  </si>
  <si>
    <t xml:space="preserve"> Surgery</t>
  </si>
  <si>
    <t>الفيزياء الصلبة</t>
  </si>
  <si>
    <t>الارشاد النفسي</t>
  </si>
  <si>
    <t>علم الاحياء المجهرية</t>
  </si>
  <si>
    <t>علوم الحيوان</t>
  </si>
  <si>
    <t>طرق تدريس اللغة العربية</t>
  </si>
  <si>
    <t>اللغة والنحو</t>
  </si>
  <si>
    <t>الحاسوب</t>
  </si>
  <si>
    <t>computer</t>
  </si>
  <si>
    <t>Law and Political sciences</t>
  </si>
  <si>
    <t xml:space="preserve">المجموع </t>
  </si>
  <si>
    <t xml:space="preserve">معهد المعلوماتية للدراسات العليا </t>
  </si>
  <si>
    <t>جدول (93)</t>
  </si>
  <si>
    <t>معهد المعلوماتية للدراسات العليا</t>
  </si>
  <si>
    <t>هندسة البرامجيات</t>
  </si>
  <si>
    <t>التقنيةالهندسية/ بغداد</t>
  </si>
  <si>
    <t>التقنية الطبية والصحية</t>
  </si>
  <si>
    <t>التقنيات الكهربائية والالكترونية</t>
  </si>
  <si>
    <t xml:space="preserve">التقنية الادارية بغداد                   </t>
  </si>
  <si>
    <t>الكليات</t>
  </si>
  <si>
    <t>Colleges</t>
  </si>
  <si>
    <t>التقنية الهندسية/ بغداد</t>
  </si>
  <si>
    <t>هندسة تقنيات المواد</t>
  </si>
  <si>
    <t xml:space="preserve">هندسة تقنيات التبريد والتكييف </t>
  </si>
  <si>
    <t>هندسة الحراريات</t>
  </si>
  <si>
    <t>هندسة القوالب والعدد</t>
  </si>
  <si>
    <t>اللحام</t>
  </si>
  <si>
    <t xml:space="preserve">صحة المجتمع </t>
  </si>
  <si>
    <t xml:space="preserve">هندسة القدرة الكهربائية </t>
  </si>
  <si>
    <t xml:space="preserve">تقنيات هندسة القدرة الكهربائية </t>
  </si>
  <si>
    <t>تقنيات هندسة الحاسوب</t>
  </si>
  <si>
    <t>تقنيات ادارة الجودة الشاملة</t>
  </si>
  <si>
    <t>التقنيات المالية والمصرفية</t>
  </si>
  <si>
    <t>تقنيات المعلوماتية الادارية</t>
  </si>
  <si>
    <t>التقنية المسيب</t>
  </si>
  <si>
    <t>التقنية الادارية /الكوفة</t>
  </si>
  <si>
    <t>الانتاج النباتي</t>
  </si>
  <si>
    <t>مقاومة احيائية</t>
  </si>
  <si>
    <t>الانتاج الحيواني</t>
  </si>
  <si>
    <t>اكثار وتحسين الحيوان</t>
  </si>
  <si>
    <t>التقنيات المالية والمحاسبية</t>
  </si>
  <si>
    <t>محاسبة حكومية</t>
  </si>
  <si>
    <t>التقنية الموصل</t>
  </si>
  <si>
    <t>هندسة تقنيات البناء والانشاءات</t>
  </si>
  <si>
    <t>هندسة تقنيات الحاسوب</t>
  </si>
  <si>
    <t>الجامعة/الكلية</t>
  </si>
  <si>
    <t>مجموع الدراسات الصباحية</t>
  </si>
  <si>
    <t>مجموع الدراسات المسائية</t>
  </si>
  <si>
    <t>القادسية</t>
  </si>
  <si>
    <t xml:space="preserve"> النهرين</t>
  </si>
  <si>
    <t>ميسان</t>
  </si>
  <si>
    <t>سومر</t>
  </si>
  <si>
    <t>نينوى</t>
  </si>
  <si>
    <t>الحمدانية</t>
  </si>
  <si>
    <t>الفلوجه</t>
  </si>
  <si>
    <t>الجامعة التقنية في  المنطقة الشمالية</t>
  </si>
  <si>
    <t>الجامعة التقنية في  منطقة الفرات الاوسط</t>
  </si>
  <si>
    <t>الجامعة التقنية في  المنطقة الجنوبية</t>
  </si>
  <si>
    <t>الكليات الاهلية</t>
  </si>
  <si>
    <t>مجموع الجامعات الحكومية</t>
  </si>
  <si>
    <t>كليات</t>
  </si>
  <si>
    <t>معاهد</t>
  </si>
  <si>
    <t>مجموع الكليات التقنية</t>
  </si>
  <si>
    <t>مجموع المعاهد التقنية</t>
  </si>
  <si>
    <t>المجلس العراقي لعلم الامراض</t>
  </si>
  <si>
    <t>النسيج المرضي</t>
  </si>
  <si>
    <t>امراض الدم</t>
  </si>
  <si>
    <t>كيمياء مرضية</t>
  </si>
  <si>
    <t>المجلس العراقي للجراحة البولية</t>
  </si>
  <si>
    <t>المجلس العراقي لجراحة الجهازالهضمي</t>
  </si>
  <si>
    <t>امراض الجهاز الهضمي</t>
  </si>
  <si>
    <t>المجلس العراقي للطب الباطني</t>
  </si>
  <si>
    <t>المجلس العراقي لامراض القلب</t>
  </si>
  <si>
    <t>امراض الدم السريري بالغين/مسار واحد</t>
  </si>
  <si>
    <t>امراض الغدد الصماء والسكري للاطفال</t>
  </si>
  <si>
    <t>المجلس العراقي للامراض الجلدية والزهرية</t>
  </si>
  <si>
    <t>الامراض الجلدية والزهرية</t>
  </si>
  <si>
    <t>المجلس العراقي لطب الاطفال</t>
  </si>
  <si>
    <t>المجلس العراقي لطب الاسرة والمجتمع</t>
  </si>
  <si>
    <t>طب الاسرة</t>
  </si>
  <si>
    <t>المجلس العراقي لطب وجراحة العيون</t>
  </si>
  <si>
    <t>طب وجراحة العيون</t>
  </si>
  <si>
    <t xml:space="preserve">المجلس العراقي لطب الجملة العصبية </t>
  </si>
  <si>
    <t>طب الجملة العصبية</t>
  </si>
  <si>
    <t>المجلس العراقي للطب النفسي</t>
  </si>
  <si>
    <t>الطب النفسي</t>
  </si>
  <si>
    <t>المجلس العراقي للجراحة العامة</t>
  </si>
  <si>
    <t>طب الاورام</t>
  </si>
  <si>
    <t>المجلس العراقي لجراحة الانف والاذن والحنجرة</t>
  </si>
  <si>
    <t>جراحةالانف والاذن والحنجرة</t>
  </si>
  <si>
    <t>المجلس العراقي لجراحة الوجه والفكين</t>
  </si>
  <si>
    <t>المجلس العراقي لجراحة العظام والكسور</t>
  </si>
  <si>
    <t xml:space="preserve">المجلس العراقي للجراحة التقويمية                </t>
  </si>
  <si>
    <t>الجراحة التقويمية</t>
  </si>
  <si>
    <t>الجراحة البولية</t>
  </si>
  <si>
    <t>جراحة الجملة العصبية</t>
  </si>
  <si>
    <t>جراحة الجهاز الهضمي</t>
  </si>
  <si>
    <t>المجلس العراقي لجراحة الاطفال</t>
  </si>
  <si>
    <t>جراحة الاطفال</t>
  </si>
  <si>
    <t>المجلس العراقي لجراحة الصدر والقلب والاوعية</t>
  </si>
  <si>
    <t>جراحة الصدر والقلب والاوعية الدموية</t>
  </si>
  <si>
    <t>المجلس العراقي للنسائية والتوليد</t>
  </si>
  <si>
    <t>المجلس العراقي للاشعة التشخيصية</t>
  </si>
  <si>
    <t>المجلس العراقي للتخدير</t>
  </si>
  <si>
    <t>التخديروالعناية المركزة</t>
  </si>
  <si>
    <t>صيدلة سرير ية</t>
  </si>
  <si>
    <t>عوق عصبي اطفال</t>
  </si>
  <si>
    <t>الفسلجه العصبيه</t>
  </si>
  <si>
    <t>تابع جدول (99)</t>
  </si>
  <si>
    <t>مجموع المجلس</t>
  </si>
  <si>
    <t xml:space="preserve"> </t>
  </si>
  <si>
    <t>middle technical university</t>
  </si>
  <si>
    <t xml:space="preserve"> Al-Furat Al-Awsat technical university</t>
  </si>
  <si>
    <t>North technical university</t>
  </si>
  <si>
    <t xml:space="preserve">القســم الثاني </t>
  </si>
  <si>
    <t xml:space="preserve">الدراســات العليا </t>
  </si>
  <si>
    <t xml:space="preserve">الجــداول التجميعيـة </t>
  </si>
  <si>
    <t xml:space="preserve">جامعـــة بغـــداد </t>
  </si>
  <si>
    <t xml:space="preserve">الجامعـــة التكنولوجيـــة  </t>
  </si>
  <si>
    <t xml:space="preserve">جامعـــة النهـــــرين   </t>
  </si>
  <si>
    <t xml:space="preserve">جامعـــة تكريـــت  </t>
  </si>
  <si>
    <t xml:space="preserve">جامعـــة الانبـــار  </t>
  </si>
  <si>
    <t xml:space="preserve">جامعـــة ديالــــى  </t>
  </si>
  <si>
    <t xml:space="preserve">جامعـــة ذي قــــــار   </t>
  </si>
  <si>
    <t xml:space="preserve">جامعـــة سامـــــراء   </t>
  </si>
  <si>
    <t xml:space="preserve">المجلس العراقي للاختصاصات الطبية   </t>
  </si>
  <si>
    <t>Touris scence</t>
  </si>
  <si>
    <t>العلوم السياحية</t>
  </si>
  <si>
    <t xml:space="preserve"> M</t>
  </si>
  <si>
    <t>فسلجه</t>
  </si>
  <si>
    <t xml:space="preserve"> فسلجة </t>
  </si>
  <si>
    <t>هندسة البيئة</t>
  </si>
  <si>
    <t>الارشاد التربوي</t>
  </si>
  <si>
    <t>arts</t>
  </si>
  <si>
    <t>اللغه الفرنسية</t>
  </si>
  <si>
    <t>farancy language</t>
  </si>
  <si>
    <t>الانثروبولوجيا التطبيقية</t>
  </si>
  <si>
    <t>العلاقات الدولية والسياسات الخارجية</t>
  </si>
  <si>
    <t xml:space="preserve">دبلوم عالي  </t>
  </si>
  <si>
    <t xml:space="preserve">ماجستير  </t>
  </si>
  <si>
    <t xml:space="preserve">دكتوراه </t>
  </si>
  <si>
    <t xml:space="preserve"> Doctorate</t>
  </si>
  <si>
    <t xml:space="preserve">مجموع   </t>
  </si>
  <si>
    <t xml:space="preserve"> total </t>
  </si>
  <si>
    <t xml:space="preserve">دبلوم عالي </t>
  </si>
  <si>
    <t xml:space="preserve">ماجستير </t>
  </si>
  <si>
    <t xml:space="preserve">دكتوراه  </t>
  </si>
  <si>
    <t xml:space="preserve">مجموع </t>
  </si>
  <si>
    <t xml:space="preserve"> Master</t>
  </si>
  <si>
    <t xml:space="preserve">   total </t>
  </si>
  <si>
    <t xml:space="preserve"> literature</t>
  </si>
  <si>
    <t>طرائق تدريس</t>
  </si>
  <si>
    <t>Methods of teaching</t>
  </si>
  <si>
    <t>التخطيط الاستراتيجي</t>
  </si>
  <si>
    <t>الفقة</t>
  </si>
  <si>
    <t>القانون الدستوري</t>
  </si>
  <si>
    <t>veterinary medicine</t>
  </si>
  <si>
    <t xml:space="preserve">العلوم التربوية والنفسية </t>
  </si>
  <si>
    <t>تكنولوجيا المعلومات</t>
  </si>
  <si>
    <t>فسلجة طبية</t>
  </si>
  <si>
    <t>حراريات (القدرة)</t>
  </si>
  <si>
    <t>الكهروكيمياوي</t>
  </si>
  <si>
    <t>هندسة المواد المعدنيه</t>
  </si>
  <si>
    <t>المعادن</t>
  </si>
  <si>
    <t>هندسة المواداللامعدنية</t>
  </si>
  <si>
    <t>اللدائن (بوليمر)</t>
  </si>
  <si>
    <t>السيراميك</t>
  </si>
  <si>
    <t>البرامجيات</t>
  </si>
  <si>
    <t>العلوم المالية والنقدية</t>
  </si>
  <si>
    <t>طرائق تدريس العلوم العامة</t>
  </si>
  <si>
    <t>مجموع الجامعه</t>
  </si>
  <si>
    <t>الميكانيك</t>
  </si>
  <si>
    <t>توليد طاقة</t>
  </si>
  <si>
    <t>الفيزياء العام</t>
  </si>
  <si>
    <t xml:space="preserve"> Economy</t>
  </si>
  <si>
    <t>مناهج وطرائق تدريس</t>
  </si>
  <si>
    <t>معادن تربة</t>
  </si>
  <si>
    <t>علوم المحاصيل الزراعية</t>
  </si>
  <si>
    <t>مجموع اللغة العربية</t>
  </si>
  <si>
    <t>فسلجة الحيوان</t>
  </si>
  <si>
    <t xml:space="preserve">العراقيين     </t>
  </si>
  <si>
    <t xml:space="preserve">   Iraqies </t>
  </si>
  <si>
    <t xml:space="preserve">العرب            </t>
  </si>
  <si>
    <t xml:space="preserve"> Arab     </t>
  </si>
  <si>
    <t xml:space="preserve"> Total </t>
  </si>
  <si>
    <t xml:space="preserve">علم النبات                           </t>
  </si>
  <si>
    <t xml:space="preserve">اللغة </t>
  </si>
  <si>
    <t>تربة واسس</t>
  </si>
  <si>
    <t>التصنيع المؤتمت</t>
  </si>
  <si>
    <t>التربية ابن رشد للعلوم الانسانية</t>
  </si>
  <si>
    <t>العقيدة والفكر الاسلامي</t>
  </si>
  <si>
    <t>الشريعة والقانون</t>
  </si>
  <si>
    <t>هندسة الطرق والنقل</t>
  </si>
  <si>
    <t>النظم العامة</t>
  </si>
  <si>
    <t>Nenavah</t>
  </si>
  <si>
    <t>desighn</t>
  </si>
  <si>
    <t>Cinama and Tv</t>
  </si>
  <si>
    <t>Political sciance</t>
  </si>
  <si>
    <t>International relations and foreign policy</t>
  </si>
  <si>
    <t>Computer Engineering and Information Technology</t>
  </si>
  <si>
    <t>Electromechanical Engineering</t>
  </si>
  <si>
    <t>private law</t>
  </si>
  <si>
    <t>Linguistic interpretation</t>
  </si>
  <si>
    <t xml:space="preserve">[ </t>
  </si>
  <si>
    <t>Criminal prosecution</t>
  </si>
  <si>
    <t>Constitutional</t>
  </si>
  <si>
    <t>international general</t>
  </si>
  <si>
    <t>Commercial</t>
  </si>
  <si>
    <t>Civil</t>
  </si>
  <si>
    <t>jurisprudence</t>
  </si>
  <si>
    <t>international law</t>
  </si>
  <si>
    <t>Administrative Law</t>
  </si>
  <si>
    <t>Criminal Law</t>
  </si>
  <si>
    <t xml:space="preserve"> Constitutional law</t>
  </si>
  <si>
    <t>Religion basics</t>
  </si>
  <si>
    <t>Jurisprudence and Principles</t>
  </si>
  <si>
    <t>Systems</t>
  </si>
  <si>
    <t>International Studies</t>
  </si>
  <si>
    <t>Political thought</t>
  </si>
  <si>
    <t>psychology</t>
  </si>
  <si>
    <t>sociology</t>
  </si>
  <si>
    <t>Internal Medicine</t>
  </si>
  <si>
    <t>Community Medicine</t>
  </si>
  <si>
    <t>Horticulture &amp; Garden Engineering</t>
  </si>
  <si>
    <t>Soil and water resources</t>
  </si>
  <si>
    <t>Field Crops</t>
  </si>
  <si>
    <t>Materials Engineering</t>
  </si>
  <si>
    <t>Information Technology</t>
  </si>
  <si>
    <t>Methods of Teaching Arabic Language</t>
  </si>
  <si>
    <t>Methods of teaching general sciences</t>
  </si>
  <si>
    <t>Methods of Teaching Socialities</t>
  </si>
  <si>
    <t>Basic Education</t>
  </si>
  <si>
    <t>Public Law</t>
  </si>
  <si>
    <t>Total department</t>
  </si>
  <si>
    <t>Total Univercity</t>
  </si>
  <si>
    <t>Structural Engineering</t>
  </si>
  <si>
    <t>Health and Environmental Engineering</t>
  </si>
  <si>
    <t>Water Resources Engineering</t>
  </si>
  <si>
    <t>Structural Materials Engineering</t>
  </si>
  <si>
    <t>Roads and Transport</t>
  </si>
  <si>
    <t>livestock</t>
  </si>
  <si>
    <t>Medical method</t>
  </si>
  <si>
    <t>family Medicine</t>
  </si>
  <si>
    <t>Medical microbiology</t>
  </si>
  <si>
    <t>Medical</t>
  </si>
  <si>
    <t>Life chemistry</t>
  </si>
  <si>
    <t>The phylogeny</t>
  </si>
  <si>
    <t>Applied Mechanics</t>
  </si>
  <si>
    <t>Refractories (Capacity)</t>
  </si>
  <si>
    <t>Electrochemical</t>
  </si>
  <si>
    <t>Electronics and Communications Engineering</t>
  </si>
  <si>
    <t>Metal</t>
  </si>
  <si>
    <t>Plastics (polymer)</t>
  </si>
  <si>
    <t>Ceramic</t>
  </si>
  <si>
    <t>Engineering of metallic materials</t>
  </si>
  <si>
    <t>Engineering of non - metallic materials</t>
  </si>
  <si>
    <t>Software</t>
  </si>
  <si>
    <t>Life science</t>
  </si>
  <si>
    <t xml:space="preserve"> science</t>
  </si>
  <si>
    <t>Information technology</t>
  </si>
  <si>
    <t>Zoology</t>
  </si>
  <si>
    <t xml:space="preserve">Girls Science </t>
  </si>
  <si>
    <t>Industrial Management</t>
  </si>
  <si>
    <t>Financial and Monetary Sciences</t>
  </si>
  <si>
    <t>Administration and Economics</t>
  </si>
  <si>
    <t>mathamatics</t>
  </si>
  <si>
    <t>Education for Pure Sciences</t>
  </si>
  <si>
    <t>Modern History</t>
  </si>
  <si>
    <t>Physical education and sports sciences</t>
  </si>
  <si>
    <t>Power generation</t>
  </si>
  <si>
    <t>General Physics</t>
  </si>
  <si>
    <t>Mechanics</t>
  </si>
  <si>
    <t>Ancient History</t>
  </si>
  <si>
    <t>Curricula and teaching methods</t>
  </si>
  <si>
    <t xml:space="preserve">Geography </t>
  </si>
  <si>
    <t>parasites</t>
  </si>
  <si>
    <t>Soil minerals</t>
  </si>
  <si>
    <t>Agricultural Crop Science</t>
  </si>
  <si>
    <t>Plant production</t>
  </si>
  <si>
    <t>Animal Production</t>
  </si>
  <si>
    <t>general</t>
  </si>
  <si>
    <t>Institute of Informatics for Postgraduate Studies</t>
  </si>
  <si>
    <t>Technical mousil</t>
  </si>
  <si>
    <t>Engineering of building and construction techniques</t>
  </si>
  <si>
    <t xml:space="preserve">Computer Engineering techniques </t>
  </si>
  <si>
    <t>Technical Engineering / Baghdad</t>
  </si>
  <si>
    <t>Medical and health technology</t>
  </si>
  <si>
    <t>Electrical and electronic technologies</t>
  </si>
  <si>
    <t>Administrative technical Baghdad</t>
  </si>
  <si>
    <t>Blood diseases</t>
  </si>
  <si>
    <t>Clinical Chemistry</t>
  </si>
  <si>
    <t>Kidney Disease</t>
  </si>
  <si>
    <t>Gastroenterology</t>
  </si>
  <si>
    <t>respiratory system diseases</t>
  </si>
  <si>
    <t>Heart Disease</t>
  </si>
  <si>
    <t>Heart disease is adult</t>
  </si>
  <si>
    <t>Clinical Blood Diseases</t>
  </si>
  <si>
    <t>Clinical Hematology Adults / Path</t>
  </si>
  <si>
    <t>Endocrinology and Diabetes for Children</t>
  </si>
  <si>
    <t>Dermatology and Venereology</t>
  </si>
  <si>
    <t>Iraqi Council for Pathology</t>
  </si>
  <si>
    <t>Iraqi Council of Urinary Surgery</t>
  </si>
  <si>
    <t>Iraqi Council for Orthopedic Surgery</t>
  </si>
  <si>
    <t>Iraqi Council of Internal Medicine</t>
  </si>
  <si>
    <t>Iraqi Council for Cardiology</t>
  </si>
  <si>
    <t>Iraqi Council for Dermatology and Venereology</t>
  </si>
  <si>
    <t>Materials Technology Engineering</t>
  </si>
  <si>
    <t>Refractory Engineering</t>
  </si>
  <si>
    <t>Refrigeration and Air Conditioning Engineering</t>
  </si>
  <si>
    <t>Welding</t>
  </si>
  <si>
    <t>Engineering of templates and tools</t>
  </si>
  <si>
    <t>Engineering Technology / Baghdad</t>
  </si>
  <si>
    <t>community Health</t>
  </si>
  <si>
    <t>Pathological analyzes</t>
  </si>
  <si>
    <t>Electrical Power Engineering</t>
  </si>
  <si>
    <t>Computer Engineering</t>
  </si>
  <si>
    <t>Electrical Power Engineering Techniques</t>
  </si>
  <si>
    <t>Computer Engineering Techniques</t>
  </si>
  <si>
    <t>Financial and Banking Techniques</t>
  </si>
  <si>
    <t>Administrative Information Technology</t>
  </si>
  <si>
    <t>Control Engineering</t>
  </si>
  <si>
    <t>Applied Physics</t>
  </si>
  <si>
    <t>Materials science</t>
  </si>
  <si>
    <t>Mathematics</t>
  </si>
  <si>
    <t>Biochemical techniques</t>
  </si>
  <si>
    <t>Informatics</t>
  </si>
  <si>
    <t>Security</t>
  </si>
  <si>
    <t>system and information</t>
  </si>
  <si>
    <t>الفلوجة</t>
  </si>
  <si>
    <t>الجامعة التقنية في المنطقة الجنوبية</t>
  </si>
  <si>
    <t>عدد الطلبة المتخرجين من الدراسات العليا فى الجامعات  كافة والهيئات العراقية موزعين حسب الجامعة والشهادة والجنس للعام الدراسي 2016/ 2017</t>
  </si>
  <si>
    <t>Number of Students Graduated from High Studies in the Iraqi Universities and Institutions distributed by University, Nationality and Sex For the Academic Year 2016 / 2017</t>
  </si>
  <si>
    <t xml:space="preserve">عدد الطلبة المتخرجين من الدراسات العليا في الجامعات كافة والهيئات العراقية موزعين حسب الجامعة والجنسية والجنس للعام الدراسي 2017/2016         </t>
  </si>
  <si>
    <t xml:space="preserve">عدد الطلبة العراقيين المتخرجين من الدراسات العليا في جامعة بغداد موزعين حسب الكلية والشهادة والجنس للعام الدراسي 2017/2016 </t>
  </si>
  <si>
    <t xml:space="preserve"> Number of Students Graduated From High Studies in Baghdad University  Distributed by College , Certificate and Sex For the Academic Year 2016 / 2017 </t>
  </si>
  <si>
    <t>الاشعة العلاجية</t>
  </si>
  <si>
    <t xml:space="preserve">طب الاسرة </t>
  </si>
  <si>
    <t>الارشاد الزراعي ونقل التقنيات</t>
  </si>
  <si>
    <t>المكائن والالات الزراعية</t>
  </si>
  <si>
    <t>فسلجة حيوان</t>
  </si>
  <si>
    <t>التوليد</t>
  </si>
  <si>
    <t>ادارة بلديات</t>
  </si>
  <si>
    <t>الاقتصاد المنزلي</t>
  </si>
  <si>
    <t xml:space="preserve">عدد الطلبة العراقيين المتخرجين من الدراسات العليا في جامعة بغداد موزعين حسب الكلية والقسم والاختصاص والشهادة والجنس للعام الدراسي 2017/2016 </t>
  </si>
  <si>
    <t xml:space="preserve">    Number of Students Graduated From High Studies in Baghdad University  Distributed by College , Certificate and Sex For the Academic Year 2016/2017   </t>
  </si>
  <si>
    <t xml:space="preserve">عدد الطلبة العراقيين المتخرجين من الدراسات العليا في الجامعة المستنصرية موزعين حسب الكلية والشهادة والجنس للعام الدراسي 2017/2016 </t>
  </si>
  <si>
    <t xml:space="preserve"> Number of Iraqi Students Post Graduated from A-Mustansiriya University Distributed by College, Certificate and Sex for The Academic Year 2016-2017  </t>
  </si>
  <si>
    <t xml:space="preserve"> عدد الطلبة العراقيين المتخرجين من الدراسات العليا في الجامعة المستنصرية موزعين حسب الكلية والقسم والاختصاص والشهادة والجنس للعام الدراسي 2017/2016 </t>
  </si>
  <si>
    <t xml:space="preserve">Number of Iraqi Students Post Graduated from A-Mustansiriya University Distributed by College, Department, Specialization, Certificate and Sex for The Academic Year 2016-2017 </t>
  </si>
  <si>
    <t>فسلجة</t>
  </si>
  <si>
    <t>قدرة ومكائن</t>
  </si>
  <si>
    <t>ادارة تربوية</t>
  </si>
  <si>
    <t xml:space="preserve"> عدد الطلبة العراقيين المتخرجين من الدراسات العليا في الجامعة التكنولوجية موزعين حسب القسم والشهادة والجنس للعام الدراسي 2017/2016</t>
  </si>
  <si>
    <t xml:space="preserve">Number of Iraqi Students Post Graduated from Technology University Distributed by  Department,  Certificate and Sex for The Academic Year 2016-2017                                                    </t>
  </si>
  <si>
    <t>تكنولوجيا النفط</t>
  </si>
  <si>
    <t>تصاميم جسور</t>
  </si>
  <si>
    <t>هندسة حماية نظم القدرة الكهربائية</t>
  </si>
  <si>
    <t>هندسة العمليات الكيميائية</t>
  </si>
  <si>
    <t>ذكاء اصطناعي</t>
  </si>
  <si>
    <t>امنية بيانات</t>
  </si>
  <si>
    <t>كيمياء تطبيقية</t>
  </si>
  <si>
    <t xml:space="preserve">     عدد الطلبة العراقيين المتخرجين من الدراسات العليا في الجامعة التكنولوجية موزعين حسب القسم والاختصاص والشهادة والجنس للعام الدراسي 2017/2016  </t>
  </si>
  <si>
    <t xml:space="preserve">عدد الطلبة العراقيين المتخرجين من الدراسات العليا في جامعة النهرين موزعين حسب الكلية والشهادة والجنس للعام الدراسي 2017/2016 </t>
  </si>
  <si>
    <t xml:space="preserve"> Number of Iraqi Students Post Graduated from Al -Nahrain University Distributed by College, Certificate and Sex for The Academic Year 2016-2017  </t>
  </si>
  <si>
    <t xml:space="preserve">عدد الطلبة العراقيين المتخرجين من الدراسات العليا في جامعة النهرين موزعين حسب الكلية والقسم والاختصاص والشهادة والجنس للعام الدراسي 2017/2016 </t>
  </si>
  <si>
    <t xml:space="preserve"> Number of Iraqi Students Post Graduated from Al -Nahrain University Distributed by College, department, specialization, Certificate and Sex for The Academic Year 2016-2017</t>
  </si>
  <si>
    <t>تشريح بشري</t>
  </si>
  <si>
    <t>انسجة واجنة</t>
  </si>
  <si>
    <t xml:space="preserve">عدد الطلبة العراقيين المتخرجين من الدراسات العليا في الجامعة العراقية موزعين حسب الكلية والشهادة والجنس للعام الدراسي 2017/2016 </t>
  </si>
  <si>
    <t xml:space="preserve"> Number of Iraqi Students Post Graduated from Al -Iraqia  University Distributed by College, Certificate and Sex for The Academic Year 2016/2017  </t>
  </si>
  <si>
    <t xml:space="preserve">    عدد الطلبة العراقيين المتخرجين من الدراسات العليا في الجامعة العراقية موزعين حسب الكلية والقسم والاختصاص والشهادة والجنس للعام الدراسي 2017/2016 </t>
  </si>
  <si>
    <t xml:space="preserve"> Number of Iraqi Students Post Graduated from Al -Iraqia University Distributed by College, department, specialization, Certificate and Sex for The Academic Year 2016/2017</t>
  </si>
  <si>
    <t>فكر اسلامي</t>
  </si>
  <si>
    <t>اعلام</t>
  </si>
  <si>
    <t>الصحافة الاذاعية</t>
  </si>
  <si>
    <t xml:space="preserve">عدد الطلبة العراقيين المتخرجين من الدراسات العليا في جامعة الموصل موزعين حسب الكلية والشهادة والجنس للعام الدراسي 2017/2016 </t>
  </si>
  <si>
    <t xml:space="preserve">                                                  Number of Iraqi Students Post Graduated from Mosul University Distributed by College,  Certificate and Sex for The Academic Year 2016-2017</t>
  </si>
  <si>
    <t>علوم البيئة وتقاناتها</t>
  </si>
  <si>
    <t>طب</t>
  </si>
  <si>
    <t>صيدلة</t>
  </si>
  <si>
    <t xml:space="preserve">عدد الطلبة العراقيين المتخرجين من الدراسات العليا في جامعة الموصل موزعين حسب الكلية والقسم والاختصاص والشهادة والجنس للعام الدراسي 2017/2016 </t>
  </si>
  <si>
    <t xml:space="preserve">     Number of Iraqi Students Post Graduated from Mosul University Distributed by College,  Department, Specialization, Certificate and Sex for The Academic Year 2016-2017</t>
  </si>
  <si>
    <t>وقاية الاسنان</t>
  </si>
  <si>
    <t xml:space="preserve">       Pharmacy</t>
  </si>
  <si>
    <t xml:space="preserve">الانتاج الحيواني </t>
  </si>
  <si>
    <t>التشريح البيطري</t>
  </si>
  <si>
    <t>الامراض البيطرية</t>
  </si>
  <si>
    <t>الصلبة</t>
  </si>
  <si>
    <t>تحسس نائي</t>
  </si>
  <si>
    <t>علوم البيئة</t>
  </si>
  <si>
    <t xml:space="preserve">طرائق تدريس </t>
  </si>
  <si>
    <t>HistoryIslamic</t>
  </si>
  <si>
    <t>islamic History</t>
  </si>
  <si>
    <t>اللغة والادب</t>
  </si>
  <si>
    <t>التربية الرياضية وعلوم الرياضة</t>
  </si>
  <si>
    <t>حقوق الانسان</t>
  </si>
  <si>
    <t xml:space="preserve">  عدد الطلبة العراقيين المتخرجين من الدراسات العليا  في جامعة البصرة موزعين حسب الكلية والشهادة والجنس للعام الدراسي 2017/2016 </t>
  </si>
  <si>
    <t xml:space="preserve">                                                  Number of Iraqi Students Post Graduated from Basrah  University Distributed by College,  Certificate and Sex for TheAcademic Year 2016-2017                                                                                                                                    </t>
  </si>
  <si>
    <t xml:space="preserve">عدد الطلبة العراقيين المتخرجين من الدراسات العليا في جامعة البصرة موزعين حسب الكلية والقسم والاختصاص والشهادة والجنس للعام الدراسي 2017/2016 </t>
  </si>
  <si>
    <t xml:space="preserve">     Number of Iraqi Students Post Graduated from Basrah  University Distributed by College,  Department, Specialization, Certificate and Sex for The Academic Year 2016-2017</t>
  </si>
  <si>
    <t>علوم القرآن</t>
  </si>
  <si>
    <t>الاداري</t>
  </si>
  <si>
    <t>سيراميك</t>
  </si>
  <si>
    <t xml:space="preserve">عدد الطلبة العراقيين المتخرجين من الدراسات العليا في جامعة الكوفة موزعين حسب الكلية والشهادة والجنس للعام الدراسي 2017/2016 </t>
  </si>
  <si>
    <t xml:space="preserve">                                                  Number of Iraqi Students Post Graduated from Kufa University Distributed by College,  Certificate and Sex for The Academic Year 2016/2017</t>
  </si>
  <si>
    <t xml:space="preserve">عدد الطلبة العراقيين المتخرجين من الدراسات العليا في جامعة الكوفة موزعين حسب الكلية والقسم والاختصاص والشهادة والجنس للعام الدراسي 2017/2016 </t>
  </si>
  <si>
    <t xml:space="preserve">     Number of Iraqi Students Post Graduated from Kufa  University Distributed by College,  Department, Specialization, Certificate and Sex for The Academic Year 2016/2017</t>
  </si>
  <si>
    <t>الادوية والعلاجات</t>
  </si>
  <si>
    <t>تمريض الصحة</t>
  </si>
  <si>
    <t>صحة الام</t>
  </si>
  <si>
    <t>صحة المجتمع</t>
  </si>
  <si>
    <t>تقويم مشاريع</t>
  </si>
  <si>
    <t xml:space="preserve">عدد الطلبة العراقيين المتخرجين من الدراسات العليا في جامعة تكريت موزعين حسب الكلية والشهادة والجنس للعام الدراسي 2017/2016 </t>
  </si>
  <si>
    <t xml:space="preserve">                                                  Number of Iraqi Students Post Graduated from Tikrit  University Distributed by College,  Certificate and Sex for The Academic Year 2016-2017</t>
  </si>
  <si>
    <t xml:space="preserve">عدد الطلبة العراقيين المتخرجين من الدراسات العليا في جامعة تكريت موزعين حسب الكلية والقسم والاختصاص والشهادة والجنس للعام الدراسي 2017/2016 </t>
  </si>
  <si>
    <t xml:space="preserve">     Number of Iraqi Students Post Graduated from Tikrit   University Distributed by College,  Department, Specialization, Certificate and Sex for The Academic Year 2016-2017</t>
  </si>
  <si>
    <t>ConMecMechanical engineeringhanical engineeringstruction engineering</t>
  </si>
  <si>
    <t xml:space="preserve">بيئة </t>
  </si>
  <si>
    <t>نبات</t>
  </si>
  <si>
    <t>حياتية</t>
  </si>
  <si>
    <t>فيزياء عام</t>
  </si>
  <si>
    <t>صلبة</t>
  </si>
  <si>
    <t xml:space="preserve">عدد الطلبة العراقيين المتخرجين من الدراسات العليا في جامعة القادسية موزعين حسب الكلية والشهادة والجنس للعام الدراسي 2017/2016 </t>
  </si>
  <si>
    <t>The number of Iraqi students graduated from High studies from AL-Qadisiya University ,distributed by the college  ,  certificate and sex for the academic year 2016/2017</t>
  </si>
  <si>
    <t>عدد الطلبة العراقيين المتخرجين من الدراسات العليا جامعة القادسية موزعين حسب الكلية والقسم والاختصاص والشهادة والجنس للعام الدراسي 2017/2016</t>
  </si>
  <si>
    <t>The number of Iraqi students graduated from High studies from AL-Qadisiya University ,distributed by the college  ,competence,  certificate and sex for the academic year 2016/2017</t>
  </si>
  <si>
    <t>عدد الطلبة العراقيين المتخرجين من الدراسات العليا في جامعة الانبار موزعين حسب الكلية والشهادة والجنس للعام الدراسي 2017/2016</t>
  </si>
  <si>
    <t>The number of Iraqi students graduated from High studies from AL-Anbar University ,distributed by the college  ,  certificate and sex for the academic year 2016/2017</t>
  </si>
  <si>
    <t xml:space="preserve">عدد الطلبة العراقيين المتخرجين من الدراسات العليا في جامعة الانبار موزعين حسب الكلية والقسم والاختصاص والشهادة والجنس للعام الدراسي 2017/2016 </t>
  </si>
  <si>
    <t>The number of Iraqi students graduated from High studies from AL-Anbar University ,distributed by the college  ,department, competence , certificate and sex for the academic year 2016/2017</t>
  </si>
  <si>
    <t>الدراسات القرانية</t>
  </si>
  <si>
    <t xml:space="preserve">عدد الطلبة العراقيين المتخرجين من الدراسات العليا في جامعة بابل موزعين حسب الكلية والشهادة والجنس للعام الدراسي 2017/2016  </t>
  </si>
  <si>
    <t>The number of Iraqi students graduated from High studies from Babylon University ,distributed by the college  , certificate and sex for the academic year 2016/2017</t>
  </si>
  <si>
    <t xml:space="preserve">عدد الطلبة العراقيين المتخرجين من الدراسات العليا في جامعة بابل موزعين حسب الكلية والقسم والاختصاص والشهادة والجنس للعام الدراسي  2017/2016  </t>
  </si>
  <si>
    <t>The number of Iraqi students graduated from High studies from Babylon University ,distributed by the college  ,department, competence , certificate and sex for the academic year 2016/2017</t>
  </si>
  <si>
    <t>العلوم التمريضية</t>
  </si>
  <si>
    <t>فيزياء المواد وتطبيقاتها</t>
  </si>
  <si>
    <t>لغة القران واعجازه</t>
  </si>
  <si>
    <t xml:space="preserve">عدد الطلبة العراقيين المتخرجين من الدراسات العليا في جامعة ديالى موزعين حسب الكلية والشهادة والجنس للعام الدراسي 2017/2016 </t>
  </si>
  <si>
    <t>The number of Iraqi students graduated from High studies from Diala University ,distributed by the college  , certificate and sex for the academic year 2016/2017</t>
  </si>
  <si>
    <t xml:space="preserve">عدد الطلبة العراقيين المتخرجين من الدراسات العليا في جامعة ديالى موزعين حسب الكلية والقسم والاختصاص والشهادة والجنس للعام الدراسي 2017/2016 </t>
  </si>
  <si>
    <t>The number of Iraqi students graduated from High studies from Diala University ,distributed by the college  ,depatment, competence , certificate and sex for the academic year 2016/2017</t>
  </si>
  <si>
    <t>طب الاسره</t>
  </si>
  <si>
    <t>الباطنية</t>
  </si>
  <si>
    <t xml:space="preserve">عدد الطلبة العراقيين المتخرجين من الدراسات العليا في جامعة كربلاء موزعين حسب الكلية والشهادة والجنس للعام الدراسي 2017/2016 </t>
  </si>
  <si>
    <t>The number of Iraqi students graduated from High studies from Kerbela University ,distributed by the college  ,  certificate and sex for the academic year 2016/2017</t>
  </si>
  <si>
    <t xml:space="preserve">عدد الطلبة العراقيين المتخرجين من الدراسات العليا في جامعة كربلاء موزعين حسب الكلية والقسم والاختصاص والشهادة والجنس للعام الدراسي 2017/2016 </t>
  </si>
  <si>
    <t>The number of Iraqi students graduated from High studies from Kerbela University ,distributed by the college  , department ,competence, certificate and sex for the academic year 2016/2017</t>
  </si>
  <si>
    <t>الدراسات القرانية والفقه واصوله</t>
  </si>
  <si>
    <t>الشريعة والعلوم الاسلامية</t>
  </si>
  <si>
    <t xml:space="preserve">عدد الطلبة العراقيين المتخرجين من الدراسات العليا في جامعة ذي قار موزعين حسب الكلية والشهادة والجنس للعام الدراسي 20167/2016 </t>
  </si>
  <si>
    <t>The number of Iraqi students graduated from High studies from Thi-Qar University ,distributors by the college  ,  certificate and sex for the academic year 2016/2017</t>
  </si>
  <si>
    <t xml:space="preserve">عدد الطلبة العراقيين المتخرجين من الدراسات العليا في جامعة ذي قار موزعين حسب الكلية والقسم والاختصاص والشهادة والجنس للعام الدراسي 2017/2016 </t>
  </si>
  <si>
    <t>The number of Iraqi students graduated from High studies from Thi-Qar University ,distributors by the college  , department ,competence, certificate and sex for the academic year 2016/2017</t>
  </si>
  <si>
    <t xml:space="preserve">عدد الطلبة العراقيين المتخرجين من الدراسات العليا في جامعة واسط موزعين حسب الكلية والشهادة والجنس للعام الدراسي 2017/2016 </t>
  </si>
  <si>
    <t>The number of Iraqi students graduated from High studies from Wasit University ,distributors by the college  ,   certificate and sex for the academic year 2016/2017</t>
  </si>
  <si>
    <t>عدد الطلبة العراقيين المتخرجين من الدراسات العليا  في جامعة واسط موزعين حسب الكلية والقسم والاختصاص والشهادة والجنس للعام الدراسي 2017/2016</t>
  </si>
  <si>
    <t>The number of Iraqi students graduated from High studies from Wasit University ,distributors by the college  , department , competence , certificate and sex for the academic year 2016/2017</t>
  </si>
  <si>
    <t>طب وجراحة عامة</t>
  </si>
  <si>
    <t>جراحة عامة</t>
  </si>
  <si>
    <t xml:space="preserve">عدد الطلبة العراقيين المتخرجين من الدراسات العليا في جامعة كركوك موزعين حسب الكلية والشهادة والجنس للعام الدراسي 2017/2016 </t>
  </si>
  <si>
    <t>The number of Iraqi students graduated from High studies from Kirkuk University ,distributors by the college  ,certificate and sex for the academic year 2016/2017</t>
  </si>
  <si>
    <t xml:space="preserve">عدد الطلبة العراقيين المتخرجين من الدراسات العليا في جامعة المثنى موزعين حسب الكلية والقسم والشهادة والجنس للعام الدراسي 2017/2016 </t>
  </si>
  <si>
    <t>The number of Iraqi students graduated from High studies from AL. Muthana University ,distributors by the college  ,certificate and sex for the academic year 2016/2017</t>
  </si>
  <si>
    <t xml:space="preserve">عدد الطلبة العراقيين المتخرجين من الدراسات العليا في جامعة ميسان موزعين حسب الكلية والقسم والشهادة والجنس للعام الدراسي 2017/2016 </t>
  </si>
  <si>
    <t>The number of Iraqi students graduated from High studies from Missan University ,distributors by the college  ,certificate and sex for the academic year 2016/2017</t>
  </si>
  <si>
    <t>علم نفس رياضي مبارزة</t>
  </si>
  <si>
    <t>طرائق تدريس كرة قدم</t>
  </si>
  <si>
    <t xml:space="preserve">عدد الطلبة العراقيين المتخرجين من الدراسات العليا في جامعة سامراء موزعين حسب الكلية والشهادة والجنس للعام الدراسي 2017/2016 </t>
  </si>
  <si>
    <t>The number of Iraqi students graduated from High studies from Samarra University ,distributors by the college    certificate and sex for the academic year 2016/2017</t>
  </si>
  <si>
    <t xml:space="preserve">عدد الطلبة العراقيين المتخرجين من الدراسات العليا في جامعة سامراء موزعين حسب الكلية والقسم والاختصاص والشهادة والجنس للعام الدراسي 2017/2016 </t>
  </si>
  <si>
    <t>The number of Iraqi students graduated from High studies from Samarra University ,distributors by the college ,  department competence , certificate and sex for the academic year 2016/2017</t>
  </si>
  <si>
    <t>العقيدة</t>
  </si>
  <si>
    <t>جامعـــة القاسم الخضراء</t>
  </si>
  <si>
    <t xml:space="preserve">عدد الطلبة العراقيين المتخرجين من الدراسات العليا في جامعة القاسم الخضراء موزعين حسب الكلية والشهادة والجنس للعام الدراسي 2017/2016 </t>
  </si>
  <si>
    <t xml:space="preserve">عدد الطلبة العراقيين المتخرجين من الدراسات العليا في جامعة القاسم الخضراء موزعين حسب الكلية والقسم والاختصاص والشهادة والجنس للعام الدراسي 2017/2016 </t>
  </si>
  <si>
    <t xml:space="preserve">عدد الطلبة العراقيين المتخرجين من الدراسات العليا في جامعة الفلوجة موزعين حسب الكلية والشهادة والجنس للعام الدراسي 2017/2016 </t>
  </si>
  <si>
    <t xml:space="preserve">عدد الطلبة العراقيين المتخرجين من الدراسات العليا في جامعة الفلوجة  موزعين حسب الكلية والقسم والاختصاص والشهادة والجنس للعام الدراسي 2017/2016 </t>
  </si>
  <si>
    <t>عدد الطلبة العراقيين المتخرجين من الدراسات العليا في جامعة تكنولوجيا المعلومات والاتصالات موزعين حسب الكلية والجنس للعام الدراسي 2017/2016</t>
  </si>
  <si>
    <t>Number of Iraqi Students Graduated from high Studies at the University of Information and Communication Technology (ICT) Distributed by College and Sex for the Academic Year 2016/2017</t>
  </si>
  <si>
    <t>Number of Iraqi high studies students Graduated by College and Sex at the Technical University of the Northern Region for the academic year 2016/2017</t>
  </si>
  <si>
    <t>Number of Iraqi high studies students Graduated by College, Department, Specialization, Certificate and Gender at the Technical University of the Northern Region for the academic year 2016/2017</t>
  </si>
  <si>
    <t>Number of Iraqi high studies students Graduated by College and Gender at the Technical University of the Central Region for the academic year 2016/2017</t>
  </si>
  <si>
    <t>تقنيات ادارة المعلوماتية</t>
  </si>
  <si>
    <t>Number of Iraqi high studies students Graduated by College, Department, Specialization, Certificate and Gender at the Technical University of the Central Region for the academic year 2016/2017</t>
  </si>
  <si>
    <t xml:space="preserve"> عدد الطلبة العراقيين المتخرجين من الدراسات العليا  موزعين حسب الكلية والجنس  في جامعة الفرات الاوسط التقنية للعام الدراسي 2017/2016</t>
  </si>
  <si>
    <t>تقنيات الانتاج النباتي</t>
  </si>
  <si>
    <t xml:space="preserve"> عدد الطلبة العراقيين المتخرجين من الدراسات العليا  موزعين حسب الكلية والجنس  في الجامعة التقنية الجنوبية للعام الدراسي 2017/2016</t>
  </si>
  <si>
    <t>حراريات</t>
  </si>
  <si>
    <t>عدد الطلبة العراقيين المتخرجين من الدراسات العليا موزعين حسب الكلية والقسم والاختصاص والشهادة والجنس  في جامعة الفرات الاوسط التقنية للعام الدراسي 2017/2016</t>
  </si>
  <si>
    <t>عدد الطلبة العراقيين المتخرجين من الدراسات العليا موزعين حسب الكلية والقسم والاختصاص والشهادة والجنس  في الجامعة التقنية الجنوبية للعام الدراسي 2017/2016</t>
  </si>
  <si>
    <t xml:space="preserve">عدد الطلبة العراقيين المتخرجين من الدراسات العليا في المجلس العراقي للاختصاصات الطبية موزعين حسب الكلية والشهادة والجنس للعام الدراسي 2016 / 2017 </t>
  </si>
  <si>
    <t>The number of Iraqi students graduating from High Studies in the Iraqi Board for Medical Specialties Distributors by the college and the certificate and sex for the academic year 2016/2017</t>
  </si>
  <si>
    <t xml:space="preserve">عدد الطلبة العراقيين المتخرجين من الدراسات العليا في المجلس العراقي للاختصاصات الطبية موزعين حسب االكلية والقسم والاختصاص والشهادة والجنس للعام الدراسي 2016 / 2017 </t>
  </si>
  <si>
    <t>The number of Iraqi students graduating from the higher Studies in the Iraqi Board for Medical Specialties Distributors by department ,college, competence , certificate and sex for the academic year 2016/2017</t>
  </si>
  <si>
    <t>امراض الصرع</t>
  </si>
  <si>
    <t>Missan</t>
  </si>
  <si>
    <t xml:space="preserve"> Southern technical  university</t>
  </si>
  <si>
    <t>Al-Falluja</t>
  </si>
  <si>
    <t>Information and communications</t>
  </si>
  <si>
    <t xml:space="preserve"> Al-  Mustansiriyahl   </t>
  </si>
  <si>
    <t xml:space="preserve">  Al-Tecknology </t>
  </si>
  <si>
    <t>..</t>
  </si>
  <si>
    <t>Eco</t>
  </si>
  <si>
    <t>thoracic</t>
  </si>
  <si>
    <t>Joints</t>
  </si>
  <si>
    <t>Women and Obstetrics</t>
  </si>
  <si>
    <t>Diagnostic Radiology</t>
  </si>
  <si>
    <t>Family Medicine</t>
  </si>
  <si>
    <t>Physiologist</t>
  </si>
  <si>
    <t>Anesthesia</t>
  </si>
  <si>
    <t>Medication</t>
  </si>
  <si>
    <t>Field epidemiology</t>
  </si>
  <si>
    <t>Dental diseases and surgery</t>
  </si>
  <si>
    <t>Mother and Child Health</t>
  </si>
  <si>
    <t>Child Nursing</t>
  </si>
  <si>
    <t>Mental and mental health nursing</t>
  </si>
  <si>
    <t>Community Health Nursing</t>
  </si>
  <si>
    <t>Electricity engineering</t>
  </si>
  <si>
    <t>Energy Engineering</t>
  </si>
  <si>
    <t xml:space="preserve"> Obstetrics</t>
  </si>
  <si>
    <t>Pure</t>
  </si>
  <si>
    <t>Astronomy and space</t>
  </si>
  <si>
    <t>Plant Protection</t>
  </si>
  <si>
    <t xml:space="preserve"> التقنية الهندسية/البصرة</t>
  </si>
  <si>
    <t>Basrah Technology  engineering</t>
  </si>
  <si>
    <t>Thermal techniques</t>
  </si>
  <si>
    <t>تقنيات الحراريات</t>
  </si>
  <si>
    <t>علوم القرآن والتربية الاسلامية</t>
  </si>
  <si>
    <t>Tine arts</t>
  </si>
  <si>
    <t>Theater arts</t>
  </si>
  <si>
    <t>Theater</t>
  </si>
  <si>
    <t>Calligraphy and ornamentation</t>
  </si>
  <si>
    <t>Treatment ray</t>
  </si>
  <si>
    <t>امراض حيوان</t>
  </si>
  <si>
    <t>امراض دواجن</t>
  </si>
  <si>
    <t>امراض اسماك</t>
  </si>
  <si>
    <t>Applicable Statistics</t>
  </si>
  <si>
    <t>Local management</t>
  </si>
  <si>
    <t>Strategic planning</t>
  </si>
  <si>
    <t>English literature</t>
  </si>
  <si>
    <t>Municipalities  management</t>
  </si>
  <si>
    <t>Modern history</t>
  </si>
  <si>
    <t>Old history</t>
  </si>
  <si>
    <t>Physical  geography</t>
  </si>
  <si>
    <t>Methods of teaching English language</t>
  </si>
  <si>
    <t>Curriculum and methods of teaching</t>
  </si>
  <si>
    <t>Educational management</t>
  </si>
  <si>
    <t>Measurment and assessment</t>
  </si>
  <si>
    <t>Psychology and growth</t>
  </si>
  <si>
    <t>Psychological guidance and educational orientation</t>
  </si>
  <si>
    <t>Persian language</t>
  </si>
  <si>
    <t>Personal law</t>
  </si>
  <si>
    <t xml:space="preserve"> criminal law</t>
  </si>
  <si>
    <t xml:space="preserve">Animal physiology </t>
  </si>
  <si>
    <t xml:space="preserve">Animal diseases  </t>
  </si>
  <si>
    <t xml:space="preserve">Fish diseases  </t>
  </si>
  <si>
    <t>Domestic  economic</t>
  </si>
  <si>
    <t>Household medicine</t>
  </si>
  <si>
    <t>Clinical laboratory sciences</t>
  </si>
  <si>
    <t>Tourism sciences</t>
  </si>
  <si>
    <t>Sociological methods</t>
  </si>
  <si>
    <t>Maths methods</t>
  </si>
  <si>
    <t>Islamic education</t>
  </si>
  <si>
    <t>Physical education</t>
  </si>
  <si>
    <t>Special education</t>
  </si>
  <si>
    <t>Education guidance</t>
  </si>
  <si>
    <t>Science teaching methods</t>
  </si>
  <si>
    <t>Maths methods of teaching</t>
  </si>
  <si>
    <t>Anthropology applied</t>
  </si>
  <si>
    <t xml:space="preserve">  physical education</t>
  </si>
  <si>
    <t xml:space="preserve">Oil technological </t>
  </si>
  <si>
    <t>construction engineering</t>
  </si>
  <si>
    <t>Project management</t>
  </si>
  <si>
    <t>Road and bridge engineering</t>
  </si>
  <si>
    <t>Geotechnique</t>
  </si>
  <si>
    <t>Road and transport engineering</t>
  </si>
  <si>
    <t>Health and environment engineering</t>
  </si>
  <si>
    <t>geometrics</t>
  </si>
  <si>
    <t>Geometrics engineering</t>
  </si>
  <si>
    <t>Water and dam engineering</t>
  </si>
  <si>
    <t>Building materials</t>
  </si>
  <si>
    <t xml:space="preserve"> مواد البناء</t>
  </si>
  <si>
    <t>GIS system</t>
  </si>
  <si>
    <t>layouts  bridges</t>
  </si>
  <si>
    <t>layouts bridges</t>
  </si>
  <si>
    <t>Phylosophy in architecture engineering</t>
  </si>
  <si>
    <t xml:space="preserve">Lazer and visual </t>
  </si>
  <si>
    <t>Computer engineering and information technohogy</t>
  </si>
  <si>
    <t>electromechanical ngineering</t>
  </si>
  <si>
    <t>electromechanical system engineering</t>
  </si>
  <si>
    <t>Energy engineering</t>
  </si>
  <si>
    <t>Extraction</t>
  </si>
  <si>
    <t>Oil technological</t>
  </si>
  <si>
    <t>artificial intelligence</t>
  </si>
  <si>
    <t>Chemistry applicatory</t>
  </si>
  <si>
    <t>power and machines</t>
  </si>
  <si>
    <t>Press radio</t>
  </si>
  <si>
    <t>Islamic Thinking</t>
  </si>
  <si>
    <t>Informatin technology institute for high studies</t>
  </si>
  <si>
    <t>اعداد الطلبة المتخرجين من الدراسات العليا في جامعة تكنولوجيا المعلومات والاتصالات موزعين حسب الكلية والقسم والاختصاص والشهادة والجنس   للعام الدراسي 2017/2016</t>
  </si>
  <si>
    <t xml:space="preserve"> Number of Iraqi Students Post Graduated from University of Information and Communication Technology (ICT) Distributed by College, department, specialization, Certificate and Sex for The Academic Year 2016/2017</t>
  </si>
  <si>
    <t>Enternal medicine</t>
  </si>
  <si>
    <t>Iraqi board of enternal medicine</t>
  </si>
  <si>
    <t>Iraqi board of pediatrics</t>
  </si>
  <si>
    <t>community medicine</t>
  </si>
  <si>
    <t>Iraqi board of household and community medicine</t>
  </si>
  <si>
    <t>Household and community medicine</t>
  </si>
  <si>
    <t>Psychological medicine</t>
  </si>
  <si>
    <t>Iraqi board of psychological medicine</t>
  </si>
  <si>
    <t>Eye medicine and surgey</t>
  </si>
  <si>
    <t>Iraqi board of eye medicine and surgey</t>
  </si>
  <si>
    <t>Nerve medicine</t>
  </si>
  <si>
    <t>Iraqi board of nerve surgery</t>
  </si>
  <si>
    <t xml:space="preserve">Iraqi board for general surgery </t>
  </si>
  <si>
    <t xml:space="preserve">general surgery </t>
  </si>
  <si>
    <t xml:space="preserve"> surgery</t>
  </si>
  <si>
    <t>Oncology</t>
  </si>
  <si>
    <t>Noze, ear and throat surgery</t>
  </si>
  <si>
    <t>Iraqi board of noze, ear and throat surgery</t>
  </si>
  <si>
    <t xml:space="preserve">Maxillofacial surgery </t>
  </si>
  <si>
    <t xml:space="preserve">Iraqi board of Maxillofacial surgery </t>
  </si>
  <si>
    <t xml:space="preserve"> Bone surgery</t>
  </si>
  <si>
    <t>Iraqi board of bone surgery</t>
  </si>
  <si>
    <t>Bone correction surgery</t>
  </si>
  <si>
    <t xml:space="preserve">Iraqi board of bone correction </t>
  </si>
  <si>
    <t>Urinary surgery</t>
  </si>
  <si>
    <t>Iraqi board of urinary surgery</t>
  </si>
  <si>
    <t>digestive system surgery</t>
  </si>
  <si>
    <t>Iraqi board of digestive system</t>
  </si>
  <si>
    <t>Chest, heart and blood vessels surgery</t>
  </si>
  <si>
    <t>Iraqi board of chest, heart and blood vessels</t>
  </si>
  <si>
    <t>Gynecology and obstetrics</t>
  </si>
  <si>
    <t>Iraqi board of Gynecology and obstetrics</t>
  </si>
  <si>
    <t>Diagnostic x-ray</t>
  </si>
  <si>
    <t>Iraqi board of diagnostic x-ray</t>
  </si>
  <si>
    <t>Iraqi board of anesthesia</t>
  </si>
  <si>
    <t>Clinical pharmacy</t>
  </si>
  <si>
    <t>Iraqi board for general surgery</t>
  </si>
  <si>
    <t>Children nervous disability</t>
  </si>
  <si>
    <t>Child nervous disability</t>
  </si>
  <si>
    <t>Iraqi board of pathology</t>
  </si>
  <si>
    <t>Nervous physiology</t>
  </si>
  <si>
    <t>Diseases of epilepsy</t>
  </si>
  <si>
    <t>Total board</t>
  </si>
  <si>
    <t xml:space="preserve"> physical education </t>
  </si>
  <si>
    <t>Education for human sciences</t>
  </si>
  <si>
    <t>Education college  for sciences</t>
  </si>
  <si>
    <t>Environmental science techniques</t>
  </si>
  <si>
    <t>Anatomy and  tissue</t>
  </si>
  <si>
    <t>Illnesses veterinary</t>
  </si>
  <si>
    <t>A natomy of veterinary</t>
  </si>
  <si>
    <t>Solid</t>
  </si>
  <si>
    <t>Remote sensation</t>
  </si>
  <si>
    <t>Education and psychology</t>
  </si>
  <si>
    <t>Teaching methods</t>
  </si>
  <si>
    <t>Sciences of Holly Quraan</t>
  </si>
  <si>
    <t>Inorganic chemistry</t>
  </si>
  <si>
    <t>language and literature</t>
  </si>
  <si>
    <t>Methods of teaching Special education</t>
  </si>
  <si>
    <t>communication</t>
  </si>
  <si>
    <t>Road &amp; transport engineering</t>
  </si>
  <si>
    <t>Human rights</t>
  </si>
  <si>
    <t>Environmental science</t>
  </si>
  <si>
    <t xml:space="preserve">physical education </t>
  </si>
  <si>
    <t>Construction</t>
  </si>
  <si>
    <t>Aquaculture</t>
  </si>
  <si>
    <t xml:space="preserve"> Bone </t>
  </si>
  <si>
    <t>Control and computers</t>
  </si>
  <si>
    <t>Power and machinery</t>
  </si>
  <si>
    <t xml:space="preserve"> diseasesdelivery and sexual </t>
  </si>
  <si>
    <t>Finance and banking</t>
  </si>
  <si>
    <t>Psycological guidance</t>
  </si>
  <si>
    <t>Quraan Sciences</t>
  </si>
  <si>
    <t>Administrative</t>
  </si>
  <si>
    <t>Management and Economy</t>
  </si>
  <si>
    <t>Bank and finantial sciences</t>
  </si>
  <si>
    <t>Projects evaluation</t>
  </si>
  <si>
    <t>Genycology and obstetrics</t>
  </si>
  <si>
    <t>physiology</t>
  </si>
  <si>
    <t>Microbology</t>
  </si>
  <si>
    <t>Adult nursing</t>
  </si>
  <si>
    <t>Child nursing</t>
  </si>
  <si>
    <t>Community health</t>
  </si>
  <si>
    <t xml:space="preserve">Mother  health </t>
  </si>
  <si>
    <t xml:space="preserve">nursing  health </t>
  </si>
  <si>
    <t>Pathologic analyses</t>
  </si>
  <si>
    <t>Animal physiology</t>
  </si>
  <si>
    <t>Histology and embryology</t>
  </si>
  <si>
    <t>Mycology</t>
  </si>
  <si>
    <t>parasitology</t>
  </si>
  <si>
    <t>Environment and pollution</t>
  </si>
  <si>
    <t>Strategic management</t>
  </si>
  <si>
    <t>Environment</t>
  </si>
  <si>
    <t xml:space="preserve"> physical </t>
  </si>
  <si>
    <t xml:space="preserve">Organic </t>
  </si>
  <si>
    <t>الشريعة</t>
  </si>
  <si>
    <t xml:space="preserve">جامعـــة القادسية   </t>
  </si>
  <si>
    <t xml:space="preserve">Principals of religious </t>
  </si>
  <si>
    <t xml:space="preserve"> special  law</t>
  </si>
  <si>
    <t xml:space="preserve"> law</t>
  </si>
  <si>
    <t xml:space="preserve">جامعـــة الفلوجة  </t>
  </si>
  <si>
    <t xml:space="preserve">جامعـــة بابل  </t>
  </si>
  <si>
    <t>Qura'an studies</t>
  </si>
  <si>
    <t>Nursing sciences</t>
  </si>
  <si>
    <t>Material physics</t>
  </si>
  <si>
    <t>human geography</t>
  </si>
  <si>
    <t>Arabic language teaching methods</t>
  </si>
  <si>
    <t xml:space="preserve">Fine arts </t>
  </si>
  <si>
    <t>Quran studies</t>
  </si>
  <si>
    <t>Quran sciences</t>
  </si>
  <si>
    <t xml:space="preserve">Quran language </t>
  </si>
  <si>
    <t>The number of Iraqi students graduated from High studies from Qasim AL-Khadhraa University ,distributed by the college  , certificate and sex for the academic year 2016/2017</t>
  </si>
  <si>
    <t>The number of Iraqi students graduated from High studies from Qasim AL-Khadhraa University ,distributed by the college  ,depatment, competence , certificate and sex for the academic year 2016/2017</t>
  </si>
  <si>
    <t>Agricultre</t>
  </si>
  <si>
    <t>Farm crops</t>
  </si>
  <si>
    <t>Livestock production</t>
  </si>
  <si>
    <t>household  medicine</t>
  </si>
  <si>
    <t xml:space="preserve">pediatric </t>
  </si>
  <si>
    <t>Linguistics and grammar</t>
  </si>
  <si>
    <t>Refractories</t>
  </si>
  <si>
    <t>Financial and fiscal sciences</t>
  </si>
  <si>
    <t xml:space="preserve"> Quran sciences and Quran studies</t>
  </si>
  <si>
    <t>Law and science islamic</t>
  </si>
  <si>
    <t xml:space="preserve">جامعـــة واسط   </t>
  </si>
  <si>
    <t xml:space="preserve">general </t>
  </si>
  <si>
    <t>Informatin  technique</t>
  </si>
  <si>
    <t>Number of Iraqi high studies students Graduated by College, Department, Specialization, Certificate and Gender at the Technical University of the Middle Region for the academic year 2016/2017</t>
  </si>
  <si>
    <t>Number of Iraqi high studies students Graduated by College and Gender at the Technical University of the Middle Region for the academic year 2016/2017</t>
  </si>
  <si>
    <t>Museib Technology</t>
  </si>
  <si>
    <t xml:space="preserve">AL-Kufa Administrative Technology </t>
  </si>
  <si>
    <t>Vegetarian production</t>
  </si>
  <si>
    <t>Biological resistence</t>
  </si>
  <si>
    <t>Livestock growning and improving</t>
  </si>
  <si>
    <t>Vegetarian production techniques</t>
  </si>
  <si>
    <t>Financial and accounting technique</t>
  </si>
  <si>
    <t>Accounting -Governmental</t>
  </si>
  <si>
    <t>Psychology sports duelist</t>
  </si>
  <si>
    <t>Methods of teaching football</t>
  </si>
  <si>
    <t>Number of Iraqi high studies students Graduated by College and Gender at the Technical University of Thesouthern  Region for the academic year 2016/2017</t>
  </si>
  <si>
    <t>Number of Iraqi high studies students Graduated by College, Department, Specialization, Certificate and Gender at the Technical University of the Thesouthern  Region for the academic year 2016/2017</t>
  </si>
  <si>
    <t>جدول  ( 66 )</t>
  </si>
  <si>
    <t xml:space="preserve">(66) Table </t>
  </si>
  <si>
    <t xml:space="preserve">  تابع جدول  ( 66 )</t>
  </si>
  <si>
    <t>جدول  ( 67 )</t>
  </si>
  <si>
    <t xml:space="preserve"> (67) Table </t>
  </si>
  <si>
    <t xml:space="preserve"> تابع جدول  ( 67 )</t>
  </si>
  <si>
    <t>Al - Nahrain</t>
  </si>
  <si>
    <t>Al - Iraqia</t>
  </si>
  <si>
    <t>جدول (68)</t>
  </si>
  <si>
    <t xml:space="preserve">Table (68) </t>
  </si>
  <si>
    <t xml:space="preserve"> تابع جدول  ( 68 )</t>
  </si>
  <si>
    <t xml:space="preserve">Total of university  </t>
  </si>
  <si>
    <t>Total of university</t>
  </si>
  <si>
    <t xml:space="preserve">Total of university   </t>
  </si>
  <si>
    <t xml:space="preserve">Total of university    </t>
  </si>
  <si>
    <t xml:space="preserve">Total of department </t>
  </si>
  <si>
    <t>Total of department</t>
  </si>
  <si>
    <t xml:space="preserve">Total of department  </t>
  </si>
  <si>
    <t>Total of college</t>
  </si>
  <si>
    <t xml:space="preserve">   Oral medicine</t>
  </si>
  <si>
    <t>Total of institute</t>
  </si>
  <si>
    <t>جدول  (69)</t>
  </si>
  <si>
    <t>Table (69)</t>
  </si>
  <si>
    <t>Table ( 66 ) con .</t>
  </si>
  <si>
    <t>تابع جدول  (69)</t>
  </si>
  <si>
    <t>Table (67) Con .</t>
  </si>
  <si>
    <t>Table (68) Con .</t>
  </si>
  <si>
    <t>Table (69) Con .</t>
  </si>
  <si>
    <t>جدول  (70 )</t>
  </si>
  <si>
    <t>Table (70)</t>
  </si>
  <si>
    <t>جدول  (71 )</t>
  </si>
  <si>
    <t>Table (71)</t>
  </si>
  <si>
    <t>Table  (71) Con .</t>
  </si>
  <si>
    <t>تابع جدول   (71 )</t>
  </si>
  <si>
    <t xml:space="preserve"> Table (71) Con .</t>
  </si>
  <si>
    <t>جدول ( 72 )</t>
  </si>
  <si>
    <t>Table (72)</t>
  </si>
  <si>
    <t>Table (73)</t>
  </si>
  <si>
    <t xml:space="preserve"> Table (73) Con .</t>
  </si>
  <si>
    <t>جدول ( 74 )</t>
  </si>
  <si>
    <t xml:space="preserve">Table (74) </t>
  </si>
  <si>
    <t>جدول  ( 75)</t>
  </si>
  <si>
    <t>Table (75)</t>
  </si>
  <si>
    <t>تابع جدول ( 75 )</t>
  </si>
  <si>
    <t>Table (75) Con .</t>
  </si>
  <si>
    <t>جدول  (76)</t>
  </si>
  <si>
    <t>Table (76)</t>
  </si>
  <si>
    <t>Table (77)</t>
  </si>
  <si>
    <t>جدول ( 77)</t>
  </si>
  <si>
    <t>جدول (78)</t>
  </si>
  <si>
    <t>(78) Table</t>
  </si>
  <si>
    <t>جدول (79)</t>
  </si>
  <si>
    <t>(79) Table</t>
  </si>
  <si>
    <t>Table (79) Con .</t>
  </si>
  <si>
    <t>تابع جدول (79)</t>
  </si>
  <si>
    <t>جدول (80 )</t>
  </si>
  <si>
    <t>Table  (80 )</t>
  </si>
  <si>
    <t>جدول  ( 81 )</t>
  </si>
  <si>
    <t>Table  (81 )</t>
  </si>
  <si>
    <t>جدول (82 )</t>
  </si>
  <si>
    <t>Table  (82 )</t>
  </si>
  <si>
    <t>جدول   (83)</t>
  </si>
  <si>
    <t>تابع جدول ( 83 )</t>
  </si>
  <si>
    <t>Table  (83 )</t>
  </si>
  <si>
    <t>Table (83) Con .</t>
  </si>
  <si>
    <t>جدول  (84 )</t>
  </si>
  <si>
    <t xml:space="preserve">(84) Table </t>
  </si>
  <si>
    <t>جدول   ( 85 )</t>
  </si>
  <si>
    <t xml:space="preserve">(85) Table </t>
  </si>
  <si>
    <t>Table (85) Con .</t>
  </si>
  <si>
    <t>تابع جدول   ( 85 )</t>
  </si>
  <si>
    <t>جدول  (86 )</t>
  </si>
  <si>
    <t xml:space="preserve">(86) Table </t>
  </si>
  <si>
    <t>جدول ( 87 )</t>
  </si>
  <si>
    <t xml:space="preserve">(87) Table </t>
  </si>
  <si>
    <t>Table (87) Con .</t>
  </si>
  <si>
    <t>تابع جدول (87)</t>
  </si>
  <si>
    <t xml:space="preserve">( 88 ) جدول </t>
  </si>
  <si>
    <t xml:space="preserve">  (88) Table </t>
  </si>
  <si>
    <t>جدول  ( 89 )</t>
  </si>
  <si>
    <t xml:space="preserve">(89) Table </t>
  </si>
  <si>
    <t>Table (89) Con .</t>
  </si>
  <si>
    <t>تابع جدول  (89 )</t>
  </si>
  <si>
    <t>جدول (90)</t>
  </si>
  <si>
    <t>Table (90)</t>
  </si>
  <si>
    <t>جدول (91)</t>
  </si>
  <si>
    <t>جدول ( 92 )</t>
  </si>
  <si>
    <t>Total</t>
  </si>
  <si>
    <t xml:space="preserve">veterinary medicine </t>
  </si>
  <si>
    <t>table  (91)</t>
  </si>
  <si>
    <t>Table ( 92 )</t>
  </si>
  <si>
    <t>تابع جدول  ( 93 )</t>
  </si>
  <si>
    <t>Table (93) Con .</t>
  </si>
  <si>
    <t>جدول (94)</t>
  </si>
  <si>
    <t xml:space="preserve">( 94 ) Table </t>
  </si>
  <si>
    <t>( 93 ) Table</t>
  </si>
  <si>
    <t>Table  ( 95 )</t>
  </si>
  <si>
    <t>جدول (95)</t>
  </si>
  <si>
    <t>تابع جدول  ( 95 )</t>
  </si>
  <si>
    <t>Table (95) Con .</t>
  </si>
  <si>
    <t>جدول (96)</t>
  </si>
  <si>
    <r>
      <t>The number of Iraqi students graduated from High studies from</t>
    </r>
    <r>
      <rPr>
        <b/>
        <sz val="14"/>
        <color rgb="FFFFFF00"/>
        <rFont val="Arial"/>
        <family val="2"/>
      </rPr>
      <t xml:space="preserve"> </t>
    </r>
    <r>
      <rPr>
        <b/>
        <sz val="14"/>
        <rFont val="Arial"/>
        <family val="2"/>
      </rPr>
      <t>Faluja University ,distributed by the college  ,depatment, competence , certificate and sex for the academic year 2016/2017</t>
    </r>
  </si>
  <si>
    <t>The number of Iraqi students graduated from High studies from Faluja University ,distributed by the college  , certificate and sex for the academic year 2016/2017</t>
  </si>
  <si>
    <t>جدول (97)</t>
  </si>
  <si>
    <t xml:space="preserve">(97) Table  </t>
  </si>
  <si>
    <t>جدول ( 98 )</t>
  </si>
  <si>
    <t xml:space="preserve">( 98 ) Table  </t>
  </si>
  <si>
    <t>جدول ( 99 )</t>
  </si>
  <si>
    <t xml:space="preserve">( 99 ) Table  </t>
  </si>
  <si>
    <t>Table (99) Con .</t>
  </si>
  <si>
    <t>جدول (100)</t>
  </si>
  <si>
    <t>جدول (101)</t>
  </si>
  <si>
    <t xml:space="preserve">(101) Table  </t>
  </si>
  <si>
    <t>جدول (102)</t>
  </si>
  <si>
    <t>جدول (103)</t>
  </si>
  <si>
    <t xml:space="preserve">(102) Table </t>
  </si>
  <si>
    <t xml:space="preserve">(103) Table  </t>
  </si>
  <si>
    <t>Table (103) Con .</t>
  </si>
  <si>
    <t>تابع جدول (103)</t>
  </si>
  <si>
    <t xml:space="preserve">(100) Table </t>
  </si>
  <si>
    <t>جدول ( 104 )</t>
  </si>
  <si>
    <t xml:space="preserve">( 104 ) Table  </t>
  </si>
  <si>
    <t>جدول (105)</t>
  </si>
  <si>
    <t xml:space="preserve">( 105  ) Table   </t>
  </si>
  <si>
    <t>Table (105) Con .</t>
  </si>
  <si>
    <t>تابع جدول(105)</t>
  </si>
  <si>
    <t>جدول (106)</t>
  </si>
  <si>
    <t xml:space="preserve">(106) Table  </t>
  </si>
  <si>
    <t>جدول (107)</t>
  </si>
  <si>
    <t xml:space="preserve">(107)Table  </t>
  </si>
  <si>
    <t>جدول ( 108 )</t>
  </si>
  <si>
    <t xml:space="preserve">( 108 ) Table  </t>
  </si>
  <si>
    <t>جدول ( 109 )</t>
  </si>
  <si>
    <t xml:space="preserve">(  109 ) Table </t>
  </si>
  <si>
    <t>جدول (110)</t>
  </si>
  <si>
    <t>Table  (110)</t>
  </si>
  <si>
    <t>جدول (111)</t>
  </si>
  <si>
    <t>Table  (111 )</t>
  </si>
  <si>
    <t>جدول(112)</t>
  </si>
  <si>
    <t>Table (112)</t>
  </si>
  <si>
    <t>جدول (113)</t>
  </si>
  <si>
    <t>Table  (113 )</t>
  </si>
  <si>
    <t>جدول(114)</t>
  </si>
  <si>
    <t>Table (114)</t>
  </si>
  <si>
    <t>جدول(115)</t>
  </si>
  <si>
    <t>Table (115)</t>
  </si>
  <si>
    <t>جدول (116)</t>
  </si>
  <si>
    <t>Table  (116 )</t>
  </si>
  <si>
    <t>جدول (117)</t>
  </si>
  <si>
    <t>Table  (117 )</t>
  </si>
  <si>
    <t>جدول (118)</t>
  </si>
  <si>
    <t>Table  (118 )</t>
  </si>
  <si>
    <t>جدول ( 119 )</t>
  </si>
  <si>
    <t>Table  (119 )</t>
  </si>
  <si>
    <t>جدول (120)</t>
  </si>
  <si>
    <t>Table  (120 )</t>
  </si>
  <si>
    <t>جدول ( 121 )</t>
  </si>
  <si>
    <t>Table  (121 )</t>
  </si>
  <si>
    <t>جدول (122)</t>
  </si>
  <si>
    <t>Table  (122 )</t>
  </si>
  <si>
    <t>جدول ( 123 )</t>
  </si>
  <si>
    <t>Table  (123 )</t>
  </si>
  <si>
    <t>Al - Basrah</t>
  </si>
  <si>
    <t>Al - Kufa</t>
  </si>
  <si>
    <t>Tikreet</t>
  </si>
  <si>
    <t>Al - Qadisiyah</t>
  </si>
  <si>
    <t>Babil</t>
  </si>
  <si>
    <t xml:space="preserve"> Pharmacy</t>
  </si>
  <si>
    <t xml:space="preserve">(96) Table </t>
  </si>
  <si>
    <t>Oral diagnosi</t>
  </si>
  <si>
    <t>القسم (الفرع)</t>
  </si>
  <si>
    <t xml:space="preserve"> preventive</t>
  </si>
  <si>
    <t xml:space="preserve">physical education for women </t>
  </si>
  <si>
    <t xml:space="preserve">Number of Iraqi Students Post Graduated from Technology University Distributed by  Department,  Specialization, Certificate and Sex for The Academic Year 2016-2017                                   </t>
  </si>
  <si>
    <t xml:space="preserve"> comprehensivel Quality Management Techniques</t>
  </si>
  <si>
    <t>الجامعـــة العراقية</t>
  </si>
  <si>
    <t>جامعـــة الكوفة</t>
  </si>
  <si>
    <t xml:space="preserve">الجامعة التقنية الجنوبية </t>
  </si>
  <si>
    <t>جامعـــة كربلاء</t>
  </si>
  <si>
    <t xml:space="preserve">عدد الطلبة العراقيين المتخرجين من الدراسات العليا في جامعة كركوك موزعين حسب الكلية والقسم والاختصاص والشهادة والجنس للعام الدراسي 2017/2016 </t>
  </si>
  <si>
    <t xml:space="preserve">       جامعة ميسان</t>
  </si>
  <si>
    <t xml:space="preserve">       جامعة المثنى</t>
  </si>
  <si>
    <t xml:space="preserve"> عدد الطلبة العراقيين المتخرجين من الدراسات العليا  في الجامعة التقنية في المنطقة الشمالية موزعين حسب الكلية والجنس للعام الدراسي 2017/2016</t>
  </si>
  <si>
    <t xml:space="preserve">عدد الطلبة العراقيين المتخرجين من الدراسات العليا في جامعة المثنى موزعين حسب الكلية  والشهادة والجنس للعام الدراسي 2017/2016 </t>
  </si>
  <si>
    <t xml:space="preserve">عدد الطلبة العراقيين المتخرجين من الدراسات العليا في جامعة ميسان موزعين حسب الكلية والشهادة والجنس للعام الدراسي 2017/2016 </t>
  </si>
  <si>
    <t>عدد الطلبة العراقيين المتخرجين من الدراسات العليا  في الجامعة التقنية في المنطقة الشمالية موزعين حسب الكلية والقسم والاختصاص والشهادة والجنس للعام الدراسي 2017/2016</t>
  </si>
  <si>
    <t>عدد الطلبة العراقيين المتخرجين من الدراسات العليا    في الجامعة التقنية في المنطقة الوسطى موزعين حسب الكلية والجنس للعام الدراسي 2017/2016</t>
  </si>
  <si>
    <t>عدد الطلبة العراقيين المتخرجين من الدراسات العليا  في الجامعة التقنية الوسطى موزعين حسب الكلية والقسم والاختصاص والشهادة والجنس للعام الدراسي 2017/2016</t>
  </si>
  <si>
    <t>البصرة للنفط والغاز</t>
  </si>
  <si>
    <t>جدول (1)</t>
  </si>
  <si>
    <t>عدد الطلبة المتخرجين في الجامعات كافة والجامعات التقنية والكليات الاهلية في الدراسات الجامعية الاولية موزعين حسب الجامعة والجنس للعام الدراسي 2017/2016</t>
  </si>
  <si>
    <t xml:space="preserve"> جامعة كــــركــــوك</t>
  </si>
  <si>
    <t xml:space="preserve">Automated Manufacturing </t>
  </si>
  <si>
    <t>القسم</t>
  </si>
  <si>
    <t>الفرع</t>
  </si>
  <si>
    <t>section</t>
  </si>
  <si>
    <t>التربية للعلوم  الانسانية</t>
  </si>
  <si>
    <t>Education sciences</t>
  </si>
  <si>
    <t xml:space="preserve">college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</si>
</sst>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_-* #,##0.00\-;_-* &quot;-&quot;??_-;_-@_-"/>
    <numFmt numFmtId="164" formatCode="_(* #,##0.00_);_(* \(#,##0.00\);_(* &quot;-&quot;??_);_(@_)"/>
    <numFmt numFmtId="165" formatCode="_-&quot;د.ع.‏&quot;\ * #,##0.00_-;_-&quot;د.ع.‏&quot;\ * #,##0.00\-;_-&quot;د.ع.‏&quot;\ * &quot;-&quot;??_-;_-@_-"/>
    <numFmt numFmtId="166" formatCode="_-* #,##0.00\ &quot;kr&quot;_-;\-* #,##0.00\ &quot;kr&quot;_-;_-* &quot;-&quot;??\ &quot;kr&quot;_-;_-@_-"/>
    <numFmt numFmtId="167" formatCode="_-* #,##0.00\ _k_r_-;\-* #,##0.00\ _k_r_-;_-* &quot;-&quot;??\ _k_r_-;_-@_-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abic Transparent"/>
      <charset val="178"/>
    </font>
    <font>
      <sz val="8"/>
      <name val="Arabic Transparent"/>
      <charset val="178"/>
    </font>
    <font>
      <b/>
      <sz val="11"/>
      <name val="Arabic Transparent"/>
      <charset val="178"/>
    </font>
    <font>
      <b/>
      <sz val="14"/>
      <name val="Arabic Transparent"/>
      <charset val="178"/>
    </font>
    <font>
      <b/>
      <sz val="16"/>
      <name val="Arabic Transparent"/>
      <charset val="178"/>
    </font>
    <font>
      <b/>
      <sz val="14"/>
      <name val="Simplified Arabic"/>
      <family val="1"/>
    </font>
    <font>
      <b/>
      <sz val="12"/>
      <name val="Simplified Arabic"/>
      <family val="1"/>
    </font>
    <font>
      <b/>
      <sz val="12"/>
      <color indexed="48"/>
      <name val="Simplified Arabic"/>
      <family val="1"/>
    </font>
    <font>
      <b/>
      <sz val="12"/>
      <color indexed="10"/>
      <name val="Simplified Arabic"/>
      <family val="1"/>
    </font>
    <font>
      <b/>
      <sz val="18"/>
      <name val="Arabic Transparent"/>
      <charset val="178"/>
    </font>
    <font>
      <sz val="72"/>
      <name val="Arial"/>
      <family val="2"/>
    </font>
    <font>
      <b/>
      <sz val="12"/>
      <name val="Arabic Transparent"/>
      <charset val="178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4"/>
      <name val="Calibri"/>
      <family val="2"/>
      <scheme val="minor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b/>
      <sz val="11"/>
      <color indexed="63"/>
      <name val="Arial"/>
      <family val="2"/>
      <charset val="178"/>
    </font>
    <font>
      <b/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  <font>
      <b/>
      <sz val="12"/>
      <color theme="1"/>
      <name val="Arial"/>
      <family val="2"/>
    </font>
    <font>
      <b/>
      <sz val="11"/>
      <name val="Simplified Arabic"/>
      <family val="1"/>
    </font>
    <font>
      <b/>
      <u/>
      <sz val="12"/>
      <name val="Arial"/>
      <family val="2"/>
    </font>
    <font>
      <b/>
      <sz val="36"/>
      <color indexed="8"/>
      <name val="Simplified Arabic"/>
      <family val="1"/>
    </font>
    <font>
      <sz val="11"/>
      <color indexed="8"/>
      <name val="Simplified Arabic"/>
      <family val="1"/>
    </font>
    <font>
      <sz val="48"/>
      <name val="Arial"/>
      <family val="2"/>
    </font>
    <font>
      <sz val="58"/>
      <name val="Arial"/>
      <family val="2"/>
    </font>
    <font>
      <b/>
      <sz val="14"/>
      <color rgb="FFFFFF00"/>
      <name val="Arial"/>
      <family val="2"/>
    </font>
    <font>
      <sz val="11"/>
      <color theme="1"/>
      <name val="Calibri"/>
      <family val="2"/>
      <charset val="178"/>
      <scheme val="minor"/>
    </font>
    <font>
      <sz val="12"/>
      <color theme="1"/>
      <name val="Tahoma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Simplified Arabic"/>
      <family val="1"/>
    </font>
    <font>
      <b/>
      <sz val="9"/>
      <name val="Simplified Arabic"/>
      <family val="1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auto="1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thick">
        <color auto="1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hair">
        <color indexed="64"/>
      </top>
      <bottom/>
      <diagonal/>
    </border>
    <border>
      <left/>
      <right style="dotted">
        <color auto="1"/>
      </right>
      <top/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 style="medium">
        <color indexed="64"/>
      </top>
      <bottom style="dotted">
        <color auto="1"/>
      </bottom>
      <diagonal/>
    </border>
    <border>
      <left/>
      <right style="dotted">
        <color indexed="64"/>
      </right>
      <top style="medium">
        <color indexed="64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 style="thick">
        <color auto="1"/>
      </top>
      <bottom style="dotted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hair">
        <color indexed="64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</borders>
  <cellStyleXfs count="389">
    <xf numFmtId="0" fontId="0" fillId="0" borderId="0"/>
    <xf numFmtId="164" fontId="5" fillId="0" borderId="0" applyFont="0" applyFill="0" applyBorder="0" applyAlignment="0" applyProtection="0"/>
    <xf numFmtId="0" fontId="10" fillId="0" borderId="0"/>
    <xf numFmtId="9" fontId="5" fillId="0" borderId="0" applyFont="0" applyFill="0" applyBorder="0" applyAlignment="0" applyProtection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2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9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10" fillId="0" borderId="0"/>
    <xf numFmtId="0" fontId="54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54" fillId="0" borderId="0"/>
    <xf numFmtId="0" fontId="26" fillId="0" borderId="0"/>
    <xf numFmtId="0" fontId="55" fillId="0" borderId="0"/>
    <xf numFmtId="9" fontId="10" fillId="0" borderId="0" applyFont="0" applyFill="0" applyBorder="0" applyAlignment="0" applyProtection="0"/>
    <xf numFmtId="0" fontId="10" fillId="0" borderId="0"/>
    <xf numFmtId="0" fontId="1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6" fillId="0" borderId="0"/>
    <xf numFmtId="0" fontId="55" fillId="0" borderId="0"/>
    <xf numFmtId="9" fontId="10" fillId="0" borderId="0" applyFont="0" applyFill="0" applyBorder="0" applyAlignment="0" applyProtection="0"/>
    <xf numFmtId="0" fontId="54" fillId="0" borderId="0"/>
    <xf numFmtId="0" fontId="1" fillId="0" borderId="0"/>
    <xf numFmtId="9" fontId="26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26" fillId="0" borderId="0"/>
    <xf numFmtId="0" fontId="55" fillId="0" borderId="0"/>
    <xf numFmtId="9" fontId="10" fillId="0" borderId="0" applyFont="0" applyFill="0" applyBorder="0" applyAlignment="0" applyProtection="0"/>
    <xf numFmtId="0" fontId="1" fillId="0" borderId="0"/>
    <xf numFmtId="9" fontId="26" fillId="0" borderId="0" applyFont="0" applyFill="0" applyBorder="0" applyAlignment="0" applyProtection="0"/>
    <xf numFmtId="0" fontId="10" fillId="0" borderId="0"/>
    <xf numFmtId="0" fontId="54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6" fillId="0" borderId="0"/>
    <xf numFmtId="0" fontId="55" fillId="0" borderId="0"/>
    <xf numFmtId="9" fontId="10" fillId="0" borderId="0" applyFont="0" applyFill="0" applyBorder="0" applyAlignment="0" applyProtection="0"/>
    <xf numFmtId="0" fontId="1" fillId="0" borderId="0"/>
    <xf numFmtId="9" fontId="26" fillId="0" borderId="0" applyFont="0" applyFill="0" applyBorder="0" applyAlignment="0" applyProtection="0"/>
    <xf numFmtId="0" fontId="26" fillId="0" borderId="0"/>
  </cellStyleXfs>
  <cellXfs count="2166">
    <xf numFmtId="0" fontId="0" fillId="0" borderId="0" xfId="0"/>
    <xf numFmtId="0" fontId="14" fillId="0" borderId="0" xfId="2" applyFont="1" applyAlignment="1">
      <alignment readingOrder="2"/>
    </xf>
    <xf numFmtId="0" fontId="13" fillId="0" borderId="0" xfId="2" applyFont="1" applyAlignment="1">
      <alignment readingOrder="2"/>
    </xf>
    <xf numFmtId="0" fontId="9" fillId="0" borderId="0" xfId="0" applyFont="1" applyAlignment="1">
      <alignment shrinkToFit="1"/>
    </xf>
    <xf numFmtId="0" fontId="12" fillId="0" borderId="0" xfId="2" applyFont="1" applyAlignment="1">
      <alignment readingOrder="2"/>
    </xf>
    <xf numFmtId="0" fontId="15" fillId="0" borderId="0" xfId="2" applyFont="1" applyAlignment="1">
      <alignment readingOrder="2"/>
    </xf>
    <xf numFmtId="0" fontId="19" fillId="0" borderId="0" xfId="2" applyFont="1" applyAlignment="1">
      <alignment horizontal="left" readingOrder="2"/>
    </xf>
    <xf numFmtId="0" fontId="19" fillId="0" borderId="0" xfId="2" applyFont="1" applyAlignment="1">
      <alignment horizontal="center" readingOrder="2"/>
    </xf>
    <xf numFmtId="0" fontId="12" fillId="3" borderId="0" xfId="2" applyFont="1" applyFill="1" applyAlignment="1">
      <alignment readingOrder="2"/>
    </xf>
    <xf numFmtId="0" fontId="21" fillId="0" borderId="0" xfId="2" applyFont="1" applyAlignment="1">
      <alignment readingOrder="2"/>
    </xf>
    <xf numFmtId="0" fontId="22" fillId="0" borderId="0" xfId="0" applyFont="1" applyAlignment="1">
      <alignment shrinkToFit="1" readingOrder="2"/>
    </xf>
    <xf numFmtId="0" fontId="16" fillId="0" borderId="0" xfId="2" applyFont="1" applyAlignment="1">
      <alignment vertical="center" readingOrder="2"/>
    </xf>
    <xf numFmtId="0" fontId="16" fillId="4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2" fillId="0" borderId="0" xfId="2" applyFont="1" applyAlignment="1">
      <alignment vertical="center" readingOrder="2"/>
    </xf>
    <xf numFmtId="0" fontId="22" fillId="0" borderId="0" xfId="0" applyFont="1" applyFill="1" applyBorder="1" applyAlignment="1">
      <alignment shrinkToFit="1" readingOrder="2"/>
    </xf>
    <xf numFmtId="0" fontId="22" fillId="5" borderId="0" xfId="0" applyFont="1" applyFill="1" applyAlignment="1">
      <alignment shrinkToFit="1" readingOrder="2"/>
    </xf>
    <xf numFmtId="0" fontId="22" fillId="0" borderId="0" xfId="0" applyFont="1" applyFill="1" applyBorder="1" applyAlignment="1">
      <alignment vertical="center" shrinkToFit="1" readingOrder="2"/>
    </xf>
    <xf numFmtId="0" fontId="22" fillId="2" borderId="0" xfId="0" applyFont="1" applyFill="1" applyBorder="1" applyAlignment="1">
      <alignment vertical="center" shrinkToFit="1" readingOrder="2"/>
    </xf>
    <xf numFmtId="0" fontId="15" fillId="0" borderId="0" xfId="2" applyFont="1" applyAlignment="1">
      <alignment vertical="center" readingOrder="2"/>
    </xf>
    <xf numFmtId="0" fontId="16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center" vertical="center" readingOrder="2"/>
    </xf>
    <xf numFmtId="0" fontId="16" fillId="4" borderId="0" xfId="0" applyFont="1" applyFill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164" fontId="16" fillId="0" borderId="0" xfId="1" applyFont="1" applyAlignment="1">
      <alignment vertical="center" shrinkToFit="1"/>
    </xf>
    <xf numFmtId="43" fontId="16" fillId="0" borderId="0" xfId="0" applyNumberFormat="1" applyFont="1" applyAlignment="1">
      <alignment vertical="center" shrinkToFit="1"/>
    </xf>
    <xf numFmtId="9" fontId="16" fillId="0" borderId="0" xfId="3" applyFont="1" applyAlignment="1">
      <alignment vertical="center" shrinkToFit="1"/>
    </xf>
    <xf numFmtId="9" fontId="16" fillId="0" borderId="0" xfId="0" applyNumberFormat="1" applyFont="1" applyAlignment="1">
      <alignment vertical="center" shrinkToFit="1"/>
    </xf>
    <xf numFmtId="0" fontId="16" fillId="3" borderId="0" xfId="0" applyFont="1" applyFill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 shrinkToFit="1" readingOrder="2"/>
    </xf>
    <xf numFmtId="0" fontId="16" fillId="2" borderId="0" xfId="0" applyFont="1" applyFill="1" applyAlignment="1">
      <alignment vertical="center" shrinkToFit="1"/>
    </xf>
    <xf numFmtId="0" fontId="16" fillId="3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horizontal="right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shrinkToFit="1" readingOrder="2"/>
    </xf>
    <xf numFmtId="0" fontId="23" fillId="0" borderId="0" xfId="0" applyFont="1" applyAlignment="1">
      <alignment vertical="center"/>
    </xf>
    <xf numFmtId="0" fontId="16" fillId="0" borderId="0" xfId="0" applyFont="1" applyAlignment="1">
      <alignment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readingOrder="2"/>
    </xf>
    <xf numFmtId="0" fontId="22" fillId="0" borderId="0" xfId="0" applyFont="1" applyFill="1" applyBorder="1" applyAlignment="1">
      <alignment horizontal="center" vertical="center" shrinkToFit="1" readingOrder="2"/>
    </xf>
    <xf numFmtId="0" fontId="22" fillId="0" borderId="0" xfId="0" applyFont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0" fillId="0" borderId="0" xfId="0" applyAlignment="1">
      <alignment shrinkToFit="1"/>
    </xf>
    <xf numFmtId="0" fontId="25" fillId="0" borderId="0" xfId="0" applyFont="1" applyAlignment="1">
      <alignment shrinkToFit="1"/>
    </xf>
    <xf numFmtId="0" fontId="26" fillId="0" borderId="0" xfId="0" applyFont="1" applyAlignment="1">
      <alignment shrinkToFit="1"/>
    </xf>
    <xf numFmtId="0" fontId="25" fillId="0" borderId="0" xfId="0" applyFont="1"/>
    <xf numFmtId="0" fontId="25" fillId="2" borderId="0" xfId="0" applyFont="1" applyFill="1"/>
    <xf numFmtId="0" fontId="6" fillId="6" borderId="0" xfId="0" applyFont="1" applyFill="1" applyBorder="1" applyAlignment="1">
      <alignment horizontal="right" vertical="center" indent="1" shrinkToFit="1" readingOrder="2"/>
    </xf>
    <xf numFmtId="0" fontId="25" fillId="2" borderId="0" xfId="0" applyFont="1" applyFill="1" applyBorder="1" applyAlignment="1"/>
    <xf numFmtId="0" fontId="2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shrinkToFit="1"/>
    </xf>
    <xf numFmtId="0" fontId="25" fillId="6" borderId="0" xfId="0" applyFont="1" applyFill="1"/>
    <xf numFmtId="0" fontId="9" fillId="0" borderId="0" xfId="0" applyFont="1" applyAlignment="1">
      <alignment readingOrder="2"/>
    </xf>
    <xf numFmtId="0" fontId="25" fillId="0" borderId="0" xfId="0" applyFont="1" applyAlignment="1">
      <alignment horizontal="right" readingOrder="2"/>
    </xf>
    <xf numFmtId="0" fontId="25" fillId="0" borderId="0" xfId="0" applyFont="1" applyAlignment="1">
      <alignment readingOrder="2"/>
    </xf>
    <xf numFmtId="0" fontId="25" fillId="2" borderId="0" xfId="0" applyFont="1" applyFill="1" applyAlignment="1">
      <alignment readingOrder="2"/>
    </xf>
    <xf numFmtId="0" fontId="25" fillId="7" borderId="0" xfId="0" applyFont="1" applyFill="1" applyAlignment="1">
      <alignment readingOrder="2"/>
    </xf>
    <xf numFmtId="0" fontId="25" fillId="7" borderId="0" xfId="0" applyFont="1" applyFill="1" applyAlignment="1">
      <alignment horizontal="right" readingOrder="2"/>
    </xf>
    <xf numFmtId="0" fontId="0" fillId="0" borderId="0" xfId="0" applyAlignment="1">
      <alignment wrapText="1"/>
    </xf>
    <xf numFmtId="0" fontId="25" fillId="0" borderId="0" xfId="0" applyFont="1" applyAlignment="1">
      <alignment horizontal="right" wrapText="1" readingOrder="2"/>
    </xf>
    <xf numFmtId="0" fontId="25" fillId="2" borderId="0" xfId="0" applyFont="1" applyFill="1" applyAlignment="1">
      <alignment horizontal="right" readingOrder="2"/>
    </xf>
    <xf numFmtId="0" fontId="0" fillId="0" borderId="0" xfId="0" applyAlignment="1">
      <alignment shrinkToFit="1" readingOrder="1"/>
    </xf>
    <xf numFmtId="0" fontId="6" fillId="0" borderId="0" xfId="0" applyFont="1" applyAlignment="1">
      <alignment shrinkToFit="1" readingOrder="1"/>
    </xf>
    <xf numFmtId="0" fontId="25" fillId="0" borderId="0" xfId="0" applyFont="1" applyAlignment="1">
      <alignment shrinkToFit="1" readingOrder="1"/>
    </xf>
    <xf numFmtId="0" fontId="0" fillId="6" borderId="0" xfId="0" applyFill="1" applyAlignment="1">
      <alignment shrinkToFit="1" readingOrder="1"/>
    </xf>
    <xf numFmtId="0" fontId="8" fillId="6" borderId="0" xfId="0" applyFont="1" applyFill="1"/>
    <xf numFmtId="0" fontId="8" fillId="0" borderId="0" xfId="0" applyFont="1"/>
    <xf numFmtId="0" fontId="0" fillId="6" borderId="0" xfId="0" applyFill="1"/>
    <xf numFmtId="0" fontId="0" fillId="0" borderId="0" xfId="0" applyAlignment="1"/>
    <xf numFmtId="0" fontId="0" fillId="2" borderId="0" xfId="0" applyFill="1"/>
    <xf numFmtId="0" fontId="26" fillId="0" borderId="0" xfId="0" applyFont="1"/>
    <xf numFmtId="0" fontId="8" fillId="0" borderId="0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 shrinkToFit="1" readingOrder="2"/>
    </xf>
    <xf numFmtId="0" fontId="0" fillId="0" borderId="0" xfId="0" applyAlignment="1">
      <alignment readingOrder="2"/>
    </xf>
    <xf numFmtId="0" fontId="0" fillId="0" borderId="0" xfId="0" applyAlignment="1">
      <alignment shrinkToFit="1" readingOrder="2"/>
    </xf>
    <xf numFmtId="0" fontId="26" fillId="0" borderId="0" xfId="0" applyFont="1" applyAlignment="1">
      <alignment shrinkToFit="1" readingOrder="2"/>
    </xf>
    <xf numFmtId="0" fontId="26" fillId="2" borderId="0" xfId="0" applyFont="1" applyFill="1" applyAlignment="1">
      <alignment shrinkToFit="1" readingOrder="2"/>
    </xf>
    <xf numFmtId="0" fontId="26" fillId="0" borderId="0" xfId="0" applyFont="1" applyFill="1" applyAlignment="1">
      <alignment shrinkToFit="1" readingOrder="2"/>
    </xf>
    <xf numFmtId="0" fontId="0" fillId="0" borderId="0" xfId="0" applyFill="1" applyAlignment="1">
      <alignment shrinkToFit="1" readingOrder="2"/>
    </xf>
    <xf numFmtId="0" fontId="6" fillId="0" borderId="0" xfId="0" applyFont="1" applyFill="1" applyBorder="1" applyAlignment="1">
      <alignment horizontal="right" vertical="center" indent="1" shrinkToFit="1" readingOrder="2"/>
    </xf>
    <xf numFmtId="0" fontId="0" fillId="2" borderId="0" xfId="0" applyFill="1" applyAlignment="1">
      <alignment shrinkToFit="1" readingOrder="2"/>
    </xf>
    <xf numFmtId="0" fontId="6" fillId="0" borderId="0" xfId="0" applyFont="1" applyAlignment="1">
      <alignment shrinkToFit="1" readingOrder="2"/>
    </xf>
    <xf numFmtId="0" fontId="0" fillId="7" borderId="0" xfId="0" applyFill="1" applyAlignment="1">
      <alignment shrinkToFit="1" readingOrder="2"/>
    </xf>
    <xf numFmtId="0" fontId="6" fillId="0" borderId="0" xfId="0" applyFont="1" applyAlignment="1">
      <alignment shrinkToFit="1"/>
    </xf>
    <xf numFmtId="0" fontId="8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 readingOrder="2"/>
    </xf>
    <xf numFmtId="0" fontId="0" fillId="0" borderId="0" xfId="0" applyFill="1" applyAlignment="1">
      <alignment shrinkToFit="1"/>
    </xf>
    <xf numFmtId="0" fontId="0" fillId="0" borderId="0" xfId="0" applyFill="1" applyAlignment="1">
      <alignment readingOrder="2"/>
    </xf>
    <xf numFmtId="0" fontId="0" fillId="0" borderId="0" xfId="0" applyFill="1" applyAlignment="1">
      <alignment horizontal="right" readingOrder="2"/>
    </xf>
    <xf numFmtId="0" fontId="23" fillId="0" borderId="0" xfId="0" applyFont="1" applyFill="1" applyAlignment="1">
      <alignment horizontal="right" readingOrder="2"/>
    </xf>
    <xf numFmtId="0" fontId="26" fillId="0" borderId="0" xfId="0" applyFont="1" applyFill="1" applyAlignment="1">
      <alignment horizontal="right" readingOrder="2"/>
    </xf>
    <xf numFmtId="0" fontId="6" fillId="0" borderId="0" xfId="0" applyFont="1" applyFill="1" applyBorder="1" applyAlignment="1">
      <alignment vertical="center" shrinkToFit="1" readingOrder="2"/>
    </xf>
    <xf numFmtId="0" fontId="6" fillId="0" borderId="0" xfId="0" applyFont="1" applyFill="1" applyBorder="1" applyAlignment="1">
      <alignment horizontal="right" vertical="center" indent="1" readingOrder="2"/>
    </xf>
    <xf numFmtId="0" fontId="6" fillId="0" borderId="0" xfId="0" applyFont="1" applyFill="1" applyBorder="1" applyAlignment="1">
      <alignment readingOrder="2"/>
    </xf>
    <xf numFmtId="0" fontId="25" fillId="0" borderId="0" xfId="0" applyFont="1" applyFill="1" applyAlignment="1">
      <alignment readingOrder="2"/>
    </xf>
    <xf numFmtId="0" fontId="9" fillId="0" borderId="0" xfId="0" applyFont="1" applyFill="1" applyAlignment="1">
      <alignment readingOrder="2"/>
    </xf>
    <xf numFmtId="0" fontId="0" fillId="0" borderId="0" xfId="0" applyFill="1"/>
    <xf numFmtId="0" fontId="28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 shrinkToFit="1" readingOrder="2"/>
    </xf>
    <xf numFmtId="0" fontId="28" fillId="0" borderId="0" xfId="0" applyFont="1" applyFill="1" applyBorder="1" applyAlignment="1">
      <alignment horizontal="center" readingOrder="2"/>
    </xf>
    <xf numFmtId="0" fontId="28" fillId="0" borderId="0" xfId="0" applyFont="1" applyFill="1" applyAlignment="1">
      <alignment horizontal="center" shrinkToFit="1"/>
    </xf>
    <xf numFmtId="0" fontId="25" fillId="0" borderId="0" xfId="0" applyFont="1" applyFill="1" applyAlignment="1">
      <alignment horizontal="right" readingOrder="2"/>
    </xf>
    <xf numFmtId="0" fontId="6" fillId="0" borderId="0" xfId="0" applyFont="1" applyFill="1" applyBorder="1" applyAlignment="1">
      <alignment horizontal="center" readingOrder="2"/>
    </xf>
    <xf numFmtId="0" fontId="8" fillId="0" borderId="0" xfId="0" applyFont="1" applyFill="1" applyBorder="1" applyAlignment="1">
      <alignment readingOrder="2"/>
    </xf>
    <xf numFmtId="0" fontId="25" fillId="0" borderId="0" xfId="0" applyFont="1" applyFill="1" applyBorder="1" applyAlignment="1">
      <alignment readingOrder="2"/>
    </xf>
    <xf numFmtId="0" fontId="25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4" fillId="0" borderId="0" xfId="4"/>
    <xf numFmtId="0" fontId="8" fillId="0" borderId="1" xfId="2" applyFont="1" applyFill="1" applyBorder="1" applyAlignment="1">
      <alignment horizontal="center" vertical="center" readingOrder="2"/>
    </xf>
    <xf numFmtId="0" fontId="8" fillId="0" borderId="12" xfId="2" applyFont="1" applyBorder="1" applyAlignment="1">
      <alignment horizontal="right" vertical="center" readingOrder="2"/>
    </xf>
    <xf numFmtId="0" fontId="6" fillId="0" borderId="0" xfId="2" applyFont="1" applyFill="1" applyBorder="1" applyAlignment="1">
      <alignment horizontal="right" vertical="center" readingOrder="2"/>
    </xf>
    <xf numFmtId="0" fontId="6" fillId="0" borderId="14" xfId="2" applyFont="1" applyFill="1" applyBorder="1" applyAlignment="1">
      <alignment horizontal="right" vertical="center" readingOrder="2"/>
    </xf>
    <xf numFmtId="0" fontId="6" fillId="0" borderId="14" xfId="2" applyFont="1" applyFill="1" applyBorder="1" applyAlignment="1">
      <alignment horizontal="right" vertical="center" indent="1" readingOrder="2"/>
    </xf>
    <xf numFmtId="0" fontId="6" fillId="0" borderId="14" xfId="2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6" fillId="0" borderId="16" xfId="2" applyFont="1" applyFill="1" applyBorder="1" applyAlignment="1">
      <alignment horizontal="right" vertical="center" readingOrder="2"/>
    </xf>
    <xf numFmtId="0" fontId="6" fillId="0" borderId="15" xfId="0" applyFont="1" applyFill="1" applyBorder="1" applyAlignment="1">
      <alignment horizontal="right" vertical="center" readingOrder="2"/>
    </xf>
    <xf numFmtId="0" fontId="6" fillId="0" borderId="15" xfId="0" applyFont="1" applyFill="1" applyBorder="1" applyAlignment="1">
      <alignment horizontal="right" vertical="center" indent="1" readingOrder="2"/>
    </xf>
    <xf numFmtId="0" fontId="17" fillId="2" borderId="0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horizontal="right" vertical="center" indent="1" readingOrder="2"/>
    </xf>
    <xf numFmtId="0" fontId="6" fillId="0" borderId="14" xfId="0" applyFont="1" applyFill="1" applyBorder="1" applyAlignment="1">
      <alignment horizontal="right" vertical="center" indent="1" readingOrder="2"/>
    </xf>
    <xf numFmtId="0" fontId="6" fillId="0" borderId="0" xfId="0" applyFont="1" applyFill="1" applyBorder="1" applyAlignment="1">
      <alignment vertical="center" readingOrder="2"/>
    </xf>
    <xf numFmtId="0" fontId="6" fillId="0" borderId="18" xfId="0" applyFont="1" applyFill="1" applyBorder="1" applyAlignment="1">
      <alignment horizontal="right" vertical="center" indent="1" readingOrder="2"/>
    </xf>
    <xf numFmtId="0" fontId="6" fillId="0" borderId="16" xfId="0" applyFont="1" applyFill="1" applyBorder="1" applyAlignment="1">
      <alignment horizontal="right" vertical="center" indent="1" readingOrder="2"/>
    </xf>
    <xf numFmtId="0" fontId="6" fillId="0" borderId="13" xfId="0" applyFont="1" applyFill="1" applyBorder="1" applyAlignment="1">
      <alignment horizontal="right" vertical="center" indent="1" readingOrder="2"/>
    </xf>
    <xf numFmtId="0" fontId="6" fillId="0" borderId="14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4" xfId="0" applyFont="1" applyBorder="1"/>
    <xf numFmtId="0" fontId="25" fillId="0" borderId="0" xfId="0" applyFont="1" applyBorder="1" applyAlignment="1">
      <alignment readingOrder="2"/>
    </xf>
    <xf numFmtId="0" fontId="0" fillId="0" borderId="0" xfId="0" applyFill="1" applyBorder="1"/>
    <xf numFmtId="0" fontId="0" fillId="0" borderId="0" xfId="0" applyBorder="1"/>
    <xf numFmtId="0" fontId="6" fillId="0" borderId="17" xfId="0" applyFont="1" applyFill="1" applyBorder="1" applyAlignment="1">
      <alignment horizontal="center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14" xfId="0" applyFont="1" applyFill="1" applyBorder="1" applyAlignment="1">
      <alignment horizontal="right" indent="1" shrinkToFi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8" fillId="0" borderId="0" xfId="0" applyFont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right" vertical="center" indent="1" shrinkToFit="1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center" vertical="center" readingOrder="2"/>
    </xf>
    <xf numFmtId="0" fontId="6" fillId="0" borderId="19" xfId="0" applyFont="1" applyFill="1" applyBorder="1" applyAlignment="1">
      <alignment horizontal="right" vertical="center" indent="1" readingOrder="2"/>
    </xf>
    <xf numFmtId="0" fontId="6" fillId="0" borderId="14" xfId="0" applyFont="1" applyFill="1" applyBorder="1" applyAlignment="1">
      <alignment horizontal="left" vertical="distributed" readingOrder="2"/>
    </xf>
    <xf numFmtId="0" fontId="6" fillId="0" borderId="15" xfId="0" applyFont="1" applyFill="1" applyBorder="1" applyAlignment="1">
      <alignment horizontal="left" vertical="distributed" readingOrder="2"/>
    </xf>
    <xf numFmtId="0" fontId="6" fillId="0" borderId="0" xfId="0" applyFont="1" applyBorder="1" applyAlignment="1">
      <alignment shrinkToFit="1" readingOrder="2"/>
    </xf>
    <xf numFmtId="0" fontId="6" fillId="0" borderId="14" xfId="0" applyFont="1" applyFill="1" applyBorder="1" applyAlignment="1">
      <alignment horizontal="right" vertical="center" indent="1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19" xfId="0" applyFont="1" applyFill="1" applyBorder="1" applyAlignment="1">
      <alignment horizontal="right" vertical="center" indent="1" shrinkToFit="1" readingOrder="2"/>
    </xf>
    <xf numFmtId="0" fontId="6" fillId="0" borderId="15" xfId="0" applyFont="1" applyFill="1" applyBorder="1" applyAlignment="1">
      <alignment horizontal="right" vertical="center" indent="1" shrinkToFit="1" readingOrder="2"/>
    </xf>
    <xf numFmtId="0" fontId="6" fillId="0" borderId="14" xfId="0" applyFont="1" applyFill="1" applyBorder="1" applyAlignment="1">
      <alignment shrinkToFit="1" readingOrder="2"/>
    </xf>
    <xf numFmtId="0" fontId="6" fillId="0" borderId="14" xfId="0" applyFont="1" applyFill="1" applyBorder="1" applyAlignment="1">
      <alignment vertical="center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14" xfId="0" applyFont="1" applyFill="1" applyBorder="1" applyAlignment="1">
      <alignment horizontal="right" vertical="center" shrinkToFit="1"/>
    </xf>
    <xf numFmtId="0" fontId="6" fillId="0" borderId="14" xfId="0" applyFont="1" applyFill="1" applyBorder="1" applyAlignment="1">
      <alignment horizontal="right" vertical="center" readingOrder="2"/>
    </xf>
    <xf numFmtId="0" fontId="16" fillId="0" borderId="1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2" applyFont="1" applyFill="1" applyAlignment="1">
      <alignment vertical="center" readingOrder="2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6" fillId="0" borderId="17" xfId="0" applyFont="1" applyFill="1" applyBorder="1" applyAlignment="1">
      <alignment horizontal="right" vertical="center" readingOrder="2"/>
    </xf>
    <xf numFmtId="0" fontId="22" fillId="0" borderId="0" xfId="0" applyFont="1" applyFill="1" applyBorder="1" applyAlignment="1">
      <alignment vertical="top" shrinkToFit="1" readingOrder="2"/>
    </xf>
    <xf numFmtId="0" fontId="6" fillId="0" borderId="17" xfId="0" applyFont="1" applyFill="1" applyBorder="1" applyAlignment="1">
      <alignment horizontal="left" vertical="distributed" shrinkToFit="1" readingOrder="2"/>
    </xf>
    <xf numFmtId="0" fontId="6" fillId="0" borderId="14" xfId="0" applyFont="1" applyFill="1" applyBorder="1" applyAlignment="1">
      <alignment horizontal="left" vertical="distributed" shrinkToFit="1" readingOrder="2"/>
    </xf>
    <xf numFmtId="0" fontId="6" fillId="0" borderId="14" xfId="0" applyFont="1" applyFill="1" applyBorder="1" applyAlignment="1">
      <alignment horizontal="right" readingOrder="2"/>
    </xf>
    <xf numFmtId="0" fontId="6" fillId="0" borderId="17" xfId="0" applyFont="1" applyFill="1" applyBorder="1" applyAlignment="1">
      <alignment shrinkToFit="1" readingOrder="1"/>
    </xf>
    <xf numFmtId="0" fontId="6" fillId="0" borderId="14" xfId="0" applyFont="1" applyFill="1" applyBorder="1" applyAlignment="1">
      <alignment shrinkToFit="1" readingOrder="1"/>
    </xf>
    <xf numFmtId="0" fontId="6" fillId="6" borderId="17" xfId="0" applyFont="1" applyFill="1" applyBorder="1" applyAlignment="1">
      <alignment horizontal="right" vertical="center" indent="1" shrinkToFit="1" readingOrder="2"/>
    </xf>
    <xf numFmtId="0" fontId="6" fillId="6" borderId="14" xfId="0" applyFont="1" applyFill="1" applyBorder="1" applyAlignment="1">
      <alignment horizontal="right" vertical="center" indent="1" shrinkToFit="1" readingOrder="2"/>
    </xf>
    <xf numFmtId="0" fontId="6" fillId="6" borderId="15" xfId="0" applyFont="1" applyFill="1" applyBorder="1" applyAlignment="1">
      <alignment horizontal="right" vertical="center" indent="1" shrinkToFit="1" readingOrder="2"/>
    </xf>
    <xf numFmtId="0" fontId="6" fillId="6" borderId="14" xfId="0" applyFont="1" applyFill="1" applyBorder="1" applyAlignment="1">
      <alignment vertical="center" readingOrder="2"/>
    </xf>
    <xf numFmtId="0" fontId="6" fillId="6" borderId="15" xfId="0" applyFont="1" applyFill="1" applyBorder="1" applyAlignment="1">
      <alignment vertical="center" shrinkToFit="1" readingOrder="2"/>
    </xf>
    <xf numFmtId="0" fontId="0" fillId="0" borderId="20" xfId="0" applyBorder="1"/>
    <xf numFmtId="0" fontId="8" fillId="0" borderId="0" xfId="9" applyFont="1" applyFill="1" applyBorder="1" applyAlignment="1">
      <alignment vertical="center" shrinkToFit="1" readingOrder="2"/>
    </xf>
    <xf numFmtId="0" fontId="6" fillId="0" borderId="17" xfId="8" applyFont="1" applyFill="1" applyBorder="1" applyAlignment="1">
      <alignment horizontal="right" vertical="center" indent="1"/>
    </xf>
    <xf numFmtId="0" fontId="6" fillId="0" borderId="14" xfId="8" applyFont="1" applyFill="1" applyBorder="1" applyAlignment="1">
      <alignment horizontal="right" vertical="center" indent="1"/>
    </xf>
    <xf numFmtId="0" fontId="6" fillId="0" borderId="14" xfId="0" applyFont="1" applyBorder="1" applyAlignment="1">
      <alignment shrinkToFit="1"/>
    </xf>
    <xf numFmtId="0" fontId="6" fillId="0" borderId="14" xfId="0" applyFont="1" applyFill="1" applyBorder="1" applyAlignment="1">
      <alignment horizontal="left" vertical="center" wrapText="1" readingOrder="1"/>
    </xf>
    <xf numFmtId="0" fontId="6" fillId="0" borderId="15" xfId="0" applyFont="1" applyBorder="1" applyAlignment="1">
      <alignment wrapText="1" readingOrder="2"/>
    </xf>
    <xf numFmtId="0" fontId="6" fillId="0" borderId="0" xfId="0" applyFont="1" applyFill="1" applyAlignment="1">
      <alignment shrinkToFit="1"/>
    </xf>
    <xf numFmtId="0" fontId="16" fillId="0" borderId="14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vertical="center"/>
    </xf>
    <xf numFmtId="0" fontId="28" fillId="0" borderId="0" xfId="0" applyFont="1" applyFill="1" applyAlignment="1">
      <alignment horizontal="left" vertical="center" readingOrder="1"/>
    </xf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right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shrinkToFit="1"/>
    </xf>
    <xf numFmtId="0" fontId="6" fillId="0" borderId="14" xfId="0" applyFont="1" applyFill="1" applyBorder="1" applyAlignment="1">
      <alignment horizontal="center" shrinkToFit="1" readingOrder="2"/>
    </xf>
    <xf numFmtId="0" fontId="48" fillId="0" borderId="0" xfId="2" applyFont="1" applyFill="1" applyBorder="1" applyAlignment="1">
      <alignment horizontal="center" vertical="center" readingOrder="2"/>
    </xf>
    <xf numFmtId="0" fontId="48" fillId="0" borderId="33" xfId="2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right" vertical="center" readingOrder="2"/>
    </xf>
    <xf numFmtId="0" fontId="6" fillId="0" borderId="29" xfId="2" applyFont="1" applyFill="1" applyBorder="1" applyAlignment="1">
      <alignment horizontal="right" vertical="center" readingOrder="2"/>
    </xf>
    <xf numFmtId="0" fontId="6" fillId="6" borderId="14" xfId="0" applyFont="1" applyFill="1" applyBorder="1" applyAlignment="1">
      <alignment vertical="center" shrinkToFit="1"/>
    </xf>
    <xf numFmtId="0" fontId="6" fillId="6" borderId="14" xfId="0" applyFont="1" applyFill="1" applyBorder="1" applyAlignment="1">
      <alignment vertical="center"/>
    </xf>
    <xf numFmtId="0" fontId="6" fillId="6" borderId="14" xfId="0" applyFont="1" applyFill="1" applyBorder="1" applyAlignment="1">
      <alignment horizontal="right" vertical="center"/>
    </xf>
    <xf numFmtId="0" fontId="6" fillId="6" borderId="16" xfId="0" applyFont="1" applyFill="1" applyBorder="1" applyAlignment="1">
      <alignment vertical="center"/>
    </xf>
    <xf numFmtId="0" fontId="6" fillId="6" borderId="29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vertical="center" readingOrder="2"/>
    </xf>
    <xf numFmtId="0" fontId="6" fillId="0" borderId="29" xfId="0" applyFont="1" applyFill="1" applyBorder="1" applyAlignment="1">
      <alignment horizontal="right" vertical="center" indent="1" readingOrder="2"/>
    </xf>
    <xf numFmtId="0" fontId="6" fillId="0" borderId="28" xfId="0" applyFont="1" applyFill="1" applyBorder="1" applyAlignment="1">
      <alignment horizontal="center" vertical="center" readingOrder="2"/>
    </xf>
    <xf numFmtId="0" fontId="6" fillId="0" borderId="28" xfId="0" applyFont="1" applyFill="1" applyBorder="1" applyAlignment="1">
      <alignment horizontal="right" vertical="center" indent="1" readingOrder="2"/>
    </xf>
    <xf numFmtId="0" fontId="6" fillId="0" borderId="18" xfId="0" applyFont="1" applyFill="1" applyBorder="1" applyAlignment="1">
      <alignment horizontal="right" vertical="center" readingOrder="2"/>
    </xf>
    <xf numFmtId="0" fontId="6" fillId="0" borderId="30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0" xfId="0" applyFont="1" applyFill="1" applyBorder="1" applyAlignment="1">
      <alignment horizontal="center" shrinkToFit="1" readingOrder="2"/>
    </xf>
    <xf numFmtId="0" fontId="6" fillId="0" borderId="14" xfId="0" applyFont="1" applyFill="1" applyBorder="1" applyAlignment="1">
      <alignment vertical="center" readingOrder="2"/>
    </xf>
    <xf numFmtId="0" fontId="6" fillId="0" borderId="14" xfId="2" applyFont="1" applyFill="1" applyBorder="1" applyAlignment="1">
      <alignment horizontal="center" vertical="center" readingOrder="2"/>
    </xf>
    <xf numFmtId="0" fontId="24" fillId="0" borderId="14" xfId="0" applyFont="1" applyFill="1" applyBorder="1" applyAlignment="1">
      <alignment horizontal="center" vertical="center" wrapText="1" readingOrder="2"/>
    </xf>
    <xf numFmtId="0" fontId="6" fillId="0" borderId="32" xfId="0" applyFont="1" applyFill="1" applyBorder="1" applyAlignment="1">
      <alignment horizontal="right" vertical="center" indent="1" readingOrder="2"/>
    </xf>
    <xf numFmtId="0" fontId="6" fillId="0" borderId="32" xfId="0" applyFont="1" applyFill="1" applyBorder="1" applyAlignment="1">
      <alignment horizontal="right" vertical="center" readingOrder="2"/>
    </xf>
    <xf numFmtId="0" fontId="6" fillId="0" borderId="17" xfId="0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right" indent="1" shrinkToFit="1" readingOrder="2"/>
    </xf>
    <xf numFmtId="0" fontId="6" fillId="0" borderId="18" xfId="0" applyFont="1" applyFill="1" applyBorder="1" applyAlignment="1">
      <alignment horizontal="right" indent="1" shrinkToFit="1" readingOrder="2"/>
    </xf>
    <xf numFmtId="0" fontId="8" fillId="0" borderId="0" xfId="0" applyFont="1" applyFill="1" applyBorder="1" applyAlignment="1">
      <alignment vertical="center" readingOrder="2"/>
    </xf>
    <xf numFmtId="0" fontId="6" fillId="0" borderId="18" xfId="0" applyFont="1" applyFill="1" applyBorder="1" applyAlignment="1">
      <alignment horizontal="right" vertical="center" indent="1" shrinkToFit="1" readingOrder="2"/>
    </xf>
    <xf numFmtId="0" fontId="23" fillId="0" borderId="0" xfId="0" applyFont="1" applyFill="1" applyBorder="1" applyAlignment="1">
      <alignment horizontal="center" vertical="center" wrapText="1" readingOrder="2"/>
    </xf>
    <xf numFmtId="0" fontId="6" fillId="0" borderId="28" xfId="0" applyFont="1" applyFill="1" applyBorder="1" applyAlignment="1">
      <alignment horizontal="center" vertical="center" shrinkToFit="1" readingOrder="2"/>
    </xf>
    <xf numFmtId="0" fontId="47" fillId="0" borderId="0" xfId="0" applyFont="1" applyFill="1" applyBorder="1" applyAlignment="1">
      <alignment horizontal="right" vertical="center" readingOrder="2"/>
    </xf>
    <xf numFmtId="0" fontId="47" fillId="31" borderId="0" xfId="0" applyFont="1" applyFill="1" applyBorder="1" applyAlignment="1">
      <alignment horizontal="right" vertical="center" readingOrder="2"/>
    </xf>
    <xf numFmtId="0" fontId="6" fillId="0" borderId="30" xfId="0" applyFont="1" applyFill="1" applyBorder="1" applyAlignment="1">
      <alignment horizontal="right" vertical="center" indent="1" readingOrder="2"/>
    </xf>
    <xf numFmtId="0" fontId="26" fillId="0" borderId="0" xfId="0" applyFont="1" applyAlignment="1">
      <alignment horizontal="left" vertical="center" wrapText="1" shrinkToFit="1" readingOrder="2"/>
    </xf>
    <xf numFmtId="0" fontId="23" fillId="0" borderId="17" xfId="0" applyFont="1" applyBorder="1" applyAlignment="1">
      <alignment horizontal="center" vertical="center" wrapText="1" shrinkToFit="1" readingOrder="2"/>
    </xf>
    <xf numFmtId="0" fontId="23" fillId="0" borderId="14" xfId="0" applyFont="1" applyBorder="1" applyAlignment="1">
      <alignment horizontal="center" vertical="center" wrapText="1" shrinkToFit="1" readingOrder="2"/>
    </xf>
    <xf numFmtId="0" fontId="26" fillId="0" borderId="0" xfId="0" applyFont="1" applyAlignment="1">
      <alignment horizontal="center" vertical="center" wrapText="1" shrinkToFit="1" readingOrder="2"/>
    </xf>
    <xf numFmtId="0" fontId="26" fillId="2" borderId="14" xfId="0" applyFont="1" applyFill="1" applyBorder="1" applyAlignment="1">
      <alignment shrinkToFit="1" readingOrder="2"/>
    </xf>
    <xf numFmtId="0" fontId="8" fillId="0" borderId="22" xfId="0" applyFont="1" applyBorder="1" applyAlignment="1">
      <alignment vertical="center" readingOrder="2"/>
    </xf>
    <xf numFmtId="0" fontId="23" fillId="0" borderId="18" xfId="0" applyFont="1" applyBorder="1" applyAlignment="1">
      <alignment horizontal="center" vertical="center" wrapText="1" shrinkToFit="1" readingOrder="2"/>
    </xf>
    <xf numFmtId="0" fontId="6" fillId="0" borderId="16" xfId="0" applyFont="1" applyFill="1" applyBorder="1" applyAlignment="1">
      <alignment horizontal="right" vertical="center" indent="1" shrinkToFit="1" readingOrder="2"/>
    </xf>
    <xf numFmtId="0" fontId="8" fillId="0" borderId="22" xfId="0" applyFont="1" applyFill="1" applyBorder="1" applyAlignment="1">
      <alignment shrinkToFit="1" readingOrder="2"/>
    </xf>
    <xf numFmtId="0" fontId="8" fillId="0" borderId="0" xfId="0" applyFont="1" applyBorder="1" applyAlignment="1">
      <alignment vertical="center" readingOrder="1"/>
    </xf>
    <xf numFmtId="0" fontId="16" fillId="0" borderId="17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 shrinkToFit="1" readingOrder="2"/>
    </xf>
    <xf numFmtId="0" fontId="23" fillId="0" borderId="28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right" vertical="center" shrinkToFit="1"/>
    </xf>
    <xf numFmtId="0" fontId="6" fillId="6" borderId="14" xfId="0" applyFont="1" applyFill="1" applyBorder="1" applyAlignment="1">
      <alignment vertical="center" shrinkToFit="1" readingOrder="2"/>
    </xf>
    <xf numFmtId="0" fontId="8" fillId="0" borderId="0" xfId="0" applyFont="1" applyBorder="1" applyAlignment="1">
      <alignment vertical="center" wrapText="1" readingOrder="1"/>
    </xf>
    <xf numFmtId="0" fontId="6" fillId="0" borderId="17" xfId="0" applyFont="1" applyBorder="1" applyAlignment="1">
      <alignment vertical="center"/>
    </xf>
    <xf numFmtId="0" fontId="6" fillId="0" borderId="14" xfId="0" applyFont="1" applyBorder="1" applyAlignment="1">
      <alignment vertical="center" readingOrder="1"/>
    </xf>
    <xf numFmtId="0" fontId="6" fillId="0" borderId="16" xfId="0" applyFont="1" applyFill="1" applyBorder="1" applyAlignment="1">
      <alignment shrinkToFit="1" readingOrder="1"/>
    </xf>
    <xf numFmtId="0" fontId="6" fillId="0" borderId="16" xfId="0" applyFont="1" applyBorder="1" applyAlignment="1">
      <alignment vertical="center" readingOrder="1"/>
    </xf>
    <xf numFmtId="0" fontId="6" fillId="0" borderId="16" xfId="0" applyFont="1" applyFill="1" applyBorder="1" applyAlignment="1">
      <alignment shrinkToFit="1" readingOrder="2"/>
    </xf>
    <xf numFmtId="0" fontId="6" fillId="0" borderId="34" xfId="0" applyFont="1" applyFill="1" applyBorder="1" applyAlignment="1">
      <alignment shrinkToFit="1" readingOrder="2"/>
    </xf>
    <xf numFmtId="0" fontId="6" fillId="0" borderId="34" xfId="0" applyFont="1" applyFill="1" applyBorder="1" applyAlignment="1">
      <alignment horizontal="right" vertical="center" indent="1" readingOrder="2"/>
    </xf>
    <xf numFmtId="0" fontId="6" fillId="0" borderId="29" xfId="0" applyFont="1" applyFill="1" applyBorder="1" applyAlignment="1">
      <alignment horizontal="center" shrinkToFit="1" readingOrder="1"/>
    </xf>
    <xf numFmtId="0" fontId="6" fillId="0" borderId="18" xfId="0" applyFont="1" applyFill="1" applyBorder="1" applyAlignment="1">
      <alignment vertical="center" shrinkToFit="1" readingOrder="2"/>
    </xf>
    <xf numFmtId="0" fontId="6" fillId="0" borderId="18" xfId="0" applyFont="1" applyFill="1" applyBorder="1" applyAlignment="1">
      <alignment horizontal="center" shrinkToFit="1" readingOrder="2"/>
    </xf>
    <xf numFmtId="0" fontId="6" fillId="0" borderId="28" xfId="0" applyFont="1" applyFill="1" applyBorder="1" applyAlignment="1">
      <alignment horizontal="right" vertical="center" indent="1" shrinkToFit="1" readingOrder="2"/>
    </xf>
    <xf numFmtId="0" fontId="6" fillId="0" borderId="29" xfId="0" applyFont="1" applyFill="1" applyBorder="1" applyAlignment="1">
      <alignment horizontal="right" vertical="center" indent="1" shrinkToFit="1" readingOrder="2"/>
    </xf>
    <xf numFmtId="0" fontId="6" fillId="0" borderId="16" xfId="0" applyFont="1" applyFill="1" applyBorder="1" applyAlignment="1">
      <alignment horizontal="center" shrinkToFit="1" readingOrder="2"/>
    </xf>
    <xf numFmtId="0" fontId="23" fillId="0" borderId="28" xfId="0" applyFont="1" applyFill="1" applyBorder="1" applyAlignment="1">
      <alignment horizontal="center" vertical="center" wrapText="1" readingOrder="2"/>
    </xf>
    <xf numFmtId="0" fontId="6" fillId="0" borderId="29" xfId="0" applyFont="1" applyFill="1" applyBorder="1" applyAlignment="1">
      <alignment horizontal="center" shrinkToFit="1" readingOrder="2"/>
    </xf>
    <xf numFmtId="0" fontId="6" fillId="0" borderId="17" xfId="0" applyFont="1" applyFill="1" applyBorder="1" applyAlignment="1">
      <alignment horizontal="right" vertical="distributed" shrinkToFit="1"/>
    </xf>
    <xf numFmtId="0" fontId="6" fillId="0" borderId="14" xfId="0" applyFont="1" applyFill="1" applyBorder="1" applyAlignment="1">
      <alignment horizontal="right" vertical="distributed" shrinkToFit="1"/>
    </xf>
    <xf numFmtId="0" fontId="16" fillId="0" borderId="3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distributed" shrinkToFit="1"/>
    </xf>
    <xf numFmtId="0" fontId="16" fillId="0" borderId="29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distributed" shrinkToFit="1"/>
    </xf>
    <xf numFmtId="0" fontId="8" fillId="0" borderId="22" xfId="0" applyFont="1" applyBorder="1" applyAlignment="1">
      <alignment vertical="center" shrinkToFit="1"/>
    </xf>
    <xf numFmtId="0" fontId="6" fillId="30" borderId="0" xfId="0" applyFont="1" applyFill="1" applyBorder="1" applyAlignment="1">
      <alignment horizontal="right" vertical="distributed" shrinkToFit="1"/>
    </xf>
    <xf numFmtId="0" fontId="0" fillId="0" borderId="0" xfId="0"/>
    <xf numFmtId="0" fontId="8" fillId="0" borderId="2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2" borderId="0" xfId="0" applyFont="1" applyFill="1"/>
    <xf numFmtId="0" fontId="22" fillId="0" borderId="14" xfId="0" applyFont="1" applyFill="1" applyBorder="1" applyAlignment="1">
      <alignment horizontal="center" vertical="center" wrapText="1" readingOrder="2"/>
    </xf>
    <xf numFmtId="0" fontId="22" fillId="0" borderId="16" xfId="0" applyFont="1" applyFill="1" applyBorder="1" applyAlignment="1">
      <alignment horizontal="center" vertical="center" wrapText="1" readingOrder="2"/>
    </xf>
    <xf numFmtId="0" fontId="0" fillId="0" borderId="0" xfId="0"/>
    <xf numFmtId="0" fontId="6" fillId="6" borderId="18" xfId="0" applyFont="1" applyFill="1" applyBorder="1" applyAlignment="1">
      <alignment horizontal="right" vertical="center" indent="1" shrinkToFit="1" readingOrder="2"/>
    </xf>
    <xf numFmtId="0" fontId="6" fillId="0" borderId="30" xfId="0" applyFont="1" applyFill="1" applyBorder="1" applyAlignment="1">
      <alignment horizontal="right" vertical="distributed" shrinkToFit="1"/>
    </xf>
    <xf numFmtId="0" fontId="6" fillId="6" borderId="16" xfId="0" applyFont="1" applyFill="1" applyBorder="1" applyAlignment="1">
      <alignment horizontal="right" vertical="center" indent="1" shrinkToFit="1" readingOrder="2"/>
    </xf>
    <xf numFmtId="0" fontId="6" fillId="6" borderId="16" xfId="0" applyFont="1" applyFill="1" applyBorder="1" applyAlignment="1">
      <alignment vertical="center" shrinkToFit="1" readingOrder="2"/>
    </xf>
    <xf numFmtId="0" fontId="47" fillId="0" borderId="29" xfId="0" applyFont="1" applyFill="1" applyBorder="1" applyAlignment="1">
      <alignment vertical="top" shrinkToFit="1"/>
    </xf>
    <xf numFmtId="0" fontId="6" fillId="0" borderId="29" xfId="0" applyFont="1" applyFill="1" applyBorder="1" applyAlignment="1">
      <alignment horizontal="left" vertical="center" shrinkToFit="1"/>
    </xf>
    <xf numFmtId="0" fontId="6" fillId="0" borderId="30" xfId="2" applyFont="1" applyFill="1" applyBorder="1" applyAlignment="1">
      <alignment horizontal="right" vertical="center" indent="1" readingOrder="2"/>
    </xf>
    <xf numFmtId="0" fontId="6" fillId="0" borderId="30" xfId="2" applyFont="1" applyFill="1" applyBorder="1" applyAlignment="1">
      <alignment horizontal="center" vertical="center" wrapText="1" readingOrder="2"/>
    </xf>
    <xf numFmtId="0" fontId="6" fillId="0" borderId="18" xfId="2" applyFont="1" applyFill="1" applyBorder="1" applyAlignment="1">
      <alignment horizontal="center" vertical="center" wrapText="1" readingOrder="2"/>
    </xf>
    <xf numFmtId="0" fontId="6" fillId="0" borderId="14" xfId="2" applyFont="1" applyFill="1" applyBorder="1" applyAlignment="1">
      <alignment horizontal="center" vertical="center" wrapText="1" readingOrder="2"/>
    </xf>
    <xf numFmtId="0" fontId="47" fillId="0" borderId="0" xfId="0" applyFont="1" applyFill="1" applyBorder="1" applyAlignment="1">
      <alignment horizontal="center" vertical="center" readingOrder="2"/>
    </xf>
    <xf numFmtId="0" fontId="23" fillId="6" borderId="0" xfId="0" applyFont="1" applyFill="1" applyBorder="1" applyAlignment="1">
      <alignment horizontal="center" vertical="center" wrapText="1" shrinkToFit="1" readingOrder="2"/>
    </xf>
    <xf numFmtId="0" fontId="6" fillId="0" borderId="0" xfId="2" applyFont="1" applyFill="1" applyBorder="1" applyAlignment="1">
      <alignment horizontal="center" vertical="center" wrapText="1" readingOrder="2"/>
    </xf>
    <xf numFmtId="0" fontId="6" fillId="6" borderId="29" xfId="0" applyFont="1" applyFill="1" applyBorder="1" applyAlignment="1">
      <alignment horizontal="right" vertical="center" indent="1" shrinkToFit="1" readingOrder="2"/>
    </xf>
    <xf numFmtId="0" fontId="8" fillId="6" borderId="36" xfId="0" applyFont="1" applyFill="1" applyBorder="1" applyAlignment="1">
      <alignment vertical="center" readingOrder="2"/>
    </xf>
    <xf numFmtId="0" fontId="6" fillId="6" borderId="14" xfId="0" applyFont="1" applyFill="1" applyBorder="1" applyAlignment="1">
      <alignment horizontal="left" vertical="center" wrapText="1" readingOrder="2"/>
    </xf>
    <xf numFmtId="0" fontId="6" fillId="6" borderId="16" xfId="0" applyFont="1" applyFill="1" applyBorder="1" applyAlignment="1">
      <alignment horizontal="left" vertical="center" wrapText="1" readingOrder="2"/>
    </xf>
    <xf numFmtId="0" fontId="47" fillId="0" borderId="30" xfId="0" applyFont="1" applyFill="1" applyBorder="1" applyAlignment="1">
      <alignment vertical="center" shrinkToFit="1" readingOrder="2"/>
    </xf>
    <xf numFmtId="0" fontId="6" fillId="6" borderId="30" xfId="0" applyFont="1" applyFill="1" applyBorder="1" applyAlignment="1">
      <alignment horizontal="right" vertical="center" indent="1" shrinkToFit="1" readingOrder="2"/>
    </xf>
    <xf numFmtId="0" fontId="47" fillId="0" borderId="14" xfId="0" applyFont="1" applyFill="1" applyBorder="1" applyAlignment="1">
      <alignment vertical="center" shrinkToFit="1" readingOrder="2"/>
    </xf>
    <xf numFmtId="0" fontId="47" fillId="0" borderId="16" xfId="0" applyFont="1" applyFill="1" applyBorder="1" applyAlignment="1">
      <alignment vertical="center" shrinkToFit="1" readingOrder="2"/>
    </xf>
    <xf numFmtId="0" fontId="6" fillId="6" borderId="29" xfId="0" applyFont="1" applyFill="1" applyBorder="1" applyAlignment="1">
      <alignment horizontal="left" vertical="center" wrapText="1" readingOrder="2"/>
    </xf>
    <xf numFmtId="0" fontId="6" fillId="6" borderId="29" xfId="0" applyFont="1" applyFill="1" applyBorder="1" applyAlignment="1">
      <alignment horizontal="right" vertical="center" indent="1"/>
    </xf>
    <xf numFmtId="0" fontId="8" fillId="0" borderId="36" xfId="0" applyFont="1" applyBorder="1" applyAlignment="1">
      <alignment vertical="center" shrinkToFit="1"/>
    </xf>
    <xf numFmtId="0" fontId="8" fillId="0" borderId="36" xfId="0" applyFont="1" applyBorder="1" applyAlignment="1">
      <alignment vertical="center" readingOrder="2"/>
    </xf>
    <xf numFmtId="0" fontId="6" fillId="6" borderId="30" xfId="0" applyFont="1" applyFill="1" applyBorder="1" applyAlignment="1">
      <alignment vertical="center" readingOrder="2"/>
    </xf>
    <xf numFmtId="0" fontId="6" fillId="0" borderId="29" xfId="0" applyFont="1" applyFill="1" applyBorder="1" applyAlignment="1">
      <alignment vertical="center"/>
    </xf>
    <xf numFmtId="0" fontId="6" fillId="6" borderId="30" xfId="0" applyFont="1" applyFill="1" applyBorder="1" applyAlignment="1">
      <alignment horizontal="left" vertical="center" readingOrder="2"/>
    </xf>
    <xf numFmtId="0" fontId="6" fillId="0" borderId="14" xfId="0" applyFont="1" applyFill="1" applyBorder="1" applyAlignment="1">
      <alignment horizontal="left" vertical="center" readingOrder="2"/>
    </xf>
    <xf numFmtId="0" fontId="6" fillId="0" borderId="16" xfId="0" applyFont="1" applyFill="1" applyBorder="1" applyAlignment="1">
      <alignment horizontal="left" vertical="center" readingOrder="2"/>
    </xf>
    <xf numFmtId="0" fontId="6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 wrapText="1" shrinkToFit="1" readingOrder="2"/>
    </xf>
    <xf numFmtId="0" fontId="8" fillId="0" borderId="36" xfId="0" applyFont="1" applyBorder="1" applyAlignment="1">
      <alignment vertical="center"/>
    </xf>
    <xf numFmtId="0" fontId="6" fillId="0" borderId="37" xfId="0" applyFont="1" applyFill="1" applyBorder="1" applyAlignment="1">
      <alignment horizontal="right" vertical="center" readingOrder="2"/>
    </xf>
    <xf numFmtId="0" fontId="6" fillId="0" borderId="31" xfId="0" applyFont="1" applyFill="1" applyBorder="1" applyAlignment="1">
      <alignment horizontal="right" vertical="center" indent="1" readingOrder="2"/>
    </xf>
    <xf numFmtId="0" fontId="15" fillId="0" borderId="36" xfId="0" applyFont="1" applyBorder="1" applyAlignment="1">
      <alignment readingOrder="2"/>
    </xf>
    <xf numFmtId="0" fontId="6" fillId="0" borderId="37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 readingOrder="2"/>
    </xf>
    <xf numFmtId="0" fontId="6" fillId="0" borderId="29" xfId="0" applyFont="1" applyFill="1" applyBorder="1" applyAlignment="1">
      <alignment horizontal="right" vertical="center"/>
    </xf>
    <xf numFmtId="0" fontId="6" fillId="0" borderId="36" xfId="0" applyFont="1" applyBorder="1" applyAlignment="1">
      <alignment readingOrder="2"/>
    </xf>
    <xf numFmtId="0" fontId="6" fillId="0" borderId="36" xfId="0" applyFont="1" applyBorder="1" applyAlignment="1">
      <alignment vertical="center"/>
    </xf>
    <xf numFmtId="0" fontId="22" fillId="0" borderId="0" xfId="0" applyFont="1" applyAlignment="1">
      <alignment horizontal="right" shrinkToFit="1" readingOrder="2"/>
    </xf>
    <xf numFmtId="0" fontId="6" fillId="0" borderId="30" xfId="0" applyFont="1" applyFill="1" applyBorder="1" applyAlignment="1">
      <alignment horizontal="center" vertical="center" wrapText="1" readingOrder="2"/>
    </xf>
    <xf numFmtId="0" fontId="6" fillId="0" borderId="30" xfId="0" applyFont="1" applyFill="1" applyBorder="1" applyAlignment="1">
      <alignment horizontal="right" vertical="center" indent="1"/>
    </xf>
    <xf numFmtId="0" fontId="6" fillId="0" borderId="14" xfId="0" applyFont="1" applyFill="1" applyBorder="1" applyAlignment="1">
      <alignment horizontal="right" vertical="center" indent="1"/>
    </xf>
    <xf numFmtId="0" fontId="47" fillId="0" borderId="36" xfId="0" applyFont="1" applyBorder="1" applyAlignment="1">
      <alignment readingOrder="2"/>
    </xf>
    <xf numFmtId="0" fontId="16" fillId="0" borderId="36" xfId="0" applyFont="1" applyBorder="1" applyAlignment="1">
      <alignment readingOrder="2"/>
    </xf>
    <xf numFmtId="0" fontId="47" fillId="0" borderId="0" xfId="0" applyFont="1" applyBorder="1" applyAlignment="1">
      <alignment horizontal="center" readingOrder="2"/>
    </xf>
    <xf numFmtId="0" fontId="47" fillId="0" borderId="30" xfId="0" applyFont="1" applyFill="1" applyBorder="1" applyAlignment="1">
      <alignment shrinkToFit="1" readingOrder="2"/>
    </xf>
    <xf numFmtId="0" fontId="47" fillId="0" borderId="14" xfId="0" applyFont="1" applyFill="1" applyBorder="1" applyAlignment="1">
      <alignment readingOrder="2"/>
    </xf>
    <xf numFmtId="0" fontId="47" fillId="0" borderId="14" xfId="0" applyFont="1" applyFill="1" applyBorder="1" applyAlignment="1">
      <alignment shrinkToFit="1" readingOrder="2"/>
    </xf>
    <xf numFmtId="0" fontId="47" fillId="0" borderId="16" xfId="0" applyFont="1" applyFill="1" applyBorder="1" applyAlignment="1">
      <alignment shrinkToFit="1" readingOrder="2"/>
    </xf>
    <xf numFmtId="0" fontId="47" fillId="0" borderId="29" xfId="0" applyFont="1" applyFill="1" applyBorder="1" applyAlignment="1">
      <alignment horizontal="left" vertical="distributed" shrinkToFit="1"/>
    </xf>
    <xf numFmtId="0" fontId="47" fillId="0" borderId="0" xfId="0" applyFont="1" applyBorder="1" applyAlignment="1">
      <alignment readingOrder="2"/>
    </xf>
    <xf numFmtId="0" fontId="6" fillId="0" borderId="16" xfId="0" applyFont="1" applyFill="1" applyBorder="1" applyAlignment="1">
      <alignment horizontal="right" vertical="center" indent="1"/>
    </xf>
    <xf numFmtId="0" fontId="6" fillId="0" borderId="29" xfId="0" applyFont="1" applyFill="1" applyBorder="1" applyAlignment="1">
      <alignment horizontal="right" vertical="center" indent="1"/>
    </xf>
    <xf numFmtId="0" fontId="47" fillId="0" borderId="0" xfId="0" applyFont="1" applyBorder="1" applyAlignment="1">
      <alignment horizontal="right" readingOrder="2"/>
    </xf>
    <xf numFmtId="0" fontId="6" fillId="0" borderId="36" xfId="0" applyFont="1" applyFill="1" applyBorder="1" applyAlignment="1">
      <alignment horizontal="right" vertical="center" indent="1"/>
    </xf>
    <xf numFmtId="0" fontId="47" fillId="6" borderId="34" xfId="0" applyFont="1" applyFill="1" applyBorder="1" applyAlignment="1">
      <alignment vertical="center" shrinkToFit="1" readingOrder="2"/>
    </xf>
    <xf numFmtId="0" fontId="6" fillId="0" borderId="34" xfId="0" applyFont="1" applyFill="1" applyBorder="1" applyAlignment="1">
      <alignment horizontal="right" vertical="center" indent="1"/>
    </xf>
    <xf numFmtId="0" fontId="6" fillId="0" borderId="36" xfId="0" applyFont="1" applyFill="1" applyBorder="1" applyAlignment="1">
      <alignment vertical="center"/>
    </xf>
    <xf numFmtId="0" fontId="6" fillId="0" borderId="30" xfId="0" applyFont="1" applyFill="1" applyBorder="1" applyAlignment="1">
      <alignment horizontal="left" vertical="center" shrinkToFit="1" readingOrder="2"/>
    </xf>
    <xf numFmtId="0" fontId="6" fillId="0" borderId="14" xfId="0" applyFont="1" applyFill="1" applyBorder="1" applyAlignment="1">
      <alignment horizontal="left" vertical="center" shrinkToFit="1" readingOrder="2"/>
    </xf>
    <xf numFmtId="0" fontId="23" fillId="0" borderId="0" xfId="0" applyFont="1" applyFill="1" applyBorder="1" applyAlignment="1">
      <alignment horizontal="center" vertical="center" wrapText="1" readingOrder="1"/>
    </xf>
    <xf numFmtId="0" fontId="6" fillId="0" borderId="37" xfId="0" applyFont="1" applyFill="1" applyBorder="1" applyAlignment="1">
      <alignment horizontal="right" vertical="center" indent="1"/>
    </xf>
    <xf numFmtId="0" fontId="22" fillId="0" borderId="16" xfId="0" applyFont="1" applyFill="1" applyBorder="1" applyAlignment="1">
      <alignment horizontal="right" vertical="center" indent="1"/>
    </xf>
    <xf numFmtId="0" fontId="22" fillId="0" borderId="29" xfId="0" applyFont="1" applyFill="1" applyBorder="1" applyAlignment="1">
      <alignment horizontal="right" vertical="center" indent="1"/>
    </xf>
    <xf numFmtId="0" fontId="22" fillId="0" borderId="37" xfId="8" applyFont="1" applyFill="1" applyBorder="1" applyAlignment="1">
      <alignment horizontal="left" vertical="center" wrapText="1"/>
    </xf>
    <xf numFmtId="0" fontId="22" fillId="6" borderId="29" xfId="8" applyFont="1" applyFill="1" applyBorder="1" applyAlignment="1">
      <alignment horizontal="left" vertical="center" readingOrder="2"/>
    </xf>
    <xf numFmtId="0" fontId="8" fillId="0" borderId="36" xfId="8" applyFont="1" applyBorder="1" applyAlignment="1">
      <alignment vertical="center" readingOrder="2"/>
    </xf>
    <xf numFmtId="0" fontId="3" fillId="0" borderId="0" xfId="4" applyFont="1"/>
    <xf numFmtId="0" fontId="6" fillId="0" borderId="37" xfId="8" applyFont="1" applyFill="1" applyBorder="1" applyAlignment="1">
      <alignment horizontal="left" vertical="center" indent="1"/>
    </xf>
    <xf numFmtId="0" fontId="6" fillId="6" borderId="29" xfId="8" applyFont="1" applyFill="1" applyBorder="1" applyAlignment="1">
      <alignment horizontal="left" vertical="center" indent="1"/>
    </xf>
    <xf numFmtId="0" fontId="8" fillId="0" borderId="0" xfId="8" applyFont="1" applyFill="1" applyBorder="1" applyAlignment="1">
      <alignment horizontal="right" vertical="center" readingOrder="2"/>
    </xf>
    <xf numFmtId="0" fontId="6" fillId="0" borderId="16" xfId="8" applyFont="1" applyFill="1" applyBorder="1" applyAlignment="1">
      <alignment horizontal="right" vertical="center" indent="1"/>
    </xf>
    <xf numFmtId="0" fontId="46" fillId="0" borderId="14" xfId="4" applyFont="1" applyBorder="1" applyAlignment="1">
      <alignment horizontal="right" vertical="center" indent="1"/>
    </xf>
    <xf numFmtId="0" fontId="6" fillId="0" borderId="18" xfId="8" applyFont="1" applyFill="1" applyBorder="1" applyAlignment="1">
      <alignment horizontal="right" vertical="center" indent="1"/>
    </xf>
    <xf numFmtId="0" fontId="8" fillId="0" borderId="36" xfId="8" applyFont="1" applyFill="1" applyBorder="1" applyAlignment="1">
      <alignment vertical="center" readingOrder="2"/>
    </xf>
    <xf numFmtId="0" fontId="46" fillId="0" borderId="16" xfId="4" applyFont="1" applyBorder="1" applyAlignment="1">
      <alignment horizontal="right" vertical="center" indent="1"/>
    </xf>
    <xf numFmtId="0" fontId="6" fillId="0" borderId="0" xfId="8" applyFont="1" applyFill="1" applyBorder="1" applyAlignment="1">
      <alignment horizontal="right" vertical="center" indent="1"/>
    </xf>
    <xf numFmtId="0" fontId="46" fillId="0" borderId="29" xfId="4" applyFont="1" applyBorder="1" applyAlignment="1">
      <alignment horizontal="right" vertical="center" indent="1"/>
    </xf>
    <xf numFmtId="0" fontId="0" fillId="0" borderId="0" xfId="0"/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6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center" readingOrder="2"/>
    </xf>
    <xf numFmtId="0" fontId="6" fillId="0" borderId="17" xfId="0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readingOrder="2"/>
    </xf>
    <xf numFmtId="0" fontId="6" fillId="0" borderId="17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6" fillId="0" borderId="0" xfId="0" applyFont="1" applyFill="1" applyBorder="1" applyAlignment="1">
      <alignment horizontal="right" vertical="center" shrinkToFit="1" readingOrder="2"/>
    </xf>
    <xf numFmtId="0" fontId="0" fillId="0" borderId="0" xfId="0"/>
    <xf numFmtId="0" fontId="47" fillId="2" borderId="16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right" vertical="center" shrinkToFit="1" readingOrder="2"/>
    </xf>
    <xf numFmtId="0" fontId="6" fillId="6" borderId="17" xfId="0" applyFont="1" applyFill="1" applyBorder="1" applyAlignment="1">
      <alignment horizontal="center" vertical="center" shrinkToFit="1" readingOrder="2"/>
    </xf>
    <xf numFmtId="0" fontId="50" fillId="0" borderId="0" xfId="0" applyFont="1"/>
    <xf numFmtId="0" fontId="49" fillId="0" borderId="0" xfId="0" applyFont="1" applyAlignment="1">
      <alignment horizontal="right"/>
    </xf>
    <xf numFmtId="0" fontId="5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9" fillId="0" borderId="0" xfId="11" applyFont="1" applyAlignment="1">
      <alignment shrinkToFit="1"/>
    </xf>
    <xf numFmtId="0" fontId="6" fillId="0" borderId="18" xfId="11" applyFont="1" applyFill="1" applyBorder="1" applyAlignment="1">
      <alignment horizontal="right" vertical="center" indent="1" readingOrder="2"/>
    </xf>
    <xf numFmtId="0" fontId="6" fillId="0" borderId="16" xfId="11" applyFont="1" applyFill="1" applyBorder="1" applyAlignment="1">
      <alignment horizontal="right" vertical="center" indent="1" readingOrder="2"/>
    </xf>
    <xf numFmtId="0" fontId="6" fillId="0" borderId="16" xfId="11" applyFont="1" applyFill="1" applyBorder="1" applyAlignment="1">
      <alignment horizontal="right" vertical="center"/>
    </xf>
    <xf numFmtId="0" fontId="6" fillId="0" borderId="14" xfId="11" applyFont="1" applyFill="1" applyBorder="1" applyAlignment="1">
      <alignment horizontal="right" vertical="center" indent="1" readingOrder="2"/>
    </xf>
    <xf numFmtId="0" fontId="6" fillId="0" borderId="14" xfId="11" applyFont="1" applyFill="1" applyBorder="1" applyAlignment="1">
      <alignment horizontal="right" vertical="center"/>
    </xf>
    <xf numFmtId="0" fontId="6" fillId="0" borderId="18" xfId="1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8" fillId="6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2" borderId="0" xfId="0" applyFont="1" applyFill="1"/>
    <xf numFmtId="0" fontId="6" fillId="0" borderId="0" xfId="0" applyFont="1" applyBorder="1" applyAlignment="1">
      <alignment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/>
    </xf>
    <xf numFmtId="0" fontId="6" fillId="0" borderId="48" xfId="0" applyFont="1" applyFill="1" applyBorder="1" applyAlignment="1">
      <alignment horizontal="center" vertical="distributed" shrinkToFit="1"/>
    </xf>
    <xf numFmtId="0" fontId="6" fillId="0" borderId="48" xfId="0" applyFont="1" applyFill="1" applyBorder="1" applyAlignment="1">
      <alignment horizontal="right" vertical="center" indent="1" readingOrder="2"/>
    </xf>
    <xf numFmtId="0" fontId="28" fillId="0" borderId="48" xfId="0" applyFont="1" applyFill="1" applyBorder="1" applyAlignment="1">
      <alignment horizontal="center"/>
    </xf>
    <xf numFmtId="0" fontId="6" fillId="0" borderId="16" xfId="0" applyFont="1" applyFill="1" applyBorder="1" applyAlignment="1">
      <alignment vertical="distributed" shrinkToFit="1" readingOrder="2"/>
    </xf>
    <xf numFmtId="0" fontId="6" fillId="0" borderId="48" xfId="0" applyFont="1" applyBorder="1" applyAlignment="1">
      <alignment vertical="center" shrinkToFit="1"/>
    </xf>
    <xf numFmtId="0" fontId="6" fillId="0" borderId="13" xfId="0" applyFont="1" applyFill="1" applyBorder="1" applyAlignment="1">
      <alignment horizontal="center" vertical="distributed" shrinkToFit="1"/>
    </xf>
    <xf numFmtId="0" fontId="6" fillId="0" borderId="13" xfId="0" applyFont="1" applyFill="1" applyBorder="1" applyAlignment="1">
      <alignment horizontal="center" vertical="distributed" shrinkToFit="1" readingOrder="2"/>
    </xf>
    <xf numFmtId="0" fontId="8" fillId="0" borderId="48" xfId="0" applyFont="1" applyFill="1" applyBorder="1" applyAlignment="1">
      <alignment vertical="center" readingOrder="2"/>
    </xf>
    <xf numFmtId="0" fontId="6" fillId="0" borderId="14" xfId="0" applyFont="1" applyFill="1" applyBorder="1" applyAlignment="1">
      <alignment horizontal="right" vertical="center" shrinkToFit="1" readingOrder="2"/>
    </xf>
    <xf numFmtId="0" fontId="26" fillId="0" borderId="0" xfId="0" applyFont="1" applyFill="1" applyAlignment="1">
      <alignment readingOrder="2"/>
    </xf>
    <xf numFmtId="0" fontId="2" fillId="0" borderId="0" xfId="350"/>
    <xf numFmtId="0" fontId="6" fillId="6" borderId="14" xfId="0" applyFont="1" applyFill="1" applyBorder="1" applyAlignment="1">
      <alignment horizontal="left" shrinkToFit="1"/>
    </xf>
    <xf numFmtId="0" fontId="6" fillId="6" borderId="48" xfId="0" applyFont="1" applyFill="1" applyBorder="1" applyAlignment="1">
      <alignment horizontal="right" vertical="center" indent="1" shrinkToFi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vertical="center" readingOrder="2"/>
    </xf>
    <xf numFmtId="0" fontId="6" fillId="6" borderId="13" xfId="0" applyFont="1" applyFill="1" applyBorder="1" applyAlignment="1">
      <alignment horizontal="center" vertical="center" shrinkToFit="1" readingOrder="2"/>
    </xf>
    <xf numFmtId="0" fontId="8" fillId="6" borderId="48" xfId="0" applyFont="1" applyFill="1" applyBorder="1" applyAlignment="1">
      <alignment vertical="center" readingOrder="2"/>
    </xf>
    <xf numFmtId="0" fontId="47" fillId="2" borderId="14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horizontal="center" vertical="center" shrinkToFit="1" readingOrder="2"/>
    </xf>
    <xf numFmtId="0" fontId="6" fillId="6" borderId="13" xfId="0" applyFont="1" applyFill="1" applyBorder="1" applyAlignment="1">
      <alignment horizontal="right" vertical="center" indent="1" shrinkToFit="1" readingOrder="2"/>
    </xf>
    <xf numFmtId="0" fontId="6" fillId="6" borderId="18" xfId="0" applyFont="1" applyFill="1" applyBorder="1" applyAlignment="1">
      <alignment vertical="center" shrinkToFit="1" readingOrder="2"/>
    </xf>
    <xf numFmtId="0" fontId="8" fillId="0" borderId="48" xfId="0" applyFont="1" applyBorder="1" applyAlignment="1">
      <alignment readingOrder="2"/>
    </xf>
    <xf numFmtId="0" fontId="6" fillId="6" borderId="18" xfId="0" applyFont="1" applyFill="1" applyBorder="1" applyAlignment="1">
      <alignment horizontal="right" vertical="center" shrinkToFit="1" readingOrder="2"/>
    </xf>
    <xf numFmtId="0" fontId="6" fillId="6" borderId="16" xfId="0" applyFont="1" applyFill="1" applyBorder="1" applyAlignment="1">
      <alignment horizontal="right" vertical="center" shrinkToFit="1" readingOrder="2"/>
    </xf>
    <xf numFmtId="0" fontId="6" fillId="6" borderId="13" xfId="0" applyFont="1" applyFill="1" applyBorder="1" applyAlignment="1">
      <alignment horizontal="right" vertical="center" shrinkToFit="1" readingOrder="2"/>
    </xf>
    <xf numFmtId="0" fontId="6" fillId="6" borderId="28" xfId="0" applyFont="1" applyFill="1" applyBorder="1" applyAlignment="1">
      <alignment horizontal="right" vertical="center" indent="1" shrinkToFit="1" readingOrder="2"/>
    </xf>
    <xf numFmtId="0" fontId="8" fillId="0" borderId="0" xfId="9" applyFont="1" applyFill="1" applyBorder="1" applyAlignment="1">
      <alignment vertical="center" readingOrder="2"/>
    </xf>
    <xf numFmtId="0" fontId="2" fillId="0" borderId="0" xfId="350" applyBorder="1"/>
    <xf numFmtId="0" fontId="6" fillId="0" borderId="14" xfId="0" applyFont="1" applyFill="1" applyBorder="1" applyAlignment="1">
      <alignment vertical="center" shrinkToFi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/>
    <xf numFmtId="0" fontId="8" fillId="0" borderId="48" xfId="0" applyFont="1" applyBorder="1" applyAlignment="1">
      <alignment vertical="center"/>
    </xf>
    <xf numFmtId="0" fontId="6" fillId="0" borderId="15" xfId="0" applyFont="1" applyFill="1" applyBorder="1" applyAlignment="1">
      <alignment horizontal="left" vertical="center" indent="1" readingOrder="2"/>
    </xf>
    <xf numFmtId="0" fontId="6" fillId="0" borderId="13" xfId="0" applyFont="1" applyBorder="1" applyAlignment="1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left" vertical="distributed" readingOrder="2"/>
    </xf>
    <xf numFmtId="0" fontId="6" fillId="0" borderId="18" xfId="0" applyFont="1" applyFill="1" applyBorder="1" applyAlignment="1">
      <alignment horizontal="left" vertical="center" wrapText="1" readingOrder="1"/>
    </xf>
    <xf numFmtId="0" fontId="8" fillId="0" borderId="0" xfId="0" applyFont="1" applyAlignment="1">
      <alignment horizontal="right" vertical="center" shrinkToFit="1" readingOrder="2"/>
    </xf>
    <xf numFmtId="0" fontId="6" fillId="0" borderId="13" xfId="0" applyFont="1" applyBorder="1" applyAlignment="1">
      <alignment vertical="center" readingOrder="2"/>
    </xf>
    <xf numFmtId="0" fontId="6" fillId="0" borderId="19" xfId="0" applyFont="1" applyFill="1" applyBorder="1" applyAlignment="1">
      <alignment horizontal="left" vertical="distributed" readingOrder="2"/>
    </xf>
    <xf numFmtId="0" fontId="8" fillId="0" borderId="0" xfId="0" applyFont="1" applyAlignment="1">
      <alignment vertical="center"/>
    </xf>
    <xf numFmtId="0" fontId="8" fillId="0" borderId="22" xfId="0" applyFont="1" applyFill="1" applyBorder="1" applyAlignment="1">
      <alignment vertical="center" readingOrder="2"/>
    </xf>
    <xf numFmtId="0" fontId="25" fillId="0" borderId="0" xfId="0" applyFont="1" applyAlignment="1">
      <alignment horizontal="center" vertical="center" shrinkToFit="1"/>
    </xf>
    <xf numFmtId="0" fontId="47" fillId="6" borderId="31" xfId="0" applyFont="1" applyFill="1" applyBorder="1" applyAlignment="1">
      <alignment horizontal="right" vertical="center" readingOrder="2"/>
    </xf>
    <xf numFmtId="0" fontId="47" fillId="6" borderId="14" xfId="0" applyFont="1" applyFill="1" applyBorder="1" applyAlignment="1">
      <alignment horizontal="right" vertical="center" readingOrder="2"/>
    </xf>
    <xf numFmtId="0" fontId="23" fillId="0" borderId="0" xfId="0" applyFont="1" applyFill="1" applyBorder="1" applyAlignment="1">
      <alignment horizontal="center" readingOrder="2"/>
    </xf>
    <xf numFmtId="0" fontId="8" fillId="0" borderId="48" xfId="0" applyFont="1" applyBorder="1" applyAlignment="1">
      <alignment vertical="center" readingOrder="2"/>
    </xf>
    <xf numFmtId="0" fontId="25" fillId="0" borderId="48" xfId="0" applyFont="1" applyBorder="1"/>
    <xf numFmtId="0" fontId="47" fillId="6" borderId="30" xfId="0" applyFont="1" applyFill="1" applyBorder="1" applyAlignment="1">
      <alignment horizontal="right" vertical="center"/>
    </xf>
    <xf numFmtId="0" fontId="47" fillId="0" borderId="14" xfId="0" applyFont="1" applyFill="1" applyBorder="1" applyAlignment="1">
      <alignment horizontal="right" vertical="center" readingOrder="2"/>
    </xf>
    <xf numFmtId="0" fontId="47" fillId="6" borderId="16" xfId="0" applyFont="1" applyFill="1" applyBorder="1" applyAlignment="1">
      <alignment horizontal="right" vertical="center"/>
    </xf>
    <xf numFmtId="0" fontId="47" fillId="0" borderId="29" xfId="0" applyFont="1" applyFill="1" applyBorder="1" applyAlignment="1">
      <alignment horizontal="right" vertical="center"/>
    </xf>
    <xf numFmtId="0" fontId="6" fillId="6" borderId="14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 readingOrder="2"/>
    </xf>
    <xf numFmtId="0" fontId="6" fillId="6" borderId="13" xfId="0" applyFont="1" applyFill="1" applyBorder="1" applyAlignment="1">
      <alignment horizontal="left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28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23" fillId="0" borderId="30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6" borderId="16" xfId="0" applyFont="1" applyFill="1" applyBorder="1" applyAlignment="1">
      <alignment horizontal="right" vertical="center" wrapText="1" indent="1" readingOrder="2"/>
    </xf>
    <xf numFmtId="0" fontId="6" fillId="0" borderId="14" xfId="0" applyFont="1" applyFill="1" applyBorder="1" applyAlignment="1">
      <alignment horizontal="right" vertical="center" wrapText="1" readingOrder="2"/>
    </xf>
    <xf numFmtId="0" fontId="6" fillId="6" borderId="17" xfId="0" applyFont="1" applyFill="1" applyBorder="1" applyAlignment="1">
      <alignment horizontal="right" vertical="center"/>
    </xf>
    <xf numFmtId="0" fontId="6" fillId="6" borderId="29" xfId="0" applyFont="1" applyFill="1" applyBorder="1" applyAlignment="1">
      <alignment horizontal="left" vertical="center" wrapText="1" shrinkToFit="1" readingOrder="2"/>
    </xf>
    <xf numFmtId="0" fontId="6" fillId="6" borderId="14" xfId="0" applyFont="1" applyFill="1" applyBorder="1" applyAlignment="1">
      <alignment horizontal="right" vertical="center" indent="1" readingOrder="2"/>
    </xf>
    <xf numFmtId="0" fontId="6" fillId="0" borderId="34" xfId="0" applyFont="1" applyFill="1" applyBorder="1" applyAlignment="1">
      <alignment horizontal="center" vertical="center" wrapText="1" shrinkToFit="1" readingOrder="2"/>
    </xf>
    <xf numFmtId="0" fontId="6" fillId="0" borderId="37" xfId="0" applyFont="1" applyFill="1" applyBorder="1" applyAlignment="1">
      <alignment vertical="center" readingOrder="2"/>
    </xf>
    <xf numFmtId="0" fontId="6" fillId="0" borderId="0" xfId="0" applyFont="1" applyFill="1" applyAlignment="1">
      <alignment horizontal="right" vertical="center" readingOrder="2"/>
    </xf>
    <xf numFmtId="0" fontId="24" fillId="0" borderId="16" xfId="0" applyFont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vertical="center" wrapText="1" readingOrder="2"/>
    </xf>
    <xf numFmtId="0" fontId="6" fillId="6" borderId="14" xfId="0" applyFont="1" applyFill="1" applyBorder="1" applyAlignment="1">
      <alignment horizontal="center" vertical="center" readingOrder="2"/>
    </xf>
    <xf numFmtId="0" fontId="6" fillId="0" borderId="51" xfId="0" applyFont="1" applyFill="1" applyBorder="1" applyAlignment="1">
      <alignment horizontal="center" vertical="center" wrapText="1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23" fillId="0" borderId="50" xfId="0" applyFont="1" applyFill="1" applyBorder="1" applyAlignment="1">
      <alignment horizontal="center" vertical="center" wrapText="1" readingOrder="1"/>
    </xf>
    <xf numFmtId="0" fontId="6" fillId="0" borderId="63" xfId="0" applyFont="1" applyFill="1" applyBorder="1" applyAlignment="1">
      <alignment horizontal="center" vertical="center" wrapText="1" readingOrder="2"/>
    </xf>
    <xf numFmtId="0" fontId="6" fillId="0" borderId="60" xfId="0" applyFont="1" applyFill="1" applyBorder="1" applyAlignment="1">
      <alignment horizontal="center" vertical="center" wrapText="1" readingOrder="2"/>
    </xf>
    <xf numFmtId="0" fontId="6" fillId="0" borderId="51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shrinkToFit="1" readingOrder="2"/>
    </xf>
    <xf numFmtId="0" fontId="6" fillId="0" borderId="67" xfId="0" applyFont="1" applyFill="1" applyBorder="1" applyAlignment="1">
      <alignment horizontal="center" vertical="center" shrinkToFit="1" readingOrder="2"/>
    </xf>
    <xf numFmtId="0" fontId="6" fillId="0" borderId="58" xfId="0" applyFont="1" applyFill="1" applyBorder="1" applyAlignment="1">
      <alignment horizontal="center" vertical="center" shrinkToFit="1" readingOrder="2"/>
    </xf>
    <xf numFmtId="0" fontId="6" fillId="0" borderId="60" xfId="0" applyFont="1" applyFill="1" applyBorder="1" applyAlignment="1">
      <alignment horizontal="center" vertical="center" shrinkToFi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0" xfId="1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24" xfId="2" applyFont="1" applyFill="1" applyBorder="1" applyAlignment="1">
      <alignment horizontal="right" vertical="center" indent="1" readingOrder="2"/>
    </xf>
    <xf numFmtId="0" fontId="6" fillId="0" borderId="18" xfId="2" applyFont="1" applyFill="1" applyBorder="1" applyAlignment="1">
      <alignment horizontal="right" vertical="center" inden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23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28" xfId="0" applyFont="1" applyFill="1" applyBorder="1" applyAlignment="1">
      <alignment horizontal="center" vertical="center" readingOrder="2"/>
    </xf>
    <xf numFmtId="0" fontId="6" fillId="0" borderId="51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shrinkToFit="1" readingOrder="2"/>
    </xf>
    <xf numFmtId="0" fontId="6" fillId="0" borderId="64" xfId="0" applyFont="1" applyFill="1" applyBorder="1" applyAlignment="1">
      <alignment horizontal="center" vertical="center" shrinkToFit="1" readingOrder="2"/>
    </xf>
    <xf numFmtId="0" fontId="6" fillId="0" borderId="49" xfId="2" applyFont="1" applyFill="1" applyBorder="1" applyAlignment="1">
      <alignment horizontal="center" vertical="center" readingOrder="2"/>
    </xf>
    <xf numFmtId="0" fontId="23" fillId="0" borderId="18" xfId="0" applyFont="1" applyBorder="1" applyAlignment="1">
      <alignment horizontal="center" vertical="center" wrapText="1" shrinkToFit="1" readingOrder="2"/>
    </xf>
    <xf numFmtId="0" fontId="6" fillId="0" borderId="0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 readingOrder="2"/>
    </xf>
    <xf numFmtId="0" fontId="6" fillId="0" borderId="23" xfId="11" applyFont="1" applyFill="1" applyBorder="1" applyAlignment="1">
      <alignment horizontal="center" vertical="top"/>
    </xf>
    <xf numFmtId="0" fontId="6" fillId="0" borderId="49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vertical="center" shrinkToFi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23" fillId="0" borderId="0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vertical="center" shrinkToFit="1" readingOrder="2"/>
    </xf>
    <xf numFmtId="0" fontId="6" fillId="0" borderId="13" xfId="0" applyFont="1" applyFill="1" applyBorder="1" applyAlignment="1">
      <alignment horizontal="right" vertical="center" shrinkToFit="1"/>
    </xf>
    <xf numFmtId="0" fontId="6" fillId="0" borderId="17" xfId="0" applyFont="1" applyFill="1" applyBorder="1" applyAlignment="1">
      <alignment horizontal="left" vertical="center" readingOrder="2"/>
    </xf>
    <xf numFmtId="0" fontId="6" fillId="0" borderId="18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left" vertical="center" readingOrder="1"/>
    </xf>
    <xf numFmtId="0" fontId="6" fillId="0" borderId="14" xfId="0" applyFont="1" applyBorder="1" applyAlignment="1">
      <alignment horizontal="left" vertical="center" shrinkToFit="1"/>
    </xf>
    <xf numFmtId="0" fontId="6" fillId="0" borderId="14" xfId="11" applyFont="1" applyBorder="1" applyAlignment="1">
      <alignment horizontal="left" vertical="center" readingOrder="1"/>
    </xf>
    <xf numFmtId="0" fontId="6" fillId="0" borderId="15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readingOrder="2"/>
    </xf>
    <xf numFmtId="0" fontId="16" fillId="6" borderId="51" xfId="0" applyFont="1" applyFill="1" applyBorder="1" applyAlignment="1">
      <alignment horizontal="right" vertical="center" shrinkToFit="1" readingOrder="2"/>
    </xf>
    <xf numFmtId="0" fontId="6" fillId="0" borderId="51" xfId="0" applyFont="1" applyFill="1" applyBorder="1" applyAlignment="1">
      <alignment vertical="center" readingOrder="2"/>
    </xf>
    <xf numFmtId="0" fontId="16" fillId="0" borderId="51" xfId="0" applyFont="1" applyBorder="1" applyAlignment="1">
      <alignment horizontal="right" vertical="center" shrinkToFit="1" readingOrder="2"/>
    </xf>
    <xf numFmtId="0" fontId="6" fillId="0" borderId="51" xfId="0" applyFont="1" applyFill="1" applyBorder="1" applyAlignment="1">
      <alignment horizontal="center" vertical="center" readingOrder="2"/>
    </xf>
    <xf numFmtId="0" fontId="16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6" fillId="0" borderId="18" xfId="0" applyFont="1" applyBorder="1"/>
    <xf numFmtId="0" fontId="6" fillId="0" borderId="14" xfId="0" applyFont="1" applyBorder="1" applyAlignment="1">
      <alignment horizontal="right" vertical="center" indent="1"/>
    </xf>
    <xf numFmtId="0" fontId="6" fillId="0" borderId="16" xfId="0" applyFont="1" applyBorder="1" applyAlignment="1">
      <alignment horizontal="right" vertical="center" indent="1"/>
    </xf>
    <xf numFmtId="0" fontId="16" fillId="0" borderId="16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29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center" shrinkToFit="1" readingOrder="2"/>
    </xf>
    <xf numFmtId="0" fontId="6" fillId="0" borderId="68" xfId="0" applyFont="1" applyFill="1" applyBorder="1" applyAlignment="1">
      <alignment horizontal="center" vertical="center" shrinkToFit="1" readingOrder="2"/>
    </xf>
    <xf numFmtId="0" fontId="23" fillId="0" borderId="0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6" fillId="0" borderId="16" xfId="0" applyFont="1" applyFill="1" applyBorder="1" applyAlignment="1">
      <alignment horizontal="center" vertical="distributed" shrinkToFit="1" readingOrder="2"/>
    </xf>
    <xf numFmtId="0" fontId="6" fillId="0" borderId="0" xfId="0" applyFont="1" applyFill="1" applyBorder="1" applyAlignment="1">
      <alignment horizontal="center" vertical="distributed" shrinkToFit="1" readingOrder="2"/>
    </xf>
    <xf numFmtId="0" fontId="6" fillId="0" borderId="15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29" xfId="0" applyFont="1" applyFill="1" applyBorder="1" applyAlignment="1">
      <alignment horizontal="center" shrinkToFit="1" readingOrder="2"/>
    </xf>
    <xf numFmtId="0" fontId="23" fillId="0" borderId="0" xfId="0" applyFont="1" applyFill="1" applyBorder="1" applyAlignment="1">
      <alignment horizontal="center" vertical="center" readingOrder="1"/>
    </xf>
    <xf numFmtId="0" fontId="6" fillId="0" borderId="18" xfId="0" applyFont="1" applyFill="1" applyBorder="1" applyAlignment="1">
      <alignment horizontal="center" vertical="center" wrapText="1" shrinkToFit="1" readingOrder="2"/>
    </xf>
    <xf numFmtId="0" fontId="6" fillId="0" borderId="0" xfId="0" applyFont="1" applyFill="1" applyBorder="1" applyAlignment="1">
      <alignment horizontal="right" vertical="center" readingOrder="2"/>
    </xf>
    <xf numFmtId="0" fontId="6" fillId="0" borderId="16" xfId="0" applyFont="1" applyBorder="1" applyAlignment="1">
      <alignment horizontal="center"/>
    </xf>
    <xf numFmtId="0" fontId="6" fillId="0" borderId="16" xfId="0" applyFont="1" applyFill="1" applyBorder="1" applyAlignment="1">
      <alignment horizontal="left" vertical="distributed" shrinkToFit="1" readingOrder="2"/>
    </xf>
    <xf numFmtId="0" fontId="6" fillId="0" borderId="16" xfId="0" applyFont="1" applyBorder="1" applyAlignment="1">
      <alignment shrinkToFit="1"/>
    </xf>
    <xf numFmtId="0" fontId="6" fillId="0" borderId="34" xfId="0" applyFont="1" applyFill="1" applyBorder="1" applyAlignment="1">
      <alignment horizontal="left" vertical="distributed" shrinkToFi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23" fillId="0" borderId="14" xfId="0" applyFont="1" applyFill="1" applyBorder="1" applyAlignment="1">
      <alignment horizontal="center" vertical="center" shrinkToFit="1" readingOrder="2"/>
    </xf>
    <xf numFmtId="0" fontId="23" fillId="0" borderId="18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readingOrder="2"/>
    </xf>
    <xf numFmtId="0" fontId="23" fillId="0" borderId="16" xfId="0" applyFont="1" applyFill="1" applyBorder="1" applyAlignment="1">
      <alignment horizontal="center" vertical="center" shrinkToFit="1" readingOrder="2"/>
    </xf>
    <xf numFmtId="0" fontId="23" fillId="0" borderId="0" xfId="0" applyFont="1" applyFill="1" applyBorder="1" applyAlignment="1">
      <alignment horizontal="center" vertical="center" wrapText="1" readingOrder="2"/>
    </xf>
    <xf numFmtId="0" fontId="23" fillId="0" borderId="16" xfId="0" applyFont="1" applyFill="1" applyBorder="1" applyAlignment="1">
      <alignment horizontal="center" vertical="center" wrapText="1" readingOrder="2"/>
    </xf>
    <xf numFmtId="0" fontId="23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shrinkToFit="1" readingOrder="2"/>
    </xf>
    <xf numFmtId="0" fontId="23" fillId="0" borderId="0" xfId="0" applyFont="1" applyFill="1" applyBorder="1" applyAlignment="1">
      <alignment horizontal="center" readingOrder="2"/>
    </xf>
    <xf numFmtId="0" fontId="0" fillId="0" borderId="0" xfId="0"/>
    <xf numFmtId="0" fontId="23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 shrinkToFit="1" readingOrder="2"/>
    </xf>
    <xf numFmtId="0" fontId="23" fillId="0" borderId="18" xfId="11" applyFont="1" applyFill="1" applyBorder="1" applyAlignment="1">
      <alignment horizontal="center" vertical="center" wrapText="1" readingOrder="1"/>
    </xf>
    <xf numFmtId="0" fontId="6" fillId="6" borderId="0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horizontal="center" vertical="center" shrinkToFi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6" fillId="6" borderId="13" xfId="0" applyFont="1" applyFill="1" applyBorder="1" applyAlignment="1">
      <alignment horizontal="center" vertical="center" shrinkToFit="1" readingOrder="2"/>
    </xf>
    <xf numFmtId="0" fontId="23" fillId="6" borderId="14" xfId="0" applyFont="1" applyFill="1" applyBorder="1" applyAlignment="1">
      <alignment horizontal="center" vertical="center" wrapText="1" shrinkToFit="1" readingOrder="2"/>
    </xf>
    <xf numFmtId="0" fontId="23" fillId="6" borderId="14" xfId="0" applyFont="1" applyFill="1" applyBorder="1" applyAlignment="1">
      <alignment horizontal="center" vertical="center" wrapText="1" readingOrder="2"/>
    </xf>
    <xf numFmtId="0" fontId="6" fillId="6" borderId="14" xfId="0" applyFont="1" applyFill="1" applyBorder="1" applyAlignment="1">
      <alignment horizontal="center" vertical="center" wrapText="1" readingOrder="2"/>
    </xf>
    <xf numFmtId="0" fontId="2" fillId="0" borderId="0" xfId="350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0" borderId="35" xfId="2" applyFont="1" applyFill="1" applyBorder="1" applyAlignment="1">
      <alignment horizontal="center" vertical="center" readingOrder="2"/>
    </xf>
    <xf numFmtId="0" fontId="6" fillId="0" borderId="29" xfId="0" applyFont="1" applyFill="1" applyBorder="1" applyAlignment="1">
      <alignment horizontal="left" vertical="center" readingOrder="2"/>
    </xf>
    <xf numFmtId="0" fontId="28" fillId="0" borderId="0" xfId="0" applyFont="1" applyFill="1" applyAlignment="1">
      <alignment horizontal="center" wrapText="1"/>
    </xf>
    <xf numFmtId="0" fontId="23" fillId="0" borderId="17" xfId="0" applyFont="1" applyFill="1" applyBorder="1" applyAlignment="1">
      <alignment horizontal="center" vertical="distributed" shrinkToFit="1" readingOrder="2"/>
    </xf>
    <xf numFmtId="0" fontId="23" fillId="0" borderId="14" xfId="0" applyFont="1" applyFill="1" applyBorder="1" applyAlignment="1">
      <alignment horizontal="center" vertical="distributed" shrinkToFit="1" readingOrder="2"/>
    </xf>
    <xf numFmtId="0" fontId="6" fillId="0" borderId="28" xfId="0" applyFont="1" applyFill="1" applyBorder="1" applyAlignment="1">
      <alignment horizontal="center" vertical="distributed" shrinkToFit="1" readingOrder="2"/>
    </xf>
    <xf numFmtId="0" fontId="6" fillId="0" borderId="68" xfId="0" applyFont="1" applyFill="1" applyBorder="1" applyAlignment="1">
      <alignment horizontal="right" vertical="center" readingOrder="2"/>
    </xf>
    <xf numFmtId="0" fontId="6" fillId="0" borderId="34" xfId="0" applyFont="1" applyFill="1" applyBorder="1" applyAlignment="1">
      <alignment horizontal="right" vertical="center" readingOrder="2"/>
    </xf>
    <xf numFmtId="0" fontId="6" fillId="0" borderId="15" xfId="0" applyFont="1" applyFill="1" applyBorder="1" applyAlignment="1">
      <alignment horizontal="center" vertical="center" wrapText="1" readingOrder="2"/>
    </xf>
    <xf numFmtId="0" fontId="47" fillId="6" borderId="16" xfId="0" applyFont="1" applyFill="1" applyBorder="1" applyAlignment="1">
      <alignment horizontal="right" vertical="center" readingOrder="2"/>
    </xf>
    <xf numFmtId="0" fontId="47" fillId="6" borderId="15" xfId="0" applyFont="1" applyFill="1" applyBorder="1" applyAlignment="1">
      <alignment horizontal="right" vertical="center" readingOrder="2"/>
    </xf>
    <xf numFmtId="0" fontId="6" fillId="6" borderId="17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right" vertical="center" wrapTex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/>
    </xf>
    <xf numFmtId="0" fontId="0" fillId="0" borderId="0" xfId="0"/>
    <xf numFmtId="0" fontId="6" fillId="6" borderId="14" xfId="0" applyFont="1" applyFill="1" applyBorder="1" applyAlignment="1">
      <alignment horizontal="center" vertical="center" readingOrder="2"/>
    </xf>
    <xf numFmtId="0" fontId="22" fillId="0" borderId="16" xfId="0" applyFont="1" applyFill="1" applyBorder="1" applyAlignment="1">
      <alignment vertical="center" wrapText="1" readingOrder="2"/>
    </xf>
    <xf numFmtId="0" fontId="6" fillId="0" borderId="14" xfId="0" applyFont="1" applyFill="1" applyBorder="1" applyAlignment="1">
      <alignment horizontal="left" shrinkToFit="1"/>
    </xf>
    <xf numFmtId="0" fontId="6" fillId="6" borderId="29" xfId="0" applyFont="1" applyFill="1" applyBorder="1" applyAlignment="1">
      <alignment horizontal="center" vertical="center" shrinkToFit="1" readingOrder="2"/>
    </xf>
    <xf numFmtId="0" fontId="6" fillId="0" borderId="74" xfId="2" applyFont="1" applyFill="1" applyBorder="1" applyAlignment="1">
      <alignment horizontal="center" vertical="center" wrapText="1" readingOrder="2"/>
    </xf>
    <xf numFmtId="0" fontId="24" fillId="0" borderId="18" xfId="0" applyFont="1" applyFill="1" applyBorder="1" applyAlignment="1">
      <alignment horizontal="center" vertical="center" wrapText="1" readingOrder="2"/>
    </xf>
    <xf numFmtId="0" fontId="47" fillId="0" borderId="18" xfId="0" applyFont="1" applyFill="1" applyBorder="1" applyAlignment="1">
      <alignment vertical="center" shrinkToFit="1" readingOrder="2"/>
    </xf>
    <xf numFmtId="0" fontId="6" fillId="6" borderId="18" xfId="0" applyFont="1" applyFill="1" applyBorder="1" applyAlignment="1">
      <alignment horizontal="left" vertical="center" wrapText="1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6" borderId="18" xfId="0" applyFont="1" applyFill="1" applyBorder="1" applyAlignment="1">
      <alignment horizontal="left" vertical="center"/>
    </xf>
    <xf numFmtId="0" fontId="22" fillId="6" borderId="14" xfId="0" applyFont="1" applyFill="1" applyBorder="1" applyAlignment="1">
      <alignment horizontal="center" vertical="center" wrapText="1" readingOrder="2"/>
    </xf>
    <xf numFmtId="0" fontId="22" fillId="6" borderId="34" xfId="0" applyFont="1" applyFill="1" applyBorder="1" applyAlignment="1">
      <alignment horizontal="center" vertical="center" wrapText="1" readingOrder="2"/>
    </xf>
    <xf numFmtId="0" fontId="22" fillId="6" borderId="18" xfId="0" applyFont="1" applyFill="1" applyBorder="1" applyAlignment="1">
      <alignment horizontal="center" vertical="center" wrapText="1" readingOrder="2"/>
    </xf>
    <xf numFmtId="0" fontId="6" fillId="0" borderId="30" xfId="0" applyFont="1" applyFill="1" applyBorder="1" applyAlignment="1">
      <alignment horizontal="center" vertical="center" shrinkToFit="1" readingOrder="2"/>
    </xf>
    <xf numFmtId="0" fontId="22" fillId="6" borderId="16" xfId="0" applyFont="1" applyFill="1" applyBorder="1" applyAlignment="1">
      <alignment horizontal="center" vertical="center" wrapText="1" readingOrder="2"/>
    </xf>
    <xf numFmtId="0" fontId="6" fillId="6" borderId="18" xfId="0" applyFont="1" applyFill="1" applyBorder="1" applyAlignment="1">
      <alignment vertical="center" shrinkToFit="1"/>
    </xf>
    <xf numFmtId="0" fontId="6" fillId="0" borderId="30" xfId="2" applyFont="1" applyFill="1" applyBorder="1" applyAlignment="1">
      <alignment horizontal="right" vertical="center" indent="2" readingOrder="2"/>
    </xf>
    <xf numFmtId="0" fontId="6" fillId="6" borderId="18" xfId="0" applyFont="1" applyFill="1" applyBorder="1" applyAlignment="1">
      <alignment horizontal="right" vertical="center" indent="2" shrinkToFit="1" readingOrder="2"/>
    </xf>
    <xf numFmtId="0" fontId="6" fillId="6" borderId="14" xfId="0" applyFont="1" applyFill="1" applyBorder="1" applyAlignment="1">
      <alignment horizontal="right" vertical="center" indent="2" shrinkToFit="1" readingOrder="2"/>
    </xf>
    <xf numFmtId="0" fontId="6" fillId="6" borderId="15" xfId="0" applyFont="1" applyFill="1" applyBorder="1" applyAlignment="1">
      <alignment horizontal="right" vertical="center" indent="2" shrinkToFit="1" readingOrder="2"/>
    </xf>
    <xf numFmtId="0" fontId="6" fillId="0" borderId="13" xfId="0" applyFont="1" applyBorder="1" applyAlignment="1">
      <alignment horizontal="right" vertical="center" indent="2"/>
    </xf>
    <xf numFmtId="0" fontId="6" fillId="0" borderId="17" xfId="11" applyFont="1" applyFill="1" applyBorder="1" applyAlignment="1">
      <alignment horizontal="center"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24" xfId="0" applyFont="1" applyFill="1" applyBorder="1" applyAlignment="1">
      <alignment horizontal="right" vertical="center" readingOrder="2"/>
    </xf>
    <xf numFmtId="0" fontId="6" fillId="0" borderId="24" xfId="0" applyFont="1" applyFill="1" applyBorder="1" applyAlignment="1">
      <alignment horizontal="right" vertical="center" indent="1" readingOrder="2"/>
    </xf>
    <xf numFmtId="0" fontId="6" fillId="0" borderId="24" xfId="0" applyFont="1" applyFill="1" applyBorder="1" applyAlignment="1">
      <alignment horizontal="left" vertical="center" readingOrder="2"/>
    </xf>
    <xf numFmtId="0" fontId="6" fillId="0" borderId="74" xfId="0" applyFont="1" applyFill="1" applyBorder="1" applyAlignment="1">
      <alignment vertical="center"/>
    </xf>
    <xf numFmtId="0" fontId="6" fillId="0" borderId="74" xfId="0" applyFont="1" applyFill="1" applyBorder="1" applyAlignment="1">
      <alignment horizontal="right" vertical="center" indent="1" readingOrder="2"/>
    </xf>
    <xf numFmtId="0" fontId="6" fillId="0" borderId="74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 readingOrder="2"/>
    </xf>
    <xf numFmtId="0" fontId="6" fillId="0" borderId="16" xfId="0" applyFont="1" applyFill="1" applyBorder="1" applyAlignment="1">
      <alignment vertical="center" wrapText="1" readingOrder="2"/>
    </xf>
    <xf numFmtId="0" fontId="47" fillId="0" borderId="18" xfId="0" applyFont="1" applyFill="1" applyBorder="1" applyAlignment="1">
      <alignment horizontal="right" vertical="center" readingOrder="2"/>
    </xf>
    <xf numFmtId="0" fontId="6" fillId="6" borderId="29" xfId="0" applyFont="1" applyFill="1" applyBorder="1" applyAlignment="1">
      <alignment horizontal="right" vertical="center" wrapText="1" indent="1" shrinkToFit="1" readingOrder="2"/>
    </xf>
    <xf numFmtId="0" fontId="6" fillId="0" borderId="37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8" fillId="0" borderId="12" xfId="2" applyFont="1" applyBorder="1" applyAlignment="1">
      <alignment horizontal="center" vertical="center" readingOrder="2"/>
    </xf>
    <xf numFmtId="0" fontId="8" fillId="0" borderId="0" xfId="2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47" fillId="6" borderId="16" xfId="0" applyFont="1" applyFill="1" applyBorder="1" applyAlignment="1">
      <alignment vertical="center" shrinkToFit="1" readingOrder="2"/>
    </xf>
    <xf numFmtId="0" fontId="6" fillId="0" borderId="24" xfId="0" applyFont="1" applyFill="1" applyBorder="1" applyAlignment="1">
      <alignment horizontal="right" vertical="center" indent="1"/>
    </xf>
    <xf numFmtId="0" fontId="46" fillId="0" borderId="0" xfId="4" applyFont="1" applyBorder="1" applyAlignment="1">
      <alignment horizontal="right" vertical="center" indent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24" xfId="2" applyFont="1" applyFill="1" applyBorder="1" applyAlignment="1">
      <alignment horizontal="center" vertical="center" readingOrder="2"/>
    </xf>
    <xf numFmtId="0" fontId="8" fillId="0" borderId="0" xfId="2" applyFont="1" applyAlignment="1">
      <alignment readingOrder="2"/>
    </xf>
    <xf numFmtId="0" fontId="22" fillId="0" borderId="0" xfId="2" applyFont="1" applyAlignment="1">
      <alignment vertical="center" readingOrder="2"/>
    </xf>
    <xf numFmtId="0" fontId="8" fillId="0" borderId="74" xfId="2" applyFont="1" applyBorder="1" applyAlignment="1">
      <alignment horizontal="right" vertical="center" readingOrder="2"/>
    </xf>
    <xf numFmtId="0" fontId="8" fillId="0" borderId="74" xfId="2" applyFont="1" applyBorder="1" applyAlignment="1">
      <alignment horizontal="center" vertical="center" readingOrder="2"/>
    </xf>
    <xf numFmtId="0" fontId="8" fillId="0" borderId="74" xfId="2" applyFont="1" applyBorder="1" applyAlignment="1">
      <alignment readingOrder="1"/>
    </xf>
    <xf numFmtId="0" fontId="8" fillId="0" borderId="0" xfId="2" applyFont="1" applyAlignment="1">
      <alignment readingOrder="1"/>
    </xf>
    <xf numFmtId="0" fontId="8" fillId="0" borderId="0" xfId="2" applyFont="1" applyAlignment="1">
      <alignment vertical="center" readingOrder="1"/>
    </xf>
    <xf numFmtId="0" fontId="6" fillId="0" borderId="32" xfId="2" applyFont="1" applyFill="1" applyBorder="1" applyAlignment="1">
      <alignment horizontal="right" vertical="center" readingOrder="2"/>
    </xf>
    <xf numFmtId="0" fontId="6" fillId="6" borderId="32" xfId="0" applyFont="1" applyFill="1" applyBorder="1" applyAlignment="1">
      <alignment vertical="center" shrinkToFit="1"/>
    </xf>
    <xf numFmtId="0" fontId="6" fillId="6" borderId="0" xfId="0" applyFont="1" applyFill="1" applyBorder="1" applyAlignment="1">
      <alignment vertical="center" shrinkToFit="1"/>
    </xf>
    <xf numFmtId="0" fontId="8" fillId="0" borderId="0" xfId="2" applyFont="1" applyBorder="1" applyAlignment="1">
      <alignment horizontal="right" vertical="center" readingOrder="2"/>
    </xf>
    <xf numFmtId="0" fontId="6" fillId="0" borderId="30" xfId="2" applyFont="1" applyFill="1" applyBorder="1" applyAlignment="1">
      <alignment horizontal="center" vertical="center" readingOrder="2"/>
    </xf>
    <xf numFmtId="0" fontId="6" fillId="0" borderId="32" xfId="2" applyFont="1" applyFill="1" applyBorder="1" applyAlignment="1">
      <alignment horizontal="center" vertical="center" readingOrder="2"/>
    </xf>
    <xf numFmtId="0" fontId="6" fillId="0" borderId="16" xfId="2" applyFont="1" applyFill="1" applyBorder="1" applyAlignment="1">
      <alignment horizontal="center" vertical="center" readingOrder="2"/>
    </xf>
    <xf numFmtId="0" fontId="6" fillId="0" borderId="29" xfId="2" applyFont="1" applyFill="1" applyBorder="1" applyAlignment="1">
      <alignment horizontal="center" vertical="center" readingOrder="2"/>
    </xf>
    <xf numFmtId="0" fontId="6" fillId="6" borderId="14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right" vertical="center" readingOrder="2"/>
    </xf>
    <xf numFmtId="0" fontId="6" fillId="0" borderId="83" xfId="388" applyFont="1" applyBorder="1" applyAlignment="1">
      <alignment vertical="center" wrapText="1" readingOrder="1"/>
    </xf>
    <xf numFmtId="0" fontId="6" fillId="0" borderId="30" xfId="388" applyFont="1" applyFill="1" applyBorder="1" applyAlignment="1">
      <alignment vertical="center" wrapText="1" readingOrder="1"/>
    </xf>
    <xf numFmtId="0" fontId="6" fillId="0" borderId="30" xfId="0" applyFont="1" applyFill="1" applyBorder="1" applyAlignment="1">
      <alignment horizontal="right" vertical="center" wrapText="1" readingOrder="2"/>
    </xf>
    <xf numFmtId="0" fontId="6" fillId="6" borderId="16" xfId="0" applyFont="1" applyFill="1" applyBorder="1" applyAlignment="1">
      <alignment horizontal="center" vertical="center" readingOrder="2"/>
    </xf>
    <xf numFmtId="0" fontId="6" fillId="0" borderId="0" xfId="11" applyFont="1" applyFill="1" applyBorder="1" applyAlignment="1">
      <alignment horizontal="left"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51" xfId="356" applyFont="1" applyBorder="1" applyAlignment="1">
      <alignment horizontal="left" vertical="center" wrapText="1" readingOrder="1"/>
    </xf>
    <xf numFmtId="0" fontId="6" fillId="2" borderId="14" xfId="356" applyFont="1" applyFill="1" applyBorder="1" applyAlignment="1">
      <alignment horizontal="left" vertical="center" wrapText="1" readingOrder="1"/>
    </xf>
    <xf numFmtId="0" fontId="6" fillId="0" borderId="14" xfId="356" applyFont="1" applyBorder="1" applyAlignment="1">
      <alignment horizontal="left" vertical="center" wrapText="1" readingOrder="1"/>
    </xf>
    <xf numFmtId="0" fontId="6" fillId="0" borderId="16" xfId="356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right" vertical="center" shrinkToFit="1" readingOrder="2"/>
    </xf>
    <xf numFmtId="0" fontId="6" fillId="0" borderId="18" xfId="0" applyFont="1" applyFill="1" applyBorder="1" applyAlignment="1">
      <alignment horizontal="right" vertical="center" wrapText="1" shrinkToFit="1" readingOrder="2"/>
    </xf>
    <xf numFmtId="0" fontId="22" fillId="0" borderId="14" xfId="0" applyFont="1" applyBorder="1" applyAlignment="1">
      <alignment vertical="center" wrapText="1" readingOrder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 vertical="center" shrinkToFit="1"/>
    </xf>
    <xf numFmtId="0" fontId="13" fillId="0" borderId="0" xfId="2" applyFont="1" applyAlignment="1">
      <alignment readingOrder="1"/>
    </xf>
    <xf numFmtId="0" fontId="6" fillId="0" borderId="52" xfId="0" applyFont="1" applyFill="1" applyBorder="1" applyAlignment="1">
      <alignment horizontal="right" vertical="center" wrapText="1" readingOrder="2"/>
    </xf>
    <xf numFmtId="0" fontId="6" fillId="0" borderId="51" xfId="0" applyFont="1" applyFill="1" applyBorder="1" applyAlignment="1">
      <alignment horizontal="right" vertical="center" wrapText="1" readingOrder="2"/>
    </xf>
    <xf numFmtId="0" fontId="8" fillId="0" borderId="0" xfId="0" applyFont="1" applyFill="1" applyBorder="1" applyAlignment="1">
      <alignment readingOrder="1"/>
    </xf>
    <xf numFmtId="0" fontId="6" fillId="0" borderId="51" xfId="356" applyFont="1" applyFill="1" applyBorder="1" applyAlignment="1">
      <alignment vertical="center" wrapText="1" readingOrder="1"/>
    </xf>
    <xf numFmtId="0" fontId="6" fillId="0" borderId="51" xfId="0" applyFont="1" applyFill="1" applyBorder="1" applyAlignment="1">
      <alignment horizontal="right" vertical="center" shrinkToFit="1" readingOrder="2"/>
    </xf>
    <xf numFmtId="0" fontId="6" fillId="0" borderId="52" xfId="0" applyFont="1" applyFill="1" applyBorder="1" applyAlignment="1">
      <alignment horizontal="right" vertical="center" shrinkToFit="1" readingOrder="2"/>
    </xf>
    <xf numFmtId="0" fontId="6" fillId="0" borderId="51" xfId="0" applyFont="1" applyFill="1" applyBorder="1" applyAlignment="1">
      <alignment horizontal="right" shrinkToFit="1" readingOrder="2"/>
    </xf>
    <xf numFmtId="0" fontId="6" fillId="0" borderId="52" xfId="0" applyFont="1" applyFill="1" applyBorder="1" applyAlignment="1">
      <alignment horizontal="right" shrinkToFit="1" readingOrder="2"/>
    </xf>
    <xf numFmtId="0" fontId="6" fillId="0" borderId="63" xfId="0" applyFont="1" applyFill="1" applyBorder="1" applyAlignment="1">
      <alignment horizontal="right" vertical="center" shrinkToFit="1" readingOrder="2"/>
    </xf>
    <xf numFmtId="0" fontId="6" fillId="0" borderId="60" xfId="0" applyFont="1" applyFill="1" applyBorder="1" applyAlignment="1">
      <alignment horizontal="right" vertical="center" shrinkToFit="1" readingOrder="2"/>
    </xf>
    <xf numFmtId="0" fontId="6" fillId="0" borderId="32" xfId="0" applyFont="1" applyFill="1" applyBorder="1" applyAlignment="1">
      <alignment vertical="center" shrinkToFit="1" readingOrder="2"/>
    </xf>
    <xf numFmtId="0" fontId="8" fillId="0" borderId="0" xfId="0" applyFont="1" applyAlignment="1">
      <alignment horizontal="left" vertical="center" shrinkToFit="1" readingOrder="1"/>
    </xf>
    <xf numFmtId="0" fontId="8" fillId="0" borderId="22" xfId="0" applyFont="1" applyFill="1" applyBorder="1" applyAlignment="1">
      <alignment shrinkToFit="1" readingOrder="1"/>
    </xf>
    <xf numFmtId="0" fontId="23" fillId="0" borderId="14" xfId="0" applyFont="1" applyFill="1" applyBorder="1" applyAlignment="1">
      <alignment horizontal="right" vertical="center" readingOrder="2"/>
    </xf>
    <xf numFmtId="0" fontId="23" fillId="0" borderId="14" xfId="0" applyFont="1" applyBorder="1" applyAlignment="1">
      <alignment horizontal="left" vertical="center" wrapText="1" shrinkToFit="1" readingOrder="2"/>
    </xf>
    <xf numFmtId="0" fontId="23" fillId="6" borderId="25" xfId="0" applyFont="1" applyFill="1" applyBorder="1" applyAlignment="1">
      <alignment horizontal="left" vertical="center" wrapText="1" readingOrder="1"/>
    </xf>
    <xf numFmtId="0" fontId="23" fillId="0" borderId="27" xfId="0" applyFont="1" applyFill="1" applyBorder="1" applyAlignment="1">
      <alignment horizontal="left" vertical="center" wrapText="1" readingOrder="1"/>
    </xf>
    <xf numFmtId="0" fontId="23" fillId="0" borderId="14" xfId="0" applyFont="1" applyBorder="1" applyAlignment="1">
      <alignment vertical="center" wrapText="1" shrinkToFit="1" readingOrder="1"/>
    </xf>
    <xf numFmtId="0" fontId="23" fillId="0" borderId="50" xfId="0" applyFont="1" applyBorder="1" applyAlignment="1">
      <alignment vertical="center" wrapText="1" shrinkToFit="1" readingOrder="2"/>
    </xf>
    <xf numFmtId="0" fontId="23" fillId="0" borderId="14" xfId="0" applyFont="1" applyFill="1" applyBorder="1" applyAlignment="1">
      <alignment vertical="center" wrapText="1" readingOrder="1"/>
    </xf>
    <xf numFmtId="0" fontId="23" fillId="0" borderId="50" xfId="0" applyFont="1" applyFill="1" applyBorder="1" applyAlignment="1">
      <alignment vertical="center" wrapText="1" readingOrder="1"/>
    </xf>
    <xf numFmtId="0" fontId="23" fillId="0" borderId="14" xfId="0" applyFont="1" applyBorder="1" applyAlignment="1">
      <alignment vertical="center" wrapText="1" shrinkToFit="1" readingOrder="2"/>
    </xf>
    <xf numFmtId="0" fontId="23" fillId="0" borderId="50" xfId="0" applyFont="1" applyFill="1" applyBorder="1" applyAlignment="1">
      <alignment vertical="center" wrapText="1" shrinkToFit="1" readingOrder="2"/>
    </xf>
    <xf numFmtId="0" fontId="23" fillId="0" borderId="16" xfId="0" applyFont="1" applyBorder="1" applyAlignment="1">
      <alignment horizontal="left" vertical="center" wrapText="1" shrinkToFit="1" readingOrder="2"/>
    </xf>
    <xf numFmtId="0" fontId="23" fillId="2" borderId="14" xfId="0" applyFont="1" applyFill="1" applyBorder="1" applyAlignment="1">
      <alignment horizontal="left" vertical="center" wrapText="1" shrinkToFit="1" readingOrder="2"/>
    </xf>
    <xf numFmtId="0" fontId="6" fillId="0" borderId="14" xfId="0" applyFont="1" applyFill="1" applyBorder="1" applyAlignment="1">
      <alignment horizontal="right" shrinkToFit="1" readingOrder="2"/>
    </xf>
    <xf numFmtId="0" fontId="6" fillId="0" borderId="14" xfId="356" applyFont="1" applyFill="1" applyBorder="1" applyAlignment="1">
      <alignment horizontal="left" vertical="center" wrapText="1" readingOrder="1"/>
    </xf>
    <xf numFmtId="0" fontId="6" fillId="0" borderId="86" xfId="0" applyFont="1" applyFill="1" applyBorder="1" applyAlignment="1">
      <alignment horizontal="right" vertical="center" indent="1"/>
    </xf>
    <xf numFmtId="0" fontId="6" fillId="0" borderId="37" xfId="0" applyFont="1" applyFill="1" applyBorder="1" applyAlignment="1">
      <alignment vertical="center" wrapText="1" readingOrder="2"/>
    </xf>
    <xf numFmtId="0" fontId="6" fillId="0" borderId="37" xfId="0" applyFont="1" applyFill="1" applyBorder="1" applyAlignment="1">
      <alignment horizontal="center" vertical="center" wrapText="1" readingOrder="2"/>
    </xf>
    <xf numFmtId="0" fontId="6" fillId="6" borderId="37" xfId="388" applyFont="1" applyFill="1" applyBorder="1" applyAlignment="1">
      <alignment vertical="center" wrapText="1" readingOrder="1"/>
    </xf>
    <xf numFmtId="0" fontId="6" fillId="0" borderId="37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16" fillId="0" borderId="18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49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 readingOrder="2"/>
    </xf>
    <xf numFmtId="0" fontId="0" fillId="0" borderId="0" xfId="0"/>
    <xf numFmtId="0" fontId="6" fillId="6" borderId="29" xfId="0" applyFont="1" applyFill="1" applyBorder="1" applyAlignment="1">
      <alignment horizontal="center" vertical="center" wrapText="1" shrinkToFi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6" borderId="29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16" fillId="0" borderId="16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center" vertical="center" readingOrder="1"/>
    </xf>
    <xf numFmtId="0" fontId="56" fillId="0" borderId="14" xfId="0" applyFont="1" applyFill="1" applyBorder="1" applyAlignment="1">
      <alignment horizontal="left" vertical="center" readingOrder="1"/>
    </xf>
    <xf numFmtId="0" fontId="56" fillId="0" borderId="16" xfId="0" applyFont="1" applyFill="1" applyBorder="1" applyAlignment="1">
      <alignment horizontal="left" vertical="center" readingOrder="1"/>
    </xf>
    <xf numFmtId="0" fontId="23" fillId="0" borderId="25" xfId="356" applyFont="1" applyFill="1" applyBorder="1" applyAlignment="1">
      <alignment vertical="center" wrapText="1" readingOrder="1"/>
    </xf>
    <xf numFmtId="0" fontId="23" fillId="0" borderId="88" xfId="356" applyFont="1" applyFill="1" applyBorder="1" applyAlignment="1">
      <alignment vertical="center" wrapText="1" readingOrder="1"/>
    </xf>
    <xf numFmtId="0" fontId="23" fillId="0" borderId="14" xfId="356" applyFont="1" applyBorder="1" applyAlignment="1">
      <alignment horizontal="left" vertical="center" wrapText="1" readingOrder="1"/>
    </xf>
    <xf numFmtId="0" fontId="23" fillId="0" borderId="51" xfId="356" applyFont="1" applyBorder="1" applyAlignment="1">
      <alignment horizontal="left" vertical="center" wrapText="1" readingOrder="1"/>
    </xf>
    <xf numFmtId="0" fontId="23" fillId="0" borderId="25" xfId="356" applyFont="1" applyFill="1" applyBorder="1" applyAlignment="1">
      <alignment horizontal="left" vertical="center" wrapText="1" readingOrder="1"/>
    </xf>
    <xf numFmtId="0" fontId="23" fillId="0" borderId="89" xfId="356" applyFont="1" applyFill="1" applyBorder="1" applyAlignment="1">
      <alignment horizontal="left" vertical="center" wrapText="1" readingOrder="1"/>
    </xf>
    <xf numFmtId="0" fontId="22" fillId="0" borderId="16" xfId="0" applyFont="1" applyBorder="1" applyAlignment="1">
      <alignment vertical="center" wrapText="1" readingOrder="1"/>
    </xf>
    <xf numFmtId="0" fontId="23" fillId="0" borderId="14" xfId="0" applyFont="1" applyFill="1" applyBorder="1" applyAlignment="1">
      <alignment horizontal="right" vertical="distributed" shrinkToFit="1" readingOrder="2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 readingOrder="1"/>
    </xf>
    <xf numFmtId="0" fontId="6" fillId="6" borderId="16" xfId="0" applyFont="1" applyFill="1" applyBorder="1" applyAlignment="1">
      <alignment vertical="center" readingOrder="2"/>
    </xf>
    <xf numFmtId="0" fontId="6" fillId="6" borderId="16" xfId="0" applyFont="1" applyFill="1" applyBorder="1" applyAlignment="1">
      <alignment horizontal="right" vertical="center"/>
    </xf>
    <xf numFmtId="0" fontId="6" fillId="6" borderId="16" xfId="0" applyFont="1" applyFill="1" applyBorder="1" applyAlignment="1">
      <alignment horizontal="left" shrinkToFit="1"/>
    </xf>
    <xf numFmtId="0" fontId="6" fillId="6" borderId="29" xfId="0" applyFont="1" applyFill="1" applyBorder="1" applyAlignment="1">
      <alignment horizontal="right" vertical="center"/>
    </xf>
    <xf numFmtId="0" fontId="6" fillId="6" borderId="29" xfId="0" applyFont="1" applyFill="1" applyBorder="1" applyAlignment="1">
      <alignment horizontal="left" shrinkToFit="1"/>
    </xf>
    <xf numFmtId="0" fontId="6" fillId="2" borderId="25" xfId="388" applyFont="1" applyFill="1" applyBorder="1" applyAlignment="1">
      <alignment horizontal="left" vertical="center" wrapText="1" readingOrder="1"/>
    </xf>
    <xf numFmtId="0" fontId="6" fillId="2" borderId="26" xfId="388" applyFont="1" applyFill="1" applyBorder="1" applyAlignment="1">
      <alignment horizontal="left" vertical="center" wrapText="1" readingOrder="2"/>
    </xf>
    <xf numFmtId="0" fontId="6" fillId="0" borderId="0" xfId="356" applyFont="1" applyFill="1" applyBorder="1" applyAlignment="1">
      <alignment vertical="center" wrapText="1" readingOrder="1"/>
    </xf>
    <xf numFmtId="0" fontId="6" fillId="2" borderId="25" xfId="0" applyFont="1" applyFill="1" applyBorder="1" applyAlignment="1">
      <alignment horizontal="left" vertical="center" wrapText="1" readingOrder="1"/>
    </xf>
    <xf numFmtId="0" fontId="6" fillId="0" borderId="91" xfId="0" applyFont="1" applyFill="1" applyBorder="1" applyAlignment="1">
      <alignment horizontal="center" vertical="center" readingOrder="2"/>
    </xf>
    <xf numFmtId="0" fontId="6" fillId="0" borderId="91" xfId="2" applyFont="1" applyFill="1" applyBorder="1" applyAlignment="1">
      <alignment horizontal="center" vertical="center" wrapText="1" readingOrder="2"/>
    </xf>
    <xf numFmtId="0" fontId="6" fillId="0" borderId="25" xfId="0" applyFont="1" applyFill="1" applyBorder="1" applyAlignment="1">
      <alignment horizontal="center" vertical="center" readingOrder="2"/>
    </xf>
    <xf numFmtId="0" fontId="6" fillId="0" borderId="25" xfId="2" applyFont="1" applyFill="1" applyBorder="1" applyAlignment="1">
      <alignment horizontal="center" vertical="center" wrapText="1" readingOrder="2"/>
    </xf>
    <xf numFmtId="0" fontId="6" fillId="0" borderId="25" xfId="0" applyFont="1" applyFill="1" applyBorder="1" applyAlignment="1">
      <alignment horizontal="center" vertical="center" wrapText="1" readingOrder="2"/>
    </xf>
    <xf numFmtId="0" fontId="6" fillId="0" borderId="90" xfId="0" applyFont="1" applyFill="1" applyBorder="1" applyAlignment="1">
      <alignment horizontal="center" vertical="center" wrapText="1"/>
    </xf>
    <xf numFmtId="0" fontId="6" fillId="0" borderId="90" xfId="0" applyFont="1" applyFill="1" applyBorder="1" applyAlignment="1">
      <alignment horizontal="center" vertical="center" readingOrder="2"/>
    </xf>
    <xf numFmtId="0" fontId="6" fillId="0" borderId="90" xfId="2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vertical="center" readingOrder="2"/>
    </xf>
    <xf numFmtId="0" fontId="25" fillId="0" borderId="0" xfId="0" applyFont="1" applyBorder="1" applyAlignment="1">
      <alignment horizontal="right" readingOrder="2"/>
    </xf>
    <xf numFmtId="0" fontId="8" fillId="0" borderId="86" xfId="0" applyFont="1" applyBorder="1" applyAlignment="1">
      <alignment vertical="center" shrinkToFit="1"/>
    </xf>
    <xf numFmtId="0" fontId="8" fillId="0" borderId="86" xfId="0" applyFont="1" applyBorder="1" applyAlignment="1">
      <alignment vertical="center" readingOrder="2"/>
    </xf>
    <xf numFmtId="0" fontId="25" fillId="0" borderId="86" xfId="0" applyFont="1" applyBorder="1" applyAlignment="1">
      <alignment horizontal="right" readingOrder="2"/>
    </xf>
    <xf numFmtId="0" fontId="6" fillId="0" borderId="51" xfId="356" applyFont="1" applyFill="1" applyBorder="1" applyAlignment="1">
      <alignment horizontal="left" vertical="center" wrapText="1" readingOrder="2"/>
    </xf>
    <xf numFmtId="0" fontId="6" fillId="6" borderId="14" xfId="356" applyFont="1" applyFill="1" applyBorder="1" applyAlignment="1">
      <alignment horizontal="left" vertical="center" wrapText="1" readingOrder="1"/>
    </xf>
    <xf numFmtId="0" fontId="6" fillId="6" borderId="52" xfId="356" applyFont="1" applyFill="1" applyBorder="1" applyAlignment="1">
      <alignment horizontal="left" vertical="center" wrapText="1" readingOrder="1"/>
    </xf>
    <xf numFmtId="0" fontId="6" fillId="0" borderId="14" xfId="356" applyFont="1" applyFill="1" applyBorder="1" applyAlignment="1">
      <alignment horizontal="left" vertical="center" wrapText="1" readingOrder="2"/>
    </xf>
    <xf numFmtId="0" fontId="23" fillId="0" borderId="0" xfId="0" applyFont="1" applyFill="1" applyBorder="1" applyAlignment="1">
      <alignment vertical="center" wrapText="1" readingOrder="2"/>
    </xf>
    <xf numFmtId="0" fontId="22" fillId="0" borderId="14" xfId="388" applyFont="1" applyBorder="1" applyAlignment="1">
      <alignment horizontal="left" vertical="center" wrapText="1" readingOrder="1"/>
    </xf>
    <xf numFmtId="0" fontId="22" fillId="0" borderId="52" xfId="388" applyFont="1" applyBorder="1" applyAlignment="1">
      <alignment horizontal="left" vertical="center" wrapText="1" readingOrder="1"/>
    </xf>
    <xf numFmtId="0" fontId="22" fillId="0" borderId="58" xfId="388" applyFont="1" applyBorder="1" applyAlignment="1">
      <alignment horizontal="center" vertical="center" wrapText="1" readingOrder="1"/>
    </xf>
    <xf numFmtId="0" fontId="6" fillId="0" borderId="30" xfId="388" applyFont="1" applyBorder="1" applyAlignment="1">
      <alignment horizontal="left"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23" fillId="0" borderId="18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6" fillId="0" borderId="16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86" xfId="0" applyFont="1" applyFill="1" applyBorder="1" applyAlignment="1">
      <alignment horizontal="right" vertical="center" readingOrder="2"/>
    </xf>
    <xf numFmtId="0" fontId="6" fillId="0" borderId="0" xfId="2" applyFont="1" applyBorder="1" applyAlignment="1">
      <alignment vertical="center" readingOrder="2"/>
    </xf>
    <xf numFmtId="0" fontId="6" fillId="0" borderId="0" xfId="2" applyFont="1" applyFill="1" applyBorder="1" applyAlignment="1">
      <alignment horizontal="right" vertical="center" indent="1" readingOrder="2"/>
    </xf>
    <xf numFmtId="0" fontId="22" fillId="0" borderId="0" xfId="2" applyFont="1" applyBorder="1" applyAlignment="1">
      <alignment vertical="center" readingOrder="2"/>
    </xf>
    <xf numFmtId="0" fontId="12" fillId="0" borderId="0" xfId="2" applyFont="1" applyBorder="1" applyAlignment="1">
      <alignment readingOrder="2"/>
    </xf>
    <xf numFmtId="0" fontId="6" fillId="0" borderId="18" xfId="11" applyFont="1" applyFill="1" applyBorder="1" applyAlignment="1">
      <alignment vertical="center" readingOrder="2"/>
    </xf>
    <xf numFmtId="0" fontId="6" fillId="0" borderId="14" xfId="11" applyFont="1" applyFill="1" applyBorder="1" applyAlignment="1">
      <alignment vertical="center" readingOrder="2"/>
    </xf>
    <xf numFmtId="0" fontId="6" fillId="0" borderId="0" xfId="11" applyFont="1" applyFill="1" applyAlignment="1">
      <alignment shrinkToFit="1"/>
    </xf>
    <xf numFmtId="0" fontId="6" fillId="0" borderId="16" xfId="11" applyFont="1" applyFill="1" applyBorder="1" applyAlignment="1">
      <alignment vertical="center" readingOrder="2"/>
    </xf>
    <xf numFmtId="0" fontId="6" fillId="0" borderId="14" xfId="0" applyFont="1" applyFill="1" applyBorder="1" applyAlignment="1">
      <alignment vertical="distributed" shrinkToFit="1" readingOrder="2"/>
    </xf>
    <xf numFmtId="0" fontId="6" fillId="2" borderId="14" xfId="0" applyFont="1" applyFill="1" applyBorder="1" applyAlignment="1">
      <alignment vertical="center" wrapText="1" readingOrder="1"/>
    </xf>
    <xf numFmtId="0" fontId="57" fillId="0" borderId="16" xfId="0" applyFont="1" applyFill="1" applyBorder="1" applyAlignment="1">
      <alignment horizontal="center" vertical="center" readingOrder="1"/>
    </xf>
    <xf numFmtId="0" fontId="57" fillId="0" borderId="14" xfId="0" applyFont="1" applyFill="1" applyBorder="1" applyAlignment="1">
      <alignment horizontal="center" vertical="center" readingOrder="1"/>
    </xf>
    <xf numFmtId="0" fontId="6" fillId="0" borderId="17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vertical="center" wrapText="1" readingOrder="1"/>
    </xf>
    <xf numFmtId="0" fontId="6" fillId="0" borderId="14" xfId="388" applyFont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vertical="center" readingOrder="1"/>
    </xf>
    <xf numFmtId="0" fontId="6" fillId="0" borderId="16" xfId="0" applyFont="1" applyFill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left" vertical="center" readingOrder="1"/>
    </xf>
    <xf numFmtId="0" fontId="6" fillId="0" borderId="18" xfId="0" applyFont="1" applyFill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horizontal="center" vertical="center" wrapText="1" readingOrder="1"/>
    </xf>
    <xf numFmtId="0" fontId="9" fillId="0" borderId="0" xfId="0" applyFont="1" applyFill="1" applyAlignment="1">
      <alignment horizontal="right" readingOrder="2"/>
    </xf>
    <xf numFmtId="0" fontId="8" fillId="0" borderId="48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4" fillId="0" borderId="0" xfId="4" applyBorder="1"/>
    <xf numFmtId="0" fontId="6" fillId="0" borderId="18" xfId="0" applyFont="1" applyFill="1" applyBorder="1" applyAlignment="1">
      <alignment horizontal="right" vertical="distributed" shrinkToFit="1"/>
    </xf>
    <xf numFmtId="0" fontId="8" fillId="6" borderId="48" xfId="0" applyFont="1" applyFill="1" applyBorder="1" applyAlignment="1">
      <alignment horizontal="left" vertical="center" readingOrder="2"/>
    </xf>
    <xf numFmtId="0" fontId="8" fillId="0" borderId="92" xfId="0" applyFont="1" applyBorder="1" applyAlignment="1">
      <alignment vertical="center"/>
    </xf>
    <xf numFmtId="0" fontId="8" fillId="0" borderId="0" xfId="0" applyFont="1" applyBorder="1" applyAlignment="1">
      <alignment horizontal="right" readingOrder="2"/>
    </xf>
    <xf numFmtId="0" fontId="8" fillId="0" borderId="36" xfId="0" applyFont="1" applyBorder="1" applyAlignment="1"/>
    <xf numFmtId="0" fontId="8" fillId="0" borderId="36" xfId="0" applyFont="1" applyBorder="1" applyAlignment="1">
      <alignment readingOrder="2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6" xfId="0" applyFont="1" applyBorder="1" applyAlignment="1"/>
    <xf numFmtId="0" fontId="6" fillId="0" borderId="0" xfId="2" applyFont="1" applyAlignment="1">
      <alignment vertical="center" readingOrder="2"/>
    </xf>
    <xf numFmtId="0" fontId="6" fillId="0" borderId="30" xfId="0" applyFont="1" applyFill="1" applyBorder="1" applyAlignment="1">
      <alignment vertical="center" readingOrder="2"/>
    </xf>
    <xf numFmtId="0" fontId="6" fillId="0" borderId="18" xfId="0" applyFont="1" applyFill="1" applyBorder="1" applyAlignment="1">
      <alignment vertical="center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left" vertical="center" wrapText="1" readingOrder="1"/>
    </xf>
    <xf numFmtId="0" fontId="6" fillId="6" borderId="14" xfId="0" applyFont="1" applyFill="1" applyBorder="1" applyAlignment="1">
      <alignment horizontal="center" vertical="center" readingOrder="2"/>
    </xf>
    <xf numFmtId="0" fontId="6" fillId="0" borderId="32" xfId="0" applyFont="1" applyFill="1" applyBorder="1" applyAlignment="1">
      <alignment horizontal="right" vertical="center" wrapText="1" readingOrder="2"/>
    </xf>
    <xf numFmtId="0" fontId="6" fillId="0" borderId="16" xfId="0" applyFont="1" applyFill="1" applyBorder="1" applyAlignment="1">
      <alignment horizontal="right" vertical="center" wrapText="1" readingOrder="2"/>
    </xf>
    <xf numFmtId="0" fontId="16" fillId="0" borderId="18" xfId="0" applyFont="1" applyBorder="1" applyAlignment="1">
      <alignment horizontal="center" vertical="center" wrapText="1" shrinkToFit="1" readingOrder="2"/>
    </xf>
    <xf numFmtId="0" fontId="16" fillId="0" borderId="14" xfId="0" applyFont="1" applyBorder="1" applyAlignment="1">
      <alignment horizontal="right" vertical="center" wrapText="1" shrinkToFit="1" readingOrder="2"/>
    </xf>
    <xf numFmtId="0" fontId="8" fillId="0" borderId="14" xfId="0" applyFont="1" applyFill="1" applyBorder="1" applyAlignment="1">
      <alignment horizontal="center" vertical="center" wrapText="1" shrinkToFit="1" readingOrder="2"/>
    </xf>
    <xf numFmtId="0" fontId="16" fillId="0" borderId="0" xfId="0" applyFont="1" applyAlignment="1">
      <alignment horizontal="center" vertical="center" wrapText="1" readingOrder="2"/>
    </xf>
    <xf numFmtId="0" fontId="6" fillId="0" borderId="0" xfId="0" applyFont="1" applyFill="1" applyBorder="1" applyAlignment="1">
      <alignment vertical="center" wrapText="1" readingOrder="2"/>
    </xf>
    <xf numFmtId="0" fontId="6" fillId="0" borderId="32" xfId="0" applyFont="1" applyFill="1" applyBorder="1" applyAlignment="1">
      <alignment horizontal="center" vertical="center" wrapText="1" readingOrder="2"/>
    </xf>
    <xf numFmtId="0" fontId="16" fillId="6" borderId="14" xfId="0" applyFont="1" applyFill="1" applyBorder="1" applyAlignment="1">
      <alignment horizontal="right" vertical="center" wrapText="1" shrinkToFit="1" readingOrder="2"/>
    </xf>
    <xf numFmtId="0" fontId="6" fillId="6" borderId="14" xfId="11" applyFont="1" applyFill="1" applyBorder="1" applyAlignment="1">
      <alignment vertical="center" wrapText="1" readingOrder="1"/>
    </xf>
    <xf numFmtId="0" fontId="6" fillId="6" borderId="14" xfId="11" applyFont="1" applyFill="1" applyBorder="1" applyAlignment="1">
      <alignment horizontal="left" vertical="center" wrapText="1" readingOrder="1"/>
    </xf>
    <xf numFmtId="0" fontId="6" fillId="0" borderId="14" xfId="11" applyFont="1" applyFill="1" applyBorder="1" applyAlignment="1">
      <alignment vertical="center" wrapText="1" readingOrder="1"/>
    </xf>
    <xf numFmtId="0" fontId="6" fillId="0" borderId="14" xfId="11" applyFont="1" applyFill="1" applyBorder="1" applyAlignment="1">
      <alignment horizontal="left" vertical="center" wrapText="1" readingOrder="1"/>
    </xf>
    <xf numFmtId="0" fontId="6" fillId="0" borderId="32" xfId="11" applyFont="1" applyFill="1" applyBorder="1" applyAlignment="1">
      <alignment horizontal="left" vertical="center" wrapText="1" readingOrder="1"/>
    </xf>
    <xf numFmtId="0" fontId="6" fillId="0" borderId="14" xfId="0" applyFont="1" applyBorder="1" applyAlignment="1">
      <alignment vertical="center" wrapText="1" readingOrder="1"/>
    </xf>
    <xf numFmtId="0" fontId="6" fillId="0" borderId="25" xfId="11" applyFont="1" applyFill="1" applyBorder="1" applyAlignment="1">
      <alignment horizontal="left" vertical="center" wrapText="1" readingOrder="1"/>
    </xf>
    <xf numFmtId="0" fontId="6" fillId="0" borderId="14" xfId="0" applyFont="1" applyFill="1" applyBorder="1" applyAlignment="1">
      <alignment horizontal="left" vertical="center" indent="1" readingOrder="2"/>
    </xf>
    <xf numFmtId="0" fontId="6" fillId="0" borderId="25" xfId="11" applyFont="1" applyFill="1" applyBorder="1" applyAlignment="1">
      <alignment vertical="center" wrapText="1" readingOrder="1"/>
    </xf>
    <xf numFmtId="0" fontId="6" fillId="0" borderId="0" xfId="0" applyFont="1" applyAlignment="1">
      <alignment vertical="center"/>
    </xf>
    <xf numFmtId="0" fontId="6" fillId="0" borderId="67" xfId="0" applyFont="1" applyBorder="1" applyAlignment="1">
      <alignment vertical="center" wrapText="1"/>
    </xf>
    <xf numFmtId="0" fontId="6" fillId="6" borderId="50" xfId="11" applyFont="1" applyFill="1" applyBorder="1" applyAlignment="1">
      <alignment horizontal="left" vertical="center" wrapText="1" readingOrder="1"/>
    </xf>
    <xf numFmtId="0" fontId="6" fillId="6" borderId="50" xfId="0" applyFont="1" applyFill="1" applyBorder="1" applyAlignment="1">
      <alignment vertical="center"/>
    </xf>
    <xf numFmtId="0" fontId="6" fillId="0" borderId="0" xfId="11" applyFont="1" applyBorder="1" applyAlignment="1">
      <alignment horizontal="center" vertical="center" wrapText="1" readingOrder="1"/>
    </xf>
    <xf numFmtId="0" fontId="6" fillId="0" borderId="64" xfId="0" applyFont="1" applyFill="1" applyBorder="1" applyAlignment="1">
      <alignment vertical="center" wrapText="1" readingOrder="2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4" xfId="11" applyFont="1" applyBorder="1" applyAlignment="1">
      <alignment horizontal="left" vertical="center" wrapText="1" readingOrder="1"/>
    </xf>
    <xf numFmtId="0" fontId="6" fillId="0" borderId="14" xfId="11" applyFont="1" applyBorder="1" applyAlignment="1">
      <alignment vertical="center" wrapText="1" readingOrder="1"/>
    </xf>
    <xf numFmtId="0" fontId="6" fillId="0" borderId="16" xfId="11" applyFont="1" applyBorder="1" applyAlignment="1">
      <alignment vertical="center" wrapText="1" readingOrder="1"/>
    </xf>
    <xf numFmtId="0" fontId="6" fillId="0" borderId="0" xfId="0" applyFont="1" applyBorder="1" applyAlignment="1">
      <alignment vertical="center"/>
    </xf>
    <xf numFmtId="0" fontId="6" fillId="0" borderId="18" xfId="11" applyFont="1" applyBorder="1" applyAlignment="1">
      <alignment horizontal="left" vertical="center" wrapText="1" readingOrder="1"/>
    </xf>
    <xf numFmtId="0" fontId="6" fillId="0" borderId="14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left" vertical="center" wrapText="1" readingOrder="1"/>
    </xf>
    <xf numFmtId="0" fontId="6" fillId="2" borderId="14" xfId="0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vertical="center"/>
    </xf>
    <xf numFmtId="0" fontId="6" fillId="0" borderId="16" xfId="11" applyFont="1" applyFill="1" applyBorder="1" applyAlignment="1">
      <alignment horizontal="left" vertical="center" wrapText="1" readingOrder="1"/>
    </xf>
    <xf numFmtId="0" fontId="6" fillId="0" borderId="0" xfId="11" applyFont="1" applyBorder="1" applyAlignment="1">
      <alignment horizontal="left" vertical="center" wrapText="1" readingOrder="1"/>
    </xf>
    <xf numFmtId="0" fontId="6" fillId="0" borderId="0" xfId="11" applyFont="1" applyAlignment="1">
      <alignment horizontal="left" vertical="center" readingOrder="2"/>
    </xf>
    <xf numFmtId="0" fontId="6" fillId="6" borderId="18" xfId="0" applyFont="1" applyFill="1" applyBorder="1" applyAlignment="1">
      <alignment horizontal="left" vertical="center" indent="1" readingOrder="2"/>
    </xf>
    <xf numFmtId="0" fontId="6" fillId="6" borderId="14" xfId="0" applyFont="1" applyFill="1" applyBorder="1" applyAlignment="1">
      <alignment horizontal="left" vertical="center" indent="1" readingOrder="2"/>
    </xf>
    <xf numFmtId="0" fontId="6" fillId="6" borderId="14" xfId="0" applyFont="1" applyFill="1" applyBorder="1" applyAlignment="1">
      <alignment vertical="center" wrapTex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4" xfId="11" applyFont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64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59" xfId="0" applyFont="1" applyFill="1" applyBorder="1" applyAlignment="1">
      <alignment horizontal="center" vertical="center" readingOrder="2"/>
    </xf>
    <xf numFmtId="0" fontId="6" fillId="0" borderId="14" xfId="11" applyFont="1" applyFill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readingOrder="2"/>
    </xf>
    <xf numFmtId="0" fontId="6" fillId="0" borderId="30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 wrapText="1" readingOrder="2"/>
    </xf>
    <xf numFmtId="0" fontId="6" fillId="0" borderId="60" xfId="0" applyFont="1" applyFill="1" applyBorder="1" applyAlignment="1">
      <alignment horizontal="center" vertical="center" wrapText="1" readingOrder="2"/>
    </xf>
    <xf numFmtId="0" fontId="6" fillId="0" borderId="16" xfId="11" applyFont="1" applyBorder="1" applyAlignment="1">
      <alignment horizontal="left" vertical="center" wrapText="1" readingOrder="1"/>
    </xf>
    <xf numFmtId="0" fontId="6" fillId="0" borderId="0" xfId="11" applyFont="1" applyBorder="1" applyAlignment="1">
      <alignment horizontal="left" vertical="center" wrapText="1" readingOrder="1"/>
    </xf>
    <xf numFmtId="0" fontId="6" fillId="0" borderId="67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6" borderId="14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horizontal="center" vertical="center" wrapText="1" readingOrder="2"/>
    </xf>
    <xf numFmtId="0" fontId="6" fillId="0" borderId="51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horizontal="center" vertical="center" shrinkToFit="1" readingOrder="2"/>
    </xf>
    <xf numFmtId="0" fontId="6" fillId="0" borderId="62" xfId="0" applyFont="1" applyFill="1" applyBorder="1" applyAlignment="1">
      <alignment horizontal="center" vertical="center" readingOrder="2"/>
    </xf>
    <xf numFmtId="0" fontId="22" fillId="0" borderId="14" xfId="0" applyFont="1" applyFill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/>
    </xf>
    <xf numFmtId="0" fontId="6" fillId="0" borderId="14" xfId="0" applyFont="1" applyFill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center"/>
    </xf>
    <xf numFmtId="0" fontId="6" fillId="0" borderId="2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96" xfId="2" applyFont="1" applyFill="1" applyBorder="1" applyAlignment="1">
      <alignment horizontal="right" vertical="center" readingOrder="2"/>
    </xf>
    <xf numFmtId="0" fontId="6" fillId="0" borderId="96" xfId="2" applyFont="1" applyFill="1" applyBorder="1" applyAlignment="1">
      <alignment horizontal="center" vertical="center" readingOrder="2"/>
    </xf>
    <xf numFmtId="0" fontId="6" fillId="0" borderId="96" xfId="2" applyFont="1" applyBorder="1" applyAlignment="1">
      <alignment vertical="center" readingOrder="2"/>
    </xf>
    <xf numFmtId="0" fontId="22" fillId="0" borderId="14" xfId="2" applyFont="1" applyBorder="1" applyAlignment="1">
      <alignment vertical="center" readingOrder="1"/>
    </xf>
    <xf numFmtId="0" fontId="22" fillId="0" borderId="14" xfId="2" applyFont="1" applyBorder="1" applyAlignment="1">
      <alignment vertical="center" readingOrder="2"/>
    </xf>
    <xf numFmtId="0" fontId="22" fillId="0" borderId="14" xfId="2" applyFont="1" applyBorder="1" applyAlignment="1">
      <alignment vertical="center" wrapText="1" readingOrder="2"/>
    </xf>
    <xf numFmtId="0" fontId="6" fillId="0" borderId="14" xfId="2" applyFont="1" applyBorder="1" applyAlignment="1">
      <alignment vertical="center" readingOrder="2"/>
    </xf>
    <xf numFmtId="0" fontId="6" fillId="0" borderId="14" xfId="2" applyFont="1" applyFill="1" applyBorder="1" applyAlignment="1">
      <alignment horizontal="center" vertical="center"/>
    </xf>
    <xf numFmtId="0" fontId="6" fillId="0" borderId="14" xfId="372" applyFont="1" applyFill="1" applyBorder="1" applyAlignment="1">
      <alignment vertical="center" readingOrder="1"/>
    </xf>
    <xf numFmtId="0" fontId="6" fillId="0" borderId="26" xfId="2" applyFont="1" applyFill="1" applyBorder="1" applyAlignment="1">
      <alignment horizontal="right" vertical="center"/>
    </xf>
    <xf numFmtId="0" fontId="6" fillId="0" borderId="26" xfId="2" applyFont="1" applyFill="1" applyBorder="1" applyAlignment="1">
      <alignment horizontal="center" vertical="center" readingOrder="2"/>
    </xf>
    <xf numFmtId="0" fontId="6" fillId="0" borderId="26" xfId="2" applyFont="1" applyBorder="1" applyAlignment="1">
      <alignment vertical="center" readingOrder="2"/>
    </xf>
    <xf numFmtId="0" fontId="6" fillId="0" borderId="96" xfId="2" applyFont="1" applyFill="1" applyBorder="1" applyAlignment="1">
      <alignment horizontal="left" vertical="center" indent="1" readingOrder="2"/>
    </xf>
    <xf numFmtId="0" fontId="6" fillId="0" borderId="14" xfId="351" applyFont="1" applyBorder="1" applyAlignment="1">
      <alignment vertical="center" readingOrder="1"/>
    </xf>
    <xf numFmtId="0" fontId="6" fillId="0" borderId="34" xfId="2" applyFont="1" applyFill="1" applyBorder="1" applyAlignment="1">
      <alignment horizontal="right" vertical="center" readingOrder="2"/>
    </xf>
    <xf numFmtId="0" fontId="6" fillId="0" borderId="34" xfId="2" applyFont="1" applyFill="1" applyBorder="1" applyAlignment="1">
      <alignment horizontal="center" vertical="center" readingOrder="2"/>
    </xf>
    <xf numFmtId="0" fontId="6" fillId="0" borderId="34" xfId="359" applyFont="1" applyBorder="1" applyAlignment="1">
      <alignment vertical="center" readingOrder="1"/>
    </xf>
    <xf numFmtId="0" fontId="6" fillId="0" borderId="14" xfId="2" applyFont="1" applyBorder="1" applyAlignment="1">
      <alignment vertical="center" readingOrder="1"/>
    </xf>
    <xf numFmtId="0" fontId="6" fillId="0" borderId="14" xfId="379" applyFont="1" applyBorder="1" applyAlignment="1">
      <alignment vertical="center" readingOrder="1"/>
    </xf>
    <xf numFmtId="0" fontId="6" fillId="0" borderId="0" xfId="2" applyFont="1" applyFill="1" applyBorder="1" applyAlignment="1">
      <alignment horizontal="right" vertical="center"/>
    </xf>
    <xf numFmtId="0" fontId="6" fillId="0" borderId="96" xfId="2" applyFont="1" applyFill="1" applyBorder="1" applyAlignment="1">
      <alignment horizontal="right" vertical="center" indent="1" readingOrder="2"/>
    </xf>
    <xf numFmtId="0" fontId="22" fillId="0" borderId="14" xfId="2" applyFont="1" applyBorder="1" applyAlignment="1">
      <alignment readingOrder="2"/>
    </xf>
    <xf numFmtId="0" fontId="6" fillId="0" borderId="14" xfId="2" applyFont="1" applyBorder="1" applyAlignment="1">
      <alignment vertical="center" wrapText="1" readingOrder="2"/>
    </xf>
    <xf numFmtId="0" fontId="6" fillId="0" borderId="34" xfId="2" applyFont="1" applyFill="1" applyBorder="1" applyAlignment="1">
      <alignment horizontal="right" vertical="center" inden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23" fillId="0" borderId="14" xfId="0" applyFont="1" applyFill="1" applyBorder="1" applyAlignment="1">
      <alignment horizontal="center" vertical="center" readingOrder="2"/>
    </xf>
    <xf numFmtId="0" fontId="6" fillId="0" borderId="52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23" fillId="0" borderId="32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14" xfId="11" applyFont="1" applyFill="1" applyBorder="1" applyAlignment="1">
      <alignment horizontal="left" vertical="center" wrapText="1" readingOrder="1"/>
    </xf>
    <xf numFmtId="0" fontId="6" fillId="6" borderId="14" xfId="11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 shrinkToFit="1" readingOrder="2"/>
    </xf>
    <xf numFmtId="0" fontId="6" fillId="0" borderId="51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50" xfId="0" applyFont="1" applyFill="1" applyBorder="1" applyAlignment="1">
      <alignment horizontal="center" vertical="center" wrapText="1" readingOrder="2"/>
    </xf>
    <xf numFmtId="0" fontId="6" fillId="0" borderId="51" xfId="0" applyFont="1" applyFill="1" applyBorder="1" applyAlignment="1">
      <alignment horizontal="center" vertical="center" wrapText="1" readingOrder="2"/>
    </xf>
    <xf numFmtId="0" fontId="6" fillId="0" borderId="62" xfId="0" applyFont="1" applyFill="1" applyBorder="1" applyAlignment="1">
      <alignment horizontal="center" vertical="center" readingOrder="2"/>
    </xf>
    <xf numFmtId="0" fontId="23" fillId="0" borderId="18" xfId="0" applyFont="1" applyFill="1" applyBorder="1" applyAlignment="1">
      <alignment horizontal="center" vertical="center" readingOrder="2"/>
    </xf>
    <xf numFmtId="0" fontId="16" fillId="0" borderId="16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readingOrder="1"/>
    </xf>
    <xf numFmtId="0" fontId="16" fillId="0" borderId="51" xfId="0" applyFont="1" applyBorder="1" applyAlignment="1">
      <alignment horizontal="right" vertical="center" wrapText="1" shrinkToFit="1" readingOrder="2"/>
    </xf>
    <xf numFmtId="0" fontId="6" fillId="0" borderId="30" xfId="0" applyFont="1" applyFill="1" applyBorder="1" applyAlignment="1">
      <alignment horizontal="left" vertical="center" readingOrder="2"/>
    </xf>
    <xf numFmtId="0" fontId="6" fillId="6" borderId="50" xfId="0" applyFont="1" applyFill="1" applyBorder="1" applyAlignment="1">
      <alignment horizontal="left" vertical="center" readingOrder="2"/>
    </xf>
    <xf numFmtId="0" fontId="6" fillId="0" borderId="51" xfId="0" applyFont="1" applyFill="1" applyBorder="1" applyAlignment="1">
      <alignment vertical="center"/>
    </xf>
    <xf numFmtId="0" fontId="6" fillId="0" borderId="51" xfId="11" applyFont="1" applyFill="1" applyBorder="1" applyAlignment="1">
      <alignment horizontal="left" vertical="center" wrapText="1" readingOrder="1"/>
    </xf>
    <xf numFmtId="0" fontId="6" fillId="0" borderId="18" xfId="11" applyFont="1" applyFill="1" applyBorder="1" applyAlignment="1">
      <alignment horizontal="left" vertical="center" wrapText="1" readingOrder="1"/>
    </xf>
    <xf numFmtId="0" fontId="6" fillId="0" borderId="14" xfId="11" applyFont="1" applyBorder="1" applyAlignment="1">
      <alignment horizontal="left" vertical="center"/>
    </xf>
    <xf numFmtId="0" fontId="6" fillId="0" borderId="51" xfId="11" applyFont="1" applyBorder="1" applyAlignment="1">
      <alignment horizontal="left" vertical="center" wrapText="1" readingOrder="1"/>
    </xf>
    <xf numFmtId="0" fontId="6" fillId="0" borderId="71" xfId="11" applyFont="1" applyFill="1" applyBorder="1" applyAlignment="1">
      <alignment horizontal="left" vertical="center" wrapText="1" readingOrder="1"/>
    </xf>
    <xf numFmtId="0" fontId="6" fillId="0" borderId="70" xfId="11" applyFont="1" applyFill="1" applyBorder="1" applyAlignment="1">
      <alignment horizontal="left" vertical="center" wrapText="1" readingOrder="1"/>
    </xf>
    <xf numFmtId="0" fontId="6" fillId="0" borderId="87" xfId="0" applyFont="1" applyFill="1" applyBorder="1" applyAlignment="1">
      <alignment horizontal="center" vertical="center" wrapText="1" readingOrder="2"/>
    </xf>
    <xf numFmtId="0" fontId="24" fillId="0" borderId="51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vertical="center" wrapText="1" readingOrder="2"/>
    </xf>
    <xf numFmtId="0" fontId="6" fillId="0" borderId="5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50" xfId="0" applyFont="1" applyBorder="1" applyAlignment="1">
      <alignment vertical="center" wrapText="1"/>
    </xf>
    <xf numFmtId="0" fontId="6" fillId="0" borderId="0" xfId="11" applyFont="1" applyFill="1" applyBorder="1" applyAlignment="1">
      <alignment horizontal="right" vertical="center" indent="1" readingOrder="2"/>
    </xf>
    <xf numFmtId="0" fontId="6" fillId="0" borderId="29" xfId="11" applyFont="1" applyFill="1" applyBorder="1" applyAlignment="1">
      <alignment horizontal="right" vertical="center"/>
    </xf>
    <xf numFmtId="0" fontId="6" fillId="0" borderId="29" xfId="11" applyFont="1" applyFill="1" applyBorder="1" applyAlignment="1">
      <alignment horizontal="right" vertical="center" indent="1" readingOrder="2"/>
    </xf>
    <xf numFmtId="0" fontId="6" fillId="0" borderId="29" xfId="11" applyFont="1" applyFill="1" applyBorder="1" applyAlignment="1">
      <alignment vertical="center" readingOrder="2"/>
    </xf>
    <xf numFmtId="0" fontId="22" fillId="0" borderId="32" xfId="0" applyFont="1" applyFill="1" applyBorder="1" applyAlignment="1">
      <alignment horizontal="right" vertical="center" readingOrder="2"/>
    </xf>
    <xf numFmtId="0" fontId="6" fillId="0" borderId="0" xfId="11" applyFont="1" applyAlignment="1">
      <alignment horizontal="left" vertical="center"/>
    </xf>
    <xf numFmtId="0" fontId="6" fillId="0" borderId="16" xfId="0" applyFont="1" applyBorder="1" applyAlignment="1">
      <alignment horizontal="left"/>
    </xf>
    <xf numFmtId="0" fontId="6" fillId="0" borderId="25" xfId="0" applyFont="1" applyFill="1" applyBorder="1" applyAlignment="1">
      <alignment horizontal="left" vertical="center" wrapText="1" readingOrder="1"/>
    </xf>
    <xf numFmtId="0" fontId="6" fillId="0" borderId="16" xfId="0" applyFont="1" applyBorder="1"/>
    <xf numFmtId="0" fontId="6" fillId="0" borderId="26" xfId="11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left" readingOrder="2"/>
    </xf>
    <xf numFmtId="0" fontId="6" fillId="0" borderId="14" xfId="356" applyFont="1" applyBorder="1" applyAlignment="1">
      <alignment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readingOrder="2"/>
    </xf>
    <xf numFmtId="0" fontId="6" fillId="0" borderId="18" xfId="0" applyFont="1" applyFill="1" applyBorder="1"/>
    <xf numFmtId="0" fontId="6" fillId="0" borderId="0" xfId="0" applyFont="1" applyFill="1" applyBorder="1"/>
    <xf numFmtId="0" fontId="6" fillId="0" borderId="50" xfId="356" applyFont="1" applyBorder="1" applyAlignment="1">
      <alignment horizontal="left" vertical="center" wrapText="1" readingOrder="1"/>
    </xf>
    <xf numFmtId="0" fontId="6" fillId="0" borderId="14" xfId="0" applyFont="1" applyFill="1" applyBorder="1"/>
    <xf numFmtId="0" fontId="6" fillId="2" borderId="50" xfId="356" applyFont="1" applyFill="1" applyBorder="1" applyAlignment="1">
      <alignment horizontal="left" vertical="center" wrapText="1" readingOrder="1"/>
    </xf>
    <xf numFmtId="0" fontId="6" fillId="0" borderId="50" xfId="356" applyFont="1" applyFill="1" applyBorder="1" applyAlignment="1">
      <alignment horizontal="left" vertical="center" wrapText="1" readingOrder="1"/>
    </xf>
    <xf numFmtId="0" fontId="6" fillId="2" borderId="52" xfId="356" applyFont="1" applyFill="1" applyBorder="1" applyAlignment="1">
      <alignment horizontal="left" vertical="center" wrapText="1" readingOrder="1"/>
    </xf>
    <xf numFmtId="0" fontId="6" fillId="0" borderId="29" xfId="0" applyFont="1" applyBorder="1"/>
    <xf numFmtId="0" fontId="6" fillId="0" borderId="50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2" borderId="50" xfId="0" applyFont="1" applyFill="1" applyBorder="1" applyAlignment="1">
      <alignment horizontal="left" vertical="center" wrapText="1" readingOrder="1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52" xfId="0" applyFont="1" applyFill="1" applyBorder="1" applyAlignment="1">
      <alignment horizontal="center"/>
    </xf>
    <xf numFmtId="0" fontId="6" fillId="0" borderId="16" xfId="356" applyFont="1" applyBorder="1" applyAlignment="1">
      <alignment horizontal="left" vertical="center" wrapText="1" readingOrder="1"/>
    </xf>
    <xf numFmtId="0" fontId="6" fillId="0" borderId="32" xfId="0" applyFont="1" applyBorder="1"/>
    <xf numFmtId="0" fontId="6" fillId="0" borderId="18" xfId="0" applyFont="1" applyBorder="1" applyAlignment="1">
      <alignment readingOrder="2"/>
    </xf>
    <xf numFmtId="0" fontId="6" fillId="0" borderId="38" xfId="0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left" vertical="center" wrapText="1" readingOrder="1"/>
    </xf>
    <xf numFmtId="0" fontId="6" fillId="0" borderId="0" xfId="356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right"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readingOrder="2"/>
    </xf>
    <xf numFmtId="0" fontId="6" fillId="0" borderId="63" xfId="0" applyFont="1" applyFill="1" applyBorder="1" applyAlignment="1">
      <alignment horizontal="left" vertical="center" wrapText="1" readingOrder="2"/>
    </xf>
    <xf numFmtId="0" fontId="6" fillId="0" borderId="0" xfId="0" applyFont="1" applyFill="1" applyBorder="1" applyAlignment="1">
      <alignment horizontal="right" indent="1" shrinkToFit="1" readingOrder="2"/>
    </xf>
    <xf numFmtId="0" fontId="6" fillId="0" borderId="60" xfId="0" applyFont="1" applyFill="1" applyBorder="1" applyAlignment="1">
      <alignment horizontal="right" vertical="center" wrapText="1" readingOrder="2"/>
    </xf>
    <xf numFmtId="0" fontId="6" fillId="0" borderId="62" xfId="0" applyFont="1" applyBorder="1" applyAlignment="1">
      <alignment horizontal="left" vertical="center" wrapText="1" readingOrder="1"/>
    </xf>
    <xf numFmtId="0" fontId="6" fillId="0" borderId="50" xfId="0" applyFont="1" applyFill="1" applyBorder="1" applyAlignment="1">
      <alignment horizontal="left" vertical="center" wrapText="1" readingOrder="1"/>
    </xf>
    <xf numFmtId="0" fontId="6" fillId="0" borderId="50" xfId="0" applyFont="1" applyFill="1" applyBorder="1" applyAlignment="1">
      <alignment horizontal="left" vertical="center" readingOrder="2"/>
    </xf>
    <xf numFmtId="0" fontId="6" fillId="0" borderId="51" xfId="0" applyFont="1" applyFill="1" applyBorder="1" applyAlignment="1">
      <alignment horizontal="left" vertical="center" readingOrder="2"/>
    </xf>
    <xf numFmtId="0" fontId="6" fillId="0" borderId="51" xfId="0" applyFont="1" applyBorder="1" applyAlignment="1">
      <alignment horizontal="left" vertical="center" wrapText="1" readingOrder="1"/>
    </xf>
    <xf numFmtId="0" fontId="9" fillId="0" borderId="18" xfId="0" applyFont="1" applyFill="1" applyBorder="1" applyAlignment="1">
      <alignment vertical="center" wrapText="1" readingOrder="2"/>
    </xf>
    <xf numFmtId="0" fontId="6" fillId="0" borderId="50" xfId="0" applyFont="1" applyFill="1" applyBorder="1" applyAlignment="1">
      <alignment horizontal="left" vertical="center" wrapText="1" readingOrder="2"/>
    </xf>
    <xf numFmtId="0" fontId="6" fillId="0" borderId="51" xfId="0" applyFont="1" applyFill="1" applyBorder="1" applyAlignment="1">
      <alignment vertical="center" wrapText="1" readingOrder="2"/>
    </xf>
    <xf numFmtId="0" fontId="6" fillId="0" borderId="50" xfId="0" applyFont="1" applyBorder="1" applyAlignment="1">
      <alignment horizontal="left" vertical="center" wrapText="1" readingOrder="2"/>
    </xf>
    <xf numFmtId="0" fontId="6" fillId="0" borderId="51" xfId="0" applyFont="1" applyFill="1" applyBorder="1" applyAlignment="1">
      <alignment horizontal="left" vertical="center" wrapText="1" readingOrder="2"/>
    </xf>
    <xf numFmtId="0" fontId="6" fillId="0" borderId="60" xfId="0" applyFont="1" applyFill="1" applyBorder="1" applyAlignment="1">
      <alignment vertical="center" wrapText="1" readingOrder="2"/>
    </xf>
    <xf numFmtId="0" fontId="8" fillId="0" borderId="99" xfId="0" applyFont="1" applyFill="1" applyBorder="1" applyAlignment="1">
      <alignment vertical="center" readingOrder="2"/>
    </xf>
    <xf numFmtId="0" fontId="8" fillId="0" borderId="99" xfId="0" applyFont="1" applyFill="1" applyBorder="1" applyAlignment="1">
      <alignment shrinkToFit="1" readingOrder="2"/>
    </xf>
    <xf numFmtId="0" fontId="25" fillId="0" borderId="99" xfId="0" applyFont="1" applyBorder="1" applyAlignment="1">
      <alignment readingOrder="2"/>
    </xf>
    <xf numFmtId="0" fontId="6" fillId="0" borderId="62" xfId="0" applyFont="1" applyFill="1" applyBorder="1" applyAlignment="1">
      <alignment horizontal="left" vertical="center" wrapText="1" readingOrder="2"/>
    </xf>
    <xf numFmtId="0" fontId="6" fillId="0" borderId="59" xfId="0" applyFont="1" applyFill="1" applyBorder="1" applyAlignment="1">
      <alignment vertical="center" wrapText="1" readingOrder="2"/>
    </xf>
    <xf numFmtId="0" fontId="6" fillId="0" borderId="62" xfId="0" applyFont="1" applyBorder="1" applyAlignment="1">
      <alignment horizontal="left" vertical="center" wrapText="1" readingOrder="2"/>
    </xf>
    <xf numFmtId="0" fontId="6" fillId="0" borderId="51" xfId="0" applyFont="1" applyFill="1" applyBorder="1" applyAlignment="1">
      <alignment horizontal="left" vertical="center" wrapText="1" readingOrder="1"/>
    </xf>
    <xf numFmtId="0" fontId="6" fillId="0" borderId="53" xfId="0" applyFont="1" applyFill="1" applyBorder="1" applyAlignment="1">
      <alignment horizontal="left" vertical="center" readingOrder="2"/>
    </xf>
    <xf numFmtId="0" fontId="6" fillId="0" borderId="54" xfId="0" applyFont="1" applyFill="1" applyBorder="1" applyAlignment="1">
      <alignment horizontal="left" vertical="center" readingOrder="2"/>
    </xf>
    <xf numFmtId="0" fontId="6" fillId="0" borderId="62" xfId="0" applyFont="1" applyFill="1" applyBorder="1" applyAlignment="1">
      <alignment horizontal="center" shrinkToFit="1" readingOrder="2"/>
    </xf>
    <xf numFmtId="0" fontId="6" fillId="0" borderId="63" xfId="0" applyFont="1" applyFill="1" applyBorder="1" applyAlignment="1">
      <alignment horizontal="right" shrinkToFit="1" readingOrder="2"/>
    </xf>
    <xf numFmtId="0" fontId="6" fillId="0" borderId="60" xfId="0" applyFont="1" applyFill="1" applyBorder="1" applyAlignment="1">
      <alignment horizontal="right" shrinkToFit="1" readingOrder="2"/>
    </xf>
    <xf numFmtId="0" fontId="6" fillId="0" borderId="52" xfId="0" applyFont="1" applyFill="1" applyBorder="1" applyAlignment="1">
      <alignment horizontal="right" vertical="center" wrapText="1" shrinkToFit="1" readingOrder="2"/>
    </xf>
    <xf numFmtId="0" fontId="6" fillId="0" borderId="52" xfId="0" applyFont="1" applyFill="1" applyBorder="1" applyAlignment="1">
      <alignment horizontal="right" wrapText="1" shrinkToFit="1" readingOrder="2"/>
    </xf>
    <xf numFmtId="0" fontId="6" fillId="0" borderId="60" xfId="0" applyFont="1" applyFill="1" applyBorder="1" applyAlignment="1">
      <alignment horizontal="right" vertical="center" wrapText="1" shrinkToFit="1" readingOrder="2"/>
    </xf>
    <xf numFmtId="0" fontId="6" fillId="0" borderId="0" xfId="0" applyFont="1" applyBorder="1" applyAlignment="1">
      <alignment horizontal="center" vertical="center" wrapText="1" readingOrder="2"/>
    </xf>
    <xf numFmtId="0" fontId="6" fillId="0" borderId="62" xfId="0" applyFont="1" applyFill="1" applyBorder="1" applyAlignment="1">
      <alignment horizontal="left" vertical="center" wrapText="1" readingOrder="1"/>
    </xf>
    <xf numFmtId="0" fontId="6" fillId="0" borderId="63" xfId="0" applyFont="1" applyFill="1" applyBorder="1" applyAlignment="1">
      <alignment horizontal="left" vertical="center" wrapText="1" readingOrder="1"/>
    </xf>
    <xf numFmtId="0" fontId="6" fillId="0" borderId="32" xfId="0" applyFont="1" applyFill="1" applyBorder="1" applyAlignment="1">
      <alignment horizontal="right" vertical="center" indent="1" shrinkToFit="1" readingOrder="2"/>
    </xf>
    <xf numFmtId="0" fontId="26" fillId="0" borderId="32" xfId="0" applyFont="1" applyFill="1" applyBorder="1" applyAlignment="1">
      <alignment horizontal="center" vertical="center" wrapText="1" shrinkToFit="1" readingOrder="2"/>
    </xf>
    <xf numFmtId="0" fontId="22" fillId="0" borderId="17" xfId="0" applyFont="1" applyBorder="1" applyAlignment="1">
      <alignment horizontal="center" vertical="center" wrapText="1" shrinkToFit="1" readingOrder="1"/>
    </xf>
    <xf numFmtId="0" fontId="22" fillId="0" borderId="14" xfId="0" applyFont="1" applyBorder="1" applyAlignment="1">
      <alignment horizontal="center" vertical="center" wrapText="1" shrinkToFit="1" readingOrder="1"/>
    </xf>
    <xf numFmtId="0" fontId="6" fillId="0" borderId="14" xfId="0" applyFont="1" applyBorder="1" applyAlignment="1">
      <alignment horizontal="center" vertical="center" wrapText="1" shrinkToFit="1" readingOrder="1"/>
    </xf>
    <xf numFmtId="0" fontId="6" fillId="0" borderId="14" xfId="0" applyFont="1" applyBorder="1" applyAlignment="1">
      <alignment horizontal="left" vertical="center" wrapText="1" shrinkToFit="1" readingOrder="1"/>
    </xf>
    <xf numFmtId="0" fontId="6" fillId="0" borderId="14" xfId="0" applyFont="1" applyFill="1" applyBorder="1" applyAlignment="1">
      <alignment horizontal="center" vertical="center" wrapText="1" shrinkToFit="1" readingOrder="1"/>
    </xf>
    <xf numFmtId="0" fontId="6" fillId="0" borderId="14" xfId="0" applyFont="1" applyFill="1" applyBorder="1" applyAlignment="1">
      <alignment horizontal="left" vertical="center" wrapText="1" shrinkToFit="1" readingOrder="1"/>
    </xf>
    <xf numFmtId="0" fontId="6" fillId="0" borderId="16" xfId="0" applyFont="1" applyFill="1" applyBorder="1" applyAlignment="1">
      <alignment horizontal="center" vertical="center" wrapText="1" shrinkToFit="1" readingOrder="1"/>
    </xf>
    <xf numFmtId="0" fontId="6" fillId="0" borderId="29" xfId="0" applyFont="1" applyFill="1" applyBorder="1" applyAlignment="1">
      <alignment horizontal="right" vertical="center" shrinkToFit="1"/>
    </xf>
    <xf numFmtId="0" fontId="6" fillId="0" borderId="65" xfId="0" applyFont="1" applyFill="1" applyBorder="1" applyAlignment="1">
      <alignment horizontal="center" vertical="center" wrapText="1" readingOrder="2"/>
    </xf>
    <xf numFmtId="0" fontId="6" fillId="0" borderId="73" xfId="0" applyFont="1" applyBorder="1" applyAlignment="1">
      <alignment horizontal="center" vertical="center" wrapText="1" readingOrder="1"/>
    </xf>
    <xf numFmtId="0" fontId="6" fillId="0" borderId="54" xfId="0" applyFont="1" applyFill="1" applyBorder="1" applyAlignment="1">
      <alignment horizontal="center" vertical="center" readingOrder="2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readingOrder="2"/>
    </xf>
    <xf numFmtId="0" fontId="6" fillId="0" borderId="50" xfId="0" applyFont="1" applyFill="1" applyBorder="1" applyAlignment="1">
      <alignment horizontal="center" vertical="center" wrapText="1" readingOrder="1"/>
    </xf>
    <xf numFmtId="0" fontId="6" fillId="0" borderId="62" xfId="0" applyFont="1" applyFill="1" applyBorder="1" applyAlignment="1">
      <alignment horizontal="center" vertical="center" wrapText="1" readingOrder="1"/>
    </xf>
    <xf numFmtId="0" fontId="6" fillId="0" borderId="54" xfId="0" applyFont="1" applyFill="1" applyBorder="1" applyAlignment="1">
      <alignment horizontal="center" vertical="center" wrapText="1" readingOrder="1"/>
    </xf>
    <xf numFmtId="0" fontId="6" fillId="0" borderId="51" xfId="0" applyFont="1" applyFill="1" applyBorder="1" applyAlignment="1">
      <alignment horizontal="center" vertical="center" wrapText="1" readingOrder="1"/>
    </xf>
    <xf numFmtId="0" fontId="6" fillId="0" borderId="17" xfId="8" applyFont="1" applyFill="1" applyBorder="1" applyAlignment="1">
      <alignment horizontal="center" vertical="center" wrapText="1"/>
    </xf>
    <xf numFmtId="0" fontId="6" fillId="0" borderId="14" xfId="8" applyFont="1" applyFill="1" applyBorder="1" applyAlignment="1">
      <alignment horizontal="center" vertical="center" wrapText="1"/>
    </xf>
    <xf numFmtId="0" fontId="6" fillId="0" borderId="16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right" vertical="center" readingOrder="2"/>
    </xf>
    <xf numFmtId="0" fontId="58" fillId="0" borderId="0" xfId="4" applyFont="1"/>
    <xf numFmtId="0" fontId="6" fillId="0" borderId="22" xfId="0" applyFont="1" applyFill="1" applyBorder="1" applyAlignment="1">
      <alignment shrinkToFit="1" readingOrder="1"/>
    </xf>
    <xf numFmtId="0" fontId="6" fillId="0" borderId="14" xfId="388" applyFont="1" applyFill="1" applyBorder="1" applyAlignment="1">
      <alignment vertical="center" wrapText="1" readingOrder="1"/>
    </xf>
    <xf numFmtId="0" fontId="6" fillId="0" borderId="51" xfId="388" applyFont="1" applyFill="1" applyBorder="1" applyAlignment="1">
      <alignment horizontal="left" vertical="center" wrapText="1" readingOrder="1"/>
    </xf>
    <xf numFmtId="0" fontId="6" fillId="0" borderId="51" xfId="388" applyFont="1" applyBorder="1" applyAlignment="1">
      <alignment horizontal="left" vertical="center" wrapText="1" readingOrder="1"/>
    </xf>
    <xf numFmtId="0" fontId="6" fillId="0" borderId="14" xfId="388" applyFont="1" applyBorder="1" applyAlignment="1">
      <alignment vertical="center" wrapText="1" readingOrder="1"/>
    </xf>
    <xf numFmtId="0" fontId="6" fillId="0" borderId="16" xfId="388" applyFont="1" applyFill="1" applyBorder="1" applyAlignment="1">
      <alignment vertical="center" wrapText="1" readingOrder="1"/>
    </xf>
    <xf numFmtId="0" fontId="6" fillId="0" borderId="67" xfId="388" applyFont="1" applyFill="1" applyBorder="1" applyAlignment="1">
      <alignment horizontal="left" vertical="center" wrapText="1" readingOrder="1"/>
    </xf>
    <xf numFmtId="0" fontId="6" fillId="0" borderId="16" xfId="388" applyFont="1" applyBorder="1" applyAlignment="1">
      <alignment horizontal="left" vertical="center" wrapText="1" readingOrder="1"/>
    </xf>
    <xf numFmtId="0" fontId="6" fillId="0" borderId="14" xfId="388" applyFont="1" applyFill="1" applyBorder="1" applyAlignment="1">
      <alignment horizontal="left" vertical="center" wrapText="1" readingOrder="1"/>
    </xf>
    <xf numFmtId="0" fontId="6" fillId="0" borderId="32" xfId="388" applyFont="1" applyFill="1" applyBorder="1" applyAlignment="1">
      <alignment horizontal="left" vertical="center" wrapText="1" readingOrder="1"/>
    </xf>
    <xf numFmtId="0" fontId="6" fillId="6" borderId="14" xfId="388" applyFont="1" applyFill="1" applyBorder="1" applyAlignment="1">
      <alignment horizontal="left" vertical="center" wrapText="1" readingOrder="1"/>
    </xf>
    <xf numFmtId="0" fontId="6" fillId="6" borderId="51" xfId="388" applyFont="1" applyFill="1" applyBorder="1" applyAlignment="1">
      <alignment horizontal="left" vertical="center" wrapText="1" readingOrder="1"/>
    </xf>
    <xf numFmtId="0" fontId="6" fillId="0" borderId="54" xfId="388" applyFont="1" applyBorder="1" applyAlignment="1">
      <alignment horizontal="left" vertical="center" wrapText="1" readingOrder="1"/>
    </xf>
    <xf numFmtId="0" fontId="6" fillId="0" borderId="36" xfId="8" applyFont="1" applyBorder="1" applyAlignment="1">
      <alignment vertical="center" readingOrder="2"/>
    </xf>
    <xf numFmtId="0" fontId="6" fillId="0" borderId="36" xfId="8" applyFont="1" applyFill="1" applyBorder="1" applyAlignment="1">
      <alignment vertical="center" readingOrder="2"/>
    </xf>
    <xf numFmtId="0" fontId="6" fillId="0" borderId="64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vertical="center" wrapText="1"/>
    </xf>
    <xf numFmtId="0" fontId="6" fillId="0" borderId="32" xfId="8" applyFont="1" applyFill="1" applyBorder="1" applyAlignment="1">
      <alignment horizontal="right" vertical="center" indent="1"/>
    </xf>
    <xf numFmtId="0" fontId="6" fillId="0" borderId="32" xfId="8" applyFont="1" applyFill="1" applyBorder="1" applyAlignment="1">
      <alignment horizontal="center" vertical="center" wrapText="1"/>
    </xf>
    <xf numFmtId="0" fontId="6" fillId="0" borderId="99" xfId="0" applyFont="1" applyFill="1" applyBorder="1" applyAlignment="1">
      <alignment horizontal="center" vertical="center" wrapText="1"/>
    </xf>
    <xf numFmtId="0" fontId="6" fillId="0" borderId="99" xfId="0" applyFont="1" applyFill="1" applyBorder="1" applyAlignment="1">
      <alignment horizontal="center" vertical="center" wrapText="1" readingOrder="2"/>
    </xf>
    <xf numFmtId="0" fontId="6" fillId="0" borderId="99" xfId="8" applyFont="1" applyFill="1" applyBorder="1" applyAlignment="1">
      <alignment horizontal="right" vertical="center" indent="1"/>
    </xf>
    <xf numFmtId="0" fontId="6" fillId="0" borderId="99" xfId="8" applyFont="1" applyFill="1" applyBorder="1" applyAlignment="1">
      <alignment horizontal="center" vertical="center" wrapText="1"/>
    </xf>
    <xf numFmtId="0" fontId="6" fillId="0" borderId="18" xfId="388" applyFont="1" applyFill="1" applyBorder="1" applyAlignment="1">
      <alignment vertical="center" wrapText="1" readingOrder="1"/>
    </xf>
    <xf numFmtId="0" fontId="6" fillId="0" borderId="63" xfId="388" applyFont="1" applyFill="1" applyBorder="1" applyAlignment="1">
      <alignment horizontal="left" vertical="center" wrapText="1" readingOrder="1"/>
    </xf>
    <xf numFmtId="0" fontId="6" fillId="0" borderId="18" xfId="388" applyFont="1" applyBorder="1" applyAlignment="1">
      <alignment horizontal="left" vertical="center" wrapText="1" readingOrder="1"/>
    </xf>
    <xf numFmtId="0" fontId="6" fillId="0" borderId="51" xfId="0" applyFont="1" applyFill="1" applyBorder="1" applyAlignment="1">
      <alignment horizontal="center" vertical="center" wrapText="1"/>
    </xf>
    <xf numFmtId="0" fontId="46" fillId="0" borderId="18" xfId="4" applyFont="1" applyBorder="1" applyAlignment="1">
      <alignment horizontal="right" vertical="center" indent="1"/>
    </xf>
    <xf numFmtId="0" fontId="6" fillId="0" borderId="18" xfId="388" applyFont="1" applyFill="1" applyBorder="1" applyAlignment="1">
      <alignment horizontal="left" vertical="center" wrapText="1" readingOrder="1"/>
    </xf>
    <xf numFmtId="0" fontId="6" fillId="0" borderId="63" xfId="388" applyFont="1" applyBorder="1" applyAlignment="1">
      <alignment horizontal="left" vertical="center" wrapText="1" readingOrder="1"/>
    </xf>
    <xf numFmtId="0" fontId="6" fillId="0" borderId="32" xfId="0" applyFont="1" applyFill="1" applyBorder="1" applyAlignment="1">
      <alignment horizontal="center" vertical="center" wrapText="1"/>
    </xf>
    <xf numFmtId="0" fontId="46" fillId="0" borderId="32" xfId="4" applyFont="1" applyBorder="1" applyAlignment="1">
      <alignment horizontal="right" vertical="center" indent="1"/>
    </xf>
    <xf numFmtId="0" fontId="6" fillId="0" borderId="70" xfId="388" applyFont="1" applyBorder="1" applyAlignment="1">
      <alignment horizontal="left" vertical="center" wrapText="1" readingOrder="1"/>
    </xf>
    <xf numFmtId="0" fontId="6" fillId="0" borderId="32" xfId="388" applyFont="1" applyBorder="1" applyAlignment="1">
      <alignment horizontal="left" vertical="center" wrapText="1" readingOrder="1"/>
    </xf>
    <xf numFmtId="0" fontId="6" fillId="0" borderId="0" xfId="388" applyFont="1" applyBorder="1" applyAlignment="1">
      <alignment horizontal="left" vertical="center" wrapText="1" readingOrder="1"/>
    </xf>
    <xf numFmtId="0" fontId="6" fillId="0" borderId="100" xfId="0" applyFont="1" applyFill="1" applyBorder="1" applyAlignment="1">
      <alignment horizontal="center" vertical="center" wrapText="1" readingOrder="2"/>
    </xf>
    <xf numFmtId="0" fontId="6" fillId="0" borderId="100" xfId="8" applyFont="1" applyFill="1" applyBorder="1" applyAlignment="1">
      <alignment horizontal="center" vertical="center" wrapText="1"/>
    </xf>
    <xf numFmtId="0" fontId="6" fillId="0" borderId="28" xfId="388" applyFont="1" applyFill="1" applyBorder="1" applyAlignment="1">
      <alignment horizontal="left" vertical="center" wrapText="1" readingOrder="1"/>
    </xf>
    <xf numFmtId="0" fontId="6" fillId="0" borderId="28" xfId="388" applyFont="1" applyBorder="1" applyAlignment="1">
      <alignment horizontal="left" vertical="center" wrapText="1" readingOrder="1"/>
    </xf>
    <xf numFmtId="0" fontId="6" fillId="0" borderId="55" xfId="388" applyFont="1" applyBorder="1" applyAlignment="1">
      <alignment horizontal="left"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4" xfId="11" applyFont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6" borderId="14" xfId="0" applyFont="1" applyFill="1" applyBorder="1" applyAlignment="1">
      <alignment horizontal="center" vertical="center" readingOrder="2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shrinkToFit="1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6" fillId="0" borderId="52" xfId="0" applyFont="1" applyFill="1" applyBorder="1" applyAlignment="1">
      <alignment horizontal="center" vertical="center" shrinkToFit="1" readingOrder="2"/>
    </xf>
    <xf numFmtId="0" fontId="6" fillId="0" borderId="51" xfId="0" applyFont="1" applyFill="1" applyBorder="1" applyAlignment="1">
      <alignment horizontal="center" shrinkToFit="1" readingOrder="2"/>
    </xf>
    <xf numFmtId="0" fontId="6" fillId="0" borderId="51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 readingOrder="2"/>
    </xf>
    <xf numFmtId="0" fontId="23" fillId="0" borderId="14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distributed" shrinkToFit="1" readingOrder="2"/>
    </xf>
    <xf numFmtId="0" fontId="6" fillId="0" borderId="16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readingOrder="1"/>
    </xf>
    <xf numFmtId="0" fontId="23" fillId="0" borderId="14" xfId="0" applyFont="1" applyFill="1" applyBorder="1" applyAlignment="1">
      <alignment horizontal="center" vertical="center" wrapText="1" readingOrder="2"/>
    </xf>
    <xf numFmtId="0" fontId="23" fillId="0" borderId="0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horizontal="center" vertical="center" shrinkToFit="1" readingOrder="2"/>
    </xf>
    <xf numFmtId="0" fontId="6" fillId="6" borderId="0" xfId="0" applyFont="1" applyFill="1" applyBorder="1" applyAlignment="1">
      <alignment horizontal="center" vertical="center" shrinkToFit="1" readingOrder="2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6" fillId="6" borderId="32" xfId="0" applyFont="1" applyFill="1" applyBorder="1" applyAlignment="1">
      <alignment horizontal="center" vertical="center" shrinkToFit="1" readingOrder="2"/>
    </xf>
    <xf numFmtId="0" fontId="6" fillId="0" borderId="25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/>
    </xf>
    <xf numFmtId="0" fontId="6" fillId="0" borderId="17" xfId="11" applyFont="1" applyFill="1" applyBorder="1" applyAlignment="1">
      <alignment vertical="center" wrapText="1" readingOrder="1"/>
    </xf>
    <xf numFmtId="0" fontId="6" fillId="0" borderId="14" xfId="0" applyFont="1" applyBorder="1" applyAlignment="1">
      <alignment shrinkToFit="1" readingOrder="1"/>
    </xf>
    <xf numFmtId="0" fontId="6" fillId="0" borderId="25" xfId="0" applyFont="1" applyFill="1" applyBorder="1" applyAlignment="1">
      <alignment vertical="center" wrapText="1" readingOrder="1"/>
    </xf>
    <xf numFmtId="0" fontId="6" fillId="0" borderId="14" xfId="0" applyFont="1" applyBorder="1" applyAlignment="1">
      <alignment vertical="center" wrapText="1" shrinkToFit="1" readingOrder="2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Border="1" applyAlignment="1">
      <alignment wrapText="1" shrinkToFit="1" readingOrder="2"/>
    </xf>
    <xf numFmtId="0" fontId="16" fillId="6" borderId="50" xfId="0" applyFont="1" applyFill="1" applyBorder="1" applyAlignment="1">
      <alignment horizontal="right" vertical="center" shrinkToFit="1" readingOrder="2"/>
    </xf>
    <xf numFmtId="0" fontId="6" fillId="0" borderId="50" xfId="0" applyFont="1" applyFill="1" applyBorder="1" applyAlignment="1">
      <alignment vertical="center" readingOrder="2"/>
    </xf>
    <xf numFmtId="0" fontId="16" fillId="0" borderId="50" xfId="0" applyFont="1" applyFill="1" applyBorder="1" applyAlignment="1">
      <alignment horizontal="right" vertical="center" shrinkToFit="1" readingOrder="2"/>
    </xf>
    <xf numFmtId="0" fontId="6" fillId="0" borderId="31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 wrapText="1" shrinkToFit="1" readingOrder="2"/>
    </xf>
    <xf numFmtId="0" fontId="6" fillId="0" borderId="16" xfId="0" applyFont="1" applyFill="1" applyBorder="1" applyAlignment="1">
      <alignment vertical="center" wrapText="1"/>
    </xf>
    <xf numFmtId="0" fontId="6" fillId="0" borderId="73" xfId="0" applyFont="1" applyFill="1" applyBorder="1" applyAlignment="1">
      <alignment horizontal="right" vertical="center" readingOrder="2"/>
    </xf>
    <xf numFmtId="0" fontId="6" fillId="0" borderId="63" xfId="0" applyFont="1" applyFill="1" applyBorder="1" applyAlignment="1">
      <alignment horizontal="right" vertical="center" readingOrder="2"/>
    </xf>
    <xf numFmtId="0" fontId="6" fillId="0" borderId="51" xfId="0" applyFont="1" applyFill="1" applyBorder="1" applyAlignment="1">
      <alignment horizontal="right" vertical="center" readingOrder="2"/>
    </xf>
    <xf numFmtId="0" fontId="6" fillId="0" borderId="73" xfId="11" applyFont="1" applyFill="1" applyBorder="1" applyAlignment="1">
      <alignment vertical="center" wrapText="1" readingOrder="1"/>
    </xf>
    <xf numFmtId="0" fontId="6" fillId="0" borderId="63" xfId="0" applyFont="1" applyBorder="1" applyAlignment="1">
      <alignment shrinkToFit="1" readingOrder="2"/>
    </xf>
    <xf numFmtId="0" fontId="6" fillId="0" borderId="51" xfId="0" applyFont="1" applyBorder="1" applyAlignment="1">
      <alignment shrinkToFit="1" readingOrder="2"/>
    </xf>
    <xf numFmtId="0" fontId="6" fillId="0" borderId="89" xfId="0" applyFont="1" applyFill="1" applyBorder="1" applyAlignment="1">
      <alignment vertical="center" wrapText="1" readingOrder="1"/>
    </xf>
    <xf numFmtId="0" fontId="6" fillId="0" borderId="51" xfId="0" applyFont="1" applyBorder="1" applyAlignment="1">
      <alignment vertical="center" wrapText="1" shrinkToFit="1" readingOrder="2"/>
    </xf>
    <xf numFmtId="0" fontId="6" fillId="0" borderId="88" xfId="0" applyFont="1" applyFill="1" applyBorder="1" applyAlignment="1">
      <alignment vertical="center" wrapText="1" readingOrder="1"/>
    </xf>
    <xf numFmtId="0" fontId="6" fillId="0" borderId="18" xfId="0" applyFont="1" applyFill="1" applyBorder="1" applyAlignment="1">
      <alignment vertical="center" wrapText="1" readingOrder="2"/>
    </xf>
    <xf numFmtId="0" fontId="6" fillId="0" borderId="18" xfId="0" applyFont="1" applyBorder="1" applyAlignment="1">
      <alignment horizontal="right" vertical="center" inden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51" xfId="11" applyFont="1" applyFill="1" applyBorder="1" applyAlignment="1">
      <alignment vertical="center" wrapText="1" readingOrder="1"/>
    </xf>
    <xf numFmtId="0" fontId="16" fillId="0" borderId="50" xfId="0" applyFont="1" applyFill="1" applyBorder="1" applyAlignment="1">
      <alignment vertical="center"/>
    </xf>
    <xf numFmtId="0" fontId="6" fillId="0" borderId="18" xfId="11" applyFont="1" applyBorder="1" applyAlignment="1">
      <alignment vertical="center" wrapText="1" readingOrder="1"/>
    </xf>
    <xf numFmtId="0" fontId="16" fillId="0" borderId="14" xfId="0" applyFont="1" applyFill="1" applyBorder="1" applyAlignment="1">
      <alignment vertical="top" wrapText="1"/>
    </xf>
    <xf numFmtId="0" fontId="6" fillId="0" borderId="14" xfId="0" applyFont="1" applyBorder="1" applyAlignment="1">
      <alignment horizontal="right" indent="1"/>
    </xf>
    <xf numFmtId="0" fontId="6" fillId="0" borderId="73" xfId="0" applyFont="1" applyFill="1" applyBorder="1" applyAlignment="1">
      <alignment horizontal="center" vertical="center" readingOrder="2"/>
    </xf>
    <xf numFmtId="0" fontId="6" fillId="0" borderId="65" xfId="0" applyFont="1" applyBorder="1" applyAlignment="1">
      <alignment vertical="center" wrapText="1" readingOrder="1"/>
    </xf>
    <xf numFmtId="0" fontId="16" fillId="0" borderId="14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6" fillId="0" borderId="32" xfId="0" applyFont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left" vertical="center" wrapText="1" readingOrder="2"/>
    </xf>
    <xf numFmtId="0" fontId="6" fillId="0" borderId="25" xfId="0" applyFont="1" applyFill="1" applyBorder="1" applyAlignment="1">
      <alignment horizontal="center" vertical="center" wrapText="1" readingOrder="1"/>
    </xf>
    <xf numFmtId="0" fontId="6" fillId="6" borderId="51" xfId="11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left" vertical="center" shrinkToFit="1" readingOrder="2"/>
    </xf>
    <xf numFmtId="0" fontId="6" fillId="0" borderId="18" xfId="0" applyFont="1" applyFill="1" applyBorder="1" applyAlignment="1">
      <alignment horizontal="left" vertical="center" shrinkToFit="1" readingOrder="2"/>
    </xf>
    <xf numFmtId="0" fontId="6" fillId="0" borderId="14" xfId="0" applyFont="1" applyFill="1" applyBorder="1" applyAlignment="1">
      <alignment horizontal="left" vertical="center" wrapText="1" shrinkToFit="1" readingOrder="2"/>
    </xf>
    <xf numFmtId="0" fontId="6" fillId="0" borderId="67" xfId="0" applyFont="1" applyFill="1" applyBorder="1" applyAlignment="1">
      <alignment vertical="center" readingOrder="2"/>
    </xf>
    <xf numFmtId="0" fontId="6" fillId="0" borderId="14" xfId="0" applyFont="1" applyFill="1" applyBorder="1" applyAlignment="1">
      <alignment horizontal="center" wrapText="1" readingOrder="2"/>
    </xf>
    <xf numFmtId="0" fontId="6" fillId="0" borderId="14" xfId="0" applyFont="1" applyFill="1" applyBorder="1" applyAlignment="1">
      <alignment vertical="center" wrapText="1" shrinkToFit="1" readingOrder="2"/>
    </xf>
    <xf numFmtId="0" fontId="6" fillId="0" borderId="63" xfId="0" applyFont="1" applyFill="1" applyBorder="1" applyAlignment="1">
      <alignment horizontal="center" vertical="center" readingOrder="2"/>
    </xf>
    <xf numFmtId="0" fontId="6" fillId="0" borderId="62" xfId="388" applyFont="1" applyBorder="1" applyAlignment="1">
      <alignment horizontal="left" vertical="center" wrapText="1" readingOrder="1"/>
    </xf>
    <xf numFmtId="0" fontId="6" fillId="0" borderId="51" xfId="0" applyFont="1" applyFill="1" applyBorder="1" applyAlignment="1">
      <alignment horizontal="center" vertical="distributed" shrinkToFit="1" readingOrder="2"/>
    </xf>
    <xf numFmtId="0" fontId="6" fillId="0" borderId="64" xfId="0" applyFont="1" applyFill="1" applyBorder="1" applyAlignment="1">
      <alignment vertical="center" wrapText="1" readingOrder="1"/>
    </xf>
    <xf numFmtId="0" fontId="6" fillId="0" borderId="104" xfId="0" applyFont="1" applyFill="1" applyBorder="1" applyAlignment="1">
      <alignment horizontal="center" vertical="center" wrapTex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0" borderId="50" xfId="0" applyFont="1" applyFill="1" applyBorder="1" applyAlignment="1">
      <alignment horizontal="center" vertical="center" wrapText="1" shrinkToFit="1" readingOrder="2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6" fillId="0" borderId="57" xfId="0" applyFont="1" applyFill="1" applyBorder="1" applyAlignment="1">
      <alignment horizontal="center" vertical="center" wrapText="1" readingOrder="2"/>
    </xf>
    <xf numFmtId="0" fontId="6" fillId="0" borderId="65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 wrapText="1" readingOrder="2"/>
    </xf>
    <xf numFmtId="0" fontId="6" fillId="6" borderId="16" xfId="0" applyFont="1" applyFill="1" applyBorder="1" applyAlignment="1">
      <alignment horizontal="center" vertical="center" wrapText="1" shrinkToFit="1" readingOrder="2"/>
    </xf>
    <xf numFmtId="0" fontId="6" fillId="0" borderId="31" xfId="0" applyFont="1" applyFill="1" applyBorder="1" applyAlignment="1">
      <alignment vertical="center" wrapText="1" readingOrder="2"/>
    </xf>
    <xf numFmtId="0" fontId="9" fillId="0" borderId="0" xfId="0" applyFont="1"/>
    <xf numFmtId="0" fontId="6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readingOrder="2"/>
    </xf>
    <xf numFmtId="0" fontId="22" fillId="0" borderId="14" xfId="0" applyFont="1" applyFill="1" applyBorder="1" applyAlignment="1">
      <alignment horizontal="center" vertical="center" wrapText="1"/>
    </xf>
    <xf numFmtId="0" fontId="6" fillId="0" borderId="14" xfId="11" applyFont="1" applyFill="1" applyBorder="1" applyAlignment="1">
      <alignment horizontal="center" vertical="center" wrapText="1" readingOrder="1"/>
    </xf>
    <xf numFmtId="0" fontId="6" fillId="0" borderId="16" xfId="11" applyFont="1" applyFill="1" applyBorder="1" applyAlignment="1">
      <alignment horizontal="center" vertical="center" wrapText="1" readingOrder="1"/>
    </xf>
    <xf numFmtId="0" fontId="22" fillId="0" borderId="32" xfId="0" applyFont="1" applyFill="1" applyBorder="1" applyAlignment="1">
      <alignment horizontal="center" vertical="center" wrapText="1" readingOrder="2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 shrinkToFit="1" readingOrder="2"/>
    </xf>
    <xf numFmtId="0" fontId="22" fillId="0" borderId="69" xfId="0" applyFont="1" applyFill="1" applyBorder="1" applyAlignment="1">
      <alignment horizontal="center" vertical="center" wrapText="1" readingOrder="2"/>
    </xf>
    <xf numFmtId="0" fontId="6" fillId="0" borderId="71" xfId="11" applyFont="1" applyFill="1" applyBorder="1" applyAlignment="1">
      <alignment horizontal="center" vertical="center" wrapText="1" readingOrder="1"/>
    </xf>
    <xf numFmtId="0" fontId="6" fillId="0" borderId="17" xfId="0" applyFont="1" applyFill="1" applyBorder="1" applyAlignment="1">
      <alignment horizontal="center" vertical="center" wrapText="1" shrinkToFit="1" readingOrder="2"/>
    </xf>
    <xf numFmtId="0" fontId="6" fillId="0" borderId="14" xfId="0" applyFont="1" applyBorder="1" applyAlignment="1">
      <alignment horizontal="center" vertical="center" wrapText="1"/>
    </xf>
    <xf numFmtId="0" fontId="22" fillId="0" borderId="65" xfId="0" applyFont="1" applyFill="1" applyBorder="1" applyAlignment="1">
      <alignment horizontal="center" vertical="center" wrapText="1" readingOrder="2"/>
    </xf>
    <xf numFmtId="0" fontId="23" fillId="0" borderId="50" xfId="0" applyFont="1" applyFill="1" applyBorder="1" applyAlignment="1">
      <alignment horizontal="center" vertical="center" wrapText="1" readingOrder="2"/>
    </xf>
    <xf numFmtId="0" fontId="23" fillId="0" borderId="98" xfId="0" applyFont="1" applyFill="1" applyBorder="1" applyAlignment="1">
      <alignment horizontal="center" vertical="center" wrapText="1" readingOrder="2"/>
    </xf>
    <xf numFmtId="0" fontId="6" fillId="0" borderId="83" xfId="0" applyFont="1" applyFill="1" applyBorder="1" applyAlignment="1">
      <alignment horizontal="center" vertical="center" shrinkToFit="1" readingOrder="2"/>
    </xf>
    <xf numFmtId="0" fontId="6" fillId="6" borderId="62" xfId="0" applyFont="1" applyFill="1" applyBorder="1" applyAlignment="1">
      <alignment horizontal="center" vertical="center" shrinkToFit="1" readingOrder="2"/>
    </xf>
    <xf numFmtId="0" fontId="6" fillId="6" borderId="63" xfId="0" applyFont="1" applyFill="1" applyBorder="1" applyAlignment="1">
      <alignment horizontal="center" vertical="center" shrinkToFit="1" readingOrder="2"/>
    </xf>
    <xf numFmtId="0" fontId="6" fillId="6" borderId="51" xfId="0" applyFont="1" applyFill="1" applyBorder="1" applyAlignment="1">
      <alignment horizontal="right" vertical="center" indent="1" shrinkToFit="1" readingOrder="2"/>
    </xf>
    <xf numFmtId="0" fontId="6" fillId="0" borderId="16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vertical="center" shrinkToFit="1" readingOrder="2"/>
    </xf>
    <xf numFmtId="0" fontId="6" fillId="0" borderId="0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6" borderId="63" xfId="0" applyFont="1" applyFill="1" applyBorder="1" applyAlignment="1">
      <alignment horizontal="right" vertical="center" indent="1" shrinkToFit="1" readingOrder="2"/>
    </xf>
    <xf numFmtId="0" fontId="6" fillId="6" borderId="32" xfId="0" applyFont="1" applyFill="1" applyBorder="1" applyAlignment="1">
      <alignment vertical="center" shrinkToFit="1" readingOrder="2"/>
    </xf>
    <xf numFmtId="0" fontId="6" fillId="6" borderId="73" xfId="0" applyFont="1" applyFill="1" applyBorder="1" applyAlignment="1">
      <alignment horizontal="right" vertical="center" indent="1" shrinkToFit="1" readingOrder="2"/>
    </xf>
    <xf numFmtId="0" fontId="22" fillId="0" borderId="17" xfId="0" applyFont="1" applyFill="1" applyBorder="1" applyAlignment="1">
      <alignment horizontal="center" vertical="center" wrapText="1" readingOrder="2"/>
    </xf>
    <xf numFmtId="0" fontId="22" fillId="0" borderId="73" xfId="0" applyFont="1" applyFill="1" applyBorder="1" applyAlignment="1">
      <alignment horizontal="center" vertical="center" wrapText="1" readingOrder="2"/>
    </xf>
    <xf numFmtId="0" fontId="22" fillId="0" borderId="51" xfId="0" applyFont="1" applyFill="1" applyBorder="1" applyAlignment="1">
      <alignment horizontal="center" vertical="center" wrapText="1" readingOrder="2"/>
    </xf>
    <xf numFmtId="0" fontId="6" fillId="6" borderId="51" xfId="0" applyFont="1" applyFill="1" applyBorder="1" applyAlignment="1">
      <alignment vertical="center" shrinkToFit="1" readingOrder="2"/>
    </xf>
    <xf numFmtId="0" fontId="9" fillId="2" borderId="14" xfId="0" applyFont="1" applyFill="1" applyBorder="1"/>
    <xf numFmtId="0" fontId="6" fillId="0" borderId="52" xfId="0" applyFont="1" applyFill="1" applyBorder="1" applyAlignment="1">
      <alignment horizontal="center" vertical="center" wrapText="1"/>
    </xf>
    <xf numFmtId="0" fontId="9" fillId="2" borderId="16" xfId="0" applyFont="1" applyFill="1" applyBorder="1"/>
    <xf numFmtId="0" fontId="6" fillId="0" borderId="62" xfId="356" applyFont="1" applyFill="1" applyBorder="1" applyAlignment="1">
      <alignment vertical="center" wrapText="1" readingOrder="1"/>
    </xf>
    <xf numFmtId="0" fontId="6" fillId="0" borderId="18" xfId="11" applyFont="1" applyFill="1" applyBorder="1" applyAlignment="1">
      <alignment horizontal="center" vertical="center" wrapText="1" readingOrder="1"/>
    </xf>
    <xf numFmtId="0" fontId="6" fillId="6" borderId="18" xfId="0" applyFont="1" applyFill="1" applyBorder="1" applyAlignment="1">
      <alignment horizontal="center" vertical="center" wrapText="1" shrinkToFit="1" readingOrder="2"/>
    </xf>
    <xf numFmtId="0" fontId="6" fillId="0" borderId="30" xfId="11" applyFont="1" applyFill="1" applyBorder="1" applyAlignment="1">
      <alignment horizontal="center" vertical="center" wrapText="1" readingOrder="1"/>
    </xf>
    <xf numFmtId="0" fontId="6" fillId="0" borderId="18" xfId="11" applyFont="1" applyFill="1" applyBorder="1" applyAlignment="1">
      <alignment horizontal="center" vertical="center" wrapText="1" readingOrder="1"/>
    </xf>
    <xf numFmtId="0" fontId="6" fillId="6" borderId="14" xfId="0" applyFont="1" applyFill="1" applyBorder="1" applyAlignment="1">
      <alignment horizontal="center" vertical="center" wrapText="1" shrinkToFit="1" readingOrder="2"/>
    </xf>
    <xf numFmtId="0" fontId="6" fillId="6" borderId="14" xfId="0" applyFont="1" applyFill="1" applyBorder="1" applyAlignment="1">
      <alignment horizontal="center" vertical="center" wrapText="1" shrinkToFit="1" readingOrder="2"/>
    </xf>
    <xf numFmtId="0" fontId="6" fillId="6" borderId="91" xfId="0" applyFont="1" applyFill="1" applyBorder="1" applyAlignment="1">
      <alignment horizontal="center" vertical="center" wrapText="1" readingOrder="2"/>
    </xf>
    <xf numFmtId="0" fontId="6" fillId="6" borderId="25" xfId="0" applyFont="1" applyFill="1" applyBorder="1" applyAlignment="1">
      <alignment horizontal="center" vertical="center" wrapText="1" shrinkToFit="1" readingOrder="2"/>
    </xf>
    <xf numFmtId="0" fontId="6" fillId="6" borderId="25" xfId="0" applyFont="1" applyFill="1" applyBorder="1" applyAlignment="1">
      <alignment horizontal="center" vertical="center" wrapText="1" readingOrder="2"/>
    </xf>
    <xf numFmtId="0" fontId="9" fillId="0" borderId="90" xfId="0" applyFont="1" applyBorder="1" applyAlignment="1">
      <alignment horizontal="right" readingOrder="2"/>
    </xf>
    <xf numFmtId="0" fontId="6" fillId="0" borderId="52" xfId="356" applyFont="1" applyFill="1" applyBorder="1" applyAlignment="1">
      <alignment horizontal="left" vertical="center" wrapText="1" readingOrder="2"/>
    </xf>
    <xf numFmtId="0" fontId="6" fillId="0" borderId="16" xfId="356" applyFont="1" applyFill="1" applyBorder="1" applyAlignment="1">
      <alignment horizontal="left" vertical="center" wrapText="1" readingOrder="2"/>
    </xf>
    <xf numFmtId="0" fontId="6" fillId="6" borderId="32" xfId="0" applyFont="1" applyFill="1" applyBorder="1" applyAlignment="1">
      <alignment horizontal="right" vertical="center" indent="1" shrinkToFit="1" readingOrder="2"/>
    </xf>
    <xf numFmtId="0" fontId="23" fillId="0" borderId="57" xfId="0" applyFont="1" applyFill="1" applyBorder="1" applyAlignment="1">
      <alignment horizontal="center" vertical="center" wrapTex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2" fillId="6" borderId="98" xfId="0" applyFont="1" applyFill="1" applyBorder="1" applyAlignment="1">
      <alignment horizontal="center" vertical="center" wrapText="1" readingOrder="2"/>
    </xf>
    <xf numFmtId="0" fontId="6" fillId="6" borderId="83" xfId="0" applyFont="1" applyFill="1" applyBorder="1" applyAlignment="1">
      <alignment horizontal="center" vertical="center" wrapText="1" shrinkToFit="1" readingOrder="2"/>
    </xf>
    <xf numFmtId="0" fontId="6" fillId="6" borderId="73" xfId="0" applyFont="1" applyFill="1" applyBorder="1" applyAlignment="1">
      <alignment horizontal="center" vertical="center" shrinkToFit="1" readingOrder="2"/>
    </xf>
    <xf numFmtId="0" fontId="6" fillId="6" borderId="51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6" fillId="6" borderId="51" xfId="0" applyFont="1" applyFill="1" applyBorder="1" applyAlignment="1">
      <alignment horizontal="center" vertical="center" readingOrder="2"/>
    </xf>
    <xf numFmtId="0" fontId="6" fillId="0" borderId="102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wrapText="1" shrinkToFit="1" readingOrder="2"/>
    </xf>
    <xf numFmtId="0" fontId="6" fillId="0" borderId="51" xfId="0" applyFont="1" applyFill="1" applyBorder="1" applyAlignment="1">
      <alignment horizontal="center" vertical="center" wrapText="1" shrinkToFit="1" readingOrder="2"/>
    </xf>
    <xf numFmtId="0" fontId="22" fillId="0" borderId="18" xfId="0" applyFont="1" applyFill="1" applyBorder="1" applyAlignment="1">
      <alignment horizontal="center" vertical="center" wrapText="1" readingOrder="2"/>
    </xf>
    <xf numFmtId="0" fontId="6" fillId="6" borderId="30" xfId="0" applyFont="1" applyFill="1" applyBorder="1" applyAlignment="1">
      <alignment horizontal="center" vertical="center" wrapText="1" shrinkToFit="1" readingOrder="2"/>
    </xf>
    <xf numFmtId="0" fontId="6" fillId="0" borderId="34" xfId="0" applyFont="1" applyFill="1" applyBorder="1" applyAlignment="1">
      <alignment horizontal="center" vertical="center" wrapText="1" readingOrder="2"/>
    </xf>
    <xf numFmtId="0" fontId="0" fillId="0" borderId="98" xfId="0" applyBorder="1"/>
    <xf numFmtId="0" fontId="6" fillId="0" borderId="50" xfId="0" applyFont="1" applyFill="1" applyBorder="1" applyAlignment="1">
      <alignment horizontal="right" vertical="center" indent="1" readingOrder="2"/>
    </xf>
    <xf numFmtId="0" fontId="6" fillId="0" borderId="52" xfId="0" applyFont="1" applyFill="1" applyBorder="1" applyAlignment="1">
      <alignment vertical="center" wrapText="1"/>
    </xf>
    <xf numFmtId="0" fontId="6" fillId="0" borderId="52" xfId="0" applyFont="1" applyFill="1" applyBorder="1" applyAlignment="1">
      <alignment horizontal="center" vertical="center"/>
    </xf>
    <xf numFmtId="0" fontId="6" fillId="0" borderId="113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right" vertical="center" indent="1"/>
    </xf>
    <xf numFmtId="0" fontId="6" fillId="0" borderId="38" xfId="0" applyFont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wrapText="1" shrinkToFit="1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32" xfId="0" applyFont="1" applyFill="1" applyBorder="1" applyAlignment="1">
      <alignment horizontal="center" vertical="center" shrinkToFit="1" readingOrder="2"/>
    </xf>
    <xf numFmtId="0" fontId="6" fillId="0" borderId="30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58" xfId="388" applyFont="1" applyBorder="1" applyAlignment="1">
      <alignment horizontal="left" vertical="center" wrapText="1" readingOrder="1"/>
    </xf>
    <xf numFmtId="0" fontId="22" fillId="0" borderId="18" xfId="388" applyFont="1" applyBorder="1" applyAlignment="1">
      <alignment horizontal="left" vertical="center" wrapText="1" readingOrder="1"/>
    </xf>
    <xf numFmtId="0" fontId="22" fillId="0" borderId="50" xfId="388" applyFont="1" applyBorder="1" applyAlignment="1">
      <alignment horizontal="center" vertical="center" wrapText="1" readingOrder="1"/>
    </xf>
    <xf numFmtId="0" fontId="22" fillId="0" borderId="51" xfId="388" applyFont="1" applyBorder="1" applyAlignment="1">
      <alignment horizontal="center" vertical="center" wrapText="1" readingOrder="1"/>
    </xf>
    <xf numFmtId="0" fontId="6" fillId="0" borderId="87" xfId="0" applyFont="1" applyFill="1" applyBorder="1" applyAlignment="1">
      <alignment horizontal="right" vertical="center" wrapText="1" readingOrder="2"/>
    </xf>
    <xf numFmtId="0" fontId="6" fillId="0" borderId="87" xfId="388" applyFont="1" applyFill="1" applyBorder="1" applyAlignment="1">
      <alignment vertical="center" wrapText="1" readingOrder="1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67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right" vertical="center" indent="2" readingOrder="2"/>
    </xf>
    <xf numFmtId="0" fontId="6" fillId="0" borderId="18" xfId="0" applyFont="1" applyFill="1" applyBorder="1" applyAlignment="1">
      <alignment horizontal="right" vertical="center" shrinkToFit="1" readingOrder="2"/>
    </xf>
    <xf numFmtId="0" fontId="6" fillId="0" borderId="32" xfId="0" applyFont="1" applyFill="1" applyBorder="1" applyAlignment="1">
      <alignment horizontal="right" vertical="center" shrinkToFit="1" readingOrder="2"/>
    </xf>
    <xf numFmtId="0" fontId="23" fillId="0" borderId="114" xfId="0" applyFont="1" applyFill="1" applyBorder="1" applyAlignment="1">
      <alignment horizontal="right" vertical="center"/>
    </xf>
    <xf numFmtId="0" fontId="24" fillId="0" borderId="39" xfId="0" applyFont="1" applyBorder="1" applyAlignment="1">
      <alignment horizontal="center" vertical="center"/>
    </xf>
    <xf numFmtId="0" fontId="24" fillId="0" borderId="39" xfId="0" applyFont="1" applyBorder="1" applyAlignment="1">
      <alignment horizontal="right" vertical="center"/>
    </xf>
    <xf numFmtId="0" fontId="62" fillId="0" borderId="39" xfId="0" applyFont="1" applyFill="1" applyBorder="1" applyAlignment="1">
      <alignment horizontal="right" vertical="center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53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right" vertical="center" wrapText="1" readingOrder="2"/>
    </xf>
    <xf numFmtId="0" fontId="6" fillId="0" borderId="30" xfId="0" applyFont="1" applyFill="1" applyBorder="1" applyAlignment="1">
      <alignment horizontal="right" vertical="center" wrapText="1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50" xfId="11" applyFont="1" applyFill="1" applyBorder="1" applyAlignment="1">
      <alignment horizontal="left" vertical="center" wrapText="1" readingOrder="1"/>
    </xf>
    <xf numFmtId="0" fontId="6" fillId="0" borderId="59" xfId="11" applyFont="1" applyBorder="1" applyAlignment="1">
      <alignment horizontal="center" vertical="center" wrapText="1" readingOrder="1"/>
    </xf>
    <xf numFmtId="0" fontId="6" fillId="0" borderId="63" xfId="0" applyFont="1" applyFill="1" applyBorder="1" applyAlignment="1">
      <alignment horizontal="center" vertical="center" wrapText="1" readingOrder="2"/>
    </xf>
    <xf numFmtId="0" fontId="6" fillId="0" borderId="32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28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69" xfId="0" applyFont="1" applyFill="1" applyBorder="1" applyAlignment="1">
      <alignment horizontal="center" vertical="center" wrapText="1" readingOrder="2"/>
    </xf>
    <xf numFmtId="0" fontId="6" fillId="0" borderId="70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readingOrder="2"/>
    </xf>
    <xf numFmtId="0" fontId="22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shrinkToFit="1" readingOrder="2"/>
    </xf>
    <xf numFmtId="0" fontId="23" fillId="0" borderId="14" xfId="11" applyFont="1" applyFill="1" applyBorder="1" applyAlignment="1">
      <alignment horizontal="left" vertical="center" wrapText="1" readingOrder="1"/>
    </xf>
    <xf numFmtId="0" fontId="23" fillId="0" borderId="50" xfId="11" applyFont="1" applyFill="1" applyBorder="1" applyAlignment="1">
      <alignment horizontal="left" vertical="center" wrapText="1" readingOrder="1"/>
    </xf>
    <xf numFmtId="0" fontId="6" fillId="0" borderId="27" xfId="11" applyFont="1" applyFill="1" applyBorder="1" applyAlignment="1">
      <alignment horizontal="left" vertical="center" wrapText="1" readingOrder="1"/>
    </xf>
    <xf numFmtId="0" fontId="6" fillId="0" borderId="116" xfId="11" applyFont="1" applyFill="1" applyBorder="1" applyAlignment="1">
      <alignment horizontal="left" vertical="center" wrapText="1" readingOrder="1"/>
    </xf>
    <xf numFmtId="0" fontId="6" fillId="0" borderId="109" xfId="11" applyFont="1" applyFill="1" applyBorder="1" applyAlignment="1">
      <alignment horizontal="left" vertical="center" wrapText="1" readingOrder="1"/>
    </xf>
    <xf numFmtId="0" fontId="6" fillId="6" borderId="18" xfId="0" applyFont="1" applyFill="1" applyBorder="1" applyAlignment="1">
      <alignment horizontal="right" vertical="center" indent="1" readingOrder="2"/>
    </xf>
    <xf numFmtId="0" fontId="6" fillId="6" borderId="18" xfId="11" applyFont="1" applyFill="1" applyBorder="1" applyAlignment="1">
      <alignment vertical="center" wrapText="1" readingOrder="1"/>
    </xf>
    <xf numFmtId="0" fontId="6" fillId="0" borderId="28" xfId="0" applyFont="1" applyFill="1" applyBorder="1" applyAlignment="1">
      <alignment horizontal="right" vertical="center" readingOrder="2"/>
    </xf>
    <xf numFmtId="0" fontId="6" fillId="6" borderId="0" xfId="0" applyFont="1" applyFill="1" applyBorder="1" applyAlignment="1">
      <alignment horizontal="center" vertical="center" readingOrder="2"/>
    </xf>
    <xf numFmtId="0" fontId="16" fillId="6" borderId="18" xfId="0" applyFont="1" applyFill="1" applyBorder="1" applyAlignment="1">
      <alignment horizontal="right" vertical="center" wrapText="1" shrinkToFit="1" readingOrder="2"/>
    </xf>
    <xf numFmtId="0" fontId="6" fillId="0" borderId="18" xfId="0" applyFont="1" applyBorder="1" applyAlignment="1">
      <alignment vertical="center" wrapText="1" readingOrder="1"/>
    </xf>
    <xf numFmtId="0" fontId="6" fillId="0" borderId="91" xfId="11" applyFont="1" applyFill="1" applyBorder="1" applyAlignment="1">
      <alignment horizontal="left" vertical="center" wrapText="1" readingOrder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 readingOrder="2"/>
    </xf>
    <xf numFmtId="0" fontId="6" fillId="0" borderId="30" xfId="0" applyFont="1" applyFill="1" applyBorder="1" applyAlignment="1">
      <alignment horizontal="right" vertical="center" readingOrder="2"/>
    </xf>
    <xf numFmtId="0" fontId="6" fillId="0" borderId="30" xfId="11" applyFont="1" applyBorder="1" applyAlignment="1">
      <alignment vertical="center" wrapText="1" readingOrder="1"/>
    </xf>
    <xf numFmtId="0" fontId="22" fillId="0" borderId="0" xfId="0" applyFont="1" applyFill="1" applyBorder="1" applyAlignment="1">
      <alignment horizontal="right" vertical="center" readingOrder="2"/>
    </xf>
    <xf numFmtId="0" fontId="22" fillId="0" borderId="28" xfId="0" applyFont="1" applyFill="1" applyBorder="1" applyAlignment="1">
      <alignment horizontal="right" vertical="center" readingOrder="2"/>
    </xf>
    <xf numFmtId="0" fontId="6" fillId="6" borderId="27" xfId="11" applyFont="1" applyFill="1" applyBorder="1" applyAlignment="1">
      <alignment horizontal="left" vertical="center" wrapText="1" readingOrder="1"/>
    </xf>
    <xf numFmtId="0" fontId="8" fillId="0" borderId="115" xfId="0" applyFont="1" applyBorder="1" applyAlignment="1">
      <alignment horizontal="center" vertical="center" wrapText="1" readingOrder="2"/>
    </xf>
    <xf numFmtId="0" fontId="6" fillId="0" borderId="115" xfId="0" applyFont="1" applyBorder="1" applyAlignment="1">
      <alignment vertical="center" readingOrder="1"/>
    </xf>
    <xf numFmtId="0" fontId="6" fillId="0" borderId="34" xfId="0" applyFont="1" applyFill="1" applyBorder="1" applyAlignment="1">
      <alignment horizontal="right" vertical="distributed" shrinkToFit="1"/>
    </xf>
    <xf numFmtId="0" fontId="6" fillId="0" borderId="52" xfId="0" applyFont="1" applyFill="1" applyBorder="1" applyAlignment="1">
      <alignment horizontal="left" vertical="center" shrinkToFit="1" readingOrder="2"/>
    </xf>
    <xf numFmtId="0" fontId="47" fillId="6" borderId="14" xfId="0" applyFont="1" applyFill="1" applyBorder="1" applyAlignment="1">
      <alignment vertical="center" shrinkToFit="1" readingOrder="2"/>
    </xf>
    <xf numFmtId="0" fontId="6" fillId="0" borderId="18" xfId="0" applyFont="1" applyFill="1" applyBorder="1" applyAlignment="1">
      <alignment horizontal="right" vertical="center" wrapText="1" readingOrder="2"/>
    </xf>
    <xf numFmtId="0" fontId="23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28" xfId="0" applyFont="1" applyFill="1" applyBorder="1" applyAlignment="1">
      <alignment horizontal="center" vertical="center" readingOrder="2"/>
    </xf>
    <xf numFmtId="0" fontId="16" fillId="0" borderId="0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right" vertical="center" indent="1"/>
    </xf>
    <xf numFmtId="0" fontId="16" fillId="0" borderId="2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indent="1"/>
    </xf>
    <xf numFmtId="0" fontId="6" fillId="0" borderId="31" xfId="0" applyFont="1" applyFill="1" applyBorder="1" applyAlignment="1">
      <alignment horizontal="center" vertical="center" readingOrder="2"/>
    </xf>
    <xf numFmtId="0" fontId="16" fillId="0" borderId="31" xfId="0" applyFont="1" applyFill="1" applyBorder="1" applyAlignment="1">
      <alignment horizontal="center" vertical="center"/>
    </xf>
    <xf numFmtId="0" fontId="62" fillId="0" borderId="42" xfId="0" applyFont="1" applyFill="1" applyBorder="1" applyAlignment="1">
      <alignment horizontal="right" vertical="center" shrinkToFit="1" readingOrder="2"/>
    </xf>
    <xf numFmtId="0" fontId="62" fillId="0" borderId="43" xfId="0" applyFont="1" applyFill="1" applyBorder="1" applyAlignment="1">
      <alignment horizontal="right" vertical="center" shrinkToFit="1" readingOrder="2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readingOrder="2"/>
    </xf>
    <xf numFmtId="0" fontId="24" fillId="6" borderId="42" xfId="5" applyFont="1" applyFill="1" applyBorder="1" applyAlignment="1">
      <alignment horizontal="right" vertical="center" shrinkToFit="1" readingOrder="2"/>
    </xf>
    <xf numFmtId="0" fontId="24" fillId="6" borderId="43" xfId="5" applyFont="1" applyFill="1" applyBorder="1" applyAlignment="1">
      <alignment horizontal="right" vertical="center" shrinkToFit="1" readingOrder="2"/>
    </xf>
    <xf numFmtId="0" fontId="23" fillId="0" borderId="0" xfId="0" applyFont="1" applyAlignment="1">
      <alignment horizontal="center" vertical="center" wrapText="1" readingOrder="2"/>
    </xf>
    <xf numFmtId="0" fontId="62" fillId="0" borderId="42" xfId="0" applyFont="1" applyFill="1" applyBorder="1" applyAlignment="1">
      <alignment horizontal="right" vertical="center" readingOrder="2"/>
    </xf>
    <xf numFmtId="0" fontId="62" fillId="0" borderId="43" xfId="0" applyFont="1" applyFill="1" applyBorder="1" applyAlignment="1">
      <alignment horizontal="right" vertical="center" readingOrder="2"/>
    </xf>
    <xf numFmtId="0" fontId="24" fillId="0" borderId="39" xfId="0" applyFont="1" applyBorder="1" applyAlignment="1">
      <alignment horizontal="center" vertical="center"/>
    </xf>
    <xf numFmtId="0" fontId="62" fillId="0" borderId="40" xfId="0" applyFont="1" applyFill="1" applyBorder="1" applyAlignment="1">
      <alignment horizontal="right" vertical="center" wrapText="1" readingOrder="2"/>
    </xf>
    <xf numFmtId="0" fontId="62" fillId="0" borderId="41" xfId="0" applyFont="1" applyFill="1" applyBorder="1" applyAlignment="1">
      <alignment horizontal="right" vertical="center" wrapText="1" readingOrder="2"/>
    </xf>
    <xf numFmtId="0" fontId="61" fillId="0" borderId="40" xfId="0" applyFont="1" applyFill="1" applyBorder="1" applyAlignment="1">
      <alignment horizontal="right" vertical="center" wrapText="1" readingOrder="2"/>
    </xf>
    <xf numFmtId="0" fontId="61" fillId="0" borderId="41" xfId="0" applyFont="1" applyFill="1" applyBorder="1" applyAlignment="1">
      <alignment horizontal="right" vertical="center" wrapText="1" readingOrder="2"/>
    </xf>
    <xf numFmtId="0" fontId="49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6" fillId="0" borderId="28" xfId="2" applyFont="1" applyFill="1" applyBorder="1" applyAlignment="1">
      <alignment horizontal="center" vertical="center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8" fillId="0" borderId="74" xfId="2" applyFont="1" applyBorder="1" applyAlignment="1">
      <alignment horizontal="center" vertical="center" readingOrder="2"/>
    </xf>
    <xf numFmtId="0" fontId="8" fillId="0" borderId="0" xfId="2" applyFont="1" applyBorder="1" applyAlignment="1">
      <alignment horizontal="center" vertical="center" readingOrder="2"/>
    </xf>
    <xf numFmtId="0" fontId="8" fillId="0" borderId="0" xfId="2" applyFont="1" applyFill="1" applyBorder="1" applyAlignment="1">
      <alignment horizontal="center" vertical="center" wrapText="1" readingOrder="2"/>
    </xf>
    <xf numFmtId="0" fontId="8" fillId="0" borderId="12" xfId="2" applyFont="1" applyBorder="1" applyAlignment="1">
      <alignment horizontal="center" vertical="center" readingOrder="2"/>
    </xf>
    <xf numFmtId="0" fontId="8" fillId="0" borderId="28" xfId="2" applyFont="1" applyFill="1" applyBorder="1" applyAlignment="1">
      <alignment horizontal="center" vertical="center" readingOrder="2"/>
    </xf>
    <xf numFmtId="0" fontId="8" fillId="0" borderId="0" xfId="2" applyFont="1" applyFill="1" applyBorder="1" applyAlignment="1">
      <alignment horizontal="center" vertical="center" readingOrder="2"/>
    </xf>
    <xf numFmtId="0" fontId="8" fillId="0" borderId="38" xfId="2" applyFont="1" applyFill="1" applyBorder="1" applyAlignment="1">
      <alignment horizontal="center" vertical="center" readingOrder="2"/>
    </xf>
    <xf numFmtId="0" fontId="20" fillId="0" borderId="0" xfId="0" applyFont="1" applyAlignment="1">
      <alignment horizontal="center"/>
    </xf>
    <xf numFmtId="0" fontId="6" fillId="0" borderId="38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6" fillId="0" borderId="58" xfId="11" applyFont="1" applyBorder="1" applyAlignment="1">
      <alignment horizontal="center" vertical="center" wrapText="1" readingOrder="1"/>
    </xf>
    <xf numFmtId="0" fontId="6" fillId="0" borderId="59" xfId="11" applyFont="1" applyBorder="1" applyAlignment="1">
      <alignment horizontal="center" vertical="center" wrapText="1" readingOrder="1"/>
    </xf>
    <xf numFmtId="0" fontId="6" fillId="0" borderId="118" xfId="11" applyFont="1" applyBorder="1" applyAlignment="1">
      <alignment horizontal="center" vertical="center" wrapText="1" readingOrder="1"/>
    </xf>
    <xf numFmtId="0" fontId="6" fillId="0" borderId="75" xfId="0" applyFont="1" applyFill="1" applyBorder="1" applyAlignment="1">
      <alignment horizontal="center" vertical="center" wrapText="1" readingOrder="2"/>
    </xf>
    <xf numFmtId="0" fontId="6" fillId="0" borderId="53" xfId="0" applyFont="1" applyFill="1" applyBorder="1" applyAlignment="1">
      <alignment horizontal="center" vertical="center" wrapText="1" readingOrder="2"/>
    </xf>
    <xf numFmtId="0" fontId="6" fillId="0" borderId="62" xfId="0" applyFont="1" applyFill="1" applyBorder="1" applyAlignment="1">
      <alignment horizontal="center" vertical="center" wrapText="1" readingOrder="2"/>
    </xf>
    <xf numFmtId="0" fontId="6" fillId="0" borderId="61" xfId="11" applyFont="1" applyBorder="1" applyAlignment="1">
      <alignment horizontal="center" vertical="center" wrapText="1" readingOrder="1"/>
    </xf>
    <xf numFmtId="0" fontId="6" fillId="0" borderId="60" xfId="11" applyFont="1" applyBorder="1" applyAlignment="1">
      <alignment horizontal="center" vertical="center" wrapText="1" readingOrder="1"/>
    </xf>
    <xf numFmtId="0" fontId="6" fillId="0" borderId="24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17" xfId="0" applyFont="1" applyFill="1" applyBorder="1" applyAlignment="1">
      <alignment horizontal="center" vertical="center" wrapText="1" readingOrder="2"/>
    </xf>
    <xf numFmtId="0" fontId="6" fillId="0" borderId="64" xfId="0" applyFont="1" applyFill="1" applyBorder="1" applyAlignment="1">
      <alignment horizontal="center" vertical="center" wrapText="1" readingOrder="2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textRotation="180" wrapText="1"/>
    </xf>
    <xf numFmtId="0" fontId="6" fillId="0" borderId="62" xfId="0" applyFont="1" applyBorder="1" applyAlignment="1">
      <alignment horizontal="center" vertical="center" textRotation="180" wrapText="1"/>
    </xf>
    <xf numFmtId="0" fontId="8" fillId="0" borderId="92" xfId="0" applyFont="1" applyBorder="1" applyAlignment="1">
      <alignment horizontal="right" vertical="center" wrapText="1" readingOrder="2"/>
    </xf>
    <xf numFmtId="0" fontId="8" fillId="0" borderId="28" xfId="0" applyFont="1" applyFill="1" applyBorder="1" applyAlignment="1">
      <alignment horizontal="center" vertical="center" wrapText="1" shrinkToFit="1" readingOrder="2"/>
    </xf>
    <xf numFmtId="0" fontId="8" fillId="0" borderId="0" xfId="0" applyFont="1" applyFill="1" applyBorder="1" applyAlignment="1">
      <alignment horizontal="center" vertical="center" wrapText="1" shrinkToFit="1" readingOrder="2"/>
    </xf>
    <xf numFmtId="0" fontId="8" fillId="0" borderId="38" xfId="0" applyFont="1" applyFill="1" applyBorder="1" applyAlignment="1">
      <alignment horizontal="center" vertical="center" wrapText="1" shrinkToFit="1" readingOrder="2"/>
    </xf>
    <xf numFmtId="0" fontId="6" fillId="0" borderId="28" xfId="11" applyFont="1" applyFill="1" applyBorder="1" applyAlignment="1">
      <alignment horizontal="center" vertical="center" wrapText="1" readingOrder="1"/>
    </xf>
    <xf numFmtId="0" fontId="6" fillId="0" borderId="0" xfId="11" applyFont="1" applyFill="1" applyBorder="1" applyAlignment="1">
      <alignment horizontal="center" vertical="center" wrapText="1" readingOrder="1"/>
    </xf>
    <xf numFmtId="0" fontId="6" fillId="0" borderId="38" xfId="11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right" vertical="center" wrapText="1" readingOrder="2"/>
    </xf>
    <xf numFmtId="0" fontId="6" fillId="0" borderId="18" xfId="0" applyFont="1" applyFill="1" applyBorder="1" applyAlignment="1">
      <alignment horizontal="right" vertical="center" wrapText="1" readingOrder="2"/>
    </xf>
    <xf numFmtId="0" fontId="6" fillId="0" borderId="62" xfId="0" applyFont="1" applyFill="1" applyBorder="1" applyAlignment="1">
      <alignment horizontal="right" vertical="center" wrapText="1" readingOrder="2"/>
    </xf>
    <xf numFmtId="0" fontId="6" fillId="0" borderId="50" xfId="0" applyFont="1" applyFill="1" applyBorder="1" applyAlignment="1">
      <alignment horizontal="right" vertical="center" wrapText="1" readingOrder="2"/>
    </xf>
    <xf numFmtId="0" fontId="6" fillId="0" borderId="18" xfId="11" applyFont="1" applyBorder="1" applyAlignment="1">
      <alignment horizontal="left" vertical="center" wrapText="1" readingOrder="1"/>
    </xf>
    <xf numFmtId="0" fontId="6" fillId="0" borderId="14" xfId="11" applyFont="1" applyBorder="1" applyAlignment="1">
      <alignment horizontal="left" vertical="center" wrapText="1" readingOrder="1"/>
    </xf>
    <xf numFmtId="0" fontId="8" fillId="0" borderId="96" xfId="0" applyFont="1" applyBorder="1" applyAlignment="1">
      <alignment horizontal="right" vertical="center" wrapText="1" readingOrder="2"/>
    </xf>
    <xf numFmtId="0" fontId="16" fillId="6" borderId="52" xfId="0" applyFont="1" applyFill="1" applyBorder="1" applyAlignment="1">
      <alignment horizontal="right" vertical="top" wrapText="1" shrinkToFit="1" readingOrder="2"/>
    </xf>
    <xf numFmtId="0" fontId="16" fillId="6" borderId="14" xfId="0" applyFont="1" applyFill="1" applyBorder="1" applyAlignment="1">
      <alignment horizontal="right" vertical="top" wrapText="1" shrinkToFit="1" readingOrder="2"/>
    </xf>
    <xf numFmtId="0" fontId="6" fillId="6" borderId="30" xfId="11" applyFont="1" applyFill="1" applyBorder="1" applyAlignment="1">
      <alignment horizontal="left" vertical="center" wrapText="1" readingOrder="1"/>
    </xf>
    <xf numFmtId="0" fontId="6" fillId="6" borderId="97" xfId="11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32" xfId="0" applyFont="1" applyFill="1" applyBorder="1" applyAlignment="1">
      <alignment horizontal="center" vertical="center" readingOrder="2"/>
    </xf>
    <xf numFmtId="0" fontId="6" fillId="6" borderId="14" xfId="11" applyFont="1" applyFill="1" applyBorder="1" applyAlignment="1">
      <alignment horizontal="left" vertical="center" wrapText="1" readingOrder="1"/>
    </xf>
    <xf numFmtId="0" fontId="6" fillId="6" borderId="50" xfId="11" applyFont="1" applyFill="1" applyBorder="1" applyAlignment="1">
      <alignment horizontal="left" vertical="center" wrapText="1" readingOrder="1"/>
    </xf>
    <xf numFmtId="0" fontId="6" fillId="0" borderId="14" xfId="11" applyFont="1" applyFill="1" applyBorder="1" applyAlignment="1">
      <alignment horizontal="left" vertical="center" wrapText="1" readingOrder="1"/>
    </xf>
    <xf numFmtId="0" fontId="6" fillId="0" borderId="50" xfId="11" applyFont="1" applyFill="1" applyBorder="1" applyAlignment="1">
      <alignment horizontal="left" vertical="center" wrapText="1" readingOrder="1"/>
    </xf>
    <xf numFmtId="0" fontId="6" fillId="0" borderId="32" xfId="11" applyFont="1" applyFill="1" applyBorder="1" applyAlignment="1">
      <alignment horizontal="left" vertical="center" wrapText="1" readingOrder="1"/>
    </xf>
    <xf numFmtId="0" fontId="6" fillId="0" borderId="69" xfId="11" applyFont="1" applyFill="1" applyBorder="1" applyAlignment="1">
      <alignment horizontal="left" vertical="center" wrapText="1" readingOrder="1"/>
    </xf>
    <xf numFmtId="0" fontId="6" fillId="0" borderId="18" xfId="11" applyFont="1" applyFill="1" applyBorder="1" applyAlignment="1">
      <alignment horizontal="left" vertical="center" wrapText="1" readingOrder="1"/>
    </xf>
    <xf numFmtId="0" fontId="6" fillId="0" borderId="62" xfId="11" applyFont="1" applyFill="1" applyBorder="1" applyAlignment="1">
      <alignment horizontal="left" vertical="center" wrapText="1" readingOrder="1"/>
    </xf>
    <xf numFmtId="0" fontId="6" fillId="0" borderId="52" xfId="0" applyFont="1" applyFill="1" applyBorder="1" applyAlignment="1">
      <alignment horizontal="right" vertical="center" wrapText="1" readingOrder="2"/>
    </xf>
    <xf numFmtId="0" fontId="6" fillId="6" borderId="16" xfId="11" applyFont="1" applyFill="1" applyBorder="1" applyAlignment="1">
      <alignment horizontal="left" vertical="center" wrapText="1" readingOrder="1"/>
    </xf>
    <xf numFmtId="0" fontId="6" fillId="6" borderId="64" xfId="11" applyFont="1" applyFill="1" applyBorder="1" applyAlignment="1">
      <alignment horizontal="left" vertical="center" wrapText="1" readingOrder="1"/>
    </xf>
    <xf numFmtId="0" fontId="23" fillId="0" borderId="5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 wrapText="1" readingOrder="2"/>
    </xf>
    <xf numFmtId="0" fontId="6" fillId="0" borderId="63" xfId="0" applyFont="1" applyFill="1" applyBorder="1" applyAlignment="1">
      <alignment horizontal="center" vertical="center" wrapText="1" readingOrder="2"/>
    </xf>
    <xf numFmtId="0" fontId="6" fillId="0" borderId="60" xfId="0" applyFont="1" applyFill="1" applyBorder="1" applyAlignment="1">
      <alignment horizontal="right" vertical="center" wrapText="1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52" xfId="0" applyFont="1" applyFill="1" applyBorder="1" applyAlignment="1">
      <alignment horizontal="center" vertical="center" readingOrder="2"/>
    </xf>
    <xf numFmtId="0" fontId="6" fillId="0" borderId="50" xfId="0" applyFont="1" applyFill="1" applyBorder="1" applyAlignment="1">
      <alignment horizontal="center" vertical="center" readingOrder="2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6" fillId="0" borderId="58" xfId="0" applyFont="1" applyFill="1" applyBorder="1" applyAlignment="1">
      <alignment horizontal="right" vertical="center" wrapText="1" readingOrder="2"/>
    </xf>
    <xf numFmtId="0" fontId="6" fillId="0" borderId="16" xfId="0" applyFont="1" applyFill="1" applyBorder="1" applyAlignment="1">
      <alignment horizontal="right" vertical="center" wrapText="1" readingOrder="2"/>
    </xf>
    <xf numFmtId="0" fontId="6" fillId="0" borderId="54" xfId="0" applyFont="1" applyFill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 readingOrder="2"/>
    </xf>
    <xf numFmtId="0" fontId="6" fillId="0" borderId="52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29" xfId="0" applyFont="1" applyFill="1" applyBorder="1" applyAlignment="1">
      <alignment horizontal="center" vertical="center" readingOrder="2"/>
    </xf>
    <xf numFmtId="0" fontId="6" fillId="0" borderId="30" xfId="0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left" vertical="center" readingOrder="2"/>
    </xf>
    <xf numFmtId="0" fontId="6" fillId="6" borderId="93" xfId="11" applyFont="1" applyFill="1" applyBorder="1" applyAlignment="1">
      <alignment horizontal="left" vertical="center" wrapText="1" readingOrder="1"/>
    </xf>
    <xf numFmtId="0" fontId="6" fillId="0" borderId="67" xfId="0" applyFont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readingOrder="2"/>
    </xf>
    <xf numFmtId="0" fontId="6" fillId="0" borderId="24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115" xfId="0" applyFont="1" applyFill="1" applyBorder="1" applyAlignment="1">
      <alignment horizontal="center" vertical="center" wrapText="1" readingOrder="2"/>
    </xf>
    <xf numFmtId="0" fontId="6" fillId="0" borderId="71" xfId="0" applyFont="1" applyFill="1" applyBorder="1" applyAlignment="1">
      <alignment horizontal="center" vertical="center" wrapText="1" readingOrder="2"/>
    </xf>
    <xf numFmtId="0" fontId="6" fillId="0" borderId="32" xfId="0" applyFont="1" applyFill="1" applyBorder="1" applyAlignment="1">
      <alignment horizontal="center" vertical="center" wrapText="1" readingOrder="2"/>
    </xf>
    <xf numFmtId="0" fontId="23" fillId="0" borderId="16" xfId="0" applyFont="1" applyFill="1" applyBorder="1" applyAlignment="1">
      <alignment horizontal="center" vertical="center" readingOrder="2"/>
    </xf>
    <xf numFmtId="0" fontId="23" fillId="0" borderId="0" xfId="0" applyFont="1" applyFill="1" applyBorder="1" applyAlignment="1">
      <alignment horizontal="center" vertical="center" readingOrder="2"/>
    </xf>
    <xf numFmtId="0" fontId="23" fillId="0" borderId="115" xfId="0" applyFont="1" applyFill="1" applyBorder="1" applyAlignment="1">
      <alignment horizontal="center" vertical="center" readingOrder="2"/>
    </xf>
    <xf numFmtId="0" fontId="6" fillId="6" borderId="32" xfId="0" applyFont="1" applyFill="1" applyBorder="1" applyAlignment="1">
      <alignment horizontal="center" vertical="center" readingOrder="2"/>
    </xf>
    <xf numFmtId="0" fontId="6" fillId="6" borderId="69" xfId="0" applyFont="1" applyFill="1" applyBorder="1" applyAlignment="1">
      <alignment horizontal="center" vertical="center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6" borderId="14" xfId="0" applyFont="1" applyFill="1" applyBorder="1" applyAlignment="1">
      <alignment horizontal="center" vertical="center" readingOrder="2"/>
    </xf>
    <xf numFmtId="0" fontId="6" fillId="6" borderId="50" xfId="0" applyFont="1" applyFill="1" applyBorder="1" applyAlignment="1">
      <alignment horizontal="center" vertical="center" readingOrder="2"/>
    </xf>
    <xf numFmtId="0" fontId="6" fillId="0" borderId="30" xfId="11" applyFont="1" applyBorder="1" applyAlignment="1">
      <alignment horizontal="left" vertical="center" wrapText="1" readingOrder="1"/>
    </xf>
    <xf numFmtId="0" fontId="6" fillId="0" borderId="59" xfId="11" applyFont="1" applyBorder="1" applyAlignment="1">
      <alignment horizontal="center" vertical="center" wrapText="1" shrinkToFit="1" readingOrder="1"/>
    </xf>
    <xf numFmtId="0" fontId="6" fillId="0" borderId="60" xfId="11" applyFont="1" applyBorder="1" applyAlignment="1">
      <alignment horizontal="center" vertical="center" wrapText="1" shrinkToFit="1" readingOrder="1"/>
    </xf>
    <xf numFmtId="0" fontId="6" fillId="0" borderId="58" xfId="11" applyFont="1" applyBorder="1" applyAlignment="1">
      <alignment horizontal="left" vertical="center" wrapText="1" readingOrder="1"/>
    </xf>
    <xf numFmtId="0" fontId="6" fillId="0" borderId="59" xfId="11" applyFont="1" applyBorder="1" applyAlignment="1">
      <alignment horizontal="left" vertical="center" wrapText="1" readingOrder="1"/>
    </xf>
    <xf numFmtId="0" fontId="6" fillId="0" borderId="60" xfId="11" applyFont="1" applyBorder="1" applyAlignment="1">
      <alignment horizontal="left" vertical="center" wrapText="1" readingOrder="1"/>
    </xf>
    <xf numFmtId="0" fontId="6" fillId="0" borderId="16" xfId="11" applyFont="1" applyBorder="1" applyAlignment="1">
      <alignment horizontal="center" vertical="center" wrapText="1" readingOrder="1"/>
    </xf>
    <xf numFmtId="0" fontId="6" fillId="0" borderId="18" xfId="11" applyFont="1" applyBorder="1" applyAlignment="1">
      <alignment horizontal="center" vertical="center" wrapText="1" readingOrder="1"/>
    </xf>
    <xf numFmtId="0" fontId="6" fillId="0" borderId="67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0" borderId="93" xfId="0" applyFont="1" applyFill="1" applyBorder="1" applyAlignment="1">
      <alignment horizontal="center" vertical="center" wrapText="1" shrinkToFit="1" readingOrder="2"/>
    </xf>
    <xf numFmtId="0" fontId="6" fillId="0" borderId="50" xfId="0" applyFont="1" applyFill="1" applyBorder="1" applyAlignment="1">
      <alignment horizontal="center" vertical="center" wrapText="1" shrinkToFit="1" readingOrder="2"/>
    </xf>
    <xf numFmtId="0" fontId="6" fillId="6" borderId="14" xfId="0" applyFont="1" applyFill="1" applyBorder="1" applyAlignment="1">
      <alignment horizontal="left" vertical="center" readingOrder="2"/>
    </xf>
    <xf numFmtId="0" fontId="6" fillId="6" borderId="50" xfId="0" applyFont="1" applyFill="1" applyBorder="1" applyAlignment="1">
      <alignment horizontal="left" vertical="center" readingOrder="2"/>
    </xf>
    <xf numFmtId="0" fontId="6" fillId="0" borderId="50" xfId="0" applyFont="1" applyFill="1" applyBorder="1" applyAlignment="1">
      <alignment horizontal="center" vertical="center" wrapText="1" readingOrder="2"/>
    </xf>
    <xf numFmtId="0" fontId="6" fillId="6" borderId="54" xfId="11" applyFont="1" applyFill="1" applyBorder="1" applyAlignment="1">
      <alignment horizontal="center" vertical="center" wrapText="1" readingOrder="1"/>
    </xf>
    <xf numFmtId="0" fontId="6" fillId="6" borderId="63" xfId="11" applyFont="1" applyFill="1" applyBorder="1" applyAlignment="1">
      <alignment horizontal="center" vertical="center" wrapText="1" readingOrder="1"/>
    </xf>
    <xf numFmtId="0" fontId="8" fillId="0" borderId="115" xfId="0" applyFont="1" applyBorder="1" applyAlignment="1">
      <alignment horizontal="right" vertical="center" wrapText="1" readingOrder="2"/>
    </xf>
    <xf numFmtId="0" fontId="23" fillId="0" borderId="14" xfId="0" applyFont="1" applyFill="1" applyBorder="1" applyAlignment="1">
      <alignment horizontal="center" vertical="center" readingOrder="2"/>
    </xf>
    <xf numFmtId="0" fontId="6" fillId="6" borderId="79" xfId="11" applyFont="1" applyFill="1" applyBorder="1" applyAlignment="1">
      <alignment horizontal="center" vertical="center" wrapText="1" readingOrder="1"/>
    </xf>
    <xf numFmtId="0" fontId="6" fillId="6" borderId="80" xfId="11" applyFont="1" applyFill="1" applyBorder="1" applyAlignment="1">
      <alignment horizontal="center" vertical="center" wrapText="1" readingOrder="1"/>
    </xf>
    <xf numFmtId="0" fontId="6" fillId="6" borderId="81" xfId="11" applyFont="1" applyFill="1" applyBorder="1" applyAlignment="1">
      <alignment horizontal="center" vertical="center" wrapText="1" readingOrder="1"/>
    </xf>
    <xf numFmtId="0" fontId="6" fillId="0" borderId="76" xfId="11" applyFont="1" applyFill="1" applyBorder="1" applyAlignment="1">
      <alignment horizontal="center" vertical="center" wrapText="1" readingOrder="1"/>
    </xf>
    <xf numFmtId="0" fontId="6" fillId="0" borderId="77" xfId="11" applyFont="1" applyFill="1" applyBorder="1" applyAlignment="1">
      <alignment horizontal="center" vertical="center" wrapText="1" readingOrder="1"/>
    </xf>
    <xf numFmtId="0" fontId="6" fillId="0" borderId="78" xfId="11" applyFont="1" applyFill="1" applyBorder="1" applyAlignment="1">
      <alignment horizontal="center" vertical="center" wrapText="1" readingOrder="1"/>
    </xf>
    <xf numFmtId="0" fontId="6" fillId="0" borderId="72" xfId="0" applyFont="1" applyBorder="1" applyAlignment="1">
      <alignment horizontal="center" vertical="center"/>
    </xf>
    <xf numFmtId="0" fontId="23" fillId="0" borderId="53" xfId="11" applyFont="1" applyFill="1" applyBorder="1" applyAlignment="1">
      <alignment horizontal="center" vertical="center" wrapText="1" readingOrder="1"/>
    </xf>
    <xf numFmtId="0" fontId="6" fillId="6" borderId="67" xfId="11" applyFont="1" applyFill="1" applyBorder="1" applyAlignment="1">
      <alignment horizontal="left" vertical="center" wrapText="1" readingOrder="1"/>
    </xf>
    <xf numFmtId="0" fontId="6" fillId="6" borderId="54" xfId="11" applyFont="1" applyFill="1" applyBorder="1" applyAlignment="1">
      <alignment horizontal="left" vertical="center" wrapText="1" readingOrder="1"/>
    </xf>
    <xf numFmtId="0" fontId="6" fillId="6" borderId="63" xfId="11" applyFont="1" applyFill="1" applyBorder="1" applyAlignment="1">
      <alignment horizontal="left" vertical="center" wrapText="1" readingOrder="1"/>
    </xf>
    <xf numFmtId="0" fontId="6" fillId="0" borderId="94" xfId="11" applyFont="1" applyFill="1" applyBorder="1" applyAlignment="1">
      <alignment horizontal="center" vertical="center" wrapText="1" readingOrder="1"/>
    </xf>
    <xf numFmtId="0" fontId="6" fillId="0" borderId="53" xfId="11" applyFont="1" applyFill="1" applyBorder="1" applyAlignment="1">
      <alignment horizontal="center" vertical="center" wrapText="1" readingOrder="1"/>
    </xf>
    <xf numFmtId="0" fontId="6" fillId="0" borderId="62" xfId="11" applyFont="1" applyFill="1" applyBorder="1" applyAlignment="1">
      <alignment horizontal="center" vertical="center" wrapText="1" readingOrder="1"/>
    </xf>
    <xf numFmtId="0" fontId="6" fillId="0" borderId="95" xfId="11" applyFont="1" applyFill="1" applyBorder="1" applyAlignment="1">
      <alignment horizontal="center" vertical="center" wrapText="1" readingOrder="1"/>
    </xf>
    <xf numFmtId="0" fontId="6" fillId="0" borderId="59" xfId="11" applyFont="1" applyFill="1" applyBorder="1" applyAlignment="1">
      <alignment horizontal="center" vertical="center" wrapText="1" readingOrder="1"/>
    </xf>
    <xf numFmtId="0" fontId="6" fillId="0" borderId="60" xfId="11" applyFont="1" applyFill="1" applyBorder="1" applyAlignment="1">
      <alignment horizontal="center" vertical="center" wrapText="1" readingOrder="1"/>
    </xf>
    <xf numFmtId="0" fontId="6" fillId="0" borderId="18" xfId="0" applyFont="1" applyFill="1" applyBorder="1" applyAlignment="1">
      <alignment horizontal="center" vertical="center" wrapText="1" shrinkToFit="1" readingOrder="2"/>
    </xf>
    <xf numFmtId="0" fontId="6" fillId="6" borderId="14" xfId="0" applyFont="1" applyFill="1" applyBorder="1" applyAlignment="1">
      <alignment horizontal="left" vertical="center" wrapText="1"/>
    </xf>
    <xf numFmtId="0" fontId="6" fillId="6" borderId="50" xfId="0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horizontal="center" vertical="center"/>
    </xf>
    <xf numFmtId="0" fontId="8" fillId="0" borderId="0" xfId="11" applyFont="1" applyBorder="1" applyAlignment="1">
      <alignment horizontal="center" vertical="center" wrapText="1" readingOrder="2"/>
    </xf>
    <xf numFmtId="0" fontId="8" fillId="0" borderId="0" xfId="11" applyFont="1" applyBorder="1" applyAlignment="1">
      <alignment horizontal="center" vertical="center" readingOrder="2"/>
    </xf>
    <xf numFmtId="0" fontId="6" fillId="0" borderId="28" xfId="11" applyFont="1" applyFill="1" applyBorder="1" applyAlignment="1">
      <alignment horizontal="center" vertical="center"/>
    </xf>
    <xf numFmtId="0" fontId="6" fillId="0" borderId="23" xfId="11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 shrinkToFit="1" readingOrder="2"/>
    </xf>
    <xf numFmtId="0" fontId="6" fillId="0" borderId="53" xfId="0" applyFont="1" applyFill="1" applyBorder="1" applyAlignment="1">
      <alignment horizontal="center" vertical="center" shrinkToFit="1" readingOrder="2"/>
    </xf>
    <xf numFmtId="0" fontId="6" fillId="0" borderId="62" xfId="0" applyFont="1" applyFill="1" applyBorder="1" applyAlignment="1">
      <alignment horizontal="center" vertical="center" shrinkToFit="1" readingOrder="2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 shrinkToFit="1" readingOrder="2"/>
    </xf>
    <xf numFmtId="0" fontId="6" fillId="0" borderId="59" xfId="0" applyFont="1" applyBorder="1" applyAlignment="1">
      <alignment horizontal="center" vertical="center" readingOrder="2"/>
    </xf>
    <xf numFmtId="0" fontId="6" fillId="0" borderId="60" xfId="0" applyFont="1" applyBorder="1" applyAlignment="1">
      <alignment horizontal="center" vertical="center" readingOrder="2"/>
    </xf>
    <xf numFmtId="0" fontId="6" fillId="0" borderId="49" xfId="11" applyFont="1" applyFill="1" applyBorder="1" applyAlignment="1">
      <alignment horizontal="center" vertical="center" wrapText="1" readingOrder="1"/>
    </xf>
    <xf numFmtId="0" fontId="8" fillId="0" borderId="28" xfId="11" applyFont="1" applyFill="1" applyBorder="1" applyAlignment="1">
      <alignment horizontal="center" vertical="center" wrapText="1" readingOrder="1"/>
    </xf>
    <xf numFmtId="0" fontId="8" fillId="0" borderId="0" xfId="11" applyFont="1" applyFill="1" applyBorder="1" applyAlignment="1">
      <alignment horizontal="center" vertical="center" wrapText="1" readingOrder="1"/>
    </xf>
    <xf numFmtId="0" fontId="8" fillId="0" borderId="49" xfId="1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 shrinkToFit="1" readingOrder="2"/>
    </xf>
    <xf numFmtId="0" fontId="6" fillId="0" borderId="59" xfId="0" applyFont="1" applyBorder="1" applyAlignment="1">
      <alignment horizontal="center" vertical="center" shrinkToFit="1" readingOrder="2"/>
    </xf>
    <xf numFmtId="0" fontId="6" fillId="0" borderId="60" xfId="0" applyFont="1" applyBorder="1" applyAlignment="1">
      <alignment horizontal="center" vertical="center" shrinkToFit="1" readingOrder="2"/>
    </xf>
    <xf numFmtId="0" fontId="6" fillId="0" borderId="75" xfId="0" applyFont="1" applyFill="1" applyBorder="1" applyAlignment="1">
      <alignment horizontal="center" vertical="center" shrinkToFit="1" readingOrder="2"/>
    </xf>
    <xf numFmtId="0" fontId="21" fillId="0" borderId="0" xfId="2" applyFont="1" applyAlignment="1">
      <alignment horizontal="center" readingOrder="2"/>
    </xf>
    <xf numFmtId="0" fontId="6" fillId="0" borderId="28" xfId="0" applyFont="1" applyFill="1" applyBorder="1" applyAlignment="1">
      <alignment horizontal="center" vertical="center" readingOrder="2"/>
    </xf>
    <xf numFmtId="0" fontId="6" fillId="0" borderId="49" xfId="0" applyFont="1" applyFill="1" applyBorder="1" applyAlignment="1">
      <alignment horizontal="center" vertical="center" readingOrder="2"/>
    </xf>
    <xf numFmtId="0" fontId="6" fillId="0" borderId="2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shrinkToFit="1" readingOrder="2"/>
    </xf>
    <xf numFmtId="0" fontId="6" fillId="0" borderId="32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readingOrder="2"/>
    </xf>
    <xf numFmtId="0" fontId="6" fillId="0" borderId="58" xfId="0" applyFont="1" applyBorder="1" applyAlignment="1">
      <alignment horizontal="center" vertical="center" wrapText="1" readingOrder="1"/>
    </xf>
    <xf numFmtId="0" fontId="6" fillId="0" borderId="59" xfId="0" applyFont="1" applyBorder="1" applyAlignment="1">
      <alignment horizontal="center" vertical="center" wrapText="1" readingOrder="1"/>
    </xf>
    <xf numFmtId="0" fontId="6" fillId="0" borderId="60" xfId="0" applyFont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82" xfId="0" applyFont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shrinkToFit="1" readingOrder="2"/>
    </xf>
    <xf numFmtId="0" fontId="6" fillId="0" borderId="69" xfId="0" applyFont="1" applyFill="1" applyBorder="1" applyAlignment="1">
      <alignment horizontal="center" vertical="center" readingOrder="2"/>
    </xf>
    <xf numFmtId="0" fontId="8" fillId="0" borderId="48" xfId="0" applyFont="1" applyBorder="1" applyAlignment="1">
      <alignment horizontal="right" vertical="center" readingOrder="2"/>
    </xf>
    <xf numFmtId="0" fontId="6" fillId="0" borderId="38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01" xfId="0" applyFont="1" applyFill="1" applyBorder="1" applyAlignment="1">
      <alignment horizontal="center" vertical="center" shrinkToFit="1" readingOrder="2"/>
    </xf>
    <xf numFmtId="0" fontId="6" fillId="0" borderId="29" xfId="0" applyFont="1" applyFill="1" applyBorder="1" applyAlignment="1">
      <alignment horizontal="center" vertical="center" shrinkToFit="1" readingOrder="2"/>
    </xf>
    <xf numFmtId="0" fontId="6" fillId="0" borderId="73" xfId="0" applyFont="1" applyFill="1" applyBorder="1" applyAlignment="1">
      <alignment horizontal="center" vertical="center" shrinkToFit="1" readingOrder="2"/>
    </xf>
    <xf numFmtId="0" fontId="8" fillId="0" borderId="0" xfId="0" applyFont="1" applyAlignment="1">
      <alignment horizontal="center" vertical="center" shrinkToFit="1"/>
    </xf>
    <xf numFmtId="0" fontId="21" fillId="0" borderId="0" xfId="2" applyFont="1" applyAlignment="1">
      <alignment horizontal="center" vertical="center" readingOrder="2"/>
    </xf>
    <xf numFmtId="0" fontId="6" fillId="0" borderId="58" xfId="0" applyFont="1" applyFill="1" applyBorder="1" applyAlignment="1">
      <alignment horizontal="center" vertical="center" wrapText="1" readingOrder="2"/>
    </xf>
    <xf numFmtId="0" fontId="6" fillId="0" borderId="60" xfId="0" applyFont="1" applyFill="1" applyBorder="1" applyAlignment="1">
      <alignment horizontal="center" vertical="center" wrapText="1" readingOrder="2"/>
    </xf>
    <xf numFmtId="0" fontId="6" fillId="0" borderId="54" xfId="0" applyFont="1" applyBorder="1" applyAlignment="1">
      <alignment horizontal="center" vertical="center" readingOrder="2"/>
    </xf>
    <xf numFmtId="0" fontId="6" fillId="0" borderId="63" xfId="0" applyFont="1" applyBorder="1" applyAlignment="1">
      <alignment horizontal="center" vertical="center" readingOrder="2"/>
    </xf>
    <xf numFmtId="0" fontId="6" fillId="0" borderId="59" xfId="0" applyFont="1" applyBorder="1" applyAlignment="1">
      <alignment horizontal="center" vertical="center" wrapText="1" readingOrder="2"/>
    </xf>
    <xf numFmtId="0" fontId="6" fillId="0" borderId="60" xfId="0" applyFont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readingOrder="2"/>
    </xf>
    <xf numFmtId="0" fontId="6" fillId="0" borderId="50" xfId="0" applyFont="1" applyBorder="1" applyAlignment="1">
      <alignment horizontal="center" vertical="center" wrapText="1" readingOrder="2"/>
    </xf>
    <xf numFmtId="0" fontId="6" fillId="0" borderId="51" xfId="0" applyFont="1" applyBorder="1" applyAlignment="1">
      <alignment horizontal="center" vertical="center" wrapText="1" readingOrder="2"/>
    </xf>
    <xf numFmtId="0" fontId="6" fillId="0" borderId="52" xfId="0" applyFont="1" applyBorder="1" applyAlignment="1">
      <alignment horizontal="center" vertical="center" wrapText="1" readingOrder="2"/>
    </xf>
    <xf numFmtId="0" fontId="23" fillId="0" borderId="50" xfId="0" applyFont="1" applyBorder="1" applyAlignment="1">
      <alignment horizontal="center" vertical="center" wrapText="1" readingOrder="2"/>
    </xf>
    <xf numFmtId="0" fontId="23" fillId="0" borderId="51" xfId="0" applyFont="1" applyBorder="1" applyAlignment="1">
      <alignment horizontal="center" vertical="center" wrapText="1" readingOrder="2"/>
    </xf>
    <xf numFmtId="0" fontId="23" fillId="0" borderId="52" xfId="0" applyFont="1" applyBorder="1" applyAlignment="1">
      <alignment horizontal="center" vertical="center" wrapText="1" readingOrder="2"/>
    </xf>
    <xf numFmtId="0" fontId="6" fillId="0" borderId="69" xfId="0" applyFont="1" applyBorder="1" applyAlignment="1">
      <alignment horizontal="center" vertical="center" wrapText="1" readingOrder="2"/>
    </xf>
    <xf numFmtId="0" fontId="6" fillId="0" borderId="70" xfId="0" applyFont="1" applyBorder="1" applyAlignment="1">
      <alignment horizontal="center" vertical="center" wrapText="1" readingOrder="2"/>
    </xf>
    <xf numFmtId="0" fontId="6" fillId="0" borderId="71" xfId="0" applyFont="1" applyBorder="1" applyAlignment="1">
      <alignment horizontal="center" vertical="center" wrapText="1" readingOrder="2"/>
    </xf>
    <xf numFmtId="0" fontId="6" fillId="0" borderId="33" xfId="11" applyFont="1" applyFill="1" applyBorder="1" applyAlignment="1">
      <alignment horizontal="center" vertical="center" wrapText="1" readingOrder="1"/>
    </xf>
    <xf numFmtId="0" fontId="6" fillId="0" borderId="53" xfId="0" applyFont="1" applyBorder="1" applyAlignment="1">
      <alignment horizontal="center" vertical="center" readingOrder="2"/>
    </xf>
    <xf numFmtId="0" fontId="6" fillId="2" borderId="58" xfId="0" applyFont="1" applyFill="1" applyBorder="1" applyAlignment="1">
      <alignment horizontal="center" vertical="center" wrapText="1" readingOrder="1"/>
    </xf>
    <xf numFmtId="0" fontId="6" fillId="2" borderId="59" xfId="0" applyFont="1" applyFill="1" applyBorder="1" applyAlignment="1">
      <alignment horizontal="center" vertical="center" wrapText="1" readingOrder="1"/>
    </xf>
    <xf numFmtId="0" fontId="6" fillId="2" borderId="60" xfId="0" applyFont="1" applyFill="1" applyBorder="1" applyAlignment="1">
      <alignment horizontal="center" vertical="center" wrapText="1" readingOrder="1"/>
    </xf>
    <xf numFmtId="0" fontId="6" fillId="0" borderId="69" xfId="0" applyFont="1" applyBorder="1" applyAlignment="1">
      <alignment horizontal="center" vertical="center" readingOrder="2"/>
    </xf>
    <xf numFmtId="0" fontId="6" fillId="0" borderId="70" xfId="0" applyFont="1" applyBorder="1" applyAlignment="1">
      <alignment horizontal="center" vertical="center" readingOrder="2"/>
    </xf>
    <xf numFmtId="0" fontId="6" fillId="0" borderId="71" xfId="0" applyFont="1" applyBorder="1" applyAlignment="1">
      <alignment horizontal="center" vertical="center" readingOrder="2"/>
    </xf>
    <xf numFmtId="0" fontId="6" fillId="0" borderId="58" xfId="0" applyFont="1" applyBorder="1" applyAlignment="1">
      <alignment horizontal="center" vertical="center" wrapText="1" readingOrder="2"/>
    </xf>
    <xf numFmtId="0" fontId="6" fillId="0" borderId="50" xfId="0" applyFont="1" applyBorder="1" applyAlignment="1">
      <alignment horizontal="center" vertical="center" readingOrder="2"/>
    </xf>
    <xf numFmtId="0" fontId="6" fillId="0" borderId="51" xfId="0" applyFont="1" applyBorder="1" applyAlignment="1">
      <alignment horizontal="center" vertical="center" readingOrder="2"/>
    </xf>
    <xf numFmtId="0" fontId="6" fillId="0" borderId="52" xfId="0" applyFont="1" applyBorder="1" applyAlignment="1">
      <alignment horizontal="center" vertical="center" readingOrder="2"/>
    </xf>
    <xf numFmtId="0" fontId="8" fillId="0" borderId="99" xfId="0" applyFont="1" applyFill="1" applyBorder="1" applyAlignment="1">
      <alignment horizontal="left" readingOrder="1"/>
    </xf>
    <xf numFmtId="0" fontId="8" fillId="0" borderId="28" xfId="0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33" xfId="0" applyFont="1" applyFill="1" applyBorder="1" applyAlignment="1">
      <alignment horizontal="center" vertical="center" shrinkToFit="1" readingOrder="2"/>
    </xf>
    <xf numFmtId="0" fontId="6" fillId="0" borderId="61" xfId="0" applyFont="1" applyBorder="1" applyAlignment="1">
      <alignment horizontal="center" vertical="center" wrapText="1" readingOrder="1"/>
    </xf>
    <xf numFmtId="0" fontId="6" fillId="0" borderId="51" xfId="0" applyFont="1" applyFill="1" applyBorder="1" applyAlignment="1">
      <alignment horizontal="center" vertical="center" wrapText="1" readingOrder="2"/>
    </xf>
    <xf numFmtId="0" fontId="6" fillId="0" borderId="69" xfId="0" applyFont="1" applyFill="1" applyBorder="1" applyAlignment="1">
      <alignment horizontal="center" vertical="center" wrapText="1" readingOrder="2"/>
    </xf>
    <xf numFmtId="0" fontId="6" fillId="0" borderId="70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shrinkToFit="1" readingOrder="2"/>
    </xf>
    <xf numFmtId="0" fontId="6" fillId="0" borderId="59" xfId="0" applyFont="1" applyFill="1" applyBorder="1" applyAlignment="1">
      <alignment horizontal="center" vertical="center" wrapText="1" readingOrder="2"/>
    </xf>
    <xf numFmtId="0" fontId="6" fillId="0" borderId="69" xfId="0" applyFont="1" applyFill="1" applyBorder="1" applyAlignment="1">
      <alignment horizontal="center" shrinkToFit="1" readingOrder="2"/>
    </xf>
    <xf numFmtId="0" fontId="6" fillId="0" borderId="70" xfId="0" applyFont="1" applyFill="1" applyBorder="1" applyAlignment="1">
      <alignment horizontal="center" shrinkToFit="1" readingOrder="2"/>
    </xf>
    <xf numFmtId="0" fontId="6" fillId="0" borderId="71" xfId="0" applyFont="1" applyFill="1" applyBorder="1" applyAlignment="1">
      <alignment horizontal="center" shrinkToFit="1" readingOrder="2"/>
    </xf>
    <xf numFmtId="0" fontId="23" fillId="0" borderId="64" xfId="0" applyFont="1" applyFill="1" applyBorder="1" applyAlignment="1">
      <alignment horizontal="center" vertical="center" wrapText="1" readingOrder="2"/>
    </xf>
    <xf numFmtId="0" fontId="23" fillId="0" borderId="62" xfId="0" applyFont="1" applyFill="1" applyBorder="1" applyAlignment="1">
      <alignment horizontal="center" vertical="center" wrapText="1" readingOrder="2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55" xfId="0" applyFont="1" applyFill="1" applyBorder="1" applyAlignment="1">
      <alignment horizontal="center" vertical="center" wrapText="1" readingOrder="2"/>
    </xf>
    <xf numFmtId="0" fontId="6" fillId="0" borderId="56" xfId="0" applyFont="1" applyFill="1" applyBorder="1" applyAlignment="1">
      <alignment horizontal="center" vertical="center" wrapText="1" readingOrder="2"/>
    </xf>
    <xf numFmtId="0" fontId="6" fillId="0" borderId="57" xfId="0" applyFont="1" applyFill="1" applyBorder="1" applyAlignment="1">
      <alignment horizontal="center" vertical="center" wrapText="1" readingOrder="2"/>
    </xf>
    <xf numFmtId="0" fontId="6" fillId="0" borderId="29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horizontal="center" shrinkToFit="1" readingOrder="2"/>
    </xf>
    <xf numFmtId="0" fontId="6" fillId="0" borderId="51" xfId="0" applyFont="1" applyFill="1" applyBorder="1" applyAlignment="1">
      <alignment horizontal="center" shrinkToFit="1" readingOrder="2"/>
    </xf>
    <xf numFmtId="0" fontId="6" fillId="0" borderId="52" xfId="0" applyFont="1" applyFill="1" applyBorder="1" applyAlignment="1">
      <alignment horizontal="center" shrinkToFit="1" readingOrder="2"/>
    </xf>
    <xf numFmtId="0" fontId="8" fillId="0" borderId="0" xfId="0" applyFont="1" applyAlignment="1">
      <alignment horizontal="center" vertical="center" shrinkToFit="1" readingOrder="2"/>
    </xf>
    <xf numFmtId="0" fontId="6" fillId="0" borderId="49" xfId="2" applyFont="1" applyFill="1" applyBorder="1" applyAlignment="1">
      <alignment horizontal="center" vertical="center" readingOrder="2"/>
    </xf>
    <xf numFmtId="0" fontId="8" fillId="0" borderId="22" xfId="0" applyFont="1" applyFill="1" applyBorder="1" applyAlignment="1">
      <alignment horizontal="right" shrinkToFit="1" readingOrder="2"/>
    </xf>
    <xf numFmtId="0" fontId="6" fillId="0" borderId="15" xfId="0" applyFont="1" applyFill="1" applyBorder="1" applyAlignment="1">
      <alignment horizontal="center" vertical="center" shrinkToFit="1" readingOrder="2"/>
    </xf>
    <xf numFmtId="0" fontId="6" fillId="0" borderId="19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center" wrapText="1" readingOrder="2"/>
    </xf>
    <xf numFmtId="0" fontId="23" fillId="0" borderId="85" xfId="0" applyFont="1" applyBorder="1" applyAlignment="1">
      <alignment horizontal="center" vertical="center" wrapText="1" shrinkToFit="1" readingOrder="2"/>
    </xf>
    <xf numFmtId="0" fontId="23" fillId="0" borderId="59" xfId="0" applyFont="1" applyBorder="1" applyAlignment="1">
      <alignment horizontal="center" vertical="center" wrapText="1" shrinkToFit="1" readingOrder="2"/>
    </xf>
    <xf numFmtId="0" fontId="23" fillId="0" borderId="60" xfId="0" applyFont="1" applyBorder="1" applyAlignment="1">
      <alignment horizontal="center" vertical="center" wrapText="1" shrinkToFit="1" readingOrder="2"/>
    </xf>
    <xf numFmtId="0" fontId="23" fillId="0" borderId="67" xfId="0" applyFont="1" applyBorder="1" applyAlignment="1">
      <alignment horizontal="center" vertical="center" wrapText="1" shrinkToFit="1" readingOrder="2"/>
    </xf>
    <xf numFmtId="0" fontId="23" fillId="0" borderId="54" xfId="0" applyFont="1" applyBorder="1" applyAlignment="1">
      <alignment horizontal="center" vertical="center" wrapText="1" shrinkToFit="1" readingOrder="2"/>
    </xf>
    <xf numFmtId="0" fontId="23" fillId="0" borderId="63" xfId="0" applyFont="1" applyBorder="1" applyAlignment="1">
      <alignment horizontal="center" vertical="center" wrapText="1" shrinkToFit="1" readingOrder="2"/>
    </xf>
    <xf numFmtId="0" fontId="23" fillId="0" borderId="14" xfId="0" applyFont="1" applyFill="1" applyBorder="1" applyAlignment="1">
      <alignment horizontal="center" vertical="center" wrapText="1" shrinkToFit="1" readingOrder="2"/>
    </xf>
    <xf numFmtId="0" fontId="23" fillId="0" borderId="72" xfId="0" applyFont="1" applyFill="1" applyBorder="1" applyAlignment="1">
      <alignment horizontal="center" vertical="center" wrapText="1" readingOrder="1"/>
    </xf>
    <xf numFmtId="0" fontId="23" fillId="0" borderId="54" xfId="0" applyFont="1" applyFill="1" applyBorder="1" applyAlignment="1">
      <alignment horizontal="center" vertical="center" wrapText="1" readingOrder="1"/>
    </xf>
    <xf numFmtId="0" fontId="23" fillId="0" borderId="63" xfId="0" applyFont="1" applyFill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6" fillId="0" borderId="84" xfId="0" applyFont="1" applyFill="1" applyBorder="1" applyAlignment="1">
      <alignment horizontal="center" vertical="center" readingOrder="2"/>
    </xf>
    <xf numFmtId="0" fontId="6" fillId="0" borderId="53" xfId="0" applyFont="1" applyFill="1" applyBorder="1" applyAlignment="1">
      <alignment horizontal="center" vertical="center" readingOrder="2"/>
    </xf>
    <xf numFmtId="0" fontId="6" fillId="0" borderId="62" xfId="0" applyFont="1" applyFill="1" applyBorder="1" applyAlignment="1">
      <alignment horizontal="center" vertical="center" readingOrder="2"/>
    </xf>
    <xf numFmtId="0" fontId="6" fillId="0" borderId="65" xfId="0" applyFont="1" applyFill="1" applyBorder="1" applyAlignment="1">
      <alignment horizontal="center" vertical="center" readingOrder="2"/>
    </xf>
    <xf numFmtId="0" fontId="23" fillId="0" borderId="58" xfId="0" applyFont="1" applyBorder="1" applyAlignment="1">
      <alignment horizontal="center" vertical="center" wrapText="1" shrinkToFit="1" readingOrder="2"/>
    </xf>
    <xf numFmtId="0" fontId="22" fillId="0" borderId="85" xfId="0" applyFont="1" applyBorder="1" applyAlignment="1">
      <alignment horizontal="center" vertical="center" wrapText="1" shrinkToFit="1" readingOrder="1"/>
    </xf>
    <xf numFmtId="0" fontId="22" fillId="0" borderId="60" xfId="0" applyFont="1" applyBorder="1" applyAlignment="1">
      <alignment horizontal="center" vertical="center" wrapText="1" shrinkToFit="1" readingOrder="1"/>
    </xf>
    <xf numFmtId="0" fontId="6" fillId="0" borderId="58" xfId="0" applyFont="1" applyBorder="1" applyAlignment="1">
      <alignment horizontal="center" vertical="center" wrapText="1" shrinkToFit="1" readingOrder="1"/>
    </xf>
    <xf numFmtId="0" fontId="6" fillId="0" borderId="59" xfId="0" applyFont="1" applyBorder="1" applyAlignment="1">
      <alignment horizontal="center" vertical="center" wrapText="1" shrinkToFit="1" readingOrder="1"/>
    </xf>
    <xf numFmtId="0" fontId="6" fillId="0" borderId="60" xfId="0" applyFont="1" applyBorder="1" applyAlignment="1">
      <alignment horizontal="center" vertical="center" wrapText="1" shrinkToFit="1" readingOrder="1"/>
    </xf>
    <xf numFmtId="0" fontId="6" fillId="0" borderId="13" xfId="0" applyFont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shrinkToFit="1" readingOrder="1"/>
    </xf>
    <xf numFmtId="0" fontId="23" fillId="0" borderId="14" xfId="0" applyFont="1" applyFill="1" applyBorder="1" applyAlignment="1">
      <alignment horizontal="center" vertical="center" wrapText="1" shrinkToFit="1" readingOrder="1"/>
    </xf>
    <xf numFmtId="0" fontId="6" fillId="0" borderId="15" xfId="0" applyFont="1" applyFill="1" applyBorder="1" applyAlignment="1">
      <alignment horizontal="center" vertical="center" wrapText="1" shrinkToFit="1" readingOrder="1"/>
    </xf>
    <xf numFmtId="0" fontId="6" fillId="0" borderId="16" xfId="0" applyFont="1" applyFill="1" applyBorder="1" applyAlignment="1">
      <alignment horizontal="center" vertical="center" wrapText="1" shrinkToFit="1" readingOrder="1"/>
    </xf>
    <xf numFmtId="0" fontId="6" fillId="0" borderId="18" xfId="0" applyFont="1" applyFill="1" applyBorder="1" applyAlignment="1">
      <alignment horizontal="center" vertical="center" wrapText="1" shrinkToFit="1" readingOrder="1"/>
    </xf>
    <xf numFmtId="0" fontId="23" fillId="0" borderId="32" xfId="0" applyFont="1" applyFill="1" applyBorder="1" applyAlignment="1">
      <alignment horizontal="center" vertical="center" wrapText="1" shrinkToFit="1" readingOrder="2"/>
    </xf>
    <xf numFmtId="0" fontId="8" fillId="0" borderId="0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readingOrder="2"/>
    </xf>
    <xf numFmtId="0" fontId="6" fillId="0" borderId="58" xfId="356" applyFont="1" applyFill="1" applyBorder="1" applyAlignment="1">
      <alignment horizontal="center" vertical="center" wrapText="1" readingOrder="1"/>
    </xf>
    <xf numFmtId="0" fontId="6" fillId="0" borderId="59" xfId="356" applyFont="1" applyFill="1" applyBorder="1" applyAlignment="1">
      <alignment horizontal="center" vertical="center" wrapText="1" readingOrder="1"/>
    </xf>
    <xf numFmtId="0" fontId="6" fillId="0" borderId="60" xfId="356" applyFont="1" applyFill="1" applyBorder="1" applyAlignment="1">
      <alignment horizontal="center" vertical="center" wrapText="1" readingOrder="1"/>
    </xf>
    <xf numFmtId="0" fontId="6" fillId="0" borderId="59" xfId="0" applyFont="1" applyFill="1" applyBorder="1" applyAlignment="1">
      <alignment horizontal="center" vertical="center" readingOrder="2"/>
    </xf>
    <xf numFmtId="0" fontId="6" fillId="0" borderId="58" xfId="0" applyFont="1" applyFill="1" applyBorder="1" applyAlignment="1">
      <alignment horizontal="center" vertical="center" shrinkToFit="1" readingOrder="2"/>
    </xf>
    <xf numFmtId="0" fontId="6" fillId="0" borderId="60" xfId="0" applyFont="1" applyFill="1" applyBorder="1" applyAlignment="1">
      <alignment horizontal="center" vertical="center" shrinkToFit="1" readingOrder="2"/>
    </xf>
    <xf numFmtId="0" fontId="6" fillId="0" borderId="67" xfId="0" applyFont="1" applyFill="1" applyBorder="1" applyAlignment="1">
      <alignment horizontal="center" vertical="center" readingOrder="2"/>
    </xf>
    <xf numFmtId="0" fontId="6" fillId="0" borderId="6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 shrinkToFit="1" readingOrder="2"/>
    </xf>
    <xf numFmtId="0" fontId="6" fillId="0" borderId="54" xfId="0" applyFont="1" applyFill="1" applyBorder="1" applyAlignment="1">
      <alignment horizontal="center" vertical="center" wrapText="1" readingOrder="1"/>
    </xf>
    <xf numFmtId="0" fontId="6" fillId="0" borderId="67" xfId="0" applyFont="1" applyFill="1" applyBorder="1" applyAlignment="1">
      <alignment horizontal="center" vertical="center" shrinkToFit="1" readingOrder="2"/>
    </xf>
    <xf numFmtId="0" fontId="6" fillId="0" borderId="54" xfId="0" applyFont="1" applyFill="1" applyBorder="1" applyAlignment="1">
      <alignment horizontal="center" vertical="center" shrinkToFit="1" readingOrder="2"/>
    </xf>
    <xf numFmtId="0" fontId="6" fillId="0" borderId="67" xfId="0" applyFont="1" applyFill="1" applyBorder="1" applyAlignment="1">
      <alignment horizontal="center" vertical="center" wrapText="1" readingOrder="1"/>
    </xf>
    <xf numFmtId="0" fontId="6" fillId="0" borderId="63" xfId="0" applyFont="1" applyFill="1" applyBorder="1" applyAlignment="1">
      <alignment horizontal="center" vertical="center" wrapText="1" readingOrder="1"/>
    </xf>
    <xf numFmtId="0" fontId="6" fillId="0" borderId="58" xfId="0" applyFont="1" applyFill="1" applyBorder="1" applyAlignment="1">
      <alignment horizontal="center" vertical="center" wrapText="1" readingOrder="1"/>
    </xf>
    <xf numFmtId="0" fontId="6" fillId="0" borderId="59" xfId="0" applyFont="1" applyFill="1" applyBorder="1" applyAlignment="1">
      <alignment horizontal="center" vertical="center" wrapText="1" readingOrder="1"/>
    </xf>
    <xf numFmtId="0" fontId="6" fillId="0" borderId="60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51" fillId="0" borderId="0" xfId="0" applyFont="1" applyAlignment="1">
      <alignment horizontal="center"/>
    </xf>
    <xf numFmtId="0" fontId="8" fillId="0" borderId="0" xfId="8" applyFont="1" applyBorder="1" applyAlignment="1">
      <alignment horizontal="center" vertical="center" wrapText="1" shrinkToFit="1" readingOrder="2"/>
    </xf>
    <xf numFmtId="0" fontId="6" fillId="0" borderId="28" xfId="0" applyFont="1" applyFill="1" applyBorder="1" applyAlignment="1">
      <alignment horizontal="center" vertical="center" shrinkToFit="1" readingOrder="2"/>
    </xf>
    <xf numFmtId="0" fontId="6" fillId="0" borderId="38" xfId="0" applyFont="1" applyFill="1" applyBorder="1" applyAlignment="1">
      <alignment horizontal="center" vertical="center" shrinkToFit="1" readingOrder="2"/>
    </xf>
    <xf numFmtId="0" fontId="6" fillId="0" borderId="31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 vertical="center" wrapText="1"/>
    </xf>
    <xf numFmtId="0" fontId="6" fillId="0" borderId="18" xfId="8" applyFont="1" applyFill="1" applyBorder="1" applyAlignment="1">
      <alignment horizontal="center" vertical="center" wrapText="1"/>
    </xf>
    <xf numFmtId="0" fontId="6" fillId="6" borderId="29" xfId="388" applyFont="1" applyFill="1" applyBorder="1" applyAlignment="1">
      <alignment horizontal="center" vertical="center" wrapText="1" readingOrder="1"/>
    </xf>
    <xf numFmtId="0" fontId="8" fillId="0" borderId="0" xfId="8" applyFont="1" applyFill="1" applyBorder="1" applyAlignment="1">
      <alignment horizontal="center" vertical="center" wrapText="1" readingOrder="2"/>
    </xf>
    <xf numFmtId="0" fontId="6" fillId="0" borderId="29" xfId="0" applyFont="1" applyFill="1" applyBorder="1" applyAlignment="1">
      <alignment horizontal="center" vertical="center" wrapText="1" shrinkToFit="1" readingOrder="2"/>
    </xf>
    <xf numFmtId="0" fontId="6" fillId="0" borderId="98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16" xfId="388" applyFont="1" applyFill="1" applyBorder="1" applyAlignment="1">
      <alignment horizontal="center" vertical="center" wrapText="1" readingOrder="1"/>
    </xf>
    <xf numFmtId="0" fontId="6" fillId="0" borderId="0" xfId="388" applyFont="1" applyFill="1" applyBorder="1" applyAlignment="1">
      <alignment horizontal="center" vertical="center" wrapText="1" readingOrder="1"/>
    </xf>
    <xf numFmtId="0" fontId="6" fillId="0" borderId="16" xfId="8" applyFont="1" applyFill="1" applyBorder="1" applyAlignment="1">
      <alignment horizontal="center" vertical="center" wrapText="1"/>
    </xf>
    <xf numFmtId="0" fontId="6" fillId="0" borderId="99" xfId="8" applyFont="1" applyFill="1" applyBorder="1" applyAlignment="1">
      <alignment horizontal="center" vertical="center" wrapText="1"/>
    </xf>
    <xf numFmtId="0" fontId="6" fillId="0" borderId="16" xfId="388" applyFont="1" applyBorder="1" applyAlignment="1">
      <alignment horizontal="center" vertical="center" wrapText="1" readingOrder="1"/>
    </xf>
    <xf numFmtId="0" fontId="6" fillId="0" borderId="18" xfId="388" applyFont="1" applyBorder="1" applyAlignment="1">
      <alignment horizontal="center" vertical="center" wrapText="1" readingOrder="1"/>
    </xf>
    <xf numFmtId="0" fontId="6" fillId="0" borderId="58" xfId="388" applyFont="1" applyBorder="1" applyAlignment="1">
      <alignment horizontal="center" vertical="center" wrapText="1" readingOrder="1"/>
    </xf>
    <xf numFmtId="0" fontId="6" fillId="0" borderId="60" xfId="388" applyFont="1" applyBorder="1" applyAlignment="1">
      <alignment horizontal="center" vertical="center" wrapText="1" readingOrder="1"/>
    </xf>
    <xf numFmtId="0" fontId="22" fillId="0" borderId="28" xfId="11" applyFont="1" applyFill="1" applyBorder="1" applyAlignment="1">
      <alignment horizontal="center" vertical="center" wrapText="1" readingOrder="1"/>
    </xf>
    <xf numFmtId="0" fontId="22" fillId="0" borderId="0" xfId="11" applyFont="1" applyFill="1" applyBorder="1" applyAlignment="1">
      <alignment horizontal="center" vertical="center" wrapText="1" readingOrder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101" xfId="0" applyFont="1" applyFill="1" applyBorder="1" applyAlignment="1">
      <alignment horizontal="center" vertical="center" wrapText="1"/>
    </xf>
    <xf numFmtId="0" fontId="6" fillId="0" borderId="18" xfId="388" applyFont="1" applyFill="1" applyBorder="1" applyAlignment="1">
      <alignment horizontal="center" vertical="center" wrapText="1" readingOrder="1"/>
    </xf>
    <xf numFmtId="0" fontId="6" fillId="0" borderId="66" xfId="8" applyFont="1" applyFill="1" applyBorder="1" applyAlignment="1">
      <alignment horizontal="center" vertical="center" wrapText="1"/>
    </xf>
    <xf numFmtId="0" fontId="6" fillId="0" borderId="54" xfId="8" applyFont="1" applyFill="1" applyBorder="1" applyAlignment="1">
      <alignment horizontal="center" vertical="center" wrapText="1"/>
    </xf>
    <xf numFmtId="0" fontId="6" fillId="0" borderId="63" xfId="8" applyFont="1" applyFill="1" applyBorder="1" applyAlignment="1">
      <alignment horizontal="center" vertical="center" wrapText="1"/>
    </xf>
    <xf numFmtId="0" fontId="51" fillId="0" borderId="0" xfId="0" applyFont="1" applyAlignment="1"/>
    <xf numFmtId="0" fontId="15" fillId="0" borderId="0" xfId="0" applyFont="1" applyBorder="1" applyAlignment="1">
      <alignment horizontal="center" vertical="center" readingOrder="2"/>
    </xf>
    <xf numFmtId="0" fontId="15" fillId="0" borderId="0" xfId="0" applyFont="1" applyFill="1" applyBorder="1" applyAlignment="1">
      <alignment horizontal="center" vertical="center" wrapText="1" readingOrder="2"/>
    </xf>
    <xf numFmtId="0" fontId="6" fillId="0" borderId="86" xfId="0" applyFont="1" applyFill="1" applyBorder="1" applyAlignment="1">
      <alignment horizontal="center" vertical="center" wrapText="1" readingOrder="2"/>
    </xf>
    <xf numFmtId="0" fontId="6" fillId="6" borderId="86" xfId="388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readingOrder="2"/>
    </xf>
    <xf numFmtId="0" fontId="6" fillId="0" borderId="85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readingOrder="2"/>
    </xf>
    <xf numFmtId="0" fontId="6" fillId="0" borderId="63" xfId="0" applyFont="1" applyFill="1" applyBorder="1" applyAlignment="1">
      <alignment horizontal="center" vertical="center" readingOrder="2"/>
    </xf>
    <xf numFmtId="0" fontId="16" fillId="0" borderId="58" xfId="0" applyFont="1" applyFill="1" applyBorder="1" applyAlignment="1">
      <alignment horizontal="center" vertical="center"/>
    </xf>
    <xf numFmtId="0" fontId="8" fillId="0" borderId="92" xfId="0" applyFont="1" applyBorder="1" applyAlignment="1">
      <alignment horizontal="left" wrapText="1" shrinkToFit="1" readingOrder="1"/>
    </xf>
    <xf numFmtId="0" fontId="16" fillId="0" borderId="16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left" vertical="center" wrapText="1" shrinkToFit="1" readingOrder="1"/>
    </xf>
    <xf numFmtId="0" fontId="16" fillId="0" borderId="32" xfId="0" applyFont="1" applyFill="1" applyBorder="1" applyAlignment="1">
      <alignment horizontal="center" vertical="center"/>
    </xf>
    <xf numFmtId="0" fontId="8" fillId="0" borderId="38" xfId="11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3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66" xfId="0" applyFont="1" applyFill="1" applyBorder="1" applyAlignment="1">
      <alignment horizontal="center" vertical="center" readingOrder="2"/>
    </xf>
    <xf numFmtId="0" fontId="16" fillId="0" borderId="5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readingOrder="2"/>
    </xf>
    <xf numFmtId="0" fontId="6" fillId="0" borderId="59" xfId="0" applyFont="1" applyFill="1" applyBorder="1" applyAlignment="1">
      <alignment horizontal="center" vertical="center" shrinkToFit="1" readingOrder="2"/>
    </xf>
    <xf numFmtId="0" fontId="48" fillId="0" borderId="0" xfId="2" applyFont="1" applyFill="1" applyBorder="1" applyAlignment="1">
      <alignment horizontal="center" vertical="center" readingOrder="2"/>
    </xf>
    <xf numFmtId="0" fontId="6" fillId="0" borderId="86" xfId="0" applyFont="1" applyFill="1" applyBorder="1" applyAlignment="1">
      <alignment horizontal="center" vertical="center" shrinkToFit="1" readingOrder="2"/>
    </xf>
    <xf numFmtId="0" fontId="8" fillId="0" borderId="38" xfId="0" applyFont="1" applyFill="1" applyBorder="1" applyAlignment="1">
      <alignment horizontal="center" vertical="center" shrinkToFit="1" readingOrder="2"/>
    </xf>
    <xf numFmtId="0" fontId="6" fillId="0" borderId="61" xfId="0" applyFont="1" applyFill="1" applyBorder="1" applyAlignment="1">
      <alignment horizontal="center" vertical="center" wrapText="1" readingOrder="2"/>
    </xf>
    <xf numFmtId="0" fontId="6" fillId="0" borderId="75" xfId="0" applyFont="1" applyFill="1" applyBorder="1" applyAlignment="1">
      <alignment horizontal="center" vertical="center" readingOrder="2"/>
    </xf>
    <xf numFmtId="0" fontId="23" fillId="0" borderId="14" xfId="0" applyFont="1" applyBorder="1" applyAlignment="1">
      <alignment horizontal="center" vertical="center" wrapText="1" readingOrder="2"/>
    </xf>
    <xf numFmtId="0" fontId="6" fillId="0" borderId="86" xfId="0" applyFont="1" applyFill="1" applyBorder="1" applyAlignment="1">
      <alignment horizontal="center" vertical="center" readingOrder="2"/>
    </xf>
    <xf numFmtId="0" fontId="8" fillId="0" borderId="92" xfId="0" applyFont="1" applyBorder="1" applyAlignment="1">
      <alignment horizontal="right" vertical="center" readingOrder="2"/>
    </xf>
    <xf numFmtId="0" fontId="6" fillId="0" borderId="61" xfId="0" applyFont="1" applyFill="1" applyBorder="1" applyAlignment="1">
      <alignment horizontal="center" vertical="center" shrinkToFit="1" readingOrder="2"/>
    </xf>
    <xf numFmtId="0" fontId="48" fillId="0" borderId="28" xfId="2" applyFont="1" applyFill="1" applyBorder="1" applyAlignment="1">
      <alignment horizontal="center" vertical="center" readingOrder="2"/>
    </xf>
    <xf numFmtId="0" fontId="6" fillId="0" borderId="72" xfId="0" applyFont="1" applyFill="1" applyBorder="1" applyAlignment="1">
      <alignment horizontal="center" vertical="center" readingOrder="2"/>
    </xf>
    <xf numFmtId="0" fontId="6" fillId="0" borderId="72" xfId="0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distributed" shrinkToFit="1" readingOrder="2"/>
    </xf>
    <xf numFmtId="0" fontId="6" fillId="0" borderId="58" xfId="0" applyFont="1" applyFill="1" applyBorder="1" applyAlignment="1">
      <alignment horizontal="center" vertical="distributed" shrinkToFit="1" readingOrder="2"/>
    </xf>
    <xf numFmtId="0" fontId="6" fillId="0" borderId="60" xfId="0" applyFont="1" applyFill="1" applyBorder="1" applyAlignment="1">
      <alignment horizontal="center" vertical="distributed" shrinkToFit="1" readingOrder="2"/>
    </xf>
    <xf numFmtId="0" fontId="6" fillId="0" borderId="58" xfId="0" applyFont="1" applyFill="1" applyBorder="1" applyAlignment="1">
      <alignment horizontal="center" vertical="center" wrapText="1" shrinkToFit="1" readingOrder="2"/>
    </xf>
    <xf numFmtId="0" fontId="6" fillId="0" borderId="59" xfId="0" applyFont="1" applyFill="1" applyBorder="1" applyAlignment="1">
      <alignment horizontal="center" vertical="center" wrapText="1" shrinkToFit="1" readingOrder="2"/>
    </xf>
    <xf numFmtId="0" fontId="6" fillId="0" borderId="105" xfId="0" applyFont="1" applyFill="1" applyBorder="1" applyAlignment="1">
      <alignment horizontal="center" vertical="center" wrapText="1" shrinkToFit="1" readingOrder="2"/>
    </xf>
    <xf numFmtId="0" fontId="6" fillId="0" borderId="29" xfId="0" applyFont="1" applyFill="1" applyBorder="1" applyAlignment="1">
      <alignment horizontal="center" vertical="distributed" shrinkToFit="1" readingOrder="2"/>
    </xf>
    <xf numFmtId="0" fontId="6" fillId="0" borderId="60" xfId="0" applyFont="1" applyFill="1" applyBorder="1" applyAlignment="1">
      <alignment horizontal="center" vertical="center" wrapText="1" shrinkToFit="1" readingOrder="2"/>
    </xf>
    <xf numFmtId="0" fontId="8" fillId="0" borderId="48" xfId="0" applyFont="1" applyFill="1" applyBorder="1" applyAlignment="1">
      <alignment horizontal="right" vertical="center" shrinkToFit="1" readingOrder="2"/>
    </xf>
    <xf numFmtId="0" fontId="6" fillId="0" borderId="67" xfId="0" applyFont="1" applyFill="1" applyBorder="1" applyAlignment="1">
      <alignment horizontal="center" vertical="distributed" shrinkToFit="1" readingOrder="2"/>
    </xf>
    <xf numFmtId="0" fontId="6" fillId="0" borderId="63" xfId="0" applyFont="1" applyFill="1" applyBorder="1" applyAlignment="1">
      <alignment horizontal="center" vertical="distributed" shrinkToFit="1" readingOrder="2"/>
    </xf>
    <xf numFmtId="0" fontId="6" fillId="0" borderId="51" xfId="0" applyFont="1" applyFill="1" applyBorder="1" applyAlignment="1">
      <alignment horizontal="center" vertical="distributed" shrinkToFit="1" readingOrder="2"/>
    </xf>
    <xf numFmtId="0" fontId="6" fillId="0" borderId="64" xfId="0" applyFont="1" applyFill="1" applyBorder="1" applyAlignment="1">
      <alignment horizontal="center" vertical="distributed" shrinkToFit="1" readingOrder="2"/>
    </xf>
    <xf numFmtId="0" fontId="6" fillId="0" borderId="53" xfId="0" applyFont="1" applyFill="1" applyBorder="1" applyAlignment="1">
      <alignment horizontal="center" vertical="distributed" shrinkToFit="1" readingOrder="2"/>
    </xf>
    <xf numFmtId="0" fontId="6" fillId="0" borderId="104" xfId="0" applyFont="1" applyFill="1" applyBorder="1" applyAlignment="1">
      <alignment horizontal="center" vertical="distributed" shrinkToFit="1" readingOrder="2"/>
    </xf>
    <xf numFmtId="0" fontId="6" fillId="0" borderId="62" xfId="0" applyFont="1" applyFill="1" applyBorder="1" applyAlignment="1">
      <alignment horizontal="center" vertical="distributed" shrinkToFit="1" readingOrder="2"/>
    </xf>
    <xf numFmtId="0" fontId="8" fillId="0" borderId="21" xfId="0" applyFont="1" applyFill="1" applyBorder="1" applyAlignment="1">
      <alignment horizontal="center" vertical="center" readingOrder="2"/>
    </xf>
    <xf numFmtId="0" fontId="8" fillId="0" borderId="92" xfId="0" applyFont="1" applyFill="1" applyBorder="1" applyAlignment="1">
      <alignment horizontal="right" shrinkToFit="1" readingOrder="2"/>
    </xf>
    <xf numFmtId="0" fontId="23" fillId="0" borderId="14" xfId="0" applyFont="1" applyFill="1" applyBorder="1" applyAlignment="1">
      <alignment horizontal="center" vertical="distributed" shrinkToFit="1" readingOrder="2"/>
    </xf>
    <xf numFmtId="0" fontId="6" fillId="0" borderId="31" xfId="0" applyFont="1" applyFill="1" applyBorder="1" applyAlignment="1">
      <alignment horizontal="center" vertical="center" readingOrder="1"/>
    </xf>
    <xf numFmtId="0" fontId="6" fillId="0" borderId="0" xfId="0" applyFont="1" applyFill="1" applyBorder="1" applyAlignment="1">
      <alignment horizontal="center" vertical="center" readingOrder="1"/>
    </xf>
    <xf numFmtId="0" fontId="6" fillId="0" borderId="18" xfId="0" applyFont="1" applyFill="1" applyBorder="1" applyAlignment="1">
      <alignment horizontal="center" vertical="center" readingOrder="1"/>
    </xf>
    <xf numFmtId="0" fontId="6" fillId="0" borderId="84" xfId="0" applyFont="1" applyFill="1" applyBorder="1" applyAlignment="1">
      <alignment horizontal="center" vertical="distributed" shrinkToFit="1" readingOrder="2"/>
    </xf>
    <xf numFmtId="0" fontId="6" fillId="0" borderId="16" xfId="0" applyFont="1" applyFill="1" applyBorder="1" applyAlignment="1">
      <alignment horizontal="center" vertical="distributed" shrinkToFit="1" readingOrder="2"/>
    </xf>
    <xf numFmtId="0" fontId="6" fillId="0" borderId="0" xfId="0" applyFont="1" applyFill="1" applyBorder="1" applyAlignment="1">
      <alignment horizontal="center" vertical="distributed" shrinkToFit="1" readingOrder="2"/>
    </xf>
    <xf numFmtId="0" fontId="6" fillId="0" borderId="18" xfId="0" applyFont="1" applyFill="1" applyBorder="1" applyAlignment="1">
      <alignment horizontal="center" vertical="distributed" shrinkToFit="1" readingOrder="2"/>
    </xf>
    <xf numFmtId="0" fontId="6" fillId="0" borderId="65" xfId="0" applyFont="1" applyFill="1" applyBorder="1" applyAlignment="1">
      <alignment horizontal="center" vertical="distributed" shrinkToFit="1" readingOrder="2"/>
    </xf>
    <xf numFmtId="0" fontId="6" fillId="0" borderId="50" xfId="0" applyFont="1" applyFill="1" applyBorder="1" applyAlignment="1">
      <alignment horizontal="center" vertical="distributed" shrinkToFit="1" readingOrder="2"/>
    </xf>
    <xf numFmtId="0" fontId="6" fillId="0" borderId="102" xfId="0" applyFont="1" applyFill="1" applyBorder="1" applyAlignment="1">
      <alignment horizontal="center" vertical="distributed" shrinkToFit="1" readingOrder="2"/>
    </xf>
    <xf numFmtId="0" fontId="6" fillId="0" borderId="52" xfId="0" applyFont="1" applyFill="1" applyBorder="1" applyAlignment="1">
      <alignment horizontal="center" vertical="distributed" shrinkToFit="1" readingOrder="2"/>
    </xf>
    <xf numFmtId="0" fontId="23" fillId="0" borderId="16" xfId="0" applyFont="1" applyFill="1" applyBorder="1" applyAlignment="1">
      <alignment horizontal="center" vertical="distributed" shrinkToFit="1" readingOrder="2"/>
    </xf>
    <xf numFmtId="0" fontId="23" fillId="0" borderId="0" xfId="0" applyFont="1" applyFill="1" applyBorder="1" applyAlignment="1">
      <alignment horizontal="center" vertical="distributed" shrinkToFit="1" readingOrder="2"/>
    </xf>
    <xf numFmtId="0" fontId="23" fillId="0" borderId="18" xfId="0" applyFont="1" applyFill="1" applyBorder="1" applyAlignment="1">
      <alignment horizontal="center" vertical="distributed" shrinkToFit="1" readingOrder="2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readingOrder="2"/>
    </xf>
    <xf numFmtId="0" fontId="6" fillId="0" borderId="29" xfId="0" applyFont="1" applyBorder="1" applyAlignment="1">
      <alignment horizontal="center"/>
    </xf>
    <xf numFmtId="0" fontId="6" fillId="0" borderId="54" xfId="0" applyFont="1" applyFill="1" applyBorder="1" applyAlignment="1">
      <alignment horizontal="center" vertical="distributed" shrinkToFit="1" readingOrder="2"/>
    </xf>
    <xf numFmtId="0" fontId="8" fillId="0" borderId="0" xfId="0" applyFont="1" applyAlignment="1">
      <alignment horizontal="center" vertical="center" shrinkToFit="1" readingOrder="1"/>
    </xf>
    <xf numFmtId="0" fontId="8" fillId="0" borderId="0" xfId="0" applyFont="1" applyBorder="1" applyAlignment="1">
      <alignment horizontal="right" vertical="center" shrinkToFit="1" readingOrder="1"/>
    </xf>
    <xf numFmtId="0" fontId="6" fillId="0" borderId="14" xfId="0" applyFont="1" applyFill="1" applyBorder="1" applyAlignment="1">
      <alignment horizontal="left" vertical="center" wrapText="1" readingOrder="2"/>
    </xf>
    <xf numFmtId="0" fontId="6" fillId="0" borderId="50" xfId="0" applyFont="1" applyFill="1" applyBorder="1" applyAlignment="1">
      <alignment horizontal="left" vertical="center" wrapText="1" readingOrder="2"/>
    </xf>
    <xf numFmtId="0" fontId="6" fillId="0" borderId="58" xfId="0" applyFont="1" applyBorder="1" applyAlignment="1">
      <alignment horizontal="center" vertical="center" readingOrder="1"/>
    </xf>
    <xf numFmtId="0" fontId="6" fillId="0" borderId="60" xfId="0" applyFont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left" vertical="center" wrapText="1" readingOrder="1"/>
    </xf>
    <xf numFmtId="0" fontId="6" fillId="0" borderId="14" xfId="0" applyFont="1" applyFill="1" applyBorder="1" applyAlignment="1">
      <alignment horizontal="center" shrinkToFit="1" readingOrder="2"/>
    </xf>
    <xf numFmtId="0" fontId="6" fillId="0" borderId="104" xfId="0" applyFont="1" applyFill="1" applyBorder="1" applyAlignment="1">
      <alignment horizontal="center" vertical="center" wrapText="1" readingOrder="2"/>
    </xf>
    <xf numFmtId="0" fontId="6" fillId="0" borderId="16" xfId="0" applyFont="1" applyFill="1" applyBorder="1" applyAlignment="1">
      <alignment horizontal="center" vertical="center" wrapText="1" readingOrder="1"/>
    </xf>
    <xf numFmtId="0" fontId="6" fillId="0" borderId="38" xfId="0" applyFont="1" applyFill="1" applyBorder="1" applyAlignment="1">
      <alignment horizontal="center" vertical="center" wrapText="1" readingOrder="1"/>
    </xf>
    <xf numFmtId="0" fontId="6" fillId="0" borderId="58" xfId="0" applyFont="1" applyFill="1" applyBorder="1" applyAlignment="1">
      <alignment horizontal="center" vertical="center" readingOrder="1"/>
    </xf>
    <xf numFmtId="0" fontId="6" fillId="0" borderId="59" xfId="0" applyFont="1" applyFill="1" applyBorder="1" applyAlignment="1">
      <alignment horizontal="center" vertical="center" readingOrder="1"/>
    </xf>
    <xf numFmtId="0" fontId="6" fillId="0" borderId="60" xfId="0" applyFont="1" applyFill="1" applyBorder="1" applyAlignment="1">
      <alignment horizontal="center" vertical="center" readingOrder="1"/>
    </xf>
    <xf numFmtId="0" fontId="6" fillId="0" borderId="67" xfId="0" applyFont="1" applyFill="1" applyBorder="1" applyAlignment="1">
      <alignment horizontal="center" vertical="center" readingOrder="1"/>
    </xf>
    <xf numFmtId="0" fontId="6" fillId="0" borderId="54" xfId="0" applyFont="1" applyFill="1" applyBorder="1" applyAlignment="1">
      <alignment horizontal="center" vertical="center" readingOrder="1"/>
    </xf>
    <xf numFmtId="0" fontId="6" fillId="0" borderId="63" xfId="0" applyFont="1" applyFill="1" applyBorder="1" applyAlignment="1">
      <alignment horizontal="center" vertical="center" readingOrder="1"/>
    </xf>
    <xf numFmtId="0" fontId="6" fillId="0" borderId="72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right" vertical="center" readingOrder="2"/>
    </xf>
    <xf numFmtId="0" fontId="6" fillId="0" borderId="32" xfId="0" applyFont="1" applyFill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center" vertical="center" readingOrder="1"/>
    </xf>
    <xf numFmtId="0" fontId="27" fillId="0" borderId="0" xfId="0" applyFont="1" applyFill="1" applyBorder="1" applyAlignment="1">
      <alignment horizontal="center" vertical="center" shrinkToFit="1" readingOrder="2"/>
    </xf>
    <xf numFmtId="0" fontId="6" fillId="0" borderId="61" xfId="0" applyFont="1" applyFill="1" applyBorder="1" applyAlignment="1">
      <alignment horizontal="center" vertical="center" readingOrder="1"/>
    </xf>
    <xf numFmtId="0" fontId="6" fillId="0" borderId="32" xfId="0" applyFont="1" applyFill="1" applyBorder="1" applyAlignment="1">
      <alignment horizontal="center" vertical="center" wrapText="1" readingOrder="1"/>
    </xf>
    <xf numFmtId="0" fontId="6" fillId="0" borderId="61" xfId="0" applyFont="1" applyFill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shrinkToFit="1" readingOrder="2"/>
    </xf>
    <xf numFmtId="0" fontId="6" fillId="0" borderId="85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shrinkToFit="1" readingOrder="2"/>
    </xf>
    <xf numFmtId="0" fontId="16" fillId="0" borderId="14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2"/>
    </xf>
    <xf numFmtId="0" fontId="6" fillId="0" borderId="64" xfId="0" applyFont="1" applyFill="1" applyBorder="1" applyAlignment="1">
      <alignment horizontal="center" vertical="center" wrapText="1" shrinkToFit="1" readingOrder="2"/>
    </xf>
    <xf numFmtId="0" fontId="6" fillId="0" borderId="62" xfId="0" applyFont="1" applyFill="1" applyBorder="1" applyAlignment="1">
      <alignment horizontal="center" vertical="center" wrapText="1" shrinkToFit="1" readingOrder="2"/>
    </xf>
    <xf numFmtId="0" fontId="6" fillId="0" borderId="16" xfId="0" applyFont="1" applyFill="1" applyBorder="1" applyAlignment="1">
      <alignment horizontal="center" vertical="center" wrapText="1" shrinkToFit="1" readingOrder="2"/>
    </xf>
    <xf numFmtId="0" fontId="6" fillId="0" borderId="0" xfId="0" applyFont="1" applyFill="1" applyBorder="1" applyAlignment="1">
      <alignment horizontal="center" vertical="center" wrapText="1" shrinkToFit="1" readingOrder="2"/>
    </xf>
    <xf numFmtId="0" fontId="6" fillId="0" borderId="53" xfId="0" applyFont="1" applyFill="1" applyBorder="1" applyAlignment="1">
      <alignment horizontal="center" vertical="center" wrapText="1" shrinkToFit="1" readingOrder="2"/>
    </xf>
    <xf numFmtId="0" fontId="6" fillId="0" borderId="69" xfId="0" applyFont="1" applyFill="1" applyBorder="1" applyAlignment="1">
      <alignment horizontal="center" vertical="center" shrinkToFit="1" readingOrder="2"/>
    </xf>
    <xf numFmtId="0" fontId="6" fillId="0" borderId="71" xfId="0" applyFont="1" applyFill="1" applyBorder="1" applyAlignment="1">
      <alignment horizontal="center" vertical="center" shrinkToFit="1" readingOrder="2"/>
    </xf>
    <xf numFmtId="0" fontId="47" fillId="0" borderId="64" xfId="0" applyFont="1" applyBorder="1" applyAlignment="1">
      <alignment horizontal="center" vertical="center" shrinkToFit="1" readingOrder="2"/>
    </xf>
    <xf numFmtId="0" fontId="47" fillId="0" borderId="53" xfId="0" applyFont="1" applyBorder="1" applyAlignment="1">
      <alignment horizontal="center" vertical="center" shrinkToFit="1" readingOrder="2"/>
    </xf>
    <xf numFmtId="0" fontId="47" fillId="0" borderId="62" xfId="0" applyFont="1" applyBorder="1" applyAlignment="1">
      <alignment horizontal="center" vertical="center" shrinkToFit="1" readingOrder="2"/>
    </xf>
    <xf numFmtId="0" fontId="16" fillId="0" borderId="58" xfId="0" applyFont="1" applyBorder="1" applyAlignment="1">
      <alignment horizontal="center" vertical="center" shrinkToFit="1" readingOrder="2"/>
    </xf>
    <xf numFmtId="0" fontId="16" fillId="0" borderId="59" xfId="0" applyFont="1" applyBorder="1" applyAlignment="1">
      <alignment horizontal="center" vertical="center" shrinkToFit="1" readingOrder="2"/>
    </xf>
    <xf numFmtId="0" fontId="16" fillId="0" borderId="60" xfId="0" applyFont="1" applyBorder="1" applyAlignment="1">
      <alignment horizontal="center" vertical="center" shrinkToFit="1" readingOrder="2"/>
    </xf>
    <xf numFmtId="0" fontId="6" fillId="0" borderId="68" xfId="0" applyFont="1" applyFill="1" applyBorder="1" applyAlignment="1">
      <alignment horizontal="center" vertical="center" shrinkToFit="1" readingOrder="2"/>
    </xf>
    <xf numFmtId="0" fontId="6" fillId="0" borderId="6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shrinkToFit="1"/>
    </xf>
    <xf numFmtId="0" fontId="47" fillId="2" borderId="64" xfId="0" applyFont="1" applyFill="1" applyBorder="1" applyAlignment="1">
      <alignment horizontal="center" vertical="center" shrinkToFit="1" readingOrder="2"/>
    </xf>
    <xf numFmtId="0" fontId="47" fillId="2" borderId="53" xfId="0" applyFont="1" applyFill="1" applyBorder="1" applyAlignment="1">
      <alignment horizontal="center" vertical="center" shrinkToFit="1" readingOrder="2"/>
    </xf>
    <xf numFmtId="0" fontId="47" fillId="2" borderId="62" xfId="0" applyFont="1" applyFill="1" applyBorder="1" applyAlignment="1">
      <alignment horizontal="center" vertical="center" shrinkToFit="1" readingOrder="2"/>
    </xf>
    <xf numFmtId="0" fontId="8" fillId="0" borderId="106" xfId="0" applyFont="1" applyBorder="1" applyAlignment="1">
      <alignment horizontal="left" wrapText="1" shrinkToFit="1" readingOrder="1"/>
    </xf>
    <xf numFmtId="0" fontId="23" fillId="0" borderId="16" xfId="0" applyFont="1" applyFill="1" applyBorder="1" applyAlignment="1">
      <alignment horizontal="center" vertical="center" wrapText="1" readingOrder="2"/>
    </xf>
    <xf numFmtId="0" fontId="23" fillId="0" borderId="14" xfId="0" applyFont="1" applyFill="1" applyBorder="1" applyAlignment="1">
      <alignment horizontal="center" vertical="center" wrapText="1" readingOrder="2"/>
    </xf>
    <xf numFmtId="0" fontId="23" fillId="0" borderId="53" xfId="0" applyFont="1" applyFill="1" applyBorder="1" applyAlignment="1">
      <alignment horizontal="center" vertical="center" wrapText="1" readingOrder="2"/>
    </xf>
    <xf numFmtId="0" fontId="23" fillId="0" borderId="29" xfId="0" applyFont="1" applyFill="1" applyBorder="1" applyAlignment="1">
      <alignment horizontal="center" vertical="center" readingOrder="2"/>
    </xf>
    <xf numFmtId="0" fontId="8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23" fillId="0" borderId="14" xfId="11" applyFont="1" applyFill="1" applyBorder="1" applyAlignment="1">
      <alignment horizontal="center" vertical="center" wrapText="1" readingOrder="1"/>
    </xf>
    <xf numFmtId="0" fontId="6" fillId="6" borderId="29" xfId="0" applyFont="1" applyFill="1" applyBorder="1" applyAlignment="1">
      <alignment horizontal="center" vertical="center" wrapText="1" shrinkToFit="1" readingOrder="2"/>
    </xf>
    <xf numFmtId="0" fontId="6" fillId="0" borderId="2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6" borderId="84" xfId="0" applyFont="1" applyFill="1" applyBorder="1" applyAlignment="1">
      <alignment horizontal="center" vertical="center" wrapText="1" readingOrder="2"/>
    </xf>
    <xf numFmtId="0" fontId="6" fillId="6" borderId="53" xfId="0" applyFont="1" applyFill="1" applyBorder="1" applyAlignment="1">
      <alignment horizontal="center" vertical="center" wrapText="1" readingOrder="2"/>
    </xf>
    <xf numFmtId="0" fontId="6" fillId="6" borderId="62" xfId="0" applyFont="1" applyFill="1" applyBorder="1" applyAlignment="1">
      <alignment horizontal="center" vertical="center" wrapText="1" readingOrder="2"/>
    </xf>
    <xf numFmtId="0" fontId="47" fillId="2" borderId="16" xfId="0" applyFont="1" applyFill="1" applyBorder="1" applyAlignment="1">
      <alignment horizontal="center" vertical="center" shrinkToFit="1" readingOrder="2"/>
    </xf>
    <xf numFmtId="0" fontId="47" fillId="2" borderId="14" xfId="0" applyFont="1" applyFill="1" applyBorder="1" applyAlignment="1">
      <alignment horizontal="center" vertical="center" shrinkToFit="1" readingOrder="2"/>
    </xf>
    <xf numFmtId="0" fontId="47" fillId="2" borderId="32" xfId="0" applyFont="1" applyFill="1" applyBorder="1" applyAlignment="1">
      <alignment horizontal="center" vertical="center" shrinkToFit="1" readingOrder="2"/>
    </xf>
    <xf numFmtId="0" fontId="47" fillId="2" borderId="84" xfId="0" applyFont="1" applyFill="1" applyBorder="1" applyAlignment="1">
      <alignment horizontal="center" vertical="center" shrinkToFit="1" readingOrder="2"/>
    </xf>
    <xf numFmtId="0" fontId="47" fillId="2" borderId="66" xfId="0" applyFont="1" applyFill="1" applyBorder="1" applyAlignment="1">
      <alignment horizontal="center" vertical="center" shrinkToFit="1" readingOrder="2"/>
    </xf>
    <xf numFmtId="0" fontId="47" fillId="2" borderId="63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0" borderId="58" xfId="0" applyFont="1" applyFill="1" applyBorder="1" applyAlignment="1">
      <alignment horizontal="center" vertical="center" wrapText="1"/>
    </xf>
    <xf numFmtId="0" fontId="6" fillId="6" borderId="84" xfId="0" applyFont="1" applyFill="1" applyBorder="1" applyAlignment="1">
      <alignment horizontal="center" vertical="center" shrinkToFit="1" readingOrder="2"/>
    </xf>
    <xf numFmtId="0" fontId="6" fillId="6" borderId="53" xfId="0" applyFont="1" applyFill="1" applyBorder="1" applyAlignment="1">
      <alignment horizontal="center" vertical="center" shrinkToFit="1" readingOrder="2"/>
    </xf>
    <xf numFmtId="0" fontId="6" fillId="6" borderId="62" xfId="0" applyFont="1" applyFill="1" applyBorder="1" applyAlignment="1">
      <alignment horizontal="center" vertical="center" shrinkToFit="1" readingOrder="2"/>
    </xf>
    <xf numFmtId="0" fontId="22" fillId="0" borderId="85" xfId="0" applyFont="1" applyFill="1" applyBorder="1" applyAlignment="1">
      <alignment horizontal="center" vertical="center" wrapText="1" readingOrder="2"/>
    </xf>
    <xf numFmtId="0" fontId="22" fillId="0" borderId="59" xfId="0" applyFont="1" applyFill="1" applyBorder="1" applyAlignment="1">
      <alignment horizontal="center" vertical="center" wrapText="1" readingOrder="2"/>
    </xf>
    <xf numFmtId="0" fontId="22" fillId="0" borderId="60" xfId="0" applyFont="1" applyFill="1" applyBorder="1" applyAlignment="1">
      <alignment horizontal="center" vertical="center" wrapText="1" readingOrder="2"/>
    </xf>
    <xf numFmtId="0" fontId="6" fillId="0" borderId="3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shrinkToFit="1" readingOrder="2"/>
    </xf>
    <xf numFmtId="0" fontId="6" fillId="6" borderId="54" xfId="0" applyFont="1" applyFill="1" applyBorder="1" applyAlignment="1">
      <alignment horizontal="center" vertical="center" shrinkToFit="1" readingOrder="2"/>
    </xf>
    <xf numFmtId="0" fontId="22" fillId="0" borderId="14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69" xfId="0" applyFont="1" applyFill="1" applyBorder="1" applyAlignment="1">
      <alignment horizontal="center" vertical="center" wrapText="1"/>
    </xf>
    <xf numFmtId="0" fontId="6" fillId="6" borderId="71" xfId="0" applyFont="1" applyFill="1" applyBorder="1" applyAlignment="1">
      <alignment horizontal="center" vertical="center" shrinkToFit="1" readingOrder="2"/>
    </xf>
    <xf numFmtId="0" fontId="6" fillId="6" borderId="32" xfId="0" applyFont="1" applyFill="1" applyBorder="1" applyAlignment="1">
      <alignment horizontal="center" vertical="center" shrinkToFit="1" readingOrder="2"/>
    </xf>
    <xf numFmtId="0" fontId="6" fillId="6" borderId="64" xfId="0" applyFont="1" applyFill="1" applyBorder="1" applyAlignment="1">
      <alignment horizontal="center" vertical="center" shrinkToFit="1" readingOrder="2"/>
    </xf>
    <xf numFmtId="0" fontId="6" fillId="6" borderId="107" xfId="0" applyFont="1" applyFill="1" applyBorder="1" applyAlignment="1">
      <alignment horizontal="center" vertical="center" shrinkToFit="1" readingOrder="2"/>
    </xf>
    <xf numFmtId="0" fontId="22" fillId="0" borderId="1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6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47" fillId="6" borderId="64" xfId="0" applyFont="1" applyFill="1" applyBorder="1" applyAlignment="1">
      <alignment horizontal="center" vertical="center" shrinkToFit="1" readingOrder="2"/>
    </xf>
    <xf numFmtId="0" fontId="47" fillId="6" borderId="53" xfId="0" applyFont="1" applyFill="1" applyBorder="1" applyAlignment="1">
      <alignment horizontal="center" vertical="center" shrinkToFit="1" readingOrder="2"/>
    </xf>
    <xf numFmtId="0" fontId="47" fillId="6" borderId="62" xfId="0" applyFont="1" applyFill="1" applyBorder="1" applyAlignment="1">
      <alignment horizontal="center" vertical="center" shrinkToFit="1" readingOrder="2"/>
    </xf>
    <xf numFmtId="0" fontId="23" fillId="0" borderId="67" xfId="0" applyFont="1" applyBorder="1" applyAlignment="1">
      <alignment horizontal="center" vertical="center" shrinkToFit="1" readingOrder="2"/>
    </xf>
    <xf numFmtId="0" fontId="23" fillId="0" borderId="63" xfId="0" applyFont="1" applyBorder="1" applyAlignment="1">
      <alignment horizontal="center" vertical="center" shrinkToFit="1" readingOrder="2"/>
    </xf>
    <xf numFmtId="0" fontId="6" fillId="0" borderId="32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right" vertical="center" wrapText="1" readingOrder="2"/>
    </xf>
    <xf numFmtId="0" fontId="6" fillId="6" borderId="63" xfId="0" applyFont="1" applyFill="1" applyBorder="1" applyAlignment="1">
      <alignment horizontal="center" vertical="center" shrinkToFit="1" readingOrder="2"/>
    </xf>
    <xf numFmtId="0" fontId="6" fillId="6" borderId="0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horizontal="center" vertical="center" shrinkToFit="1" readingOrder="2"/>
    </xf>
    <xf numFmtId="0" fontId="6" fillId="6" borderId="66" xfId="0" applyFont="1" applyFill="1" applyBorder="1" applyAlignment="1">
      <alignment horizontal="center" vertical="center" shrinkToFit="1" readingOrder="2"/>
    </xf>
    <xf numFmtId="0" fontId="6" fillId="6" borderId="64" xfId="0" applyFont="1" applyFill="1" applyBorder="1" applyAlignment="1">
      <alignment horizontal="center" vertical="center" wrapText="1" readingOrder="2"/>
    </xf>
    <xf numFmtId="0" fontId="6" fillId="6" borderId="52" xfId="0" applyFont="1" applyFill="1" applyBorder="1" applyAlignment="1">
      <alignment horizontal="center" vertical="center" shrinkToFit="1" readingOrder="2"/>
    </xf>
    <xf numFmtId="0" fontId="6" fillId="0" borderId="34" xfId="0" applyFont="1" applyFill="1" applyBorder="1" applyAlignment="1">
      <alignment horizontal="center" vertical="center" wrapText="1"/>
    </xf>
    <xf numFmtId="0" fontId="6" fillId="0" borderId="14" xfId="11" applyFont="1" applyFill="1" applyBorder="1" applyAlignment="1">
      <alignment horizontal="center" vertical="center" wrapText="1" readingOrder="1"/>
    </xf>
    <xf numFmtId="0" fontId="6" fillId="6" borderId="0" xfId="0" applyFont="1" applyFill="1" applyBorder="1" applyAlignment="1">
      <alignment horizontal="center" vertical="center" wrapText="1" shrinkToFit="1" readingOrder="2"/>
    </xf>
    <xf numFmtId="0" fontId="6" fillId="6" borderId="18" xfId="0" applyFont="1" applyFill="1" applyBorder="1" applyAlignment="1">
      <alignment horizontal="center" vertical="center" wrapText="1" shrinkToFit="1" readingOrder="2"/>
    </xf>
    <xf numFmtId="0" fontId="6" fillId="6" borderId="25" xfId="0" applyFont="1" applyFill="1" applyBorder="1" applyAlignment="1">
      <alignment horizontal="center" vertical="center" wrapText="1" shrinkToFit="1" readingOrder="2"/>
    </xf>
    <xf numFmtId="0" fontId="6" fillId="6" borderId="112" xfId="0" applyFont="1" applyFill="1" applyBorder="1" applyAlignment="1">
      <alignment horizontal="center" vertical="center" wrapText="1" readingOrder="2"/>
    </xf>
    <xf numFmtId="0" fontId="6" fillId="6" borderId="16" xfId="0" applyFont="1" applyFill="1" applyBorder="1" applyAlignment="1">
      <alignment horizontal="center" vertical="center" wrapText="1" shrinkToFit="1" readingOrder="2"/>
    </xf>
    <xf numFmtId="0" fontId="6" fillId="0" borderId="107" xfId="0" applyFont="1" applyFill="1" applyBorder="1" applyAlignment="1">
      <alignment horizontal="center" vertical="center" wrapText="1" readingOrder="2"/>
    </xf>
    <xf numFmtId="0" fontId="6" fillId="6" borderId="74" xfId="0" applyFont="1" applyFill="1" applyBorder="1" applyAlignment="1">
      <alignment horizontal="center" vertical="center" wrapText="1" shrinkToFit="1" readingOrder="2"/>
    </xf>
    <xf numFmtId="0" fontId="6" fillId="6" borderId="14" xfId="0" applyFont="1" applyFill="1" applyBorder="1" applyAlignment="1">
      <alignment horizontal="center" vertical="center" wrapText="1" shrinkToFit="1" readingOrder="2"/>
    </xf>
    <xf numFmtId="0" fontId="6" fillId="0" borderId="109" xfId="0" applyFont="1" applyFill="1" applyBorder="1" applyAlignment="1">
      <alignment horizontal="center" vertical="center" readingOrder="2"/>
    </xf>
    <xf numFmtId="0" fontId="6" fillId="0" borderId="25" xfId="0" applyFont="1" applyFill="1" applyBorder="1" applyAlignment="1">
      <alignment horizontal="center" vertical="center" shrinkToFit="1" readingOrder="2"/>
    </xf>
    <xf numFmtId="0" fontId="6" fillId="6" borderId="111" xfId="0" applyFont="1" applyFill="1" applyBorder="1" applyAlignment="1">
      <alignment horizontal="center" vertical="center" wrapText="1" shrinkToFit="1" readingOrder="2"/>
    </xf>
    <xf numFmtId="0" fontId="6" fillId="6" borderId="112" xfId="0" applyFont="1" applyFill="1" applyBorder="1" applyAlignment="1">
      <alignment horizontal="center" vertical="center" wrapText="1" shrinkToFit="1" readingOrder="2"/>
    </xf>
    <xf numFmtId="0" fontId="6" fillId="0" borderId="110" xfId="0" applyFont="1" applyFill="1" applyBorder="1" applyAlignment="1">
      <alignment horizontal="center" vertical="center" readingOrder="2"/>
    </xf>
    <xf numFmtId="0" fontId="6" fillId="6" borderId="32" xfId="0" applyFont="1" applyFill="1" applyBorder="1" applyAlignment="1">
      <alignment horizontal="center" vertical="center" wrapText="1" shrinkToFit="1" readingOrder="2"/>
    </xf>
    <xf numFmtId="0" fontId="6" fillId="0" borderId="94" xfId="0" applyFont="1" applyFill="1" applyBorder="1" applyAlignment="1">
      <alignment horizontal="center" vertical="center" wrapText="1" readingOrder="2"/>
    </xf>
    <xf numFmtId="0" fontId="6" fillId="0" borderId="95" xfId="0" applyFont="1" applyFill="1" applyBorder="1" applyAlignment="1">
      <alignment horizontal="center" vertical="center" wrapText="1" readingOrder="2"/>
    </xf>
    <xf numFmtId="0" fontId="6" fillId="0" borderId="108" xfId="0" applyFont="1" applyFill="1" applyBorder="1" applyAlignment="1">
      <alignment horizontal="center" vertical="center" wrapText="1" readingOrder="2"/>
    </xf>
    <xf numFmtId="0" fontId="6" fillId="0" borderId="89" xfId="0" applyFont="1" applyFill="1" applyBorder="1" applyAlignment="1">
      <alignment horizontal="center" vertical="center" wrapText="1" readingOrder="2"/>
    </xf>
    <xf numFmtId="0" fontId="6" fillId="0" borderId="88" xfId="0" applyFont="1" applyFill="1" applyBorder="1" applyAlignment="1">
      <alignment horizontal="center" vertical="center" wrapText="1" readingOrder="2"/>
    </xf>
    <xf numFmtId="0" fontId="6" fillId="0" borderId="110" xfId="0" applyFont="1" applyFill="1" applyBorder="1" applyAlignment="1">
      <alignment horizontal="center" vertical="center" wrapText="1" readingOrder="2"/>
    </xf>
    <xf numFmtId="0" fontId="6" fillId="0" borderId="91" xfId="0" applyFont="1" applyFill="1" applyBorder="1" applyAlignment="1">
      <alignment horizontal="center" vertical="center" wrapText="1" readingOrder="2"/>
    </xf>
    <xf numFmtId="0" fontId="6" fillId="0" borderId="25" xfId="0" applyFont="1" applyFill="1" applyBorder="1" applyAlignment="1">
      <alignment horizontal="center" vertical="center" wrapText="1" readingOrder="2"/>
    </xf>
    <xf numFmtId="0" fontId="6" fillId="0" borderId="27" xfId="0" applyFont="1" applyFill="1" applyBorder="1" applyAlignment="1">
      <alignment horizontal="center" vertical="center" shrinkToFit="1" readingOrder="2"/>
    </xf>
    <xf numFmtId="0" fontId="6" fillId="6" borderId="91" xfId="0" applyFont="1" applyFill="1" applyBorder="1" applyAlignment="1">
      <alignment horizontal="center" vertical="center" wrapText="1" shrinkToFit="1" readingOrder="2"/>
    </xf>
    <xf numFmtId="0" fontId="6" fillId="0" borderId="25" xfId="11" applyFont="1" applyFill="1" applyBorder="1" applyAlignment="1">
      <alignment horizontal="center" vertical="center" wrapText="1" readingOrder="1"/>
    </xf>
    <xf numFmtId="0" fontId="6" fillId="6" borderId="108" xfId="0" applyFont="1" applyFill="1" applyBorder="1" applyAlignment="1">
      <alignment horizontal="center" vertical="center" wrapText="1" readingOrder="2"/>
    </xf>
    <xf numFmtId="0" fontId="6" fillId="6" borderId="89" xfId="0" applyFont="1" applyFill="1" applyBorder="1" applyAlignment="1">
      <alignment horizontal="center" vertical="center" wrapText="1" readingOrder="2"/>
    </xf>
    <xf numFmtId="0" fontId="6" fillId="0" borderId="24" xfId="0" applyFont="1" applyFill="1" applyBorder="1" applyAlignment="1">
      <alignment horizontal="center" vertical="center" wrapText="1" shrinkToFit="1" readingOrder="2"/>
    </xf>
    <xf numFmtId="0" fontId="6" fillId="0" borderId="24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72" xfId="0" applyFont="1" applyFill="1" applyBorder="1" applyAlignment="1">
      <alignment horizontal="center" vertical="center" wrapText="1" shrinkToFit="1" readingOrder="2"/>
    </xf>
    <xf numFmtId="0" fontId="6" fillId="0" borderId="54" xfId="0" applyFont="1" applyFill="1" applyBorder="1" applyAlignment="1">
      <alignment horizontal="center" vertical="center" wrapText="1" shrinkToFit="1" readingOrder="2"/>
    </xf>
    <xf numFmtId="0" fontId="6" fillId="0" borderId="63" xfId="0" applyFont="1" applyFill="1" applyBorder="1" applyAlignment="1">
      <alignment horizontal="center" vertical="center" wrapText="1" shrinkToFit="1" readingOrder="2"/>
    </xf>
    <xf numFmtId="0" fontId="6" fillId="0" borderId="24" xfId="11" applyFont="1" applyFill="1" applyBorder="1" applyAlignment="1">
      <alignment horizontal="center" vertical="center" wrapText="1" readingOrder="1"/>
    </xf>
    <xf numFmtId="0" fontId="6" fillId="0" borderId="18" xfId="11" applyFont="1" applyFill="1" applyBorder="1" applyAlignment="1">
      <alignment horizontal="center" vertical="center" wrapText="1" readingOrder="1"/>
    </xf>
    <xf numFmtId="0" fontId="8" fillId="6" borderId="0" xfId="0" applyFont="1" applyFill="1" applyBorder="1" applyAlignment="1">
      <alignment horizontal="center" vertical="center" shrinkToFit="1"/>
    </xf>
    <xf numFmtId="0" fontId="6" fillId="6" borderId="84" xfId="0" applyFont="1" applyFill="1" applyBorder="1" applyAlignment="1">
      <alignment horizontal="center" vertical="center" readingOrder="2"/>
    </xf>
    <xf numFmtId="0" fontId="6" fillId="6" borderId="53" xfId="0" applyFont="1" applyFill="1" applyBorder="1" applyAlignment="1">
      <alignment horizontal="center" vertical="center" readingOrder="2"/>
    </xf>
    <xf numFmtId="0" fontId="6" fillId="6" borderId="62" xfId="0" applyFont="1" applyFill="1" applyBorder="1" applyAlignment="1">
      <alignment horizontal="center" vertical="center" readingOrder="2"/>
    </xf>
    <xf numFmtId="0" fontId="6" fillId="0" borderId="58" xfId="356" applyFont="1" applyFill="1" applyBorder="1" applyAlignment="1">
      <alignment horizontal="center" vertical="center" wrapText="1" readingOrder="2"/>
    </xf>
    <xf numFmtId="0" fontId="6" fillId="0" borderId="59" xfId="356" applyFont="1" applyFill="1" applyBorder="1" applyAlignment="1">
      <alignment horizontal="center" vertical="center" wrapText="1" readingOrder="2"/>
    </xf>
    <xf numFmtId="0" fontId="6" fillId="6" borderId="73" xfId="0" applyFont="1" applyFill="1" applyBorder="1" applyAlignment="1">
      <alignment horizontal="center" vertical="center" wrapText="1" shrinkToFit="1" readingOrder="2"/>
    </xf>
    <xf numFmtId="0" fontId="6" fillId="6" borderId="51" xfId="0" applyFont="1" applyFill="1" applyBorder="1" applyAlignment="1">
      <alignment horizontal="center" vertical="center" wrapText="1" shrinkToFit="1" readingOrder="2"/>
    </xf>
    <xf numFmtId="0" fontId="23" fillId="0" borderId="58" xfId="0" applyFont="1" applyFill="1" applyBorder="1" applyAlignment="1">
      <alignment horizontal="center" vertical="center" wrapText="1" readingOrder="2"/>
    </xf>
    <xf numFmtId="0" fontId="23" fillId="0" borderId="60" xfId="0" applyFont="1" applyFill="1" applyBorder="1" applyAlignment="1">
      <alignment horizontal="center" vertical="center" wrapText="1" readingOrder="2"/>
    </xf>
    <xf numFmtId="0" fontId="23" fillId="0" borderId="59" xfId="0" applyFont="1" applyFill="1" applyBorder="1" applyAlignment="1">
      <alignment horizontal="center" vertical="center" wrapText="1" readingOrder="2"/>
    </xf>
    <xf numFmtId="0" fontId="6" fillId="0" borderId="32" xfId="11" applyFont="1" applyFill="1" applyBorder="1" applyAlignment="1">
      <alignment horizontal="center" vertical="center" wrapText="1" readingOrder="1"/>
    </xf>
    <xf numFmtId="0" fontId="23" fillId="0" borderId="102" xfId="0" applyFont="1" applyFill="1" applyBorder="1" applyAlignment="1">
      <alignment horizontal="center" vertical="center" shrinkToFit="1" readingOrder="2"/>
    </xf>
    <xf numFmtId="0" fontId="23" fillId="0" borderId="52" xfId="0" applyFont="1" applyFill="1" applyBorder="1" applyAlignment="1">
      <alignment horizontal="center" vertical="center" shrinkToFit="1" readingOrder="2"/>
    </xf>
    <xf numFmtId="0" fontId="6" fillId="0" borderId="14" xfId="356" applyFont="1" applyFill="1" applyBorder="1" applyAlignment="1">
      <alignment horizontal="left" vertical="center" wrapText="1" readingOrder="2"/>
    </xf>
    <xf numFmtId="0" fontId="6" fillId="0" borderId="50" xfId="356" applyFont="1" applyFill="1" applyBorder="1" applyAlignment="1">
      <alignment horizontal="left" vertical="center" wrapText="1" readingOrder="2"/>
    </xf>
    <xf numFmtId="0" fontId="6" fillId="6" borderId="17" xfId="0" applyFont="1" applyFill="1" applyBorder="1" applyAlignment="1">
      <alignment horizontal="center" vertical="center" shrinkToFit="1" readingOrder="2"/>
    </xf>
    <xf numFmtId="0" fontId="23" fillId="6" borderId="14" xfId="0" applyFont="1" applyFill="1" applyBorder="1" applyAlignment="1">
      <alignment horizontal="center" vertical="center" wrapText="1" shrinkToFit="1" readingOrder="2"/>
    </xf>
    <xf numFmtId="0" fontId="23" fillId="0" borderId="58" xfId="0" applyFont="1" applyFill="1" applyBorder="1" applyAlignment="1">
      <alignment horizontal="center" vertical="center" shrinkToFit="1" readingOrder="2"/>
    </xf>
    <xf numFmtId="0" fontId="23" fillId="0" borderId="60" xfId="0" applyFont="1" applyFill="1" applyBorder="1" applyAlignment="1">
      <alignment horizontal="center" vertical="center" shrinkToFit="1" readingOrder="2"/>
    </xf>
    <xf numFmtId="0" fontId="6" fillId="6" borderId="13" xfId="0" applyFont="1" applyFill="1" applyBorder="1" applyAlignment="1">
      <alignment horizontal="center" vertical="center" shrinkToFit="1" readingOrder="2"/>
    </xf>
    <xf numFmtId="0" fontId="8" fillId="6" borderId="36" xfId="0" applyFont="1" applyFill="1" applyBorder="1" applyAlignment="1">
      <alignment horizontal="left" vertical="center" readingOrder="2"/>
    </xf>
    <xf numFmtId="0" fontId="27" fillId="6" borderId="0" xfId="0" applyFont="1" applyFill="1" applyBorder="1" applyAlignment="1">
      <alignment horizontal="center" vertical="center" wrapText="1"/>
    </xf>
    <xf numFmtId="0" fontId="22" fillId="0" borderId="38" xfId="11" applyFont="1" applyFill="1" applyBorder="1" applyAlignment="1">
      <alignment horizontal="center" vertical="center" wrapText="1" readingOrder="1"/>
    </xf>
    <xf numFmtId="0" fontId="22" fillId="6" borderId="50" xfId="0" applyFont="1" applyFill="1" applyBorder="1" applyAlignment="1">
      <alignment horizontal="center" vertical="center" wrapText="1" readingOrder="2"/>
    </xf>
    <xf numFmtId="0" fontId="22" fillId="6" borderId="64" xfId="0" applyFont="1" applyFill="1" applyBorder="1" applyAlignment="1">
      <alignment horizontal="center" vertical="center" wrapText="1" readingOrder="2"/>
    </xf>
    <xf numFmtId="0" fontId="22" fillId="6" borderId="53" xfId="0" applyFont="1" applyFill="1" applyBorder="1" applyAlignment="1">
      <alignment horizontal="center" vertical="center" wrapText="1" readingOrder="2"/>
    </xf>
    <xf numFmtId="0" fontId="22" fillId="6" borderId="62" xfId="0" applyFont="1" applyFill="1" applyBorder="1" applyAlignment="1">
      <alignment horizontal="center" vertical="center" wrapText="1" readingOrder="2"/>
    </xf>
    <xf numFmtId="0" fontId="22" fillId="6" borderId="14" xfId="0" applyFont="1" applyFill="1" applyBorder="1" applyAlignment="1">
      <alignment horizontal="center" vertical="center" wrapText="1" readingOrder="2"/>
    </xf>
    <xf numFmtId="0" fontId="6" fillId="0" borderId="29" xfId="0" applyFont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 wrapText="1" shrinkToFit="1" readingOrder="2"/>
    </xf>
    <xf numFmtId="0" fontId="6" fillId="6" borderId="52" xfId="0" applyFont="1" applyFill="1" applyBorder="1" applyAlignment="1">
      <alignment horizontal="center" vertical="center" wrapText="1" shrinkToFit="1" readingOrder="2"/>
    </xf>
    <xf numFmtId="0" fontId="22" fillId="6" borderId="34" xfId="0" applyFont="1" applyFill="1" applyBorder="1" applyAlignment="1">
      <alignment horizontal="right" vertical="center" wrapText="1" readingOrder="2"/>
    </xf>
    <xf numFmtId="0" fontId="6" fillId="6" borderId="58" xfId="0" applyFont="1" applyFill="1" applyBorder="1" applyAlignment="1">
      <alignment horizontal="center" vertical="center" wrapText="1" shrinkToFit="1" readingOrder="2"/>
    </xf>
    <xf numFmtId="0" fontId="6" fillId="6" borderId="59" xfId="0" applyFont="1" applyFill="1" applyBorder="1" applyAlignment="1">
      <alignment horizontal="center" vertical="center" wrapText="1" shrinkToFit="1" readingOrder="2"/>
    </xf>
    <xf numFmtId="0" fontId="6" fillId="6" borderId="34" xfId="0" applyFont="1" applyFill="1" applyBorder="1" applyAlignment="1">
      <alignment horizontal="left" vertical="center" wrapText="1" readingOrder="2"/>
    </xf>
    <xf numFmtId="0" fontId="6" fillId="0" borderId="14" xfId="0" applyFont="1" applyFill="1" applyBorder="1" applyAlignment="1">
      <alignment horizontal="left" vertical="center" wrapText="1" shrinkToFit="1" readingOrder="2"/>
    </xf>
    <xf numFmtId="0" fontId="6" fillId="0" borderId="50" xfId="0" applyFont="1" applyFill="1" applyBorder="1" applyAlignment="1">
      <alignment horizontal="left" vertical="center" wrapText="1" shrinkToFit="1" readingOrder="2"/>
    </xf>
    <xf numFmtId="0" fontId="2" fillId="0" borderId="0" xfId="350" applyBorder="1" applyAlignment="1">
      <alignment horizontal="center"/>
    </xf>
    <xf numFmtId="0" fontId="8" fillId="0" borderId="92" xfId="0" applyFont="1" applyBorder="1" applyAlignment="1">
      <alignment horizontal="right" vertical="center" shrinkToFit="1"/>
    </xf>
    <xf numFmtId="0" fontId="8" fillId="6" borderId="0" xfId="0" applyFont="1" applyFill="1" applyBorder="1" applyAlignment="1">
      <alignment horizontal="center" vertical="center" wrapText="1" shrinkToFit="1"/>
    </xf>
    <xf numFmtId="0" fontId="6" fillId="6" borderId="51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shrinkToFit="1" readingOrder="2"/>
    </xf>
    <xf numFmtId="0" fontId="6" fillId="6" borderId="64" xfId="0" applyFont="1" applyFill="1" applyBorder="1" applyAlignment="1">
      <alignment horizontal="center" vertical="center" readingOrder="2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 shrinkToFit="1"/>
    </xf>
    <xf numFmtId="0" fontId="6" fillId="0" borderId="60" xfId="0" applyFont="1" applyFill="1" applyBorder="1" applyAlignment="1">
      <alignment horizontal="center" vertical="center" shrinkToFit="1"/>
    </xf>
    <xf numFmtId="0" fontId="6" fillId="0" borderId="75" xfId="0" applyFont="1" applyFill="1" applyBorder="1" applyAlignment="1">
      <alignment horizontal="center" vertical="center" wrapText="1" shrinkToFit="1" readingOrder="2"/>
    </xf>
    <xf numFmtId="0" fontId="6" fillId="6" borderId="61" xfId="0" applyFont="1" applyFill="1" applyBorder="1" applyAlignment="1">
      <alignment horizontal="center" vertical="center" wrapText="1" readingOrder="2"/>
    </xf>
    <xf numFmtId="0" fontId="6" fillId="6" borderId="60" xfId="0" applyFont="1" applyFill="1" applyBorder="1" applyAlignment="1">
      <alignment horizontal="center" vertical="center" wrapText="1" readingOrder="2"/>
    </xf>
    <xf numFmtId="0" fontId="6" fillId="0" borderId="29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 readingOrder="2"/>
    </xf>
    <xf numFmtId="0" fontId="6" fillId="0" borderId="98" xfId="0" applyFont="1" applyFill="1" applyBorder="1" applyAlignment="1">
      <alignment horizontal="center" vertical="center" wrapText="1" shrinkToFit="1" readingOrder="2"/>
    </xf>
    <xf numFmtId="0" fontId="6" fillId="0" borderId="30" xfId="0" applyFont="1" applyBorder="1" applyAlignment="1">
      <alignment horizontal="center" vertical="center" wrapText="1" readingOrder="1"/>
    </xf>
    <xf numFmtId="0" fontId="6" fillId="0" borderId="64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readingOrder="2"/>
    </xf>
    <xf numFmtId="0" fontId="6" fillId="0" borderId="8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8" fillId="0" borderId="36" xfId="0" applyFont="1" applyBorder="1" applyAlignment="1">
      <alignment horizontal="right" readingOrder="2"/>
    </xf>
    <xf numFmtId="0" fontId="8" fillId="0" borderId="92" xfId="0" applyFont="1" applyBorder="1" applyAlignment="1">
      <alignment horizontal="left"/>
    </xf>
    <xf numFmtId="0" fontId="22" fillId="0" borderId="75" xfId="0" applyFont="1" applyFill="1" applyBorder="1" applyAlignment="1">
      <alignment horizontal="center" vertical="center" wrapText="1" readingOrder="2"/>
    </xf>
    <xf numFmtId="0" fontId="22" fillId="0" borderId="104" xfId="0" applyFont="1" applyFill="1" applyBorder="1" applyAlignment="1">
      <alignment horizontal="center" vertical="center" wrapText="1" readingOrder="2"/>
    </xf>
    <xf numFmtId="0" fontId="6" fillId="0" borderId="2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6" fillId="0" borderId="35" xfId="2" applyFont="1" applyFill="1" applyBorder="1" applyAlignment="1">
      <alignment horizontal="center" vertical="center" readingOrder="2"/>
    </xf>
    <xf numFmtId="0" fontId="6" fillId="0" borderId="2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22" fillId="0" borderId="54" xfId="388" applyFont="1" applyBorder="1" applyAlignment="1">
      <alignment horizontal="center" vertical="center" wrapText="1" readingOrder="1"/>
    </xf>
    <xf numFmtId="0" fontId="22" fillId="0" borderId="63" xfId="388" applyFont="1" applyBorder="1" applyAlignment="1">
      <alignment horizontal="center" vertical="center" wrapText="1" readingOrder="1"/>
    </xf>
    <xf numFmtId="0" fontId="22" fillId="0" borderId="59" xfId="388" applyFont="1" applyBorder="1" applyAlignment="1">
      <alignment horizontal="center" vertical="center" wrapText="1" readingOrder="1"/>
    </xf>
    <xf numFmtId="0" fontId="22" fillId="0" borderId="60" xfId="388" applyFont="1" applyBorder="1" applyAlignment="1">
      <alignment horizontal="center" vertical="center" wrapText="1" readingOrder="1"/>
    </xf>
    <xf numFmtId="0" fontId="6" fillId="0" borderId="34" xfId="0" applyFont="1" applyFill="1" applyBorder="1" applyAlignment="1">
      <alignment horizontal="center" vertical="center" readingOrder="2"/>
    </xf>
  </cellXfs>
  <cellStyles count="389"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 7" xfId="17"/>
    <cellStyle name="20% - Accent1 8" xfId="18"/>
    <cellStyle name="20% - Accent1 9" xfId="19"/>
    <cellStyle name="20% - Accent2 2" xfId="20"/>
    <cellStyle name="20% - Accent2 3" xfId="21"/>
    <cellStyle name="20% - Accent2 4" xfId="22"/>
    <cellStyle name="20% - Accent2 5" xfId="23"/>
    <cellStyle name="20% - Accent2 6" xfId="24"/>
    <cellStyle name="20% - Accent2 7" xfId="25"/>
    <cellStyle name="20% - Accent2 8" xfId="26"/>
    <cellStyle name="20% - Accent2 9" xfId="27"/>
    <cellStyle name="20% - Accent3 2" xfId="28"/>
    <cellStyle name="20% - Accent3 3" xfId="29"/>
    <cellStyle name="20% - Accent3 4" xfId="30"/>
    <cellStyle name="20% - Accent3 5" xfId="31"/>
    <cellStyle name="20% - Accent3 6" xfId="32"/>
    <cellStyle name="20% - Accent3 7" xfId="33"/>
    <cellStyle name="20% - Accent3 8" xfId="34"/>
    <cellStyle name="20% - Accent3 9" xfId="35"/>
    <cellStyle name="20% - Accent4 2" xfId="36"/>
    <cellStyle name="20% - Accent4 3" xfId="37"/>
    <cellStyle name="20% - Accent4 4" xfId="38"/>
    <cellStyle name="20% - Accent4 5" xfId="39"/>
    <cellStyle name="20% - Accent4 6" xfId="40"/>
    <cellStyle name="20% - Accent4 7" xfId="41"/>
    <cellStyle name="20% - Accent4 8" xfId="42"/>
    <cellStyle name="20% - Accent4 9" xfId="43"/>
    <cellStyle name="20% - Accent5 2" xfId="44"/>
    <cellStyle name="20% - Accent5 3" xfId="45"/>
    <cellStyle name="20% - Accent5 4" xfId="46"/>
    <cellStyle name="20% - Accent5 5" xfId="47"/>
    <cellStyle name="20% - Accent5 6" xfId="48"/>
    <cellStyle name="20% - Accent5 7" xfId="49"/>
    <cellStyle name="20% - Accent5 8" xfId="50"/>
    <cellStyle name="20% - Accent5 9" xfId="51"/>
    <cellStyle name="20% - Accent6 2" xfId="52"/>
    <cellStyle name="20% - Accent6 3" xfId="53"/>
    <cellStyle name="20% - Accent6 4" xfId="54"/>
    <cellStyle name="20% - Accent6 5" xfId="55"/>
    <cellStyle name="20% - Accent6 6" xfId="56"/>
    <cellStyle name="20% - Accent6 7" xfId="57"/>
    <cellStyle name="20% - Accent6 8" xfId="58"/>
    <cellStyle name="20% - Accent6 9" xfId="59"/>
    <cellStyle name="40% - Accent1 2" xfId="60"/>
    <cellStyle name="40% - Accent1 3" xfId="61"/>
    <cellStyle name="40% - Accent1 4" xfId="62"/>
    <cellStyle name="40% - Accent1 5" xfId="63"/>
    <cellStyle name="40% - Accent1 6" xfId="64"/>
    <cellStyle name="40% - Accent1 7" xfId="65"/>
    <cellStyle name="40% - Accent1 8" xfId="66"/>
    <cellStyle name="40% - Accent1 9" xfId="67"/>
    <cellStyle name="40% - Accent2 2" xfId="68"/>
    <cellStyle name="40% - Accent2 3" xfId="69"/>
    <cellStyle name="40% - Accent2 4" xfId="70"/>
    <cellStyle name="40% - Accent2 5" xfId="71"/>
    <cellStyle name="40% - Accent2 6" xfId="72"/>
    <cellStyle name="40% - Accent2 7" xfId="73"/>
    <cellStyle name="40% - Accent2 8" xfId="74"/>
    <cellStyle name="40% - Accent2 9" xfId="75"/>
    <cellStyle name="40% - Accent3 2" xfId="76"/>
    <cellStyle name="40% - Accent3 3" xfId="77"/>
    <cellStyle name="40% - Accent3 4" xfId="78"/>
    <cellStyle name="40% - Accent3 5" xfId="79"/>
    <cellStyle name="40% - Accent3 6" xfId="80"/>
    <cellStyle name="40% - Accent3 7" xfId="81"/>
    <cellStyle name="40% - Accent3 8" xfId="82"/>
    <cellStyle name="40% - Accent3 9" xfId="83"/>
    <cellStyle name="40% - Accent4 2" xfId="84"/>
    <cellStyle name="40% - Accent4 3" xfId="85"/>
    <cellStyle name="40% - Accent4 4" xfId="86"/>
    <cellStyle name="40% - Accent4 5" xfId="87"/>
    <cellStyle name="40% - Accent4 6" xfId="88"/>
    <cellStyle name="40% - Accent4 7" xfId="89"/>
    <cellStyle name="40% - Accent4 8" xfId="90"/>
    <cellStyle name="40% - Accent4 9" xfId="91"/>
    <cellStyle name="40% - Accent5 2" xfId="92"/>
    <cellStyle name="40% - Accent5 3" xfId="93"/>
    <cellStyle name="40% - Accent5 4" xfId="94"/>
    <cellStyle name="40% - Accent5 5" xfId="95"/>
    <cellStyle name="40% - Accent5 6" xfId="96"/>
    <cellStyle name="40% - Accent5 7" xfId="97"/>
    <cellStyle name="40% - Accent5 8" xfId="98"/>
    <cellStyle name="40% - Accent5 9" xfId="99"/>
    <cellStyle name="40% - Accent6 2" xfId="100"/>
    <cellStyle name="40% - Accent6 3" xfId="101"/>
    <cellStyle name="40% - Accent6 4" xfId="102"/>
    <cellStyle name="40% - Accent6 5" xfId="103"/>
    <cellStyle name="40% - Accent6 6" xfId="104"/>
    <cellStyle name="40% - Accent6 7" xfId="105"/>
    <cellStyle name="40% - Accent6 8" xfId="106"/>
    <cellStyle name="40% - Accent6 9" xfId="107"/>
    <cellStyle name="60% - Accent1 2" xfId="108"/>
    <cellStyle name="60% - Accent1 3" xfId="109"/>
    <cellStyle name="60% - Accent1 4" xfId="110"/>
    <cellStyle name="60% - Accent1 5" xfId="111"/>
    <cellStyle name="60% - Accent1 6" xfId="112"/>
    <cellStyle name="60% - Accent1 7" xfId="113"/>
    <cellStyle name="60% - Accent1 8" xfId="114"/>
    <cellStyle name="60% - Accent1 9" xfId="115"/>
    <cellStyle name="60% - Accent2 2" xfId="116"/>
    <cellStyle name="60% - Accent2 3" xfId="117"/>
    <cellStyle name="60% - Accent2 4" xfId="118"/>
    <cellStyle name="60% - Accent2 5" xfId="119"/>
    <cellStyle name="60% - Accent2 6" xfId="120"/>
    <cellStyle name="60% - Accent2 7" xfId="121"/>
    <cellStyle name="60% - Accent2 8" xfId="122"/>
    <cellStyle name="60% - Accent2 9" xfId="123"/>
    <cellStyle name="60% - Accent3 2" xfId="124"/>
    <cellStyle name="60% - Accent3 3" xfId="125"/>
    <cellStyle name="60% - Accent3 4" xfId="126"/>
    <cellStyle name="60% - Accent3 5" xfId="127"/>
    <cellStyle name="60% - Accent3 6" xfId="128"/>
    <cellStyle name="60% - Accent3 7" xfId="129"/>
    <cellStyle name="60% - Accent3 8" xfId="130"/>
    <cellStyle name="60% - Accent3 9" xfId="131"/>
    <cellStyle name="60% - Accent4 2" xfId="132"/>
    <cellStyle name="60% - Accent4 3" xfId="133"/>
    <cellStyle name="60% - Accent4 4" xfId="134"/>
    <cellStyle name="60% - Accent4 5" xfId="135"/>
    <cellStyle name="60% - Accent4 6" xfId="136"/>
    <cellStyle name="60% - Accent4 7" xfId="137"/>
    <cellStyle name="60% - Accent4 8" xfId="138"/>
    <cellStyle name="60% - Accent4 9" xfId="139"/>
    <cellStyle name="60% - Accent5 2" xfId="140"/>
    <cellStyle name="60% - Accent5 3" xfId="141"/>
    <cellStyle name="60% - Accent5 4" xfId="142"/>
    <cellStyle name="60% - Accent5 5" xfId="143"/>
    <cellStyle name="60% - Accent5 6" xfId="144"/>
    <cellStyle name="60% - Accent5 7" xfId="145"/>
    <cellStyle name="60% - Accent5 8" xfId="146"/>
    <cellStyle name="60% - Accent5 9" xfId="147"/>
    <cellStyle name="60% - Accent6 2" xfId="148"/>
    <cellStyle name="60% - Accent6 3" xfId="149"/>
    <cellStyle name="60% - Accent6 4" xfId="150"/>
    <cellStyle name="60% - Accent6 5" xfId="151"/>
    <cellStyle name="60% - Accent6 6" xfId="152"/>
    <cellStyle name="60% - Accent6 7" xfId="153"/>
    <cellStyle name="60% - Accent6 8" xfId="154"/>
    <cellStyle name="60% - Accent6 9" xfId="155"/>
    <cellStyle name="Accent1 2" xfId="156"/>
    <cellStyle name="Accent1 3" xfId="157"/>
    <cellStyle name="Accent1 4" xfId="158"/>
    <cellStyle name="Accent1 5" xfId="159"/>
    <cellStyle name="Accent1 6" xfId="160"/>
    <cellStyle name="Accent1 7" xfId="161"/>
    <cellStyle name="Accent1 8" xfId="162"/>
    <cellStyle name="Accent1 9" xfId="163"/>
    <cellStyle name="Accent2 2" xfId="164"/>
    <cellStyle name="Accent2 3" xfId="165"/>
    <cellStyle name="Accent2 4" xfId="166"/>
    <cellStyle name="Accent2 5" xfId="167"/>
    <cellStyle name="Accent2 6" xfId="168"/>
    <cellStyle name="Accent2 7" xfId="169"/>
    <cellStyle name="Accent2 8" xfId="170"/>
    <cellStyle name="Accent2 9" xfId="171"/>
    <cellStyle name="Accent3 2" xfId="172"/>
    <cellStyle name="Accent3 3" xfId="173"/>
    <cellStyle name="Accent3 4" xfId="174"/>
    <cellStyle name="Accent3 5" xfId="175"/>
    <cellStyle name="Accent3 6" xfId="176"/>
    <cellStyle name="Accent3 7" xfId="177"/>
    <cellStyle name="Accent3 8" xfId="178"/>
    <cellStyle name="Accent3 9" xfId="179"/>
    <cellStyle name="Accent4 2" xfId="180"/>
    <cellStyle name="Accent4 3" xfId="181"/>
    <cellStyle name="Accent4 4" xfId="182"/>
    <cellStyle name="Accent4 5" xfId="183"/>
    <cellStyle name="Accent4 6" xfId="184"/>
    <cellStyle name="Accent4 7" xfId="185"/>
    <cellStyle name="Accent4 8" xfId="186"/>
    <cellStyle name="Accent4 9" xfId="187"/>
    <cellStyle name="Accent5 2" xfId="188"/>
    <cellStyle name="Accent5 3" xfId="189"/>
    <cellStyle name="Accent5 4" xfId="190"/>
    <cellStyle name="Accent5 5" xfId="191"/>
    <cellStyle name="Accent5 6" xfId="192"/>
    <cellStyle name="Accent5 7" xfId="193"/>
    <cellStyle name="Accent5 8" xfId="194"/>
    <cellStyle name="Accent5 9" xfId="195"/>
    <cellStyle name="Accent6 2" xfId="196"/>
    <cellStyle name="Accent6 3" xfId="197"/>
    <cellStyle name="Accent6 4" xfId="198"/>
    <cellStyle name="Accent6 5" xfId="199"/>
    <cellStyle name="Accent6 6" xfId="200"/>
    <cellStyle name="Accent6 7" xfId="201"/>
    <cellStyle name="Accent6 8" xfId="202"/>
    <cellStyle name="Accent6 9" xfId="203"/>
    <cellStyle name="Bad 2" xfId="204"/>
    <cellStyle name="Bad 3" xfId="205"/>
    <cellStyle name="Bad 4" xfId="206"/>
    <cellStyle name="Bad 5" xfId="207"/>
    <cellStyle name="Bad 6" xfId="208"/>
    <cellStyle name="Bad 7" xfId="209"/>
    <cellStyle name="Bad 8" xfId="210"/>
    <cellStyle name="Bad 9" xfId="211"/>
    <cellStyle name="Calculation 2" xfId="212"/>
    <cellStyle name="Calculation 3" xfId="213"/>
    <cellStyle name="Calculation 4" xfId="214"/>
    <cellStyle name="Calculation 5" xfId="215"/>
    <cellStyle name="Calculation 6" xfId="216"/>
    <cellStyle name="Calculation 7" xfId="217"/>
    <cellStyle name="Calculation 8" xfId="218"/>
    <cellStyle name="Calculation 9" xfId="219"/>
    <cellStyle name="Check Cell 2" xfId="220"/>
    <cellStyle name="Check Cell 3" xfId="221"/>
    <cellStyle name="Check Cell 4" xfId="222"/>
    <cellStyle name="Check Cell 5" xfId="223"/>
    <cellStyle name="Check Cell 6" xfId="224"/>
    <cellStyle name="Check Cell 7" xfId="225"/>
    <cellStyle name="Check Cell 8" xfId="226"/>
    <cellStyle name="Check Cell 9" xfId="227"/>
    <cellStyle name="Comma" xfId="1" builtinId="3"/>
    <cellStyle name="Comma 2" xfId="228"/>
    <cellStyle name="Comma 2 2" xfId="353"/>
    <cellStyle name="Comma 2 3" xfId="363"/>
    <cellStyle name="Comma 2 4" xfId="365"/>
    <cellStyle name="Comma 2 5" xfId="381"/>
    <cellStyle name="Currency 2" xfId="349"/>
    <cellStyle name="Currency 2 2" xfId="354"/>
    <cellStyle name="Currency 2 3" xfId="364"/>
    <cellStyle name="Currency 2 4" xfId="373"/>
    <cellStyle name="Currency 2 5" xfId="382"/>
    <cellStyle name="Explanatory Text 2" xfId="229"/>
    <cellStyle name="Explanatory Text 3" xfId="230"/>
    <cellStyle name="Explanatory Text 4" xfId="231"/>
    <cellStyle name="Explanatory Text 5" xfId="232"/>
    <cellStyle name="Explanatory Text 6" xfId="233"/>
    <cellStyle name="Explanatory Text 7" xfId="234"/>
    <cellStyle name="Explanatory Text 8" xfId="235"/>
    <cellStyle name="Explanatory Text 9" xfId="236"/>
    <cellStyle name="Good 2" xfId="237"/>
    <cellStyle name="Good 3" xfId="238"/>
    <cellStyle name="Good 4" xfId="239"/>
    <cellStyle name="Good 5" xfId="240"/>
    <cellStyle name="Good 6" xfId="241"/>
    <cellStyle name="Good 7" xfId="242"/>
    <cellStyle name="Good 8" xfId="243"/>
    <cellStyle name="Good 9" xfId="244"/>
    <cellStyle name="Heading 1 2" xfId="245"/>
    <cellStyle name="Heading 1 3" xfId="246"/>
    <cellStyle name="Heading 1 4" xfId="247"/>
    <cellStyle name="Heading 1 5" xfId="248"/>
    <cellStyle name="Heading 1 6" xfId="249"/>
    <cellStyle name="Heading 1 7" xfId="250"/>
    <cellStyle name="Heading 1 8" xfId="251"/>
    <cellStyle name="Heading 1 9" xfId="252"/>
    <cellStyle name="Heading 2 2" xfId="253"/>
    <cellStyle name="Heading 2 3" xfId="254"/>
    <cellStyle name="Heading 2 4" xfId="255"/>
    <cellStyle name="Heading 2 5" xfId="256"/>
    <cellStyle name="Heading 2 6" xfId="257"/>
    <cellStyle name="Heading 2 7" xfId="258"/>
    <cellStyle name="Heading 2 8" xfId="259"/>
    <cellStyle name="Heading 2 9" xfId="260"/>
    <cellStyle name="Heading 3 2" xfId="261"/>
    <cellStyle name="Heading 3 3" xfId="262"/>
    <cellStyle name="Heading 3 4" xfId="263"/>
    <cellStyle name="Heading 3 5" xfId="264"/>
    <cellStyle name="Heading 3 6" xfId="265"/>
    <cellStyle name="Heading 3 7" xfId="266"/>
    <cellStyle name="Heading 3 8" xfId="267"/>
    <cellStyle name="Heading 3 9" xfId="268"/>
    <cellStyle name="Heading 4 2" xfId="269"/>
    <cellStyle name="Heading 4 3" xfId="270"/>
    <cellStyle name="Heading 4 4" xfId="271"/>
    <cellStyle name="Heading 4 5" xfId="272"/>
    <cellStyle name="Heading 4 6" xfId="273"/>
    <cellStyle name="Heading 4 7" xfId="274"/>
    <cellStyle name="Heading 4 8" xfId="275"/>
    <cellStyle name="Heading 4 9" xfId="276"/>
    <cellStyle name="Input 2" xfId="277"/>
    <cellStyle name="Input 3" xfId="278"/>
    <cellStyle name="Input 4" xfId="279"/>
    <cellStyle name="Input 5" xfId="280"/>
    <cellStyle name="Input 6" xfId="281"/>
    <cellStyle name="Input 7" xfId="282"/>
    <cellStyle name="Input 8" xfId="283"/>
    <cellStyle name="Input 9" xfId="284"/>
    <cellStyle name="Linked Cell 2" xfId="285"/>
    <cellStyle name="Linked Cell 3" xfId="286"/>
    <cellStyle name="Linked Cell 4" xfId="287"/>
    <cellStyle name="Linked Cell 5" xfId="288"/>
    <cellStyle name="Linked Cell 6" xfId="289"/>
    <cellStyle name="Linked Cell 7" xfId="290"/>
    <cellStyle name="Linked Cell 8" xfId="291"/>
    <cellStyle name="Linked Cell 9" xfId="292"/>
    <cellStyle name="Neutral 2" xfId="293"/>
    <cellStyle name="Neutral 3" xfId="294"/>
    <cellStyle name="Neutral 4" xfId="295"/>
    <cellStyle name="Neutral 5" xfId="296"/>
    <cellStyle name="Neutral 6" xfId="297"/>
    <cellStyle name="Neutral 7" xfId="298"/>
    <cellStyle name="Neutral 8" xfId="299"/>
    <cellStyle name="Neutral 9" xfId="300"/>
    <cellStyle name="Normal" xfId="0" builtinId="0"/>
    <cellStyle name="Normal 10" xfId="11"/>
    <cellStyle name="Normal 11" xfId="372"/>
    <cellStyle name="Normal 12" xfId="379"/>
    <cellStyle name="Normal 2" xfId="4"/>
    <cellStyle name="Normal 2 10" xfId="350"/>
    <cellStyle name="Normal 2 11" xfId="352"/>
    <cellStyle name="Normal 2 12" xfId="355"/>
    <cellStyle name="Normal 2 13" xfId="369"/>
    <cellStyle name="Normal 2 14" xfId="380"/>
    <cellStyle name="Normal 2 2" xfId="5"/>
    <cellStyle name="Normal 2 2 2" xfId="388"/>
    <cellStyle name="Normal 2 3" xfId="301"/>
    <cellStyle name="Normal 2 3 2" xfId="360"/>
    <cellStyle name="Normal 2 3 3" xfId="370"/>
    <cellStyle name="Normal 2 3 4" xfId="377"/>
    <cellStyle name="Normal 2 3 5" xfId="386"/>
    <cellStyle name="Normal 2 4" xfId="302"/>
    <cellStyle name="Normal 2 5" xfId="303"/>
    <cellStyle name="Normal 2 6" xfId="304"/>
    <cellStyle name="Normal 2 7" xfId="305"/>
    <cellStyle name="Normal 2 8" xfId="306"/>
    <cellStyle name="Normal 2 9" xfId="307"/>
    <cellStyle name="Normal 3" xfId="8"/>
    <cellStyle name="Normal 3 2" xfId="357"/>
    <cellStyle name="Normal 3 2 2" xfId="356"/>
    <cellStyle name="Normal 3 2 3" xfId="366"/>
    <cellStyle name="Normal 3 2 4" xfId="374"/>
    <cellStyle name="Normal 3 2 5" xfId="383"/>
    <cellStyle name="Normal 3 3" xfId="367"/>
    <cellStyle name="Normal 3 4" xfId="375"/>
    <cellStyle name="Normal 3 5" xfId="384"/>
    <cellStyle name="Normal 4" xfId="6"/>
    <cellStyle name="Normal 5" xfId="7"/>
    <cellStyle name="Normal 6" xfId="9"/>
    <cellStyle name="Normal 7" xfId="351"/>
    <cellStyle name="Normal 8" xfId="359"/>
    <cellStyle name="Normal 9" xfId="10"/>
    <cellStyle name="Normal_تجميعي كليات 2007-2008" xfId="2"/>
    <cellStyle name="Note 2" xfId="308"/>
    <cellStyle name="Note 3" xfId="309"/>
    <cellStyle name="Note 4" xfId="310"/>
    <cellStyle name="Note 5" xfId="311"/>
    <cellStyle name="Note 6" xfId="312"/>
    <cellStyle name="Note 7" xfId="313"/>
    <cellStyle name="Note 8" xfId="314"/>
    <cellStyle name="Note 9" xfId="315"/>
    <cellStyle name="Output 2" xfId="316"/>
    <cellStyle name="Output 3" xfId="317"/>
    <cellStyle name="Output 4" xfId="318"/>
    <cellStyle name="Output 5" xfId="319"/>
    <cellStyle name="Output 6" xfId="320"/>
    <cellStyle name="Output 7" xfId="321"/>
    <cellStyle name="Output 8" xfId="322"/>
    <cellStyle name="Output 9" xfId="323"/>
    <cellStyle name="Percent" xfId="3" builtinId="5"/>
    <cellStyle name="Percent 2" xfId="324"/>
    <cellStyle name="Percent 2 2" xfId="358"/>
    <cellStyle name="Percent 2 2 2" xfId="361"/>
    <cellStyle name="Percent 2 2 3" xfId="371"/>
    <cellStyle name="Percent 2 2 4" xfId="378"/>
    <cellStyle name="Percent 2 2 5" xfId="387"/>
    <cellStyle name="Percent 2 3" xfId="368"/>
    <cellStyle name="Percent 2 4" xfId="376"/>
    <cellStyle name="Percent 2 5" xfId="385"/>
    <cellStyle name="Percent 3" xfId="362"/>
    <cellStyle name="Title 2" xfId="325"/>
    <cellStyle name="Title 3" xfId="326"/>
    <cellStyle name="Title 4" xfId="327"/>
    <cellStyle name="Title 5" xfId="328"/>
    <cellStyle name="Title 6" xfId="329"/>
    <cellStyle name="Title 7" xfId="330"/>
    <cellStyle name="Title 8" xfId="331"/>
    <cellStyle name="Title 9" xfId="332"/>
    <cellStyle name="Total 2" xfId="333"/>
    <cellStyle name="Total 3" xfId="334"/>
    <cellStyle name="Total 4" xfId="335"/>
    <cellStyle name="Total 5" xfId="336"/>
    <cellStyle name="Total 6" xfId="337"/>
    <cellStyle name="Total 7" xfId="338"/>
    <cellStyle name="Total 8" xfId="339"/>
    <cellStyle name="Total 9" xfId="340"/>
    <cellStyle name="Warning Text 2" xfId="341"/>
    <cellStyle name="Warning Text 3" xfId="342"/>
    <cellStyle name="Warning Text 4" xfId="343"/>
    <cellStyle name="Warning Text 5" xfId="344"/>
    <cellStyle name="Warning Text 6" xfId="345"/>
    <cellStyle name="Warning Text 7" xfId="346"/>
    <cellStyle name="Warning Text 8" xfId="347"/>
    <cellStyle name="Warning Text 9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2;&#1585;&#1610;&#1580;&#1610;%20&#1593;&#1604;&#1610;&#1575;2015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ليا"/>
      <sheetName val="تجميعي"/>
      <sheetName val="جنسية"/>
      <sheetName val="بغداد1"/>
      <sheetName val="ك-بغداد"/>
      <sheetName val="بغداد "/>
      <sheetName val="موصل1"/>
      <sheetName val="ك-الموصل "/>
      <sheetName val="الموصل "/>
      <sheetName val="بصرة1"/>
      <sheetName val="ك-البصرة"/>
      <sheetName val="البصرة "/>
      <sheetName val="مستنصرية1"/>
      <sheetName val="ك-المستنصرية "/>
      <sheetName val="المستنصرية "/>
      <sheetName val="تكنلوجيا1"/>
      <sheetName val="ك-التكنولوجية "/>
      <sheetName val="التكنولوجية "/>
      <sheetName val="كوفة1"/>
      <sheetName val="ك-الكوفة "/>
      <sheetName val="الكوفة "/>
      <sheetName val="تكريت1"/>
      <sheetName val="ك-تكريت "/>
      <sheetName val="تكريت "/>
      <sheetName val="قادسية1"/>
      <sheetName val="ك-القادسية"/>
      <sheetName val="القادسية "/>
      <sheetName val="ك-الانبار "/>
      <sheetName val="الانبار "/>
      <sheetName val="بابل1"/>
      <sheetName val="ك-بابل "/>
      <sheetName val="بابل "/>
      <sheetName val="ديالى1"/>
      <sheetName val="ك-ديالى "/>
      <sheetName val="ديالى "/>
      <sheetName val="كربلاء1"/>
      <sheetName val="ك-كربلاء "/>
      <sheetName val="كربلاء "/>
      <sheetName val="ذي قار1"/>
      <sheetName val="ك-ذي قار"/>
      <sheetName val="ذي قار"/>
      <sheetName val="واسط1"/>
      <sheetName val="ك-واسط "/>
      <sheetName val="واسط "/>
      <sheetName val="كركوك 1"/>
      <sheetName val="ك -كركوك"/>
      <sheetName val="كركوك"/>
      <sheetName val="نهرين1"/>
      <sheetName val="ك-النهرين "/>
      <sheetName val="النهرين "/>
      <sheetName val="عراقية1"/>
      <sheetName val="ك-العراقية "/>
      <sheetName val="العراقية "/>
      <sheetName val="مثنى1"/>
      <sheetName val="ك-المثنى "/>
      <sheetName val="المثنى "/>
      <sheetName val="سامراء1"/>
      <sheetName val="ك_سامراء"/>
      <sheetName val="سامراء"/>
      <sheetName val="القاسم الخضراء 1"/>
      <sheetName val="القاسم الخضراء ك"/>
      <sheetName val="القاسم الخضرء"/>
      <sheetName val="نينوى 1"/>
      <sheetName val="نينوى ك"/>
      <sheetName val="نينوى"/>
      <sheetName val="تكنولوجيا المعلومات والاتصالات "/>
      <sheetName val="ك-تكنولوجيا المعلومات والاتصالا"/>
      <sheetName val="تكنولوجيا المعلومات والاتصالات"/>
      <sheetName val="الجامعةالتقنيةفي المنطقةالشمالي"/>
      <sheetName val="ك- التقنية في المنطقة الشمالية"/>
      <sheetName val="التقنية في المنطقة الشمالية"/>
      <sheetName val="الجامعةالتقنيةفي المنطقةالوسطى"/>
      <sheetName val="ك- التقنية في المنطقة الوسطى"/>
      <sheetName val="التقنية في المنطقة الوسطى"/>
      <sheetName val="جامعة الفرات الاوسط"/>
      <sheetName val="ك -جامعة الفرات الاوسط التقنية"/>
      <sheetName val="جامعة الفرات الاوسط التقنية"/>
      <sheetName val="مجلس طبي1"/>
      <sheetName val="ك-المجلس العراقي الطبي "/>
      <sheetName val="المجلس العراقي الطب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9">
          <cell r="D9">
            <v>4</v>
          </cell>
        </row>
      </sheetData>
      <sheetData sheetId="68"/>
      <sheetData sheetId="69"/>
      <sheetData sheetId="70">
        <row r="9">
          <cell r="D9">
            <v>0</v>
          </cell>
          <cell r="E9">
            <v>0</v>
          </cell>
          <cell r="F9">
            <v>0</v>
          </cell>
          <cell r="J9">
            <v>0</v>
          </cell>
          <cell r="K9">
            <v>0</v>
          </cell>
          <cell r="L9">
            <v>0</v>
          </cell>
        </row>
      </sheetData>
      <sheetData sheetId="71"/>
      <sheetData sheetId="72"/>
      <sheetData sheetId="73">
        <row r="9">
          <cell r="D9">
            <v>0</v>
          </cell>
        </row>
      </sheetData>
      <sheetData sheetId="74"/>
      <sheetData sheetId="75"/>
      <sheetData sheetId="76">
        <row r="10">
          <cell r="D10">
            <v>0</v>
          </cell>
        </row>
      </sheetData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7"/>
  <sheetViews>
    <sheetView rightToLeft="1" view="pageBreakPreview" zoomScaleSheetLayoutView="100" workbookViewId="0">
      <selection activeCell="C45" sqref="C45:K45"/>
    </sheetView>
  </sheetViews>
  <sheetFormatPr defaultRowHeight="12.75"/>
  <cols>
    <col min="1" max="1" width="23" customWidth="1"/>
    <col min="2" max="2" width="6" style="286" customWidth="1"/>
    <col min="3" max="11" width="7.140625" customWidth="1"/>
  </cols>
  <sheetData>
    <row r="1" spans="1:11" ht="25.5" customHeight="1">
      <c r="A1" s="1474" t="s">
        <v>1959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</row>
    <row r="2" spans="1:11" s="768" customFormat="1">
      <c r="A2" s="1471" t="s">
        <v>1958</v>
      </c>
      <c r="B2" s="1471"/>
      <c r="C2" s="1471"/>
      <c r="D2" s="1471"/>
      <c r="E2" s="1471"/>
      <c r="F2" s="1471"/>
      <c r="G2" s="1471"/>
      <c r="H2" s="1471"/>
      <c r="I2" s="1471"/>
      <c r="J2" s="1471"/>
      <c r="K2" s="1471"/>
    </row>
    <row r="3" spans="1:11" ht="12.75" customHeight="1">
      <c r="A3" s="1467" t="s">
        <v>1073</v>
      </c>
      <c r="B3" s="1468"/>
      <c r="C3" s="1477" t="s">
        <v>1074</v>
      </c>
      <c r="D3" s="1477"/>
      <c r="E3" s="1477"/>
      <c r="F3" s="1477" t="s">
        <v>1075</v>
      </c>
      <c r="G3" s="1477"/>
      <c r="H3" s="1477"/>
      <c r="I3" s="1477" t="s">
        <v>322</v>
      </c>
      <c r="J3" s="1477"/>
      <c r="K3" s="1477"/>
    </row>
    <row r="4" spans="1:11" ht="9" customHeight="1">
      <c r="A4" s="1469"/>
      <c r="B4" s="1470"/>
      <c r="C4" s="1404" t="s">
        <v>1</v>
      </c>
      <c r="D4" s="1404" t="s">
        <v>2</v>
      </c>
      <c r="E4" s="1404" t="s">
        <v>3</v>
      </c>
      <c r="F4" s="1404" t="s">
        <v>1</v>
      </c>
      <c r="G4" s="1404" t="s">
        <v>2</v>
      </c>
      <c r="H4" s="1404" t="s">
        <v>3</v>
      </c>
      <c r="I4" s="1404" t="s">
        <v>1</v>
      </c>
      <c r="J4" s="1404" t="s">
        <v>2</v>
      </c>
      <c r="K4" s="1404" t="s">
        <v>3</v>
      </c>
    </row>
    <row r="5" spans="1:11" ht="12" customHeight="1">
      <c r="A5" s="1465" t="s">
        <v>35</v>
      </c>
      <c r="B5" s="1466"/>
      <c r="C5" s="1405">
        <v>3307</v>
      </c>
      <c r="D5" s="1405">
        <v>6062</v>
      </c>
      <c r="E5" s="1405">
        <v>9369</v>
      </c>
      <c r="F5" s="1405">
        <v>1234</v>
      </c>
      <c r="G5" s="1405">
        <v>963</v>
      </c>
      <c r="H5" s="1405">
        <v>2197</v>
      </c>
      <c r="I5" s="1405">
        <f>SUM(C5,F5)</f>
        <v>4541</v>
      </c>
      <c r="J5" s="1405">
        <f>SUM(D5,G5)</f>
        <v>7025</v>
      </c>
      <c r="K5" s="1405">
        <f>SUM(I5:J5)</f>
        <v>11566</v>
      </c>
    </row>
    <row r="6" spans="1:11" s="286" customFormat="1" ht="12" customHeight="1">
      <c r="A6" s="1465" t="s">
        <v>86</v>
      </c>
      <c r="B6" s="1466"/>
      <c r="C6" s="1405">
        <v>3113</v>
      </c>
      <c r="D6" s="1405">
        <v>2902</v>
      </c>
      <c r="E6" s="1405">
        <v>6015</v>
      </c>
      <c r="F6" s="1405">
        <v>1355</v>
      </c>
      <c r="G6" s="1405">
        <v>985</v>
      </c>
      <c r="H6" s="1405">
        <v>2340</v>
      </c>
      <c r="I6" s="1405">
        <f t="shared" ref="I6:I42" si="0">SUM(C6,F6)</f>
        <v>4468</v>
      </c>
      <c r="J6" s="1405">
        <f t="shared" ref="J6:J42" si="1">SUM(D6,G6)</f>
        <v>3887</v>
      </c>
      <c r="K6" s="1405">
        <f t="shared" ref="K6:K42" si="2">SUM(I6:J6)</f>
        <v>8355</v>
      </c>
    </row>
    <row r="7" spans="1:11" s="286" customFormat="1" ht="12" customHeight="1">
      <c r="A7" s="1465" t="s">
        <v>87</v>
      </c>
      <c r="B7" s="1466"/>
      <c r="C7" s="1405">
        <v>626</v>
      </c>
      <c r="D7" s="1405">
        <v>804</v>
      </c>
      <c r="E7" s="1405">
        <v>1430</v>
      </c>
      <c r="F7" s="1405">
        <v>6</v>
      </c>
      <c r="G7" s="1405">
        <v>2</v>
      </c>
      <c r="H7" s="1405">
        <v>8</v>
      </c>
      <c r="I7" s="1405">
        <f t="shared" si="0"/>
        <v>632</v>
      </c>
      <c r="J7" s="1405">
        <f t="shared" si="1"/>
        <v>806</v>
      </c>
      <c r="K7" s="1405">
        <f t="shared" si="2"/>
        <v>1438</v>
      </c>
    </row>
    <row r="8" spans="1:11" s="286" customFormat="1" ht="12" customHeight="1">
      <c r="A8" s="1465" t="s">
        <v>1077</v>
      </c>
      <c r="B8" s="1466"/>
      <c r="C8" s="1405">
        <v>251</v>
      </c>
      <c r="D8" s="1405">
        <v>490</v>
      </c>
      <c r="E8" s="1405">
        <v>741</v>
      </c>
      <c r="F8" s="1405">
        <v>0</v>
      </c>
      <c r="G8" s="1405">
        <v>0</v>
      </c>
      <c r="H8" s="1405">
        <v>0</v>
      </c>
      <c r="I8" s="1405">
        <f t="shared" si="0"/>
        <v>251</v>
      </c>
      <c r="J8" s="1405">
        <f t="shared" si="1"/>
        <v>490</v>
      </c>
      <c r="K8" s="1405">
        <f t="shared" si="2"/>
        <v>741</v>
      </c>
    </row>
    <row r="9" spans="1:11" s="286" customFormat="1" ht="12" customHeight="1">
      <c r="A9" s="1465" t="s">
        <v>245</v>
      </c>
      <c r="B9" s="1466"/>
      <c r="C9" s="1405">
        <v>939</v>
      </c>
      <c r="D9" s="1405">
        <v>1507</v>
      </c>
      <c r="E9" s="1405">
        <v>2446</v>
      </c>
      <c r="F9" s="1405">
        <v>438</v>
      </c>
      <c r="G9" s="1405">
        <v>386</v>
      </c>
      <c r="H9" s="1405">
        <v>824</v>
      </c>
      <c r="I9" s="1405">
        <f t="shared" si="0"/>
        <v>1377</v>
      </c>
      <c r="J9" s="1405">
        <f t="shared" si="1"/>
        <v>1893</v>
      </c>
      <c r="K9" s="1405">
        <f t="shared" si="2"/>
        <v>3270</v>
      </c>
    </row>
    <row r="10" spans="1:11" ht="12" customHeight="1">
      <c r="A10" s="1465" t="s">
        <v>84</v>
      </c>
      <c r="B10" s="1466"/>
      <c r="C10" s="1405">
        <v>2317</v>
      </c>
      <c r="D10" s="1405">
        <v>1661</v>
      </c>
      <c r="E10" s="1405">
        <v>3978</v>
      </c>
      <c r="F10" s="1405">
        <v>290</v>
      </c>
      <c r="G10" s="1405">
        <v>126</v>
      </c>
      <c r="H10" s="1405">
        <v>416</v>
      </c>
      <c r="I10" s="1405">
        <f t="shared" si="0"/>
        <v>2607</v>
      </c>
      <c r="J10" s="1405">
        <f t="shared" si="1"/>
        <v>1787</v>
      </c>
      <c r="K10" s="1405">
        <f t="shared" si="2"/>
        <v>4394</v>
      </c>
    </row>
    <row r="11" spans="1:11" s="286" customFormat="1" ht="12" customHeight="1">
      <c r="A11" s="1465" t="s">
        <v>1080</v>
      </c>
      <c r="B11" s="1466"/>
      <c r="C11" s="1405">
        <v>82</v>
      </c>
      <c r="D11" s="1405">
        <v>62</v>
      </c>
      <c r="E11" s="1405">
        <v>144</v>
      </c>
      <c r="F11" s="1405">
        <v>0</v>
      </c>
      <c r="G11" s="1405">
        <v>0</v>
      </c>
      <c r="H11" s="1405">
        <v>0</v>
      </c>
      <c r="I11" s="1405">
        <f t="shared" si="0"/>
        <v>82</v>
      </c>
      <c r="J11" s="1405">
        <f t="shared" si="1"/>
        <v>62</v>
      </c>
      <c r="K11" s="1405">
        <f t="shared" si="2"/>
        <v>144</v>
      </c>
    </row>
    <row r="12" spans="1:11" s="286" customFormat="1" ht="12" customHeight="1">
      <c r="A12" s="1465" t="s">
        <v>1081</v>
      </c>
      <c r="B12" s="1466"/>
      <c r="C12" s="1405">
        <v>181</v>
      </c>
      <c r="D12" s="1405">
        <v>87</v>
      </c>
      <c r="E12" s="1405">
        <v>268</v>
      </c>
      <c r="F12" s="1405">
        <v>0</v>
      </c>
      <c r="G12" s="1405">
        <v>0</v>
      </c>
      <c r="H12" s="1405">
        <v>0</v>
      </c>
      <c r="I12" s="1405">
        <f t="shared" si="0"/>
        <v>181</v>
      </c>
      <c r="J12" s="1405">
        <f t="shared" si="1"/>
        <v>87</v>
      </c>
      <c r="K12" s="1405">
        <f t="shared" si="2"/>
        <v>268</v>
      </c>
    </row>
    <row r="13" spans="1:11" ht="12" customHeight="1">
      <c r="A13" s="1465" t="s">
        <v>85</v>
      </c>
      <c r="B13" s="1466"/>
      <c r="C13" s="1405">
        <v>2140</v>
      </c>
      <c r="D13" s="1405">
        <v>3310</v>
      </c>
      <c r="E13" s="1405">
        <v>5450</v>
      </c>
      <c r="F13" s="1405">
        <v>556</v>
      </c>
      <c r="G13" s="1405">
        <v>225</v>
      </c>
      <c r="H13" s="1405">
        <v>781</v>
      </c>
      <c r="I13" s="1405">
        <f t="shared" si="0"/>
        <v>2696</v>
      </c>
      <c r="J13" s="1405">
        <f t="shared" si="1"/>
        <v>3535</v>
      </c>
      <c r="K13" s="1405">
        <f t="shared" si="2"/>
        <v>6231</v>
      </c>
    </row>
    <row r="14" spans="1:11" s="768" customFormat="1" ht="12" customHeight="1">
      <c r="A14" s="1472" t="s">
        <v>1957</v>
      </c>
      <c r="B14" s="1473"/>
      <c r="C14" s="1405">
        <v>46</v>
      </c>
      <c r="D14" s="1405">
        <v>100</v>
      </c>
      <c r="E14" s="1405">
        <v>146</v>
      </c>
      <c r="F14" s="1405">
        <v>0</v>
      </c>
      <c r="G14" s="1405">
        <v>0</v>
      </c>
      <c r="H14" s="1405">
        <v>0</v>
      </c>
      <c r="I14" s="1405">
        <f t="shared" si="0"/>
        <v>46</v>
      </c>
      <c r="J14" s="1405">
        <f t="shared" si="1"/>
        <v>100</v>
      </c>
      <c r="K14" s="1405">
        <f t="shared" si="2"/>
        <v>146</v>
      </c>
    </row>
    <row r="15" spans="1:11" ht="12" customHeight="1">
      <c r="A15" s="1465" t="s">
        <v>88</v>
      </c>
      <c r="B15" s="1466"/>
      <c r="C15" s="1405">
        <v>2167</v>
      </c>
      <c r="D15" s="1405">
        <v>3096</v>
      </c>
      <c r="E15" s="1405">
        <v>5263</v>
      </c>
      <c r="F15" s="1405">
        <v>474</v>
      </c>
      <c r="G15" s="1405">
        <v>283</v>
      </c>
      <c r="H15" s="1405">
        <v>757</v>
      </c>
      <c r="I15" s="1405">
        <f t="shared" si="0"/>
        <v>2641</v>
      </c>
      <c r="J15" s="1405">
        <f t="shared" si="1"/>
        <v>3379</v>
      </c>
      <c r="K15" s="1405">
        <f t="shared" si="2"/>
        <v>6020</v>
      </c>
    </row>
    <row r="16" spans="1:11" ht="12" customHeight="1">
      <c r="A16" s="1465" t="s">
        <v>36</v>
      </c>
      <c r="B16" s="1466"/>
      <c r="C16" s="1405">
        <v>1902</v>
      </c>
      <c r="D16" s="1405">
        <v>1545</v>
      </c>
      <c r="E16" s="1405">
        <v>3447</v>
      </c>
      <c r="F16" s="1405">
        <v>695</v>
      </c>
      <c r="G16" s="1405">
        <v>277</v>
      </c>
      <c r="H16" s="1405">
        <v>972</v>
      </c>
      <c r="I16" s="1405">
        <f t="shared" si="0"/>
        <v>2597</v>
      </c>
      <c r="J16" s="1405">
        <f t="shared" si="1"/>
        <v>1822</v>
      </c>
      <c r="K16" s="1405">
        <f t="shared" si="2"/>
        <v>4419</v>
      </c>
    </row>
    <row r="17" spans="1:11" s="286" customFormat="1" ht="12" customHeight="1">
      <c r="A17" s="1465" t="s">
        <v>273</v>
      </c>
      <c r="B17" s="1466"/>
      <c r="C17" s="1405">
        <v>307</v>
      </c>
      <c r="D17" s="1405">
        <v>266</v>
      </c>
      <c r="E17" s="1405">
        <v>573</v>
      </c>
      <c r="F17" s="1405">
        <v>154</v>
      </c>
      <c r="G17" s="1405">
        <v>100</v>
      </c>
      <c r="H17" s="1405">
        <v>254</v>
      </c>
      <c r="I17" s="1405">
        <f t="shared" si="0"/>
        <v>461</v>
      </c>
      <c r="J17" s="1405">
        <f t="shared" si="1"/>
        <v>366</v>
      </c>
      <c r="K17" s="1405">
        <f t="shared" si="2"/>
        <v>827</v>
      </c>
    </row>
    <row r="18" spans="1:11" ht="12" customHeight="1">
      <c r="A18" s="1465" t="s">
        <v>1076</v>
      </c>
      <c r="B18" s="1466"/>
      <c r="C18" s="1405">
        <v>1605</v>
      </c>
      <c r="D18" s="1405">
        <v>1930</v>
      </c>
      <c r="E18" s="1405">
        <v>3535</v>
      </c>
      <c r="F18" s="1405">
        <v>383</v>
      </c>
      <c r="G18" s="1405">
        <v>208</v>
      </c>
      <c r="H18" s="1405">
        <v>591</v>
      </c>
      <c r="I18" s="1405">
        <f t="shared" si="0"/>
        <v>1988</v>
      </c>
      <c r="J18" s="1405">
        <f t="shared" si="1"/>
        <v>2138</v>
      </c>
      <c r="K18" s="1405">
        <f t="shared" si="2"/>
        <v>4126</v>
      </c>
    </row>
    <row r="19" spans="1:11" ht="12" customHeight="1">
      <c r="A19" s="1465" t="s">
        <v>90</v>
      </c>
      <c r="B19" s="1466"/>
      <c r="C19" s="1405">
        <v>1642</v>
      </c>
      <c r="D19" s="1405">
        <v>1783</v>
      </c>
      <c r="E19" s="1405">
        <v>3425</v>
      </c>
      <c r="F19" s="1405">
        <v>139</v>
      </c>
      <c r="G19" s="1405">
        <v>76</v>
      </c>
      <c r="H19" s="1405">
        <v>215</v>
      </c>
      <c r="I19" s="1405">
        <f t="shared" si="0"/>
        <v>1781</v>
      </c>
      <c r="J19" s="1405">
        <f t="shared" si="1"/>
        <v>1859</v>
      </c>
      <c r="K19" s="1405">
        <f t="shared" si="2"/>
        <v>3640</v>
      </c>
    </row>
    <row r="20" spans="1:11" s="286" customFormat="1" ht="12" customHeight="1">
      <c r="A20" s="1465" t="s">
        <v>1082</v>
      </c>
      <c r="B20" s="1466"/>
      <c r="C20" s="1405">
        <v>192</v>
      </c>
      <c r="D20" s="1405">
        <v>102</v>
      </c>
      <c r="E20" s="1405">
        <v>294</v>
      </c>
      <c r="F20" s="1405">
        <v>44</v>
      </c>
      <c r="G20" s="1405">
        <v>16</v>
      </c>
      <c r="H20" s="1405">
        <v>60</v>
      </c>
      <c r="I20" s="1405">
        <f t="shared" si="0"/>
        <v>236</v>
      </c>
      <c r="J20" s="1405">
        <f t="shared" si="1"/>
        <v>118</v>
      </c>
      <c r="K20" s="1405">
        <f t="shared" si="2"/>
        <v>354</v>
      </c>
    </row>
    <row r="21" spans="1:11" ht="12" customHeight="1">
      <c r="A21" s="1465" t="s">
        <v>91</v>
      </c>
      <c r="B21" s="1466"/>
      <c r="C21" s="1405">
        <v>1953</v>
      </c>
      <c r="D21" s="1405">
        <v>2775</v>
      </c>
      <c r="E21" s="1405">
        <v>4728</v>
      </c>
      <c r="F21" s="1405">
        <v>726</v>
      </c>
      <c r="G21" s="1405">
        <v>315</v>
      </c>
      <c r="H21" s="1405">
        <v>1041</v>
      </c>
      <c r="I21" s="1405">
        <f t="shared" si="0"/>
        <v>2679</v>
      </c>
      <c r="J21" s="1405">
        <f t="shared" si="1"/>
        <v>3090</v>
      </c>
      <c r="K21" s="1405">
        <f t="shared" si="2"/>
        <v>5769</v>
      </c>
    </row>
    <row r="22" spans="1:11" s="286" customFormat="1" ht="12" customHeight="1">
      <c r="A22" s="1465" t="s">
        <v>309</v>
      </c>
      <c r="B22" s="1466"/>
      <c r="C22" s="1405">
        <v>283</v>
      </c>
      <c r="D22" s="1405">
        <v>249</v>
      </c>
      <c r="E22" s="1405">
        <v>532</v>
      </c>
      <c r="F22" s="1405">
        <v>0</v>
      </c>
      <c r="G22" s="1405">
        <v>0</v>
      </c>
      <c r="H22" s="1405">
        <v>0</v>
      </c>
      <c r="I22" s="1405">
        <f t="shared" si="0"/>
        <v>283</v>
      </c>
      <c r="J22" s="1405">
        <f t="shared" si="1"/>
        <v>249</v>
      </c>
      <c r="K22" s="1405">
        <f t="shared" si="2"/>
        <v>532</v>
      </c>
    </row>
    <row r="23" spans="1:11" ht="12" customHeight="1">
      <c r="A23" s="1465" t="s">
        <v>92</v>
      </c>
      <c r="B23" s="1466"/>
      <c r="C23" s="1405">
        <v>2023</v>
      </c>
      <c r="D23" s="1405">
        <v>2653</v>
      </c>
      <c r="E23" s="1405">
        <v>4676</v>
      </c>
      <c r="F23" s="1405">
        <v>424</v>
      </c>
      <c r="G23" s="1405">
        <v>254</v>
      </c>
      <c r="H23" s="1405">
        <v>678</v>
      </c>
      <c r="I23" s="1405">
        <f t="shared" si="0"/>
        <v>2447</v>
      </c>
      <c r="J23" s="1405">
        <f t="shared" si="1"/>
        <v>2907</v>
      </c>
      <c r="K23" s="1405">
        <f t="shared" si="2"/>
        <v>5354</v>
      </c>
    </row>
    <row r="24" spans="1:11" ht="12" customHeight="1">
      <c r="A24" s="1465" t="s">
        <v>37</v>
      </c>
      <c r="B24" s="1466"/>
      <c r="C24" s="1405">
        <v>1383</v>
      </c>
      <c r="D24" s="1405">
        <v>1879</v>
      </c>
      <c r="E24" s="1405">
        <v>3262</v>
      </c>
      <c r="F24" s="1405">
        <v>442</v>
      </c>
      <c r="G24" s="1405">
        <v>299</v>
      </c>
      <c r="H24" s="1405">
        <v>741</v>
      </c>
      <c r="I24" s="1405">
        <f t="shared" si="0"/>
        <v>1825</v>
      </c>
      <c r="J24" s="1405">
        <f t="shared" si="1"/>
        <v>2178</v>
      </c>
      <c r="K24" s="1405">
        <f t="shared" si="2"/>
        <v>4003</v>
      </c>
    </row>
    <row r="25" spans="1:11" ht="12" customHeight="1">
      <c r="A25" s="1465" t="s">
        <v>118</v>
      </c>
      <c r="B25" s="1466"/>
      <c r="C25" s="1405">
        <v>963</v>
      </c>
      <c r="D25" s="1405">
        <v>1792</v>
      </c>
      <c r="E25" s="1405">
        <v>2755</v>
      </c>
      <c r="F25" s="1405">
        <v>483</v>
      </c>
      <c r="G25" s="1405">
        <v>218</v>
      </c>
      <c r="H25" s="1405">
        <v>701</v>
      </c>
      <c r="I25" s="1405">
        <f t="shared" si="0"/>
        <v>1446</v>
      </c>
      <c r="J25" s="1405">
        <f t="shared" si="1"/>
        <v>2010</v>
      </c>
      <c r="K25" s="1405">
        <f t="shared" si="2"/>
        <v>3456</v>
      </c>
    </row>
    <row r="26" spans="1:11" s="286" customFormat="1" ht="12" customHeight="1">
      <c r="A26" s="1465" t="s">
        <v>1079</v>
      </c>
      <c r="B26" s="1466"/>
      <c r="C26" s="1405">
        <v>412</v>
      </c>
      <c r="D26" s="1405">
        <v>747</v>
      </c>
      <c r="E26" s="1405">
        <v>1159</v>
      </c>
      <c r="F26" s="1405">
        <v>197</v>
      </c>
      <c r="G26" s="1405">
        <v>140</v>
      </c>
      <c r="H26" s="1405">
        <v>337</v>
      </c>
      <c r="I26" s="1405">
        <f t="shared" si="0"/>
        <v>609</v>
      </c>
      <c r="J26" s="1405">
        <f t="shared" si="1"/>
        <v>887</v>
      </c>
      <c r="K26" s="1405">
        <f t="shared" si="2"/>
        <v>1496</v>
      </c>
    </row>
    <row r="27" spans="1:11" ht="12" customHeight="1">
      <c r="A27" s="1465" t="s">
        <v>294</v>
      </c>
      <c r="B27" s="1466"/>
      <c r="C27" s="1405">
        <v>1282</v>
      </c>
      <c r="D27" s="1405">
        <v>1645</v>
      </c>
      <c r="E27" s="1405">
        <v>2927</v>
      </c>
      <c r="F27" s="1405">
        <v>1138</v>
      </c>
      <c r="G27" s="1405">
        <v>542</v>
      </c>
      <c r="H27" s="1405">
        <v>1680</v>
      </c>
      <c r="I27" s="1405">
        <f t="shared" si="0"/>
        <v>2420</v>
      </c>
      <c r="J27" s="1405">
        <f t="shared" si="1"/>
        <v>2187</v>
      </c>
      <c r="K27" s="1405">
        <f t="shared" si="2"/>
        <v>4607</v>
      </c>
    </row>
    <row r="28" spans="1:11" ht="12" customHeight="1">
      <c r="A28" s="1465" t="s">
        <v>38</v>
      </c>
      <c r="B28" s="1466"/>
      <c r="C28" s="1405">
        <v>1583</v>
      </c>
      <c r="D28" s="1405">
        <v>1528</v>
      </c>
      <c r="E28" s="1405">
        <v>3111</v>
      </c>
      <c r="F28" s="1405">
        <v>477</v>
      </c>
      <c r="G28" s="1405">
        <v>190</v>
      </c>
      <c r="H28" s="1405">
        <v>667</v>
      </c>
      <c r="I28" s="1405">
        <f t="shared" si="0"/>
        <v>2060</v>
      </c>
      <c r="J28" s="1405">
        <f t="shared" si="1"/>
        <v>1718</v>
      </c>
      <c r="K28" s="1405">
        <f t="shared" si="2"/>
        <v>3778</v>
      </c>
    </row>
    <row r="29" spans="1:11" ht="12" customHeight="1">
      <c r="A29" s="1465" t="s">
        <v>1078</v>
      </c>
      <c r="B29" s="1466"/>
      <c r="C29" s="1405">
        <v>733</v>
      </c>
      <c r="D29" s="1405">
        <v>1126</v>
      </c>
      <c r="E29" s="1405">
        <v>1859</v>
      </c>
      <c r="F29" s="1405">
        <v>304</v>
      </c>
      <c r="G29" s="1405">
        <v>155</v>
      </c>
      <c r="H29" s="1405">
        <v>459</v>
      </c>
      <c r="I29" s="1405">
        <f t="shared" si="0"/>
        <v>1037</v>
      </c>
      <c r="J29" s="1405">
        <f t="shared" si="1"/>
        <v>1281</v>
      </c>
      <c r="K29" s="1405">
        <f t="shared" si="2"/>
        <v>2318</v>
      </c>
    </row>
    <row r="30" spans="1:11" ht="12" customHeight="1">
      <c r="A30" s="1465" t="s">
        <v>251</v>
      </c>
      <c r="B30" s="1466"/>
      <c r="C30" s="1405">
        <v>1177</v>
      </c>
      <c r="D30" s="1405">
        <v>1074</v>
      </c>
      <c r="E30" s="1405">
        <v>2251</v>
      </c>
      <c r="F30" s="1405">
        <v>350</v>
      </c>
      <c r="G30" s="1405">
        <v>155</v>
      </c>
      <c r="H30" s="1405">
        <v>505</v>
      </c>
      <c r="I30" s="1405">
        <f t="shared" si="0"/>
        <v>1527</v>
      </c>
      <c r="J30" s="1405">
        <f t="shared" si="1"/>
        <v>1229</v>
      </c>
      <c r="K30" s="1405">
        <f t="shared" si="2"/>
        <v>2756</v>
      </c>
    </row>
    <row r="31" spans="1:11" s="286" customFormat="1" ht="12" customHeight="1">
      <c r="A31" s="1465" t="s">
        <v>1087</v>
      </c>
      <c r="B31" s="1466"/>
      <c r="C31" s="1405">
        <f>SUM(C5:C30)</f>
        <v>32609</v>
      </c>
      <c r="D31" s="1405">
        <f t="shared" ref="D31:K31" si="3">SUM(D5:D30)</f>
        <v>41175</v>
      </c>
      <c r="E31" s="1405">
        <f t="shared" si="3"/>
        <v>73784</v>
      </c>
      <c r="F31" s="1405">
        <f t="shared" si="3"/>
        <v>10309</v>
      </c>
      <c r="G31" s="1405">
        <f t="shared" si="3"/>
        <v>5915</v>
      </c>
      <c r="H31" s="1405">
        <f t="shared" si="3"/>
        <v>16224</v>
      </c>
      <c r="I31" s="1405">
        <f t="shared" si="3"/>
        <v>42918</v>
      </c>
      <c r="J31" s="1405">
        <f t="shared" si="3"/>
        <v>47090</v>
      </c>
      <c r="K31" s="1405">
        <f t="shared" si="3"/>
        <v>90008</v>
      </c>
    </row>
    <row r="32" spans="1:11" ht="12" customHeight="1">
      <c r="A32" s="1478" t="s">
        <v>1083</v>
      </c>
      <c r="B32" s="1406" t="s">
        <v>1088</v>
      </c>
      <c r="C32" s="1405">
        <v>185</v>
      </c>
      <c r="D32" s="1405">
        <v>175</v>
      </c>
      <c r="E32" s="1405">
        <f>SUM(C32:D32)</f>
        <v>360</v>
      </c>
      <c r="F32" s="1405">
        <v>0</v>
      </c>
      <c r="G32" s="1405">
        <v>0</v>
      </c>
      <c r="H32" s="1405">
        <v>0</v>
      </c>
      <c r="I32" s="1405">
        <f t="shared" si="0"/>
        <v>185</v>
      </c>
      <c r="J32" s="1405">
        <f t="shared" si="1"/>
        <v>175</v>
      </c>
      <c r="K32" s="1405">
        <f t="shared" si="2"/>
        <v>360</v>
      </c>
    </row>
    <row r="33" spans="1:12" s="286" customFormat="1" ht="12" customHeight="1">
      <c r="A33" s="1479"/>
      <c r="B33" s="1406" t="s">
        <v>1089</v>
      </c>
      <c r="C33" s="1405">
        <v>2083</v>
      </c>
      <c r="D33" s="1405">
        <v>1274</v>
      </c>
      <c r="E33" s="1405">
        <f t="shared" ref="E33:E39" si="4">SUM(C33:D33)</f>
        <v>3357</v>
      </c>
      <c r="F33" s="1405">
        <v>479</v>
      </c>
      <c r="G33" s="1405">
        <v>120</v>
      </c>
      <c r="H33" s="1405">
        <f>SUM(F33:G33)</f>
        <v>599</v>
      </c>
      <c r="I33" s="1405">
        <f t="shared" ref="I33:I39" si="5">SUM(C33,F33)</f>
        <v>2562</v>
      </c>
      <c r="J33" s="1405">
        <f t="shared" ref="J33:J39" si="6">SUM(D33,G33)</f>
        <v>1394</v>
      </c>
      <c r="K33" s="1405">
        <f t="shared" ref="K33:K39" si="7">SUM(I33:J33)</f>
        <v>3956</v>
      </c>
    </row>
    <row r="34" spans="1:12" ht="12" customHeight="1">
      <c r="A34" s="1478" t="s">
        <v>906</v>
      </c>
      <c r="B34" s="1406" t="s">
        <v>1088</v>
      </c>
      <c r="C34" s="1405">
        <v>469</v>
      </c>
      <c r="D34" s="1405">
        <v>503</v>
      </c>
      <c r="E34" s="1405">
        <f t="shared" si="4"/>
        <v>972</v>
      </c>
      <c r="F34" s="1405">
        <v>77</v>
      </c>
      <c r="G34" s="1405">
        <v>62</v>
      </c>
      <c r="H34" s="1405">
        <f t="shared" ref="H34:H38" si="8">SUM(F34:G34)</f>
        <v>139</v>
      </c>
      <c r="I34" s="1405">
        <f t="shared" si="5"/>
        <v>546</v>
      </c>
      <c r="J34" s="1405">
        <f t="shared" si="6"/>
        <v>565</v>
      </c>
      <c r="K34" s="1405">
        <f t="shared" si="7"/>
        <v>1111</v>
      </c>
    </row>
    <row r="35" spans="1:12" s="286" customFormat="1" ht="12" customHeight="1">
      <c r="A35" s="1479"/>
      <c r="B35" s="1406" t="s">
        <v>1089</v>
      </c>
      <c r="C35" s="1405">
        <v>4046</v>
      </c>
      <c r="D35" s="1405">
        <v>3523</v>
      </c>
      <c r="E35" s="1405">
        <f t="shared" si="4"/>
        <v>7569</v>
      </c>
      <c r="F35" s="1405">
        <v>1053</v>
      </c>
      <c r="G35" s="1405">
        <v>596</v>
      </c>
      <c r="H35" s="1405">
        <f t="shared" si="8"/>
        <v>1649</v>
      </c>
      <c r="I35" s="1405">
        <f t="shared" si="5"/>
        <v>5099</v>
      </c>
      <c r="J35" s="1405">
        <f t="shared" si="6"/>
        <v>4119</v>
      </c>
      <c r="K35" s="1405">
        <f t="shared" si="7"/>
        <v>9218</v>
      </c>
    </row>
    <row r="36" spans="1:12" ht="12" customHeight="1">
      <c r="A36" s="1480" t="s">
        <v>1084</v>
      </c>
      <c r="B36" s="1406" t="s">
        <v>1088</v>
      </c>
      <c r="C36" s="1405">
        <v>271</v>
      </c>
      <c r="D36" s="1405">
        <v>317</v>
      </c>
      <c r="E36" s="1405">
        <f t="shared" si="4"/>
        <v>588</v>
      </c>
      <c r="F36" s="1405">
        <v>7</v>
      </c>
      <c r="G36" s="1405">
        <v>6</v>
      </c>
      <c r="H36" s="1405">
        <f t="shared" si="8"/>
        <v>13</v>
      </c>
      <c r="I36" s="1405">
        <f t="shared" si="5"/>
        <v>278</v>
      </c>
      <c r="J36" s="1405">
        <f t="shared" si="6"/>
        <v>323</v>
      </c>
      <c r="K36" s="1405">
        <f t="shared" si="7"/>
        <v>601</v>
      </c>
    </row>
    <row r="37" spans="1:12" s="286" customFormat="1" ht="12" customHeight="1">
      <c r="A37" s="1481"/>
      <c r="B37" s="1406" t="s">
        <v>1089</v>
      </c>
      <c r="C37" s="1405">
        <v>2853</v>
      </c>
      <c r="D37" s="1405">
        <v>2612</v>
      </c>
      <c r="E37" s="1405">
        <f t="shared" si="4"/>
        <v>5465</v>
      </c>
      <c r="F37" s="1405">
        <v>522</v>
      </c>
      <c r="G37" s="1405">
        <v>154</v>
      </c>
      <c r="H37" s="1405">
        <f t="shared" si="8"/>
        <v>676</v>
      </c>
      <c r="I37" s="1405">
        <f t="shared" si="5"/>
        <v>3375</v>
      </c>
      <c r="J37" s="1405">
        <f t="shared" si="6"/>
        <v>2766</v>
      </c>
      <c r="K37" s="1405">
        <f t="shared" si="7"/>
        <v>6141</v>
      </c>
    </row>
    <row r="38" spans="1:12" ht="12" customHeight="1">
      <c r="A38" s="1478" t="s">
        <v>1085</v>
      </c>
      <c r="B38" s="1406" t="s">
        <v>1088</v>
      </c>
      <c r="C38" s="1405">
        <v>307</v>
      </c>
      <c r="D38" s="1405">
        <v>389</v>
      </c>
      <c r="E38" s="1405">
        <f t="shared" si="4"/>
        <v>696</v>
      </c>
      <c r="F38" s="1405">
        <v>72</v>
      </c>
      <c r="G38" s="1405">
        <v>18</v>
      </c>
      <c r="H38" s="1405">
        <f t="shared" si="8"/>
        <v>90</v>
      </c>
      <c r="I38" s="1405">
        <f t="shared" si="5"/>
        <v>379</v>
      </c>
      <c r="J38" s="1405">
        <f t="shared" si="6"/>
        <v>407</v>
      </c>
      <c r="K38" s="1405">
        <f t="shared" si="7"/>
        <v>786</v>
      </c>
    </row>
    <row r="39" spans="1:12" s="286" customFormat="1" ht="12" customHeight="1">
      <c r="A39" s="1479"/>
      <c r="B39" s="1406" t="s">
        <v>1089</v>
      </c>
      <c r="C39" s="1405">
        <v>2047</v>
      </c>
      <c r="D39" s="1405">
        <v>1811</v>
      </c>
      <c r="E39" s="1405">
        <f t="shared" si="4"/>
        <v>3858</v>
      </c>
      <c r="F39" s="1405">
        <v>509</v>
      </c>
      <c r="G39" s="1405">
        <v>75</v>
      </c>
      <c r="H39" s="1405">
        <v>584</v>
      </c>
      <c r="I39" s="1405">
        <f t="shared" si="5"/>
        <v>2556</v>
      </c>
      <c r="J39" s="1405">
        <f t="shared" si="6"/>
        <v>1886</v>
      </c>
      <c r="K39" s="1405">
        <f t="shared" si="7"/>
        <v>4442</v>
      </c>
    </row>
    <row r="40" spans="1:12" s="286" customFormat="1" ht="12" customHeight="1">
      <c r="A40" s="1475" t="s">
        <v>1090</v>
      </c>
      <c r="B40" s="1476"/>
      <c r="C40" s="1405">
        <f>SUM(C32,C34,C36,C38)</f>
        <v>1232</v>
      </c>
      <c r="D40" s="1405">
        <f t="shared" ref="D40:K40" si="9">SUM(D32,D34,D36,D38)</f>
        <v>1384</v>
      </c>
      <c r="E40" s="1405">
        <f t="shared" si="9"/>
        <v>2616</v>
      </c>
      <c r="F40" s="1405">
        <f t="shared" si="9"/>
        <v>156</v>
      </c>
      <c r="G40" s="1405">
        <f t="shared" si="9"/>
        <v>86</v>
      </c>
      <c r="H40" s="1405">
        <f t="shared" si="9"/>
        <v>242</v>
      </c>
      <c r="I40" s="1405">
        <f t="shared" si="9"/>
        <v>1388</v>
      </c>
      <c r="J40" s="1405">
        <f t="shared" si="9"/>
        <v>1470</v>
      </c>
      <c r="K40" s="1405">
        <f t="shared" si="9"/>
        <v>2858</v>
      </c>
    </row>
    <row r="41" spans="1:12" s="286" customFormat="1" ht="12" customHeight="1">
      <c r="A41" s="1475" t="s">
        <v>1091</v>
      </c>
      <c r="B41" s="1476"/>
      <c r="C41" s="1405">
        <f>SUM(C33,C35,C37,C39)</f>
        <v>11029</v>
      </c>
      <c r="D41" s="1405">
        <f t="shared" ref="D41:K41" si="10">SUM(D33,D35,D37,D39)</f>
        <v>9220</v>
      </c>
      <c r="E41" s="1405">
        <f t="shared" si="10"/>
        <v>20249</v>
      </c>
      <c r="F41" s="1405">
        <f t="shared" si="10"/>
        <v>2563</v>
      </c>
      <c r="G41" s="1405">
        <f t="shared" si="10"/>
        <v>945</v>
      </c>
      <c r="H41" s="1405">
        <f t="shared" si="10"/>
        <v>3508</v>
      </c>
      <c r="I41" s="1405">
        <f t="shared" si="10"/>
        <v>13592</v>
      </c>
      <c r="J41" s="1405">
        <f t="shared" si="10"/>
        <v>10165</v>
      </c>
      <c r="K41" s="1405">
        <f t="shared" si="10"/>
        <v>23757</v>
      </c>
      <c r="L41" s="1403"/>
    </row>
    <row r="42" spans="1:12" ht="12" customHeight="1">
      <c r="A42" s="1465" t="s">
        <v>1086</v>
      </c>
      <c r="B42" s="1466"/>
      <c r="C42" s="1405">
        <v>10248</v>
      </c>
      <c r="D42" s="1405">
        <v>6373</v>
      </c>
      <c r="E42" s="1405">
        <v>16621</v>
      </c>
      <c r="F42" s="1405">
        <v>8385</v>
      </c>
      <c r="G42" s="1405">
        <v>2572</v>
      </c>
      <c r="H42" s="1405">
        <v>10957</v>
      </c>
      <c r="I42" s="1405">
        <f t="shared" si="0"/>
        <v>18633</v>
      </c>
      <c r="J42" s="1405">
        <f t="shared" si="1"/>
        <v>8945</v>
      </c>
      <c r="K42" s="1405">
        <f t="shared" si="2"/>
        <v>27578</v>
      </c>
    </row>
    <row r="43" spans="1:12" ht="12" customHeight="1">
      <c r="A43" s="1465" t="s">
        <v>320</v>
      </c>
      <c r="B43" s="1466"/>
      <c r="C43" s="1405">
        <f>SUM(C42,C41,C40,C31)</f>
        <v>55118</v>
      </c>
      <c r="D43" s="1405">
        <f t="shared" ref="D43:K43" si="11">SUM(D42,D41,D40,D31)</f>
        <v>58152</v>
      </c>
      <c r="E43" s="1405">
        <f t="shared" si="11"/>
        <v>113270</v>
      </c>
      <c r="F43" s="1405">
        <f t="shared" si="11"/>
        <v>21413</v>
      </c>
      <c r="G43" s="1405">
        <f t="shared" si="11"/>
        <v>9518</v>
      </c>
      <c r="H43" s="1405">
        <f t="shared" si="11"/>
        <v>30931</v>
      </c>
      <c r="I43" s="1405">
        <f t="shared" si="11"/>
        <v>76531</v>
      </c>
      <c r="J43" s="1405">
        <f t="shared" si="11"/>
        <v>67670</v>
      </c>
      <c r="K43" s="1405">
        <f t="shared" si="11"/>
        <v>144201</v>
      </c>
      <c r="L43" s="1403"/>
    </row>
    <row r="45" spans="1:12">
      <c r="C45">
        <f>C43-C42-C41-C40</f>
        <v>32609</v>
      </c>
      <c r="D45" s="768">
        <f t="shared" ref="D45:K45" si="12">D43-D42-D41-D40</f>
        <v>41175</v>
      </c>
      <c r="E45" s="768">
        <f t="shared" si="12"/>
        <v>73784</v>
      </c>
      <c r="F45" s="768">
        <f t="shared" si="12"/>
        <v>10309</v>
      </c>
      <c r="G45" s="768">
        <f t="shared" si="12"/>
        <v>5915</v>
      </c>
      <c r="H45" s="768">
        <f t="shared" si="12"/>
        <v>16224</v>
      </c>
      <c r="I45" s="768">
        <f t="shared" si="12"/>
        <v>42918</v>
      </c>
      <c r="J45" s="768">
        <f t="shared" si="12"/>
        <v>47090</v>
      </c>
      <c r="K45" s="768">
        <f t="shared" si="12"/>
        <v>90008</v>
      </c>
    </row>
    <row r="47" spans="1:12">
      <c r="D47" s="768"/>
      <c r="E47" s="768"/>
      <c r="F47" s="768"/>
      <c r="G47" s="768"/>
      <c r="H47" s="768"/>
      <c r="J47" s="768"/>
      <c r="K47" s="768"/>
    </row>
  </sheetData>
  <mergeCells count="41">
    <mergeCell ref="A2:K2"/>
    <mergeCell ref="A14:B14"/>
    <mergeCell ref="A1:K1"/>
    <mergeCell ref="A40:B40"/>
    <mergeCell ref="A41:B41"/>
    <mergeCell ref="C3:E3"/>
    <mergeCell ref="F3:H3"/>
    <mergeCell ref="I3:K3"/>
    <mergeCell ref="A10:B10"/>
    <mergeCell ref="A32:A33"/>
    <mergeCell ref="A34:A35"/>
    <mergeCell ref="A36:A37"/>
    <mergeCell ref="A38:A39"/>
    <mergeCell ref="A5:B5"/>
    <mergeCell ref="A6:B6"/>
    <mergeCell ref="A7:B7"/>
    <mergeCell ref="A8:B8"/>
    <mergeCell ref="A9:B9"/>
    <mergeCell ref="A23:B23"/>
    <mergeCell ref="A11:B11"/>
    <mergeCell ref="A12:B12"/>
    <mergeCell ref="A13:B13"/>
    <mergeCell ref="A15:B15"/>
    <mergeCell ref="A16:B16"/>
    <mergeCell ref="A17:B17"/>
    <mergeCell ref="A30:B30"/>
    <mergeCell ref="A31:B31"/>
    <mergeCell ref="A42:B42"/>
    <mergeCell ref="A43:B43"/>
    <mergeCell ref="A3:B4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</mergeCells>
  <printOptions horizontalCentered="1"/>
  <pageMargins left="0.5" right="0.5" top="1" bottom="1" header="1" footer="1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V24" sqref="V24"/>
    </sheetView>
  </sheetViews>
  <sheetFormatPr defaultRowHeight="12.75"/>
  <cols>
    <col min="1" max="16384" width="9.140625" style="368"/>
  </cols>
  <sheetData>
    <row r="14" spans="1:14" ht="90">
      <c r="A14" s="1495" t="s">
        <v>1146</v>
      </c>
      <c r="B14" s="1495"/>
      <c r="C14" s="1495"/>
      <c r="D14" s="1495"/>
      <c r="E14" s="1495"/>
      <c r="F14" s="1495"/>
      <c r="G14" s="1495"/>
      <c r="H14" s="1495"/>
      <c r="I14" s="1495"/>
      <c r="J14" s="1495"/>
      <c r="K14" s="1495"/>
      <c r="L14" s="1495"/>
      <c r="M14" s="1495"/>
      <c r="N14" s="1495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43"/>
  <sheetViews>
    <sheetView rightToLeft="1" view="pageBreakPreview" topLeftCell="A16" zoomScale="85" zoomScaleNormal="75" zoomScaleSheetLayoutView="85" workbookViewId="0">
      <selection activeCell="N9" sqref="N9"/>
    </sheetView>
  </sheetViews>
  <sheetFormatPr defaultRowHeight="12.75"/>
  <cols>
    <col min="1" max="1" width="30.42578125" style="47" customWidth="1"/>
    <col min="2" max="13" width="8.85546875" style="47" customWidth="1"/>
    <col min="14" max="14" width="48.28515625" style="47" customWidth="1"/>
    <col min="15" max="255" width="9.140625" style="47"/>
    <col min="256" max="256" width="35.28515625" style="47" customWidth="1"/>
    <col min="257" max="268" width="9.5703125" style="47" customWidth="1"/>
    <col min="269" max="511" width="9.140625" style="47"/>
    <col min="512" max="512" width="35.28515625" style="47" customWidth="1"/>
    <col min="513" max="524" width="9.5703125" style="47" customWidth="1"/>
    <col min="525" max="767" width="9.140625" style="47"/>
    <col min="768" max="768" width="35.28515625" style="47" customWidth="1"/>
    <col min="769" max="780" width="9.5703125" style="47" customWidth="1"/>
    <col min="781" max="1023" width="9.140625" style="47"/>
    <col min="1024" max="1024" width="35.28515625" style="47" customWidth="1"/>
    <col min="1025" max="1036" width="9.5703125" style="47" customWidth="1"/>
    <col min="1037" max="1279" width="9.140625" style="47"/>
    <col min="1280" max="1280" width="35.28515625" style="47" customWidth="1"/>
    <col min="1281" max="1292" width="9.5703125" style="47" customWidth="1"/>
    <col min="1293" max="1535" width="9.140625" style="47"/>
    <col min="1536" max="1536" width="35.28515625" style="47" customWidth="1"/>
    <col min="1537" max="1548" width="9.5703125" style="47" customWidth="1"/>
    <col min="1549" max="1791" width="9.140625" style="47"/>
    <col min="1792" max="1792" width="35.28515625" style="47" customWidth="1"/>
    <col min="1793" max="1804" width="9.5703125" style="47" customWidth="1"/>
    <col min="1805" max="2047" width="9.140625" style="47"/>
    <col min="2048" max="2048" width="35.28515625" style="47" customWidth="1"/>
    <col min="2049" max="2060" width="9.5703125" style="47" customWidth="1"/>
    <col min="2061" max="2303" width="9.140625" style="47"/>
    <col min="2304" max="2304" width="35.28515625" style="47" customWidth="1"/>
    <col min="2305" max="2316" width="9.5703125" style="47" customWidth="1"/>
    <col min="2317" max="2559" width="9.140625" style="47"/>
    <col min="2560" max="2560" width="35.28515625" style="47" customWidth="1"/>
    <col min="2561" max="2572" width="9.5703125" style="47" customWidth="1"/>
    <col min="2573" max="2815" width="9.140625" style="47"/>
    <col min="2816" max="2816" width="35.28515625" style="47" customWidth="1"/>
    <col min="2817" max="2828" width="9.5703125" style="47" customWidth="1"/>
    <col min="2829" max="3071" width="9.140625" style="47"/>
    <col min="3072" max="3072" width="35.28515625" style="47" customWidth="1"/>
    <col min="3073" max="3084" width="9.5703125" style="47" customWidth="1"/>
    <col min="3085" max="3327" width="9.140625" style="47"/>
    <col min="3328" max="3328" width="35.28515625" style="47" customWidth="1"/>
    <col min="3329" max="3340" width="9.5703125" style="47" customWidth="1"/>
    <col min="3341" max="3583" width="9.140625" style="47"/>
    <col min="3584" max="3584" width="35.28515625" style="47" customWidth="1"/>
    <col min="3585" max="3596" width="9.5703125" style="47" customWidth="1"/>
    <col min="3597" max="3839" width="9.140625" style="47"/>
    <col min="3840" max="3840" width="35.28515625" style="47" customWidth="1"/>
    <col min="3841" max="3852" width="9.5703125" style="47" customWidth="1"/>
    <col min="3853" max="4095" width="9.140625" style="47"/>
    <col min="4096" max="4096" width="35.28515625" style="47" customWidth="1"/>
    <col min="4097" max="4108" width="9.5703125" style="47" customWidth="1"/>
    <col min="4109" max="4351" width="9.140625" style="47"/>
    <col min="4352" max="4352" width="35.28515625" style="47" customWidth="1"/>
    <col min="4353" max="4364" width="9.5703125" style="47" customWidth="1"/>
    <col min="4365" max="4607" width="9.140625" style="47"/>
    <col min="4608" max="4608" width="35.28515625" style="47" customWidth="1"/>
    <col min="4609" max="4620" width="9.5703125" style="47" customWidth="1"/>
    <col min="4621" max="4863" width="9.140625" style="47"/>
    <col min="4864" max="4864" width="35.28515625" style="47" customWidth="1"/>
    <col min="4865" max="4876" width="9.5703125" style="47" customWidth="1"/>
    <col min="4877" max="5119" width="9.140625" style="47"/>
    <col min="5120" max="5120" width="35.28515625" style="47" customWidth="1"/>
    <col min="5121" max="5132" width="9.5703125" style="47" customWidth="1"/>
    <col min="5133" max="5375" width="9.140625" style="47"/>
    <col min="5376" max="5376" width="35.28515625" style="47" customWidth="1"/>
    <col min="5377" max="5388" width="9.5703125" style="47" customWidth="1"/>
    <col min="5389" max="5631" width="9.140625" style="47"/>
    <col min="5632" max="5632" width="35.28515625" style="47" customWidth="1"/>
    <col min="5633" max="5644" width="9.5703125" style="47" customWidth="1"/>
    <col min="5645" max="5887" width="9.140625" style="47"/>
    <col min="5888" max="5888" width="35.28515625" style="47" customWidth="1"/>
    <col min="5889" max="5900" width="9.5703125" style="47" customWidth="1"/>
    <col min="5901" max="6143" width="9.140625" style="47"/>
    <col min="6144" max="6144" width="35.28515625" style="47" customWidth="1"/>
    <col min="6145" max="6156" width="9.5703125" style="47" customWidth="1"/>
    <col min="6157" max="6399" width="9.140625" style="47"/>
    <col min="6400" max="6400" width="35.28515625" style="47" customWidth="1"/>
    <col min="6401" max="6412" width="9.5703125" style="47" customWidth="1"/>
    <col min="6413" max="6655" width="9.140625" style="47"/>
    <col min="6656" max="6656" width="35.28515625" style="47" customWidth="1"/>
    <col min="6657" max="6668" width="9.5703125" style="47" customWidth="1"/>
    <col min="6669" max="6911" width="9.140625" style="47"/>
    <col min="6912" max="6912" width="35.28515625" style="47" customWidth="1"/>
    <col min="6913" max="6924" width="9.5703125" style="47" customWidth="1"/>
    <col min="6925" max="7167" width="9.140625" style="47"/>
    <col min="7168" max="7168" width="35.28515625" style="47" customWidth="1"/>
    <col min="7169" max="7180" width="9.5703125" style="47" customWidth="1"/>
    <col min="7181" max="7423" width="9.140625" style="47"/>
    <col min="7424" max="7424" width="35.28515625" style="47" customWidth="1"/>
    <col min="7425" max="7436" width="9.5703125" style="47" customWidth="1"/>
    <col min="7437" max="7679" width="9.140625" style="47"/>
    <col min="7680" max="7680" width="35.28515625" style="47" customWidth="1"/>
    <col min="7681" max="7692" width="9.5703125" style="47" customWidth="1"/>
    <col min="7693" max="7935" width="9.140625" style="47"/>
    <col min="7936" max="7936" width="35.28515625" style="47" customWidth="1"/>
    <col min="7937" max="7948" width="9.5703125" style="47" customWidth="1"/>
    <col min="7949" max="8191" width="9.140625" style="47"/>
    <col min="8192" max="8192" width="35.28515625" style="47" customWidth="1"/>
    <col min="8193" max="8204" width="9.5703125" style="47" customWidth="1"/>
    <col min="8205" max="8447" width="9.140625" style="47"/>
    <col min="8448" max="8448" width="35.28515625" style="47" customWidth="1"/>
    <col min="8449" max="8460" width="9.5703125" style="47" customWidth="1"/>
    <col min="8461" max="8703" width="9.140625" style="47"/>
    <col min="8704" max="8704" width="35.28515625" style="47" customWidth="1"/>
    <col min="8705" max="8716" width="9.5703125" style="47" customWidth="1"/>
    <col min="8717" max="8959" width="9.140625" style="47"/>
    <col min="8960" max="8960" width="35.28515625" style="47" customWidth="1"/>
    <col min="8961" max="8972" width="9.5703125" style="47" customWidth="1"/>
    <col min="8973" max="9215" width="9.140625" style="47"/>
    <col min="9216" max="9216" width="35.28515625" style="47" customWidth="1"/>
    <col min="9217" max="9228" width="9.5703125" style="47" customWidth="1"/>
    <col min="9229" max="9471" width="9.140625" style="47"/>
    <col min="9472" max="9472" width="35.28515625" style="47" customWidth="1"/>
    <col min="9473" max="9484" width="9.5703125" style="47" customWidth="1"/>
    <col min="9485" max="9727" width="9.140625" style="47"/>
    <col min="9728" max="9728" width="35.28515625" style="47" customWidth="1"/>
    <col min="9729" max="9740" width="9.5703125" style="47" customWidth="1"/>
    <col min="9741" max="9983" width="9.140625" style="47"/>
    <col min="9984" max="9984" width="35.28515625" style="47" customWidth="1"/>
    <col min="9985" max="9996" width="9.5703125" style="47" customWidth="1"/>
    <col min="9997" max="10239" width="9.140625" style="47"/>
    <col min="10240" max="10240" width="35.28515625" style="47" customWidth="1"/>
    <col min="10241" max="10252" width="9.5703125" style="47" customWidth="1"/>
    <col min="10253" max="10495" width="9.140625" style="47"/>
    <col min="10496" max="10496" width="35.28515625" style="47" customWidth="1"/>
    <col min="10497" max="10508" width="9.5703125" style="47" customWidth="1"/>
    <col min="10509" max="10751" width="9.140625" style="47"/>
    <col min="10752" max="10752" width="35.28515625" style="47" customWidth="1"/>
    <col min="10753" max="10764" width="9.5703125" style="47" customWidth="1"/>
    <col min="10765" max="11007" width="9.140625" style="47"/>
    <col min="11008" max="11008" width="35.28515625" style="47" customWidth="1"/>
    <col min="11009" max="11020" width="9.5703125" style="47" customWidth="1"/>
    <col min="11021" max="11263" width="9.140625" style="47"/>
    <col min="11264" max="11264" width="35.28515625" style="47" customWidth="1"/>
    <col min="11265" max="11276" width="9.5703125" style="47" customWidth="1"/>
    <col min="11277" max="11519" width="9.140625" style="47"/>
    <col min="11520" max="11520" width="35.28515625" style="47" customWidth="1"/>
    <col min="11521" max="11532" width="9.5703125" style="47" customWidth="1"/>
    <col min="11533" max="11775" width="9.140625" style="47"/>
    <col min="11776" max="11776" width="35.28515625" style="47" customWidth="1"/>
    <col min="11777" max="11788" width="9.5703125" style="47" customWidth="1"/>
    <col min="11789" max="12031" width="9.140625" style="47"/>
    <col min="12032" max="12032" width="35.28515625" style="47" customWidth="1"/>
    <col min="12033" max="12044" width="9.5703125" style="47" customWidth="1"/>
    <col min="12045" max="12287" width="9.140625" style="47"/>
    <col min="12288" max="12288" width="35.28515625" style="47" customWidth="1"/>
    <col min="12289" max="12300" width="9.5703125" style="47" customWidth="1"/>
    <col min="12301" max="12543" width="9.140625" style="47"/>
    <col min="12544" max="12544" width="35.28515625" style="47" customWidth="1"/>
    <col min="12545" max="12556" width="9.5703125" style="47" customWidth="1"/>
    <col min="12557" max="12799" width="9.140625" style="47"/>
    <col min="12800" max="12800" width="35.28515625" style="47" customWidth="1"/>
    <col min="12801" max="12812" width="9.5703125" style="47" customWidth="1"/>
    <col min="12813" max="13055" width="9.140625" style="47"/>
    <col min="13056" max="13056" width="35.28515625" style="47" customWidth="1"/>
    <col min="13057" max="13068" width="9.5703125" style="47" customWidth="1"/>
    <col min="13069" max="13311" width="9.140625" style="47"/>
    <col min="13312" max="13312" width="35.28515625" style="47" customWidth="1"/>
    <col min="13313" max="13324" width="9.5703125" style="47" customWidth="1"/>
    <col min="13325" max="13567" width="9.140625" style="47"/>
    <col min="13568" max="13568" width="35.28515625" style="47" customWidth="1"/>
    <col min="13569" max="13580" width="9.5703125" style="47" customWidth="1"/>
    <col min="13581" max="13823" width="9.140625" style="47"/>
    <col min="13824" max="13824" width="35.28515625" style="47" customWidth="1"/>
    <col min="13825" max="13836" width="9.5703125" style="47" customWidth="1"/>
    <col min="13837" max="14079" width="9.140625" style="47"/>
    <col min="14080" max="14080" width="35.28515625" style="47" customWidth="1"/>
    <col min="14081" max="14092" width="9.5703125" style="47" customWidth="1"/>
    <col min="14093" max="14335" width="9.140625" style="47"/>
    <col min="14336" max="14336" width="35.28515625" style="47" customWidth="1"/>
    <col min="14337" max="14348" width="9.5703125" style="47" customWidth="1"/>
    <col min="14349" max="14591" width="9.140625" style="47"/>
    <col min="14592" max="14592" width="35.28515625" style="47" customWidth="1"/>
    <col min="14593" max="14604" width="9.5703125" style="47" customWidth="1"/>
    <col min="14605" max="14847" width="9.140625" style="47"/>
    <col min="14848" max="14848" width="35.28515625" style="47" customWidth="1"/>
    <col min="14849" max="14860" width="9.5703125" style="47" customWidth="1"/>
    <col min="14861" max="15103" width="9.140625" style="47"/>
    <col min="15104" max="15104" width="35.28515625" style="47" customWidth="1"/>
    <col min="15105" max="15116" width="9.5703125" style="47" customWidth="1"/>
    <col min="15117" max="15359" width="9.140625" style="47"/>
    <col min="15360" max="15360" width="35.28515625" style="47" customWidth="1"/>
    <col min="15361" max="15372" width="9.5703125" style="47" customWidth="1"/>
    <col min="15373" max="15615" width="9.140625" style="47"/>
    <col min="15616" max="15616" width="35.28515625" style="47" customWidth="1"/>
    <col min="15617" max="15628" width="9.5703125" style="47" customWidth="1"/>
    <col min="15629" max="15871" width="9.140625" style="47"/>
    <col min="15872" max="15872" width="35.28515625" style="47" customWidth="1"/>
    <col min="15873" max="15884" width="9.5703125" style="47" customWidth="1"/>
    <col min="15885" max="16127" width="9.140625" style="47"/>
    <col min="16128" max="16128" width="35.28515625" style="47" customWidth="1"/>
    <col min="16129" max="16140" width="9.5703125" style="47" customWidth="1"/>
    <col min="16141" max="16384" width="9.140625" style="47"/>
  </cols>
  <sheetData>
    <row r="1" spans="1:17" s="56" customFormat="1" ht="23.25" customHeight="1">
      <c r="A1" s="1684" t="s">
        <v>1380</v>
      </c>
      <c r="B1" s="1684"/>
      <c r="C1" s="1684"/>
      <c r="D1" s="1684"/>
      <c r="E1" s="1684"/>
      <c r="F1" s="1684"/>
      <c r="G1" s="1684"/>
      <c r="H1" s="1684"/>
      <c r="I1" s="1684"/>
      <c r="J1" s="1684"/>
      <c r="K1" s="1684"/>
      <c r="L1" s="1684"/>
      <c r="M1" s="1684"/>
      <c r="N1" s="1684"/>
      <c r="O1" s="197"/>
      <c r="P1" s="197"/>
      <c r="Q1" s="197"/>
    </row>
    <row r="2" spans="1:17" s="56" customFormat="1" ht="23.25" customHeight="1">
      <c r="A2" s="1685" t="s">
        <v>1381</v>
      </c>
      <c r="B2" s="1685"/>
      <c r="C2" s="1685"/>
      <c r="D2" s="1685"/>
      <c r="E2" s="1685"/>
      <c r="F2" s="1685"/>
      <c r="G2" s="1685"/>
      <c r="H2" s="1685"/>
      <c r="I2" s="1685"/>
      <c r="J2" s="1685"/>
      <c r="K2" s="1685"/>
      <c r="L2" s="1685"/>
      <c r="M2" s="1685"/>
      <c r="N2" s="1685"/>
      <c r="O2" s="1685"/>
      <c r="P2" s="1685"/>
      <c r="Q2" s="1685"/>
    </row>
    <row r="3" spans="1:17" s="56" customFormat="1" ht="23.25" customHeight="1" thickBot="1">
      <c r="A3" s="728" t="s">
        <v>1804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56" t="s">
        <v>1805</v>
      </c>
    </row>
    <row r="4" spans="1:17" s="56" customFormat="1" ht="20.25" customHeight="1" thickTop="1">
      <c r="A4" s="1485" t="s">
        <v>1962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431</v>
      </c>
    </row>
    <row r="5" spans="1:17" s="56" customFormat="1" ht="20.2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7" s="48" customFormat="1" ht="20.25" customHeight="1">
      <c r="A6" s="1486"/>
      <c r="B6" s="501" t="s">
        <v>914</v>
      </c>
      <c r="C6" s="501" t="s">
        <v>915</v>
      </c>
      <c r="D6" s="501" t="s">
        <v>916</v>
      </c>
      <c r="E6" s="501" t="s">
        <v>914</v>
      </c>
      <c r="F6" s="501" t="s">
        <v>915</v>
      </c>
      <c r="G6" s="501" t="s">
        <v>916</v>
      </c>
      <c r="H6" s="501" t="s">
        <v>914</v>
      </c>
      <c r="I6" s="501" t="s">
        <v>915</v>
      </c>
      <c r="J6" s="501" t="s">
        <v>916</v>
      </c>
      <c r="K6" s="501" t="s">
        <v>914</v>
      </c>
      <c r="L6" s="501" t="s">
        <v>915</v>
      </c>
      <c r="M6" s="501" t="s">
        <v>916</v>
      </c>
      <c r="N6" s="1486"/>
    </row>
    <row r="7" spans="1:17" s="48" customFormat="1" ht="22.5" customHeight="1" thickBot="1">
      <c r="A7" s="1487"/>
      <c r="B7" s="502" t="s">
        <v>917</v>
      </c>
      <c r="C7" s="502" t="s">
        <v>918</v>
      </c>
      <c r="D7" s="502" t="s">
        <v>919</v>
      </c>
      <c r="E7" s="502" t="s">
        <v>917</v>
      </c>
      <c r="F7" s="502" t="s">
        <v>918</v>
      </c>
      <c r="G7" s="502" t="s">
        <v>919</v>
      </c>
      <c r="H7" s="502" t="s">
        <v>917</v>
      </c>
      <c r="I7" s="502" t="s">
        <v>918</v>
      </c>
      <c r="J7" s="502" t="s">
        <v>919</v>
      </c>
      <c r="K7" s="502" t="s">
        <v>917</v>
      </c>
      <c r="L7" s="502" t="s">
        <v>918</v>
      </c>
      <c r="M7" s="502" t="s">
        <v>919</v>
      </c>
      <c r="N7" s="1487"/>
    </row>
    <row r="8" spans="1:17" ht="18.75" customHeight="1" thickTop="1">
      <c r="A8" s="227" t="s">
        <v>372</v>
      </c>
      <c r="B8" s="125">
        <v>26</v>
      </c>
      <c r="C8" s="125">
        <v>20</v>
      </c>
      <c r="D8" s="125">
        <v>46</v>
      </c>
      <c r="E8" s="125">
        <v>40</v>
      </c>
      <c r="F8" s="125">
        <v>22</v>
      </c>
      <c r="G8" s="125">
        <v>62</v>
      </c>
      <c r="H8" s="125">
        <v>5</v>
      </c>
      <c r="I8" s="125">
        <v>10</v>
      </c>
      <c r="J8" s="125">
        <v>15</v>
      </c>
      <c r="K8" s="125">
        <f>SUM(B8,E8,H8)</f>
        <v>71</v>
      </c>
      <c r="L8" s="125">
        <f>SUM(C8,F8,I8)</f>
        <v>52</v>
      </c>
      <c r="M8" s="125">
        <f>SUM(K8:L8)</f>
        <v>123</v>
      </c>
      <c r="N8" s="1077" t="s">
        <v>705</v>
      </c>
    </row>
    <row r="9" spans="1:17" ht="18.75" customHeight="1">
      <c r="A9" s="131" t="s">
        <v>66</v>
      </c>
      <c r="B9" s="126">
        <v>0</v>
      </c>
      <c r="C9" s="126">
        <v>0</v>
      </c>
      <c r="D9" s="126">
        <v>0</v>
      </c>
      <c r="E9" s="126">
        <v>3</v>
      </c>
      <c r="F9" s="126">
        <v>8</v>
      </c>
      <c r="G9" s="126">
        <v>11</v>
      </c>
      <c r="H9" s="126">
        <v>2</v>
      </c>
      <c r="I9" s="126">
        <v>0</v>
      </c>
      <c r="J9" s="126">
        <v>2</v>
      </c>
      <c r="K9" s="126">
        <f t="shared" ref="K9:K22" si="0">SUM(B9,E9,H9)</f>
        <v>5</v>
      </c>
      <c r="L9" s="126">
        <f t="shared" ref="L9:L22" si="1">SUM(C9,F9,I9)</f>
        <v>8</v>
      </c>
      <c r="M9" s="126">
        <f t="shared" ref="M9:M22" si="2">SUM(K9:L9)</f>
        <v>13</v>
      </c>
      <c r="N9" s="966" t="s">
        <v>542</v>
      </c>
    </row>
    <row r="10" spans="1:17" ht="21" customHeight="1">
      <c r="A10" s="131" t="s">
        <v>373</v>
      </c>
      <c r="B10" s="126">
        <v>0</v>
      </c>
      <c r="C10" s="126">
        <v>0</v>
      </c>
      <c r="D10" s="126">
        <v>0</v>
      </c>
      <c r="E10" s="126">
        <v>6</v>
      </c>
      <c r="F10" s="126">
        <v>2</v>
      </c>
      <c r="G10" s="126">
        <v>8</v>
      </c>
      <c r="H10" s="126">
        <v>12</v>
      </c>
      <c r="I10" s="126">
        <v>1</v>
      </c>
      <c r="J10" s="126">
        <v>13</v>
      </c>
      <c r="K10" s="126">
        <f t="shared" si="0"/>
        <v>18</v>
      </c>
      <c r="L10" s="126">
        <f t="shared" si="1"/>
        <v>3</v>
      </c>
      <c r="M10" s="126">
        <f t="shared" si="2"/>
        <v>21</v>
      </c>
      <c r="N10" s="966" t="s">
        <v>706</v>
      </c>
    </row>
    <row r="11" spans="1:17" ht="27.75" customHeight="1">
      <c r="A11" s="131" t="s">
        <v>160</v>
      </c>
      <c r="B11" s="126">
        <v>8</v>
      </c>
      <c r="C11" s="126">
        <v>1</v>
      </c>
      <c r="D11" s="126">
        <v>9</v>
      </c>
      <c r="E11" s="126">
        <v>17</v>
      </c>
      <c r="F11" s="126">
        <v>9</v>
      </c>
      <c r="G11" s="126">
        <v>26</v>
      </c>
      <c r="H11" s="126">
        <v>11</v>
      </c>
      <c r="I11" s="126">
        <v>3</v>
      </c>
      <c r="J11" s="126">
        <v>14</v>
      </c>
      <c r="K11" s="126">
        <f t="shared" si="0"/>
        <v>36</v>
      </c>
      <c r="L11" s="126">
        <f t="shared" si="1"/>
        <v>13</v>
      </c>
      <c r="M11" s="126">
        <f t="shared" si="2"/>
        <v>49</v>
      </c>
      <c r="N11" s="966" t="s">
        <v>684</v>
      </c>
    </row>
    <row r="12" spans="1:17" ht="27.75" customHeight="1">
      <c r="A12" s="222" t="s">
        <v>374</v>
      </c>
      <c r="B12" s="126">
        <v>0</v>
      </c>
      <c r="C12" s="126">
        <v>0</v>
      </c>
      <c r="D12" s="126">
        <v>0</v>
      </c>
      <c r="E12" s="126">
        <v>8</v>
      </c>
      <c r="F12" s="126">
        <v>7</v>
      </c>
      <c r="G12" s="126">
        <v>15</v>
      </c>
      <c r="H12" s="126">
        <v>0</v>
      </c>
      <c r="I12" s="126">
        <v>0</v>
      </c>
      <c r="J12" s="126">
        <v>0</v>
      </c>
      <c r="K12" s="126">
        <f t="shared" si="0"/>
        <v>8</v>
      </c>
      <c r="L12" s="126">
        <f t="shared" si="1"/>
        <v>7</v>
      </c>
      <c r="M12" s="126">
        <f t="shared" si="2"/>
        <v>15</v>
      </c>
      <c r="N12" s="787" t="s">
        <v>707</v>
      </c>
    </row>
    <row r="13" spans="1:17" ht="27.75" customHeight="1">
      <c r="A13" s="131" t="s">
        <v>965</v>
      </c>
      <c r="B13" s="126">
        <v>6</v>
      </c>
      <c r="C13" s="126">
        <v>0</v>
      </c>
      <c r="D13" s="126">
        <v>6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f t="shared" si="0"/>
        <v>6</v>
      </c>
      <c r="L13" s="126">
        <f t="shared" si="1"/>
        <v>0</v>
      </c>
      <c r="M13" s="126">
        <f t="shared" si="2"/>
        <v>6</v>
      </c>
      <c r="N13" s="966" t="s">
        <v>1227</v>
      </c>
    </row>
    <row r="14" spans="1:17" ht="27.75" customHeight="1">
      <c r="A14" s="222" t="s">
        <v>375</v>
      </c>
      <c r="B14" s="126">
        <v>4</v>
      </c>
      <c r="C14" s="126">
        <v>6</v>
      </c>
      <c r="D14" s="126">
        <v>10</v>
      </c>
      <c r="E14" s="126">
        <v>4</v>
      </c>
      <c r="F14" s="126">
        <v>12</v>
      </c>
      <c r="G14" s="126">
        <v>16</v>
      </c>
      <c r="H14" s="126">
        <v>0</v>
      </c>
      <c r="I14" s="126">
        <v>0</v>
      </c>
      <c r="J14" s="126">
        <v>0</v>
      </c>
      <c r="K14" s="126">
        <f t="shared" si="0"/>
        <v>8</v>
      </c>
      <c r="L14" s="126">
        <f t="shared" si="1"/>
        <v>18</v>
      </c>
      <c r="M14" s="126">
        <f t="shared" si="2"/>
        <v>26</v>
      </c>
      <c r="N14" s="966" t="s">
        <v>708</v>
      </c>
    </row>
    <row r="15" spans="1:17" ht="22.5" customHeight="1">
      <c r="A15" s="131" t="s">
        <v>376</v>
      </c>
      <c r="B15" s="126">
        <v>0</v>
      </c>
      <c r="C15" s="126">
        <v>0</v>
      </c>
      <c r="D15" s="126">
        <v>0</v>
      </c>
      <c r="E15" s="126">
        <v>7</v>
      </c>
      <c r="F15" s="126">
        <v>6</v>
      </c>
      <c r="G15" s="126">
        <v>13</v>
      </c>
      <c r="H15" s="126">
        <v>0</v>
      </c>
      <c r="I15" s="126">
        <v>0</v>
      </c>
      <c r="J15" s="126">
        <v>0</v>
      </c>
      <c r="K15" s="126">
        <f t="shared" si="0"/>
        <v>7</v>
      </c>
      <c r="L15" s="126">
        <f t="shared" si="1"/>
        <v>6</v>
      </c>
      <c r="M15" s="126">
        <f t="shared" si="2"/>
        <v>13</v>
      </c>
      <c r="N15" s="966" t="s">
        <v>709</v>
      </c>
    </row>
    <row r="16" spans="1:17" ht="21" customHeight="1">
      <c r="A16" s="131" t="s">
        <v>31</v>
      </c>
      <c r="B16" s="126">
        <v>0</v>
      </c>
      <c r="C16" s="126">
        <v>0</v>
      </c>
      <c r="D16" s="126">
        <v>0</v>
      </c>
      <c r="E16" s="126">
        <v>1</v>
      </c>
      <c r="F16" s="126">
        <v>7</v>
      </c>
      <c r="G16" s="126">
        <v>8</v>
      </c>
      <c r="H16" s="126">
        <v>2</v>
      </c>
      <c r="I16" s="126">
        <v>4</v>
      </c>
      <c r="J16" s="126">
        <v>6</v>
      </c>
      <c r="K16" s="126">
        <f t="shared" si="0"/>
        <v>3</v>
      </c>
      <c r="L16" s="126">
        <f t="shared" si="1"/>
        <v>11</v>
      </c>
      <c r="M16" s="126">
        <f t="shared" si="2"/>
        <v>14</v>
      </c>
      <c r="N16" s="966" t="s">
        <v>710</v>
      </c>
    </row>
    <row r="17" spans="1:14" ht="27.75" customHeight="1">
      <c r="A17" s="131" t="s">
        <v>966</v>
      </c>
      <c r="B17" s="126">
        <v>0</v>
      </c>
      <c r="C17" s="126">
        <v>0</v>
      </c>
      <c r="D17" s="126">
        <v>0</v>
      </c>
      <c r="E17" s="126">
        <v>9</v>
      </c>
      <c r="F17" s="126">
        <v>8</v>
      </c>
      <c r="G17" s="126">
        <v>17</v>
      </c>
      <c r="H17" s="126">
        <v>0</v>
      </c>
      <c r="I17" s="126">
        <v>0</v>
      </c>
      <c r="J17" s="126">
        <v>0</v>
      </c>
      <c r="K17" s="126">
        <f t="shared" si="0"/>
        <v>9</v>
      </c>
      <c r="L17" s="126">
        <f t="shared" si="1"/>
        <v>8</v>
      </c>
      <c r="M17" s="126">
        <f t="shared" si="2"/>
        <v>17</v>
      </c>
      <c r="N17" s="966" t="s">
        <v>1228</v>
      </c>
    </row>
    <row r="18" spans="1:14" ht="27.75" customHeight="1">
      <c r="A18" s="131" t="s">
        <v>377</v>
      </c>
      <c r="B18" s="126">
        <v>0</v>
      </c>
      <c r="C18" s="126">
        <v>0</v>
      </c>
      <c r="D18" s="126">
        <v>0</v>
      </c>
      <c r="E18" s="126">
        <v>12</v>
      </c>
      <c r="F18" s="126">
        <v>18</v>
      </c>
      <c r="G18" s="126">
        <v>30</v>
      </c>
      <c r="H18" s="126">
        <v>12</v>
      </c>
      <c r="I18" s="126">
        <v>3</v>
      </c>
      <c r="J18" s="126">
        <v>15</v>
      </c>
      <c r="K18" s="126">
        <f t="shared" si="0"/>
        <v>24</v>
      </c>
      <c r="L18" s="126">
        <f t="shared" si="1"/>
        <v>21</v>
      </c>
      <c r="M18" s="126">
        <f t="shared" si="2"/>
        <v>45</v>
      </c>
      <c r="N18" s="966" t="s">
        <v>711</v>
      </c>
    </row>
    <row r="19" spans="1:14" ht="27.75" customHeight="1">
      <c r="A19" s="131" t="s">
        <v>1382</v>
      </c>
      <c r="B19" s="126">
        <v>0</v>
      </c>
      <c r="C19" s="126">
        <v>0</v>
      </c>
      <c r="D19" s="126">
        <v>0</v>
      </c>
      <c r="E19" s="126">
        <v>2</v>
      </c>
      <c r="F19" s="126">
        <v>2</v>
      </c>
      <c r="G19" s="126">
        <v>4</v>
      </c>
      <c r="H19" s="126">
        <v>0</v>
      </c>
      <c r="I19" s="126">
        <v>0</v>
      </c>
      <c r="J19" s="126">
        <v>0</v>
      </c>
      <c r="K19" s="126">
        <f t="shared" ref="K19" si="3">SUM(B19,E19,H19)</f>
        <v>2</v>
      </c>
      <c r="L19" s="126">
        <f t="shared" ref="L19" si="4">SUM(C19,F19,I19)</f>
        <v>2</v>
      </c>
      <c r="M19" s="126">
        <f t="shared" ref="M19" si="5">SUM(K19:L19)</f>
        <v>4</v>
      </c>
      <c r="N19" s="1078" t="s">
        <v>1599</v>
      </c>
    </row>
    <row r="20" spans="1:14" ht="21.75" customHeight="1">
      <c r="A20" s="131" t="s">
        <v>378</v>
      </c>
      <c r="B20" s="126">
        <v>44</v>
      </c>
      <c r="C20" s="126">
        <v>27</v>
      </c>
      <c r="D20" s="126">
        <v>71</v>
      </c>
      <c r="E20" s="126">
        <v>109</v>
      </c>
      <c r="F20" s="126">
        <v>101</v>
      </c>
      <c r="G20" s="126">
        <v>210</v>
      </c>
      <c r="H20" s="126">
        <v>44</v>
      </c>
      <c r="I20" s="126">
        <v>21</v>
      </c>
      <c r="J20" s="126">
        <v>65</v>
      </c>
      <c r="K20" s="126">
        <f>SUM(B20,E20,H20)</f>
        <v>197</v>
      </c>
      <c r="L20" s="126">
        <f t="shared" si="1"/>
        <v>149</v>
      </c>
      <c r="M20" s="126">
        <f t="shared" si="2"/>
        <v>346</v>
      </c>
      <c r="N20" s="545" t="s">
        <v>712</v>
      </c>
    </row>
    <row r="21" spans="1:14" ht="27.75" customHeight="1">
      <c r="A21" s="131" t="s">
        <v>144</v>
      </c>
      <c r="B21" s="126">
        <v>4</v>
      </c>
      <c r="C21" s="126">
        <v>0</v>
      </c>
      <c r="D21" s="126">
        <v>4</v>
      </c>
      <c r="E21" s="126">
        <v>9</v>
      </c>
      <c r="F21" s="126">
        <v>23</v>
      </c>
      <c r="G21" s="126">
        <v>32</v>
      </c>
      <c r="H21" s="126">
        <v>5</v>
      </c>
      <c r="I21" s="126">
        <v>13</v>
      </c>
      <c r="J21" s="126">
        <v>18</v>
      </c>
      <c r="K21" s="126">
        <f t="shared" si="0"/>
        <v>18</v>
      </c>
      <c r="L21" s="126">
        <f t="shared" si="1"/>
        <v>36</v>
      </c>
      <c r="M21" s="126">
        <f t="shared" si="2"/>
        <v>54</v>
      </c>
      <c r="N21" s="545" t="s">
        <v>575</v>
      </c>
    </row>
    <row r="22" spans="1:14" ht="21" customHeight="1">
      <c r="A22" s="131" t="s">
        <v>379</v>
      </c>
      <c r="B22" s="126">
        <v>4</v>
      </c>
      <c r="C22" s="126">
        <v>0</v>
      </c>
      <c r="D22" s="126">
        <v>4</v>
      </c>
      <c r="E22" s="126">
        <v>8</v>
      </c>
      <c r="F22" s="126">
        <v>31</v>
      </c>
      <c r="G22" s="126">
        <v>39</v>
      </c>
      <c r="H22" s="126">
        <v>2</v>
      </c>
      <c r="I22" s="126">
        <v>8</v>
      </c>
      <c r="J22" s="126">
        <v>10</v>
      </c>
      <c r="K22" s="126">
        <f t="shared" si="0"/>
        <v>14</v>
      </c>
      <c r="L22" s="126">
        <f t="shared" si="1"/>
        <v>39</v>
      </c>
      <c r="M22" s="126">
        <f t="shared" si="2"/>
        <v>53</v>
      </c>
      <c r="N22" s="545" t="s">
        <v>713</v>
      </c>
    </row>
    <row r="23" spans="1:14" ht="27.75" customHeight="1" thickBot="1">
      <c r="A23" s="1079" t="s">
        <v>380</v>
      </c>
      <c r="B23" s="129">
        <v>8</v>
      </c>
      <c r="C23" s="129">
        <v>0</v>
      </c>
      <c r="D23" s="129">
        <v>8</v>
      </c>
      <c r="E23" s="129">
        <v>17</v>
      </c>
      <c r="F23" s="129">
        <v>54</v>
      </c>
      <c r="G23" s="129">
        <v>71</v>
      </c>
      <c r="H23" s="129">
        <v>7</v>
      </c>
      <c r="I23" s="129">
        <v>21</v>
      </c>
      <c r="J23" s="129">
        <v>28</v>
      </c>
      <c r="K23" s="129">
        <f t="shared" ref="K23:M23" si="6">SUM(K21:K22)</f>
        <v>32</v>
      </c>
      <c r="L23" s="129">
        <f t="shared" si="6"/>
        <v>75</v>
      </c>
      <c r="M23" s="129">
        <f t="shared" si="6"/>
        <v>107</v>
      </c>
      <c r="N23" s="1080" t="s">
        <v>1786</v>
      </c>
    </row>
    <row r="24" spans="1:14" ht="21" customHeight="1" thickBot="1">
      <c r="A24" s="968" t="s">
        <v>10</v>
      </c>
      <c r="B24" s="210">
        <f>SUM(B23,B20)</f>
        <v>52</v>
      </c>
      <c r="C24" s="210">
        <f t="shared" ref="C24:M24" si="7">SUM(C23,C20)</f>
        <v>27</v>
      </c>
      <c r="D24" s="210">
        <f t="shared" si="7"/>
        <v>79</v>
      </c>
      <c r="E24" s="210">
        <f t="shared" si="7"/>
        <v>126</v>
      </c>
      <c r="F24" s="210">
        <f t="shared" si="7"/>
        <v>155</v>
      </c>
      <c r="G24" s="210">
        <f t="shared" si="7"/>
        <v>281</v>
      </c>
      <c r="H24" s="210">
        <f t="shared" si="7"/>
        <v>51</v>
      </c>
      <c r="I24" s="210">
        <f t="shared" si="7"/>
        <v>42</v>
      </c>
      <c r="J24" s="210">
        <f t="shared" si="7"/>
        <v>93</v>
      </c>
      <c r="K24" s="210">
        <f>SUM(K23,K20)</f>
        <v>229</v>
      </c>
      <c r="L24" s="210">
        <f t="shared" si="7"/>
        <v>224</v>
      </c>
      <c r="M24" s="210">
        <f t="shared" si="7"/>
        <v>453</v>
      </c>
      <c r="N24" s="1081" t="s">
        <v>1783</v>
      </c>
    </row>
    <row r="25" spans="1:14" ht="23.25" customHeight="1" thickTop="1"/>
    <row r="26" spans="1:14" ht="33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4" ht="18.7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4" customFormat="1"/>
    <row r="29" spans="1:14" customFormat="1"/>
    <row r="30" spans="1:14" customFormat="1" ht="21" customHeight="1"/>
    <row r="31" spans="1:14" customFormat="1" ht="23.25" customHeight="1"/>
    <row r="32" spans="1:14" customFormat="1" ht="24" customHeight="1"/>
    <row r="33" spans="1:13" customFormat="1" ht="24" customHeight="1"/>
    <row r="34" spans="1:13" customFormat="1" ht="24" customHeight="1"/>
    <row r="35" spans="1:13" customFormat="1" ht="24" customHeight="1"/>
    <row r="36" spans="1:13" customFormat="1" ht="24" customHeight="1"/>
    <row r="37" spans="1:13" customFormat="1" ht="24" customHeight="1"/>
    <row r="38" spans="1:13" customFormat="1" ht="24" customHeight="1"/>
    <row r="39" spans="1:13" customFormat="1" ht="24" customHeight="1"/>
    <row r="40" spans="1:13" customFormat="1" ht="24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customFormat="1" ht="24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customFormat="1" ht="24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customFormat="1" ht="28.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</sheetData>
  <mergeCells count="12">
    <mergeCell ref="H5:J5"/>
    <mergeCell ref="K5:M5"/>
    <mergeCell ref="A1:N1"/>
    <mergeCell ref="A2:Q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R139"/>
  <sheetViews>
    <sheetView rightToLeft="1" view="pageBreakPreview" topLeftCell="A79" zoomScale="80" zoomScaleNormal="77" zoomScaleSheetLayoutView="80" workbookViewId="0">
      <selection activeCell="A75" sqref="A75:R78"/>
    </sheetView>
  </sheetViews>
  <sheetFormatPr defaultRowHeight="18"/>
  <cols>
    <col min="1" max="1" width="14.7109375" style="60" customWidth="1"/>
    <col min="2" max="2" width="18.7109375" style="60" customWidth="1"/>
    <col min="3" max="3" width="13.28515625" style="60" customWidth="1"/>
    <col min="4" max="6" width="5.140625" style="60" customWidth="1"/>
    <col min="7" max="9" width="7.7109375" style="60" customWidth="1"/>
    <col min="10" max="10" width="6.5703125" style="60" customWidth="1"/>
    <col min="11" max="12" width="6.42578125" style="60" customWidth="1"/>
    <col min="13" max="14" width="9" style="60" customWidth="1"/>
    <col min="15" max="15" width="6.7109375" style="60" customWidth="1"/>
    <col min="16" max="16" width="19.140625" style="60" customWidth="1"/>
    <col min="17" max="17" width="33.140625" style="60" customWidth="1"/>
    <col min="18" max="18" width="17" style="60" customWidth="1"/>
    <col min="19" max="254" width="9.140625" style="60"/>
    <col min="255" max="255" width="19.5703125" style="60" customWidth="1"/>
    <col min="256" max="256" width="20" style="60" customWidth="1"/>
    <col min="257" max="257" width="20.140625" style="60" customWidth="1"/>
    <col min="258" max="258" width="8.28515625" style="60" customWidth="1"/>
    <col min="259" max="260" width="7.7109375" style="60" customWidth="1"/>
    <col min="261" max="268" width="8.28515625" style="60" customWidth="1"/>
    <col min="269" max="269" width="7.42578125" style="60" customWidth="1"/>
    <col min="270" max="510" width="9.140625" style="60"/>
    <col min="511" max="511" width="19.5703125" style="60" customWidth="1"/>
    <col min="512" max="512" width="20" style="60" customWidth="1"/>
    <col min="513" max="513" width="20.140625" style="60" customWidth="1"/>
    <col min="514" max="514" width="8.28515625" style="60" customWidth="1"/>
    <col min="515" max="516" width="7.7109375" style="60" customWidth="1"/>
    <col min="517" max="524" width="8.28515625" style="60" customWidth="1"/>
    <col min="525" max="525" width="7.42578125" style="60" customWidth="1"/>
    <col min="526" max="766" width="9.140625" style="60"/>
    <col min="767" max="767" width="19.5703125" style="60" customWidth="1"/>
    <col min="768" max="768" width="20" style="60" customWidth="1"/>
    <col min="769" max="769" width="20.140625" style="60" customWidth="1"/>
    <col min="770" max="770" width="8.28515625" style="60" customWidth="1"/>
    <col min="771" max="772" width="7.7109375" style="60" customWidth="1"/>
    <col min="773" max="780" width="8.28515625" style="60" customWidth="1"/>
    <col min="781" max="781" width="7.42578125" style="60" customWidth="1"/>
    <col min="782" max="1022" width="9.140625" style="60"/>
    <col min="1023" max="1023" width="19.5703125" style="60" customWidth="1"/>
    <col min="1024" max="1024" width="20" style="60" customWidth="1"/>
    <col min="1025" max="1025" width="20.140625" style="60" customWidth="1"/>
    <col min="1026" max="1026" width="8.28515625" style="60" customWidth="1"/>
    <col min="1027" max="1028" width="7.7109375" style="60" customWidth="1"/>
    <col min="1029" max="1036" width="8.28515625" style="60" customWidth="1"/>
    <col min="1037" max="1037" width="7.42578125" style="60" customWidth="1"/>
    <col min="1038" max="1278" width="9.140625" style="60"/>
    <col min="1279" max="1279" width="19.5703125" style="60" customWidth="1"/>
    <col min="1280" max="1280" width="20" style="60" customWidth="1"/>
    <col min="1281" max="1281" width="20.140625" style="60" customWidth="1"/>
    <col min="1282" max="1282" width="8.28515625" style="60" customWidth="1"/>
    <col min="1283" max="1284" width="7.7109375" style="60" customWidth="1"/>
    <col min="1285" max="1292" width="8.28515625" style="60" customWidth="1"/>
    <col min="1293" max="1293" width="7.42578125" style="60" customWidth="1"/>
    <col min="1294" max="1534" width="9.140625" style="60"/>
    <col min="1535" max="1535" width="19.5703125" style="60" customWidth="1"/>
    <col min="1536" max="1536" width="20" style="60" customWidth="1"/>
    <col min="1537" max="1537" width="20.140625" style="60" customWidth="1"/>
    <col min="1538" max="1538" width="8.28515625" style="60" customWidth="1"/>
    <col min="1539" max="1540" width="7.7109375" style="60" customWidth="1"/>
    <col min="1541" max="1548" width="8.28515625" style="60" customWidth="1"/>
    <col min="1549" max="1549" width="7.42578125" style="60" customWidth="1"/>
    <col min="1550" max="1790" width="9.140625" style="60"/>
    <col min="1791" max="1791" width="19.5703125" style="60" customWidth="1"/>
    <col min="1792" max="1792" width="20" style="60" customWidth="1"/>
    <col min="1793" max="1793" width="20.140625" style="60" customWidth="1"/>
    <col min="1794" max="1794" width="8.28515625" style="60" customWidth="1"/>
    <col min="1795" max="1796" width="7.7109375" style="60" customWidth="1"/>
    <col min="1797" max="1804" width="8.28515625" style="60" customWidth="1"/>
    <col min="1805" max="1805" width="7.42578125" style="60" customWidth="1"/>
    <col min="1806" max="2046" width="9.140625" style="60"/>
    <col min="2047" max="2047" width="19.5703125" style="60" customWidth="1"/>
    <col min="2048" max="2048" width="20" style="60" customWidth="1"/>
    <col min="2049" max="2049" width="20.140625" style="60" customWidth="1"/>
    <col min="2050" max="2050" width="8.28515625" style="60" customWidth="1"/>
    <col min="2051" max="2052" width="7.7109375" style="60" customWidth="1"/>
    <col min="2053" max="2060" width="8.28515625" style="60" customWidth="1"/>
    <col min="2061" max="2061" width="7.42578125" style="60" customWidth="1"/>
    <col min="2062" max="2302" width="9.140625" style="60"/>
    <col min="2303" max="2303" width="19.5703125" style="60" customWidth="1"/>
    <col min="2304" max="2304" width="20" style="60" customWidth="1"/>
    <col min="2305" max="2305" width="20.140625" style="60" customWidth="1"/>
    <col min="2306" max="2306" width="8.28515625" style="60" customWidth="1"/>
    <col min="2307" max="2308" width="7.7109375" style="60" customWidth="1"/>
    <col min="2309" max="2316" width="8.28515625" style="60" customWidth="1"/>
    <col min="2317" max="2317" width="7.42578125" style="60" customWidth="1"/>
    <col min="2318" max="2558" width="9.140625" style="60"/>
    <col min="2559" max="2559" width="19.5703125" style="60" customWidth="1"/>
    <col min="2560" max="2560" width="20" style="60" customWidth="1"/>
    <col min="2561" max="2561" width="20.140625" style="60" customWidth="1"/>
    <col min="2562" max="2562" width="8.28515625" style="60" customWidth="1"/>
    <col min="2563" max="2564" width="7.7109375" style="60" customWidth="1"/>
    <col min="2565" max="2572" width="8.28515625" style="60" customWidth="1"/>
    <col min="2573" max="2573" width="7.42578125" style="60" customWidth="1"/>
    <col min="2574" max="2814" width="9.140625" style="60"/>
    <col min="2815" max="2815" width="19.5703125" style="60" customWidth="1"/>
    <col min="2816" max="2816" width="20" style="60" customWidth="1"/>
    <col min="2817" max="2817" width="20.140625" style="60" customWidth="1"/>
    <col min="2818" max="2818" width="8.28515625" style="60" customWidth="1"/>
    <col min="2819" max="2820" width="7.7109375" style="60" customWidth="1"/>
    <col min="2821" max="2828" width="8.28515625" style="60" customWidth="1"/>
    <col min="2829" max="2829" width="7.42578125" style="60" customWidth="1"/>
    <col min="2830" max="3070" width="9.140625" style="60"/>
    <col min="3071" max="3071" width="19.5703125" style="60" customWidth="1"/>
    <col min="3072" max="3072" width="20" style="60" customWidth="1"/>
    <col min="3073" max="3073" width="20.140625" style="60" customWidth="1"/>
    <col min="3074" max="3074" width="8.28515625" style="60" customWidth="1"/>
    <col min="3075" max="3076" width="7.7109375" style="60" customWidth="1"/>
    <col min="3077" max="3084" width="8.28515625" style="60" customWidth="1"/>
    <col min="3085" max="3085" width="7.42578125" style="60" customWidth="1"/>
    <col min="3086" max="3326" width="9.140625" style="60"/>
    <col min="3327" max="3327" width="19.5703125" style="60" customWidth="1"/>
    <col min="3328" max="3328" width="20" style="60" customWidth="1"/>
    <col min="3329" max="3329" width="20.140625" style="60" customWidth="1"/>
    <col min="3330" max="3330" width="8.28515625" style="60" customWidth="1"/>
    <col min="3331" max="3332" width="7.7109375" style="60" customWidth="1"/>
    <col min="3333" max="3340" width="8.28515625" style="60" customWidth="1"/>
    <col min="3341" max="3341" width="7.42578125" style="60" customWidth="1"/>
    <col min="3342" max="3582" width="9.140625" style="60"/>
    <col min="3583" max="3583" width="19.5703125" style="60" customWidth="1"/>
    <col min="3584" max="3584" width="20" style="60" customWidth="1"/>
    <col min="3585" max="3585" width="20.140625" style="60" customWidth="1"/>
    <col min="3586" max="3586" width="8.28515625" style="60" customWidth="1"/>
    <col min="3587" max="3588" width="7.7109375" style="60" customWidth="1"/>
    <col min="3589" max="3596" width="8.28515625" style="60" customWidth="1"/>
    <col min="3597" max="3597" width="7.42578125" style="60" customWidth="1"/>
    <col min="3598" max="3838" width="9.140625" style="60"/>
    <col min="3839" max="3839" width="19.5703125" style="60" customWidth="1"/>
    <col min="3840" max="3840" width="20" style="60" customWidth="1"/>
    <col min="3841" max="3841" width="20.140625" style="60" customWidth="1"/>
    <col min="3842" max="3842" width="8.28515625" style="60" customWidth="1"/>
    <col min="3843" max="3844" width="7.7109375" style="60" customWidth="1"/>
    <col min="3845" max="3852" width="8.28515625" style="60" customWidth="1"/>
    <col min="3853" max="3853" width="7.42578125" style="60" customWidth="1"/>
    <col min="3854" max="4094" width="9.140625" style="60"/>
    <col min="4095" max="4095" width="19.5703125" style="60" customWidth="1"/>
    <col min="4096" max="4096" width="20" style="60" customWidth="1"/>
    <col min="4097" max="4097" width="20.140625" style="60" customWidth="1"/>
    <col min="4098" max="4098" width="8.28515625" style="60" customWidth="1"/>
    <col min="4099" max="4100" width="7.7109375" style="60" customWidth="1"/>
    <col min="4101" max="4108" width="8.28515625" style="60" customWidth="1"/>
    <col min="4109" max="4109" width="7.42578125" style="60" customWidth="1"/>
    <col min="4110" max="4350" width="9.140625" style="60"/>
    <col min="4351" max="4351" width="19.5703125" style="60" customWidth="1"/>
    <col min="4352" max="4352" width="20" style="60" customWidth="1"/>
    <col min="4353" max="4353" width="20.140625" style="60" customWidth="1"/>
    <col min="4354" max="4354" width="8.28515625" style="60" customWidth="1"/>
    <col min="4355" max="4356" width="7.7109375" style="60" customWidth="1"/>
    <col min="4357" max="4364" width="8.28515625" style="60" customWidth="1"/>
    <col min="4365" max="4365" width="7.42578125" style="60" customWidth="1"/>
    <col min="4366" max="4606" width="9.140625" style="60"/>
    <col min="4607" max="4607" width="19.5703125" style="60" customWidth="1"/>
    <col min="4608" max="4608" width="20" style="60" customWidth="1"/>
    <col min="4609" max="4609" width="20.140625" style="60" customWidth="1"/>
    <col min="4610" max="4610" width="8.28515625" style="60" customWidth="1"/>
    <col min="4611" max="4612" width="7.7109375" style="60" customWidth="1"/>
    <col min="4613" max="4620" width="8.28515625" style="60" customWidth="1"/>
    <col min="4621" max="4621" width="7.42578125" style="60" customWidth="1"/>
    <col min="4622" max="4862" width="9.140625" style="60"/>
    <col min="4863" max="4863" width="19.5703125" style="60" customWidth="1"/>
    <col min="4864" max="4864" width="20" style="60" customWidth="1"/>
    <col min="4865" max="4865" width="20.140625" style="60" customWidth="1"/>
    <col min="4866" max="4866" width="8.28515625" style="60" customWidth="1"/>
    <col min="4867" max="4868" width="7.7109375" style="60" customWidth="1"/>
    <col min="4869" max="4876" width="8.28515625" style="60" customWidth="1"/>
    <col min="4877" max="4877" width="7.42578125" style="60" customWidth="1"/>
    <col min="4878" max="5118" width="9.140625" style="60"/>
    <col min="5119" max="5119" width="19.5703125" style="60" customWidth="1"/>
    <col min="5120" max="5120" width="20" style="60" customWidth="1"/>
    <col min="5121" max="5121" width="20.140625" style="60" customWidth="1"/>
    <col min="5122" max="5122" width="8.28515625" style="60" customWidth="1"/>
    <col min="5123" max="5124" width="7.7109375" style="60" customWidth="1"/>
    <col min="5125" max="5132" width="8.28515625" style="60" customWidth="1"/>
    <col min="5133" max="5133" width="7.42578125" style="60" customWidth="1"/>
    <col min="5134" max="5374" width="9.140625" style="60"/>
    <col min="5375" max="5375" width="19.5703125" style="60" customWidth="1"/>
    <col min="5376" max="5376" width="20" style="60" customWidth="1"/>
    <col min="5377" max="5377" width="20.140625" style="60" customWidth="1"/>
    <col min="5378" max="5378" width="8.28515625" style="60" customWidth="1"/>
    <col min="5379" max="5380" width="7.7109375" style="60" customWidth="1"/>
    <col min="5381" max="5388" width="8.28515625" style="60" customWidth="1"/>
    <col min="5389" max="5389" width="7.42578125" style="60" customWidth="1"/>
    <col min="5390" max="5630" width="9.140625" style="60"/>
    <col min="5631" max="5631" width="19.5703125" style="60" customWidth="1"/>
    <col min="5632" max="5632" width="20" style="60" customWidth="1"/>
    <col min="5633" max="5633" width="20.140625" style="60" customWidth="1"/>
    <col min="5634" max="5634" width="8.28515625" style="60" customWidth="1"/>
    <col min="5635" max="5636" width="7.7109375" style="60" customWidth="1"/>
    <col min="5637" max="5644" width="8.28515625" style="60" customWidth="1"/>
    <col min="5645" max="5645" width="7.42578125" style="60" customWidth="1"/>
    <col min="5646" max="5886" width="9.140625" style="60"/>
    <col min="5887" max="5887" width="19.5703125" style="60" customWidth="1"/>
    <col min="5888" max="5888" width="20" style="60" customWidth="1"/>
    <col min="5889" max="5889" width="20.140625" style="60" customWidth="1"/>
    <col min="5890" max="5890" width="8.28515625" style="60" customWidth="1"/>
    <col min="5891" max="5892" width="7.7109375" style="60" customWidth="1"/>
    <col min="5893" max="5900" width="8.28515625" style="60" customWidth="1"/>
    <col min="5901" max="5901" width="7.42578125" style="60" customWidth="1"/>
    <col min="5902" max="6142" width="9.140625" style="60"/>
    <col min="6143" max="6143" width="19.5703125" style="60" customWidth="1"/>
    <col min="6144" max="6144" width="20" style="60" customWidth="1"/>
    <col min="6145" max="6145" width="20.140625" style="60" customWidth="1"/>
    <col min="6146" max="6146" width="8.28515625" style="60" customWidth="1"/>
    <col min="6147" max="6148" width="7.7109375" style="60" customWidth="1"/>
    <col min="6149" max="6156" width="8.28515625" style="60" customWidth="1"/>
    <col min="6157" max="6157" width="7.42578125" style="60" customWidth="1"/>
    <col min="6158" max="6398" width="9.140625" style="60"/>
    <col min="6399" max="6399" width="19.5703125" style="60" customWidth="1"/>
    <col min="6400" max="6400" width="20" style="60" customWidth="1"/>
    <col min="6401" max="6401" width="20.140625" style="60" customWidth="1"/>
    <col min="6402" max="6402" width="8.28515625" style="60" customWidth="1"/>
    <col min="6403" max="6404" width="7.7109375" style="60" customWidth="1"/>
    <col min="6405" max="6412" width="8.28515625" style="60" customWidth="1"/>
    <col min="6413" max="6413" width="7.42578125" style="60" customWidth="1"/>
    <col min="6414" max="6654" width="9.140625" style="60"/>
    <col min="6655" max="6655" width="19.5703125" style="60" customWidth="1"/>
    <col min="6656" max="6656" width="20" style="60" customWidth="1"/>
    <col min="6657" max="6657" width="20.140625" style="60" customWidth="1"/>
    <col min="6658" max="6658" width="8.28515625" style="60" customWidth="1"/>
    <col min="6659" max="6660" width="7.7109375" style="60" customWidth="1"/>
    <col min="6661" max="6668" width="8.28515625" style="60" customWidth="1"/>
    <col min="6669" max="6669" width="7.42578125" style="60" customWidth="1"/>
    <col min="6670" max="6910" width="9.140625" style="60"/>
    <col min="6911" max="6911" width="19.5703125" style="60" customWidth="1"/>
    <col min="6912" max="6912" width="20" style="60" customWidth="1"/>
    <col min="6913" max="6913" width="20.140625" style="60" customWidth="1"/>
    <col min="6914" max="6914" width="8.28515625" style="60" customWidth="1"/>
    <col min="6915" max="6916" width="7.7109375" style="60" customWidth="1"/>
    <col min="6917" max="6924" width="8.28515625" style="60" customWidth="1"/>
    <col min="6925" max="6925" width="7.42578125" style="60" customWidth="1"/>
    <col min="6926" max="7166" width="9.140625" style="60"/>
    <col min="7167" max="7167" width="19.5703125" style="60" customWidth="1"/>
    <col min="7168" max="7168" width="20" style="60" customWidth="1"/>
    <col min="7169" max="7169" width="20.140625" style="60" customWidth="1"/>
    <col min="7170" max="7170" width="8.28515625" style="60" customWidth="1"/>
    <col min="7171" max="7172" width="7.7109375" style="60" customWidth="1"/>
    <col min="7173" max="7180" width="8.28515625" style="60" customWidth="1"/>
    <col min="7181" max="7181" width="7.42578125" style="60" customWidth="1"/>
    <col min="7182" max="7422" width="9.140625" style="60"/>
    <col min="7423" max="7423" width="19.5703125" style="60" customWidth="1"/>
    <col min="7424" max="7424" width="20" style="60" customWidth="1"/>
    <col min="7425" max="7425" width="20.140625" style="60" customWidth="1"/>
    <col min="7426" max="7426" width="8.28515625" style="60" customWidth="1"/>
    <col min="7427" max="7428" width="7.7109375" style="60" customWidth="1"/>
    <col min="7429" max="7436" width="8.28515625" style="60" customWidth="1"/>
    <col min="7437" max="7437" width="7.42578125" style="60" customWidth="1"/>
    <col min="7438" max="7678" width="9.140625" style="60"/>
    <col min="7679" max="7679" width="19.5703125" style="60" customWidth="1"/>
    <col min="7680" max="7680" width="20" style="60" customWidth="1"/>
    <col min="7681" max="7681" width="20.140625" style="60" customWidth="1"/>
    <col min="7682" max="7682" width="8.28515625" style="60" customWidth="1"/>
    <col min="7683" max="7684" width="7.7109375" style="60" customWidth="1"/>
    <col min="7685" max="7692" width="8.28515625" style="60" customWidth="1"/>
    <col min="7693" max="7693" width="7.42578125" style="60" customWidth="1"/>
    <col min="7694" max="7934" width="9.140625" style="60"/>
    <col min="7935" max="7935" width="19.5703125" style="60" customWidth="1"/>
    <col min="7936" max="7936" width="20" style="60" customWidth="1"/>
    <col min="7937" max="7937" width="20.140625" style="60" customWidth="1"/>
    <col min="7938" max="7938" width="8.28515625" style="60" customWidth="1"/>
    <col min="7939" max="7940" width="7.7109375" style="60" customWidth="1"/>
    <col min="7941" max="7948" width="8.28515625" style="60" customWidth="1"/>
    <col min="7949" max="7949" width="7.42578125" style="60" customWidth="1"/>
    <col min="7950" max="8190" width="9.140625" style="60"/>
    <col min="8191" max="8191" width="19.5703125" style="60" customWidth="1"/>
    <col min="8192" max="8192" width="20" style="60" customWidth="1"/>
    <col min="8193" max="8193" width="20.140625" style="60" customWidth="1"/>
    <col min="8194" max="8194" width="8.28515625" style="60" customWidth="1"/>
    <col min="8195" max="8196" width="7.7109375" style="60" customWidth="1"/>
    <col min="8197" max="8204" width="8.28515625" style="60" customWidth="1"/>
    <col min="8205" max="8205" width="7.42578125" style="60" customWidth="1"/>
    <col min="8206" max="8446" width="9.140625" style="60"/>
    <col min="8447" max="8447" width="19.5703125" style="60" customWidth="1"/>
    <col min="8448" max="8448" width="20" style="60" customWidth="1"/>
    <col min="8449" max="8449" width="20.140625" style="60" customWidth="1"/>
    <col min="8450" max="8450" width="8.28515625" style="60" customWidth="1"/>
    <col min="8451" max="8452" width="7.7109375" style="60" customWidth="1"/>
    <col min="8453" max="8460" width="8.28515625" style="60" customWidth="1"/>
    <col min="8461" max="8461" width="7.42578125" style="60" customWidth="1"/>
    <col min="8462" max="8702" width="9.140625" style="60"/>
    <col min="8703" max="8703" width="19.5703125" style="60" customWidth="1"/>
    <col min="8704" max="8704" width="20" style="60" customWidth="1"/>
    <col min="8705" max="8705" width="20.140625" style="60" customWidth="1"/>
    <col min="8706" max="8706" width="8.28515625" style="60" customWidth="1"/>
    <col min="8707" max="8708" width="7.7109375" style="60" customWidth="1"/>
    <col min="8709" max="8716" width="8.28515625" style="60" customWidth="1"/>
    <col min="8717" max="8717" width="7.42578125" style="60" customWidth="1"/>
    <col min="8718" max="8958" width="9.140625" style="60"/>
    <col min="8959" max="8959" width="19.5703125" style="60" customWidth="1"/>
    <col min="8960" max="8960" width="20" style="60" customWidth="1"/>
    <col min="8961" max="8961" width="20.140625" style="60" customWidth="1"/>
    <col min="8962" max="8962" width="8.28515625" style="60" customWidth="1"/>
    <col min="8963" max="8964" width="7.7109375" style="60" customWidth="1"/>
    <col min="8965" max="8972" width="8.28515625" style="60" customWidth="1"/>
    <col min="8973" max="8973" width="7.42578125" style="60" customWidth="1"/>
    <col min="8974" max="9214" width="9.140625" style="60"/>
    <col min="9215" max="9215" width="19.5703125" style="60" customWidth="1"/>
    <col min="9216" max="9216" width="20" style="60" customWidth="1"/>
    <col min="9217" max="9217" width="20.140625" style="60" customWidth="1"/>
    <col min="9218" max="9218" width="8.28515625" style="60" customWidth="1"/>
    <col min="9219" max="9220" width="7.7109375" style="60" customWidth="1"/>
    <col min="9221" max="9228" width="8.28515625" style="60" customWidth="1"/>
    <col min="9229" max="9229" width="7.42578125" style="60" customWidth="1"/>
    <col min="9230" max="9470" width="9.140625" style="60"/>
    <col min="9471" max="9471" width="19.5703125" style="60" customWidth="1"/>
    <col min="9472" max="9472" width="20" style="60" customWidth="1"/>
    <col min="9473" max="9473" width="20.140625" style="60" customWidth="1"/>
    <col min="9474" max="9474" width="8.28515625" style="60" customWidth="1"/>
    <col min="9475" max="9476" width="7.7109375" style="60" customWidth="1"/>
    <col min="9477" max="9484" width="8.28515625" style="60" customWidth="1"/>
    <col min="9485" max="9485" width="7.42578125" style="60" customWidth="1"/>
    <col min="9486" max="9726" width="9.140625" style="60"/>
    <col min="9727" max="9727" width="19.5703125" style="60" customWidth="1"/>
    <col min="9728" max="9728" width="20" style="60" customWidth="1"/>
    <col min="9729" max="9729" width="20.140625" style="60" customWidth="1"/>
    <col min="9730" max="9730" width="8.28515625" style="60" customWidth="1"/>
    <col min="9731" max="9732" width="7.7109375" style="60" customWidth="1"/>
    <col min="9733" max="9740" width="8.28515625" style="60" customWidth="1"/>
    <col min="9741" max="9741" width="7.42578125" style="60" customWidth="1"/>
    <col min="9742" max="9982" width="9.140625" style="60"/>
    <col min="9983" max="9983" width="19.5703125" style="60" customWidth="1"/>
    <col min="9984" max="9984" width="20" style="60" customWidth="1"/>
    <col min="9985" max="9985" width="20.140625" style="60" customWidth="1"/>
    <col min="9986" max="9986" width="8.28515625" style="60" customWidth="1"/>
    <col min="9987" max="9988" width="7.7109375" style="60" customWidth="1"/>
    <col min="9989" max="9996" width="8.28515625" style="60" customWidth="1"/>
    <col min="9997" max="9997" width="7.42578125" style="60" customWidth="1"/>
    <col min="9998" max="10238" width="9.140625" style="60"/>
    <col min="10239" max="10239" width="19.5703125" style="60" customWidth="1"/>
    <col min="10240" max="10240" width="20" style="60" customWidth="1"/>
    <col min="10241" max="10241" width="20.140625" style="60" customWidth="1"/>
    <col min="10242" max="10242" width="8.28515625" style="60" customWidth="1"/>
    <col min="10243" max="10244" width="7.7109375" style="60" customWidth="1"/>
    <col min="10245" max="10252" width="8.28515625" style="60" customWidth="1"/>
    <col min="10253" max="10253" width="7.42578125" style="60" customWidth="1"/>
    <col min="10254" max="10494" width="9.140625" style="60"/>
    <col min="10495" max="10495" width="19.5703125" style="60" customWidth="1"/>
    <col min="10496" max="10496" width="20" style="60" customWidth="1"/>
    <col min="10497" max="10497" width="20.140625" style="60" customWidth="1"/>
    <col min="10498" max="10498" width="8.28515625" style="60" customWidth="1"/>
    <col min="10499" max="10500" width="7.7109375" style="60" customWidth="1"/>
    <col min="10501" max="10508" width="8.28515625" style="60" customWidth="1"/>
    <col min="10509" max="10509" width="7.42578125" style="60" customWidth="1"/>
    <col min="10510" max="10750" width="9.140625" style="60"/>
    <col min="10751" max="10751" width="19.5703125" style="60" customWidth="1"/>
    <col min="10752" max="10752" width="20" style="60" customWidth="1"/>
    <col min="10753" max="10753" width="20.140625" style="60" customWidth="1"/>
    <col min="10754" max="10754" width="8.28515625" style="60" customWidth="1"/>
    <col min="10755" max="10756" width="7.7109375" style="60" customWidth="1"/>
    <col min="10757" max="10764" width="8.28515625" style="60" customWidth="1"/>
    <col min="10765" max="10765" width="7.42578125" style="60" customWidth="1"/>
    <col min="10766" max="11006" width="9.140625" style="60"/>
    <col min="11007" max="11007" width="19.5703125" style="60" customWidth="1"/>
    <col min="11008" max="11008" width="20" style="60" customWidth="1"/>
    <col min="11009" max="11009" width="20.140625" style="60" customWidth="1"/>
    <col min="11010" max="11010" width="8.28515625" style="60" customWidth="1"/>
    <col min="11011" max="11012" width="7.7109375" style="60" customWidth="1"/>
    <col min="11013" max="11020" width="8.28515625" style="60" customWidth="1"/>
    <col min="11021" max="11021" width="7.42578125" style="60" customWidth="1"/>
    <col min="11022" max="11262" width="9.140625" style="60"/>
    <col min="11263" max="11263" width="19.5703125" style="60" customWidth="1"/>
    <col min="11264" max="11264" width="20" style="60" customWidth="1"/>
    <col min="11265" max="11265" width="20.140625" style="60" customWidth="1"/>
    <col min="11266" max="11266" width="8.28515625" style="60" customWidth="1"/>
    <col min="11267" max="11268" width="7.7109375" style="60" customWidth="1"/>
    <col min="11269" max="11276" width="8.28515625" style="60" customWidth="1"/>
    <col min="11277" max="11277" width="7.42578125" style="60" customWidth="1"/>
    <col min="11278" max="11518" width="9.140625" style="60"/>
    <col min="11519" max="11519" width="19.5703125" style="60" customWidth="1"/>
    <col min="11520" max="11520" width="20" style="60" customWidth="1"/>
    <col min="11521" max="11521" width="20.140625" style="60" customWidth="1"/>
    <col min="11522" max="11522" width="8.28515625" style="60" customWidth="1"/>
    <col min="11523" max="11524" width="7.7109375" style="60" customWidth="1"/>
    <col min="11525" max="11532" width="8.28515625" style="60" customWidth="1"/>
    <col min="11533" max="11533" width="7.42578125" style="60" customWidth="1"/>
    <col min="11534" max="11774" width="9.140625" style="60"/>
    <col min="11775" max="11775" width="19.5703125" style="60" customWidth="1"/>
    <col min="11776" max="11776" width="20" style="60" customWidth="1"/>
    <col min="11777" max="11777" width="20.140625" style="60" customWidth="1"/>
    <col min="11778" max="11778" width="8.28515625" style="60" customWidth="1"/>
    <col min="11779" max="11780" width="7.7109375" style="60" customWidth="1"/>
    <col min="11781" max="11788" width="8.28515625" style="60" customWidth="1"/>
    <col min="11789" max="11789" width="7.42578125" style="60" customWidth="1"/>
    <col min="11790" max="12030" width="9.140625" style="60"/>
    <col min="12031" max="12031" width="19.5703125" style="60" customWidth="1"/>
    <col min="12032" max="12032" width="20" style="60" customWidth="1"/>
    <col min="12033" max="12033" width="20.140625" style="60" customWidth="1"/>
    <col min="12034" max="12034" width="8.28515625" style="60" customWidth="1"/>
    <col min="12035" max="12036" width="7.7109375" style="60" customWidth="1"/>
    <col min="12037" max="12044" width="8.28515625" style="60" customWidth="1"/>
    <col min="12045" max="12045" width="7.42578125" style="60" customWidth="1"/>
    <col min="12046" max="12286" width="9.140625" style="60"/>
    <col min="12287" max="12287" width="19.5703125" style="60" customWidth="1"/>
    <col min="12288" max="12288" width="20" style="60" customWidth="1"/>
    <col min="12289" max="12289" width="20.140625" style="60" customWidth="1"/>
    <col min="12290" max="12290" width="8.28515625" style="60" customWidth="1"/>
    <col min="12291" max="12292" width="7.7109375" style="60" customWidth="1"/>
    <col min="12293" max="12300" width="8.28515625" style="60" customWidth="1"/>
    <col min="12301" max="12301" width="7.42578125" style="60" customWidth="1"/>
    <col min="12302" max="12542" width="9.140625" style="60"/>
    <col min="12543" max="12543" width="19.5703125" style="60" customWidth="1"/>
    <col min="12544" max="12544" width="20" style="60" customWidth="1"/>
    <col min="12545" max="12545" width="20.140625" style="60" customWidth="1"/>
    <col min="12546" max="12546" width="8.28515625" style="60" customWidth="1"/>
    <col min="12547" max="12548" width="7.7109375" style="60" customWidth="1"/>
    <col min="12549" max="12556" width="8.28515625" style="60" customWidth="1"/>
    <col min="12557" max="12557" width="7.42578125" style="60" customWidth="1"/>
    <col min="12558" max="12798" width="9.140625" style="60"/>
    <col min="12799" max="12799" width="19.5703125" style="60" customWidth="1"/>
    <col min="12800" max="12800" width="20" style="60" customWidth="1"/>
    <col min="12801" max="12801" width="20.140625" style="60" customWidth="1"/>
    <col min="12802" max="12802" width="8.28515625" style="60" customWidth="1"/>
    <col min="12803" max="12804" width="7.7109375" style="60" customWidth="1"/>
    <col min="12805" max="12812" width="8.28515625" style="60" customWidth="1"/>
    <col min="12813" max="12813" width="7.42578125" style="60" customWidth="1"/>
    <col min="12814" max="13054" width="9.140625" style="60"/>
    <col min="13055" max="13055" width="19.5703125" style="60" customWidth="1"/>
    <col min="13056" max="13056" width="20" style="60" customWidth="1"/>
    <col min="13057" max="13057" width="20.140625" style="60" customWidth="1"/>
    <col min="13058" max="13058" width="8.28515625" style="60" customWidth="1"/>
    <col min="13059" max="13060" width="7.7109375" style="60" customWidth="1"/>
    <col min="13061" max="13068" width="8.28515625" style="60" customWidth="1"/>
    <col min="13069" max="13069" width="7.42578125" style="60" customWidth="1"/>
    <col min="13070" max="13310" width="9.140625" style="60"/>
    <col min="13311" max="13311" width="19.5703125" style="60" customWidth="1"/>
    <col min="13312" max="13312" width="20" style="60" customWidth="1"/>
    <col min="13313" max="13313" width="20.140625" style="60" customWidth="1"/>
    <col min="13314" max="13314" width="8.28515625" style="60" customWidth="1"/>
    <col min="13315" max="13316" width="7.7109375" style="60" customWidth="1"/>
    <col min="13317" max="13324" width="8.28515625" style="60" customWidth="1"/>
    <col min="13325" max="13325" width="7.42578125" style="60" customWidth="1"/>
    <col min="13326" max="13566" width="9.140625" style="60"/>
    <col min="13567" max="13567" width="19.5703125" style="60" customWidth="1"/>
    <col min="13568" max="13568" width="20" style="60" customWidth="1"/>
    <col min="13569" max="13569" width="20.140625" style="60" customWidth="1"/>
    <col min="13570" max="13570" width="8.28515625" style="60" customWidth="1"/>
    <col min="13571" max="13572" width="7.7109375" style="60" customWidth="1"/>
    <col min="13573" max="13580" width="8.28515625" style="60" customWidth="1"/>
    <col min="13581" max="13581" width="7.42578125" style="60" customWidth="1"/>
    <col min="13582" max="13822" width="9.140625" style="60"/>
    <col min="13823" max="13823" width="19.5703125" style="60" customWidth="1"/>
    <col min="13824" max="13824" width="20" style="60" customWidth="1"/>
    <col min="13825" max="13825" width="20.140625" style="60" customWidth="1"/>
    <col min="13826" max="13826" width="8.28515625" style="60" customWidth="1"/>
    <col min="13827" max="13828" width="7.7109375" style="60" customWidth="1"/>
    <col min="13829" max="13836" width="8.28515625" style="60" customWidth="1"/>
    <col min="13837" max="13837" width="7.42578125" style="60" customWidth="1"/>
    <col min="13838" max="14078" width="9.140625" style="60"/>
    <col min="14079" max="14079" width="19.5703125" style="60" customWidth="1"/>
    <col min="14080" max="14080" width="20" style="60" customWidth="1"/>
    <col min="14081" max="14081" width="20.140625" style="60" customWidth="1"/>
    <col min="14082" max="14082" width="8.28515625" style="60" customWidth="1"/>
    <col min="14083" max="14084" width="7.7109375" style="60" customWidth="1"/>
    <col min="14085" max="14092" width="8.28515625" style="60" customWidth="1"/>
    <col min="14093" max="14093" width="7.42578125" style="60" customWidth="1"/>
    <col min="14094" max="14334" width="9.140625" style="60"/>
    <col min="14335" max="14335" width="19.5703125" style="60" customWidth="1"/>
    <col min="14336" max="14336" width="20" style="60" customWidth="1"/>
    <col min="14337" max="14337" width="20.140625" style="60" customWidth="1"/>
    <col min="14338" max="14338" width="8.28515625" style="60" customWidth="1"/>
    <col min="14339" max="14340" width="7.7109375" style="60" customWidth="1"/>
    <col min="14341" max="14348" width="8.28515625" style="60" customWidth="1"/>
    <col min="14349" max="14349" width="7.42578125" style="60" customWidth="1"/>
    <col min="14350" max="14590" width="9.140625" style="60"/>
    <col min="14591" max="14591" width="19.5703125" style="60" customWidth="1"/>
    <col min="14592" max="14592" width="20" style="60" customWidth="1"/>
    <col min="14593" max="14593" width="20.140625" style="60" customWidth="1"/>
    <col min="14594" max="14594" width="8.28515625" style="60" customWidth="1"/>
    <col min="14595" max="14596" width="7.7109375" style="60" customWidth="1"/>
    <col min="14597" max="14604" width="8.28515625" style="60" customWidth="1"/>
    <col min="14605" max="14605" width="7.42578125" style="60" customWidth="1"/>
    <col min="14606" max="14846" width="9.140625" style="60"/>
    <col min="14847" max="14847" width="19.5703125" style="60" customWidth="1"/>
    <col min="14848" max="14848" width="20" style="60" customWidth="1"/>
    <col min="14849" max="14849" width="20.140625" style="60" customWidth="1"/>
    <col min="14850" max="14850" width="8.28515625" style="60" customWidth="1"/>
    <col min="14851" max="14852" width="7.7109375" style="60" customWidth="1"/>
    <col min="14853" max="14860" width="8.28515625" style="60" customWidth="1"/>
    <col min="14861" max="14861" width="7.42578125" style="60" customWidth="1"/>
    <col min="14862" max="15102" width="9.140625" style="60"/>
    <col min="15103" max="15103" width="19.5703125" style="60" customWidth="1"/>
    <col min="15104" max="15104" width="20" style="60" customWidth="1"/>
    <col min="15105" max="15105" width="20.140625" style="60" customWidth="1"/>
    <col min="15106" max="15106" width="8.28515625" style="60" customWidth="1"/>
    <col min="15107" max="15108" width="7.7109375" style="60" customWidth="1"/>
    <col min="15109" max="15116" width="8.28515625" style="60" customWidth="1"/>
    <col min="15117" max="15117" width="7.42578125" style="60" customWidth="1"/>
    <col min="15118" max="15358" width="9.140625" style="60"/>
    <col min="15359" max="15359" width="19.5703125" style="60" customWidth="1"/>
    <col min="15360" max="15360" width="20" style="60" customWidth="1"/>
    <col min="15361" max="15361" width="20.140625" style="60" customWidth="1"/>
    <col min="15362" max="15362" width="8.28515625" style="60" customWidth="1"/>
    <col min="15363" max="15364" width="7.7109375" style="60" customWidth="1"/>
    <col min="15365" max="15372" width="8.28515625" style="60" customWidth="1"/>
    <col min="15373" max="15373" width="7.42578125" style="60" customWidth="1"/>
    <col min="15374" max="15614" width="9.140625" style="60"/>
    <col min="15615" max="15615" width="19.5703125" style="60" customWidth="1"/>
    <col min="15616" max="15616" width="20" style="60" customWidth="1"/>
    <col min="15617" max="15617" width="20.140625" style="60" customWidth="1"/>
    <col min="15618" max="15618" width="8.28515625" style="60" customWidth="1"/>
    <col min="15619" max="15620" width="7.7109375" style="60" customWidth="1"/>
    <col min="15621" max="15628" width="8.28515625" style="60" customWidth="1"/>
    <col min="15629" max="15629" width="7.42578125" style="60" customWidth="1"/>
    <col min="15630" max="15870" width="9.140625" style="60"/>
    <col min="15871" max="15871" width="19.5703125" style="60" customWidth="1"/>
    <col min="15872" max="15872" width="20" style="60" customWidth="1"/>
    <col min="15873" max="15873" width="20.140625" style="60" customWidth="1"/>
    <col min="15874" max="15874" width="8.28515625" style="60" customWidth="1"/>
    <col min="15875" max="15876" width="7.7109375" style="60" customWidth="1"/>
    <col min="15877" max="15884" width="8.28515625" style="60" customWidth="1"/>
    <col min="15885" max="15885" width="7.42578125" style="60" customWidth="1"/>
    <col min="15886" max="16126" width="9.140625" style="60"/>
    <col min="16127" max="16127" width="19.5703125" style="60" customWidth="1"/>
    <col min="16128" max="16128" width="20" style="60" customWidth="1"/>
    <col min="16129" max="16129" width="20.140625" style="60" customWidth="1"/>
    <col min="16130" max="16130" width="8.28515625" style="60" customWidth="1"/>
    <col min="16131" max="16132" width="7.7109375" style="60" customWidth="1"/>
    <col min="16133" max="16140" width="8.28515625" style="60" customWidth="1"/>
    <col min="16141" max="16141" width="7.42578125" style="60" customWidth="1"/>
    <col min="16142" max="16384" width="9.140625" style="60"/>
  </cols>
  <sheetData>
    <row r="1" spans="1:70" s="58" customFormat="1" ht="24.75" customHeight="1">
      <c r="A1" s="1716" t="s">
        <v>1389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L1" s="1716"/>
      <c r="M1" s="1716"/>
      <c r="N1" s="1716"/>
      <c r="O1" s="1716"/>
      <c r="P1" s="1716"/>
      <c r="Q1" s="1716"/>
      <c r="R1" s="1716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1"/>
      <c r="BM1" s="101"/>
      <c r="BN1" s="101"/>
      <c r="BO1" s="101"/>
      <c r="BP1" s="101"/>
      <c r="BQ1" s="101"/>
      <c r="BR1" s="101"/>
    </row>
    <row r="2" spans="1:70" s="58" customFormat="1" ht="33" customHeight="1">
      <c r="A2" s="1521" t="s">
        <v>1942</v>
      </c>
      <c r="B2" s="1521"/>
      <c r="C2" s="1521"/>
      <c r="D2" s="1521"/>
      <c r="E2" s="1521"/>
      <c r="F2" s="1521"/>
      <c r="G2" s="1521"/>
      <c r="H2" s="1521"/>
      <c r="I2" s="1521"/>
      <c r="J2" s="1521"/>
      <c r="K2" s="1521"/>
      <c r="L2" s="1521"/>
      <c r="M2" s="1521"/>
      <c r="N2" s="1521"/>
      <c r="O2" s="1521"/>
      <c r="P2" s="1521"/>
      <c r="Q2" s="1521"/>
      <c r="R2" s="1521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1"/>
      <c r="BM2" s="101"/>
      <c r="BN2" s="101"/>
      <c r="BO2" s="101"/>
      <c r="BP2" s="101"/>
      <c r="BQ2" s="101"/>
      <c r="BR2" s="101"/>
    </row>
    <row r="3" spans="1:70" s="58" customFormat="1" ht="24.75" customHeight="1" thickBot="1">
      <c r="A3" s="91" t="s">
        <v>426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134"/>
      <c r="Q3" s="110"/>
      <c r="R3" s="56" t="s">
        <v>1806</v>
      </c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1"/>
      <c r="BM3" s="101"/>
      <c r="BN3" s="101"/>
      <c r="BO3" s="101"/>
      <c r="BP3" s="101"/>
      <c r="BQ3" s="101"/>
      <c r="BR3" s="101"/>
    </row>
    <row r="4" spans="1:70" s="58" customFormat="1" ht="15.75" customHeight="1" thickTop="1">
      <c r="A4" s="1715" t="s">
        <v>1962</v>
      </c>
      <c r="B4" s="1715" t="s">
        <v>1963</v>
      </c>
      <c r="C4" s="1715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523" t="s">
        <v>524</v>
      </c>
      <c r="Q4" s="1523" t="s">
        <v>1964</v>
      </c>
      <c r="R4" s="1523" t="s">
        <v>431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1"/>
      <c r="BM4" s="101"/>
      <c r="BN4" s="101"/>
      <c r="BO4" s="101"/>
      <c r="BP4" s="101"/>
      <c r="BQ4" s="101"/>
      <c r="BR4" s="101"/>
    </row>
    <row r="5" spans="1:70" s="58" customFormat="1" ht="15.75" customHeight="1">
      <c r="A5" s="1716"/>
      <c r="B5" s="1716"/>
      <c r="C5" s="1716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524"/>
      <c r="Q5" s="1524"/>
      <c r="R5" s="1524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1"/>
      <c r="BM5" s="101"/>
      <c r="BN5" s="101"/>
      <c r="BO5" s="101"/>
      <c r="BP5" s="101"/>
      <c r="BQ5" s="101"/>
      <c r="BR5" s="101"/>
    </row>
    <row r="6" spans="1:70" ht="15.75" customHeight="1">
      <c r="A6" s="1716"/>
      <c r="B6" s="1716"/>
      <c r="C6" s="1716"/>
      <c r="D6" s="501" t="s">
        <v>914</v>
      </c>
      <c r="E6" s="501" t="s">
        <v>915</v>
      </c>
      <c r="F6" s="501" t="s">
        <v>916</v>
      </c>
      <c r="G6" s="501" t="s">
        <v>914</v>
      </c>
      <c r="H6" s="501" t="s">
        <v>915</v>
      </c>
      <c r="I6" s="501" t="s">
        <v>916</v>
      </c>
      <c r="J6" s="501" t="s">
        <v>914</v>
      </c>
      <c r="K6" s="501" t="s">
        <v>915</v>
      </c>
      <c r="L6" s="501" t="s">
        <v>916</v>
      </c>
      <c r="M6" s="501" t="s">
        <v>914</v>
      </c>
      <c r="N6" s="501" t="s">
        <v>915</v>
      </c>
      <c r="O6" s="501" t="s">
        <v>916</v>
      </c>
      <c r="P6" s="1524"/>
      <c r="Q6" s="1524"/>
      <c r="R6" s="1524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</row>
    <row r="7" spans="1:70" ht="15.75" customHeight="1" thickBot="1">
      <c r="A7" s="1717"/>
      <c r="B7" s="1717"/>
      <c r="C7" s="1717"/>
      <c r="D7" s="502" t="s">
        <v>917</v>
      </c>
      <c r="E7" s="502" t="s">
        <v>918</v>
      </c>
      <c r="F7" s="502" t="s">
        <v>919</v>
      </c>
      <c r="G7" s="502" t="s">
        <v>917</v>
      </c>
      <c r="H7" s="502" t="s">
        <v>918</v>
      </c>
      <c r="I7" s="502" t="s">
        <v>919</v>
      </c>
      <c r="J7" s="502" t="s">
        <v>917</v>
      </c>
      <c r="K7" s="502" t="s">
        <v>918</v>
      </c>
      <c r="L7" s="502" t="s">
        <v>919</v>
      </c>
      <c r="M7" s="502" t="s">
        <v>917</v>
      </c>
      <c r="N7" s="502" t="s">
        <v>918</v>
      </c>
      <c r="O7" s="502" t="s">
        <v>919</v>
      </c>
      <c r="P7" s="1702"/>
      <c r="Q7" s="1702"/>
      <c r="R7" s="1702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</row>
    <row r="8" spans="1:70" ht="33" customHeight="1">
      <c r="A8" s="1504" t="s">
        <v>372</v>
      </c>
      <c r="B8" s="730" t="s">
        <v>233</v>
      </c>
      <c r="C8" s="730" t="s">
        <v>233</v>
      </c>
      <c r="D8" s="116">
        <v>0</v>
      </c>
      <c r="E8" s="116">
        <v>0</v>
      </c>
      <c r="F8" s="116">
        <v>0</v>
      </c>
      <c r="G8" s="116">
        <v>7</v>
      </c>
      <c r="H8" s="116">
        <v>4</v>
      </c>
      <c r="I8" s="116">
        <v>11</v>
      </c>
      <c r="J8" s="116">
        <v>1</v>
      </c>
      <c r="K8" s="116">
        <v>3</v>
      </c>
      <c r="L8" s="116">
        <v>4</v>
      </c>
      <c r="M8" s="116">
        <f>SUM(D8,G8,J8)</f>
        <v>8</v>
      </c>
      <c r="N8" s="116">
        <f>SUM(E8,H8,K8)</f>
        <v>7</v>
      </c>
      <c r="O8" s="116">
        <f>SUM(M8:N8)</f>
        <v>15</v>
      </c>
      <c r="P8" s="722" t="s">
        <v>1600</v>
      </c>
      <c r="Q8" s="720" t="s">
        <v>1600</v>
      </c>
      <c r="R8" s="1718" t="s">
        <v>705</v>
      </c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</row>
    <row r="9" spans="1:70" s="61" customFormat="1" ht="31.5" customHeight="1">
      <c r="A9" s="1505"/>
      <c r="B9" s="481" t="s">
        <v>967</v>
      </c>
      <c r="C9" s="730" t="s">
        <v>967</v>
      </c>
      <c r="D9" s="139">
        <v>0</v>
      </c>
      <c r="E9" s="139">
        <v>0</v>
      </c>
      <c r="F9" s="139">
        <v>0</v>
      </c>
      <c r="G9" s="139">
        <v>5</v>
      </c>
      <c r="H9" s="139">
        <v>4</v>
      </c>
      <c r="I9" s="139">
        <v>9</v>
      </c>
      <c r="J9" s="139">
        <v>0</v>
      </c>
      <c r="K9" s="139">
        <v>0</v>
      </c>
      <c r="L9" s="139">
        <v>0</v>
      </c>
      <c r="M9" s="139">
        <f>SUM(D9,G9,J9)</f>
        <v>5</v>
      </c>
      <c r="N9" s="139">
        <f>SUM(E9,H9,K9)</f>
        <v>4</v>
      </c>
      <c r="O9" s="139">
        <f>SUM(M9:N9)</f>
        <v>9</v>
      </c>
      <c r="P9" s="722" t="s">
        <v>1601</v>
      </c>
      <c r="Q9" s="722" t="s">
        <v>1601</v>
      </c>
      <c r="R9" s="1671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</row>
    <row r="10" spans="1:70" s="61" customFormat="1" ht="28.5" customHeight="1">
      <c r="A10" s="1505"/>
      <c r="B10" s="481" t="s">
        <v>381</v>
      </c>
      <c r="C10" s="730" t="s">
        <v>382</v>
      </c>
      <c r="D10" s="229">
        <v>0</v>
      </c>
      <c r="E10" s="229">
        <v>0</v>
      </c>
      <c r="F10" s="229">
        <v>0</v>
      </c>
      <c r="G10" s="229">
        <v>5</v>
      </c>
      <c r="H10" s="229">
        <v>4</v>
      </c>
      <c r="I10" s="229">
        <v>9</v>
      </c>
      <c r="J10" s="229">
        <v>3</v>
      </c>
      <c r="K10" s="229">
        <v>0</v>
      </c>
      <c r="L10" s="229">
        <v>3</v>
      </c>
      <c r="M10" s="139">
        <f t="shared" ref="M10:M35" si="0">SUM(D10,G10,J10)</f>
        <v>8</v>
      </c>
      <c r="N10" s="139">
        <f t="shared" ref="N10:N35" si="1">SUM(E10,H10,K10)</f>
        <v>4</v>
      </c>
      <c r="O10" s="139">
        <f t="shared" ref="O10:O35" si="2">SUM(M10:N10)</f>
        <v>12</v>
      </c>
      <c r="P10" s="756" t="s">
        <v>1603</v>
      </c>
      <c r="Q10" s="1083" t="s">
        <v>1602</v>
      </c>
      <c r="R10" s="1671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</row>
    <row r="11" spans="1:70" s="61" customFormat="1" ht="28.5" customHeight="1">
      <c r="A11" s="1505"/>
      <c r="B11" s="481" t="s">
        <v>968</v>
      </c>
      <c r="C11" s="730" t="s">
        <v>968</v>
      </c>
      <c r="D11" s="229">
        <v>6</v>
      </c>
      <c r="E11" s="229">
        <v>2</v>
      </c>
      <c r="F11" s="229">
        <v>8</v>
      </c>
      <c r="G11" s="229">
        <v>3</v>
      </c>
      <c r="H11" s="229">
        <v>4</v>
      </c>
      <c r="I11" s="229">
        <v>7</v>
      </c>
      <c r="J11" s="229">
        <v>0</v>
      </c>
      <c r="K11" s="229">
        <v>0</v>
      </c>
      <c r="L11" s="229">
        <v>0</v>
      </c>
      <c r="M11" s="139">
        <f t="shared" si="0"/>
        <v>9</v>
      </c>
      <c r="N11" s="139">
        <f t="shared" si="1"/>
        <v>6</v>
      </c>
      <c r="O11" s="139">
        <f t="shared" si="2"/>
        <v>15</v>
      </c>
      <c r="P11" s="722" t="s">
        <v>1604</v>
      </c>
      <c r="Q11" s="722" t="s">
        <v>1604</v>
      </c>
      <c r="R11" s="1671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</row>
    <row r="12" spans="1:70" s="61" customFormat="1" ht="28.5" customHeight="1">
      <c r="A12" s="1505"/>
      <c r="B12" s="481" t="s">
        <v>212</v>
      </c>
      <c r="C12" s="730" t="s">
        <v>165</v>
      </c>
      <c r="D12" s="229">
        <v>0</v>
      </c>
      <c r="E12" s="229">
        <v>0</v>
      </c>
      <c r="F12" s="229">
        <v>0</v>
      </c>
      <c r="G12" s="229">
        <v>4</v>
      </c>
      <c r="H12" s="229">
        <v>2</v>
      </c>
      <c r="I12" s="229">
        <v>6</v>
      </c>
      <c r="J12" s="229">
        <v>0</v>
      </c>
      <c r="K12" s="229">
        <v>4</v>
      </c>
      <c r="L12" s="229">
        <v>4</v>
      </c>
      <c r="M12" s="139">
        <f t="shared" si="0"/>
        <v>4</v>
      </c>
      <c r="N12" s="139">
        <f t="shared" si="1"/>
        <v>6</v>
      </c>
      <c r="O12" s="139">
        <f t="shared" si="2"/>
        <v>10</v>
      </c>
      <c r="P12" s="722" t="s">
        <v>649</v>
      </c>
      <c r="Q12" s="1083" t="s">
        <v>1605</v>
      </c>
      <c r="R12" s="1671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</row>
    <row r="13" spans="1:70" s="61" customFormat="1" ht="28.5" customHeight="1">
      <c r="A13" s="1505"/>
      <c r="B13" s="481" t="s">
        <v>212</v>
      </c>
      <c r="C13" s="730" t="s">
        <v>969</v>
      </c>
      <c r="D13" s="229">
        <v>7</v>
      </c>
      <c r="E13" s="229">
        <v>5</v>
      </c>
      <c r="F13" s="229">
        <v>12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229">
        <v>0</v>
      </c>
      <c r="M13" s="139">
        <f t="shared" si="0"/>
        <v>7</v>
      </c>
      <c r="N13" s="139">
        <f t="shared" si="1"/>
        <v>5</v>
      </c>
      <c r="O13" s="139">
        <f t="shared" si="2"/>
        <v>12</v>
      </c>
      <c r="P13" s="756" t="s">
        <v>1606</v>
      </c>
      <c r="Q13" s="1083" t="s">
        <v>1605</v>
      </c>
      <c r="R13" s="1671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</row>
    <row r="14" spans="1:70" s="61" customFormat="1" ht="28.5" customHeight="1">
      <c r="A14" s="1505"/>
      <c r="B14" s="481" t="s">
        <v>970</v>
      </c>
      <c r="C14" s="730" t="s">
        <v>383</v>
      </c>
      <c r="D14" s="139">
        <v>0</v>
      </c>
      <c r="E14" s="139">
        <v>0</v>
      </c>
      <c r="F14" s="139">
        <v>0</v>
      </c>
      <c r="G14" s="229">
        <v>8</v>
      </c>
      <c r="H14" s="229">
        <v>2</v>
      </c>
      <c r="I14" s="139">
        <v>10</v>
      </c>
      <c r="J14" s="229">
        <v>0</v>
      </c>
      <c r="K14" s="229">
        <v>0</v>
      </c>
      <c r="L14" s="229">
        <v>0</v>
      </c>
      <c r="M14" s="139">
        <f t="shared" si="0"/>
        <v>8</v>
      </c>
      <c r="N14" s="139">
        <f t="shared" si="1"/>
        <v>2</v>
      </c>
      <c r="O14" s="139">
        <f t="shared" si="2"/>
        <v>10</v>
      </c>
      <c r="P14" s="756" t="s">
        <v>1607</v>
      </c>
      <c r="Q14" s="756" t="s">
        <v>1607</v>
      </c>
      <c r="R14" s="1671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</row>
    <row r="15" spans="1:70" ht="31.5" customHeight="1">
      <c r="A15" s="1505"/>
      <c r="B15" s="481" t="s">
        <v>109</v>
      </c>
      <c r="C15" s="730" t="s">
        <v>384</v>
      </c>
      <c r="D15" s="229">
        <v>4</v>
      </c>
      <c r="E15" s="229">
        <v>3</v>
      </c>
      <c r="F15" s="229">
        <v>7</v>
      </c>
      <c r="G15" s="139">
        <v>2</v>
      </c>
      <c r="H15" s="139">
        <v>1</v>
      </c>
      <c r="I15" s="139">
        <v>3</v>
      </c>
      <c r="J15" s="229">
        <v>1</v>
      </c>
      <c r="K15" s="229">
        <v>0</v>
      </c>
      <c r="L15" s="139">
        <v>1</v>
      </c>
      <c r="M15" s="139">
        <f t="shared" si="0"/>
        <v>7</v>
      </c>
      <c r="N15" s="139">
        <f t="shared" si="1"/>
        <v>4</v>
      </c>
      <c r="O15" s="139">
        <f t="shared" si="2"/>
        <v>11</v>
      </c>
      <c r="P15" s="1061" t="s">
        <v>1608</v>
      </c>
      <c r="Q15" s="722" t="s">
        <v>547</v>
      </c>
      <c r="R15" s="1671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</row>
    <row r="16" spans="1:70" ht="28.5" customHeight="1">
      <c r="A16" s="1505"/>
      <c r="B16" s="481" t="s">
        <v>1610</v>
      </c>
      <c r="C16" s="730" t="s">
        <v>1610</v>
      </c>
      <c r="D16" s="229">
        <v>0</v>
      </c>
      <c r="E16" s="229">
        <v>0</v>
      </c>
      <c r="F16" s="229">
        <v>0</v>
      </c>
      <c r="G16" s="139">
        <v>6</v>
      </c>
      <c r="H16" s="139">
        <v>1</v>
      </c>
      <c r="I16" s="139">
        <v>7</v>
      </c>
      <c r="J16" s="139">
        <v>0</v>
      </c>
      <c r="K16" s="139">
        <v>3</v>
      </c>
      <c r="L16" s="139">
        <v>3</v>
      </c>
      <c r="M16" s="139">
        <f t="shared" si="0"/>
        <v>6</v>
      </c>
      <c r="N16" s="139">
        <f t="shared" si="1"/>
        <v>4</v>
      </c>
      <c r="O16" s="139">
        <f t="shared" si="2"/>
        <v>10</v>
      </c>
      <c r="P16" s="722" t="s">
        <v>1609</v>
      </c>
      <c r="Q16" s="722" t="s">
        <v>1609</v>
      </c>
      <c r="R16" s="1671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</row>
    <row r="17" spans="1:70" ht="24.75" customHeight="1">
      <c r="A17" s="1505"/>
      <c r="B17" s="481" t="s">
        <v>971</v>
      </c>
      <c r="C17" s="730" t="s">
        <v>971</v>
      </c>
      <c r="D17" s="229">
        <v>4</v>
      </c>
      <c r="E17" s="229">
        <v>6</v>
      </c>
      <c r="F17" s="229">
        <v>10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f t="shared" si="0"/>
        <v>4</v>
      </c>
      <c r="N17" s="139">
        <f t="shared" si="1"/>
        <v>6</v>
      </c>
      <c r="O17" s="139">
        <f t="shared" si="2"/>
        <v>10</v>
      </c>
      <c r="P17" s="756" t="s">
        <v>1611</v>
      </c>
      <c r="Q17" s="756" t="s">
        <v>1611</v>
      </c>
      <c r="R17" s="1671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</row>
    <row r="18" spans="1:70" s="61" customFormat="1" ht="17.100000000000001" customHeight="1">
      <c r="A18" s="1506"/>
      <c r="B18" s="481" t="s">
        <v>1383</v>
      </c>
      <c r="C18" s="730" t="s">
        <v>1383</v>
      </c>
      <c r="D18" s="139">
        <v>5</v>
      </c>
      <c r="E18" s="139">
        <v>4</v>
      </c>
      <c r="F18" s="139">
        <v>9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229">
        <v>0</v>
      </c>
      <c r="M18" s="139">
        <f t="shared" si="0"/>
        <v>5</v>
      </c>
      <c r="N18" s="139">
        <f t="shared" si="1"/>
        <v>4</v>
      </c>
      <c r="O18" s="139">
        <f t="shared" si="2"/>
        <v>9</v>
      </c>
      <c r="P18" s="756" t="s">
        <v>1613</v>
      </c>
      <c r="Q18" s="756" t="s">
        <v>1612</v>
      </c>
      <c r="R18" s="1672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</row>
    <row r="19" spans="1:70" ht="22.5" customHeight="1">
      <c r="A19" s="1511" t="s">
        <v>317</v>
      </c>
      <c r="B19" s="1511"/>
      <c r="C19" s="1511"/>
      <c r="D19" s="139">
        <f>SUM(D8:D18)</f>
        <v>26</v>
      </c>
      <c r="E19" s="139">
        <f t="shared" ref="E19:L19" si="3">SUM(E8:E18)</f>
        <v>20</v>
      </c>
      <c r="F19" s="139">
        <f t="shared" si="3"/>
        <v>46</v>
      </c>
      <c r="G19" s="139">
        <f>SUM(G8:G18)</f>
        <v>40</v>
      </c>
      <c r="H19" s="139">
        <f t="shared" si="3"/>
        <v>22</v>
      </c>
      <c r="I19" s="139">
        <f t="shared" si="3"/>
        <v>62</v>
      </c>
      <c r="J19" s="139">
        <f t="shared" si="3"/>
        <v>5</v>
      </c>
      <c r="K19" s="139">
        <f t="shared" si="3"/>
        <v>10</v>
      </c>
      <c r="L19" s="139">
        <f t="shared" si="3"/>
        <v>15</v>
      </c>
      <c r="M19" s="139">
        <f>SUM(M8:M18)</f>
        <v>71</v>
      </c>
      <c r="N19" s="139">
        <f t="shared" ref="N19" si="4">SUM(N8:N18)</f>
        <v>52</v>
      </c>
      <c r="O19" s="139">
        <f t="shared" ref="O19" si="5">SUM(O8:O18)</f>
        <v>123</v>
      </c>
      <c r="P19" s="1703" t="s">
        <v>1786</v>
      </c>
      <c r="Q19" s="1688"/>
      <c r="R19" s="1648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</row>
    <row r="20" spans="1:70" ht="26.25" customHeight="1">
      <c r="A20" s="1513" t="s">
        <v>964</v>
      </c>
      <c r="B20" s="731" t="s">
        <v>385</v>
      </c>
      <c r="C20" s="730" t="s">
        <v>385</v>
      </c>
      <c r="D20" s="126">
        <v>0</v>
      </c>
      <c r="E20" s="126">
        <v>0</v>
      </c>
      <c r="F20" s="126">
        <v>0</v>
      </c>
      <c r="G20" s="126">
        <v>0</v>
      </c>
      <c r="H20" s="126">
        <v>3</v>
      </c>
      <c r="I20" s="126">
        <v>3</v>
      </c>
      <c r="J20" s="126">
        <v>0</v>
      </c>
      <c r="K20" s="126">
        <v>0</v>
      </c>
      <c r="L20" s="126">
        <v>0</v>
      </c>
      <c r="M20" s="126">
        <f t="shared" si="0"/>
        <v>0</v>
      </c>
      <c r="N20" s="126">
        <f t="shared" si="1"/>
        <v>3</v>
      </c>
      <c r="O20" s="126">
        <f t="shared" si="2"/>
        <v>3</v>
      </c>
      <c r="P20" s="1082"/>
      <c r="Q20" s="1069" t="s">
        <v>715</v>
      </c>
      <c r="R20" s="1704" t="s">
        <v>714</v>
      </c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</row>
    <row r="21" spans="1:70" s="61" customFormat="1" ht="30" customHeight="1">
      <c r="A21" s="1505"/>
      <c r="B21" s="731" t="s">
        <v>386</v>
      </c>
      <c r="C21" s="730" t="s">
        <v>386</v>
      </c>
      <c r="D21" s="126">
        <v>0</v>
      </c>
      <c r="E21" s="126">
        <v>0</v>
      </c>
      <c r="F21" s="126">
        <v>0</v>
      </c>
      <c r="G21" s="126">
        <v>3</v>
      </c>
      <c r="H21" s="126">
        <v>5</v>
      </c>
      <c r="I21" s="126">
        <v>8</v>
      </c>
      <c r="J21" s="126">
        <v>0</v>
      </c>
      <c r="K21" s="126">
        <v>0</v>
      </c>
      <c r="L21" s="126">
        <v>0</v>
      </c>
      <c r="M21" s="126">
        <f t="shared" si="0"/>
        <v>3</v>
      </c>
      <c r="N21" s="126">
        <f t="shared" si="1"/>
        <v>5</v>
      </c>
      <c r="O21" s="126">
        <f t="shared" si="2"/>
        <v>8</v>
      </c>
      <c r="P21" s="1082"/>
      <c r="Q21" s="1069" t="s">
        <v>716</v>
      </c>
      <c r="R21" s="1705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</row>
    <row r="22" spans="1:70" s="61" customFormat="1" ht="33" customHeight="1">
      <c r="A22" s="1506"/>
      <c r="B22" s="731" t="s">
        <v>972</v>
      </c>
      <c r="C22" s="730"/>
      <c r="D22" s="139">
        <v>0</v>
      </c>
      <c r="E22" s="139">
        <v>0</v>
      </c>
      <c r="F22" s="139">
        <v>0</v>
      </c>
      <c r="G22" s="139">
        <v>0</v>
      </c>
      <c r="H22" s="139">
        <v>0</v>
      </c>
      <c r="I22" s="139">
        <v>0</v>
      </c>
      <c r="J22" s="139">
        <v>2</v>
      </c>
      <c r="K22" s="139">
        <v>0</v>
      </c>
      <c r="L22" s="139">
        <v>2</v>
      </c>
      <c r="M22" s="139">
        <f t="shared" ref="M22" si="6">SUM(D22,G22,J22)</f>
        <v>2</v>
      </c>
      <c r="N22" s="139">
        <f t="shared" ref="N22" si="7">SUM(E22,H22,K22)</f>
        <v>0</v>
      </c>
      <c r="O22" s="139">
        <f t="shared" ref="O22" si="8">SUM(M22:N22)</f>
        <v>2</v>
      </c>
      <c r="P22" s="1082"/>
      <c r="Q22" s="1063" t="s">
        <v>1614</v>
      </c>
      <c r="R22" s="1706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</row>
    <row r="23" spans="1:70" ht="21" customHeight="1" thickBot="1">
      <c r="A23" s="1720" t="s">
        <v>318</v>
      </c>
      <c r="B23" s="1721"/>
      <c r="C23" s="1586"/>
      <c r="D23" s="228">
        <f t="shared" ref="D23:O23" si="9">SUM(D20:D22)</f>
        <v>0</v>
      </c>
      <c r="E23" s="228">
        <f t="shared" si="9"/>
        <v>0</v>
      </c>
      <c r="F23" s="228">
        <f t="shared" si="9"/>
        <v>0</v>
      </c>
      <c r="G23" s="228">
        <f t="shared" si="9"/>
        <v>3</v>
      </c>
      <c r="H23" s="228">
        <f t="shared" si="9"/>
        <v>8</v>
      </c>
      <c r="I23" s="228">
        <f t="shared" si="9"/>
        <v>11</v>
      </c>
      <c r="J23" s="228">
        <f t="shared" si="9"/>
        <v>2</v>
      </c>
      <c r="K23" s="228">
        <f t="shared" si="9"/>
        <v>0</v>
      </c>
      <c r="L23" s="228">
        <f t="shared" si="9"/>
        <v>2</v>
      </c>
      <c r="M23" s="228">
        <f t="shared" si="9"/>
        <v>5</v>
      </c>
      <c r="N23" s="228">
        <f t="shared" si="9"/>
        <v>8</v>
      </c>
      <c r="O23" s="228">
        <f t="shared" si="9"/>
        <v>13</v>
      </c>
      <c r="P23" s="1707" t="s">
        <v>1786</v>
      </c>
      <c r="Q23" s="1708"/>
      <c r="R23" s="1709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</row>
    <row r="24" spans="1:70" ht="17.100000000000001" customHeight="1" thickTop="1">
      <c r="A24" s="938"/>
      <c r="B24" s="938"/>
      <c r="C24" s="938"/>
      <c r="D24" s="1084"/>
      <c r="E24" s="1084"/>
      <c r="F24" s="1084"/>
      <c r="G24" s="1084"/>
      <c r="H24" s="1084"/>
      <c r="I24" s="1084"/>
      <c r="J24" s="1084"/>
      <c r="K24" s="1084"/>
      <c r="L24" s="1084"/>
      <c r="M24" s="1084"/>
      <c r="N24" s="1084"/>
      <c r="O24" s="1084"/>
      <c r="P24" s="410"/>
      <c r="Q24" s="410"/>
      <c r="R24" s="41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</row>
    <row r="25" spans="1:70" ht="17.100000000000001" customHeight="1">
      <c r="A25" s="938"/>
      <c r="B25" s="938"/>
      <c r="C25" s="938"/>
      <c r="D25" s="1084"/>
      <c r="E25" s="1084"/>
      <c r="F25" s="1084"/>
      <c r="G25" s="1084"/>
      <c r="H25" s="1084"/>
      <c r="I25" s="1084"/>
      <c r="J25" s="1084"/>
      <c r="K25" s="1084"/>
      <c r="L25" s="1084"/>
      <c r="M25" s="1084"/>
      <c r="N25" s="1084"/>
      <c r="O25" s="1084"/>
      <c r="P25" s="410"/>
      <c r="Q25" s="410"/>
      <c r="R25" s="41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</row>
    <row r="26" spans="1:70" ht="17.100000000000001" customHeight="1">
      <c r="A26" s="938"/>
      <c r="B26" s="938"/>
      <c r="C26" s="938"/>
      <c r="D26" s="1084"/>
      <c r="E26" s="1084"/>
      <c r="F26" s="1084"/>
      <c r="G26" s="1084"/>
      <c r="H26" s="1084"/>
      <c r="I26" s="1084"/>
      <c r="J26" s="1084"/>
      <c r="K26" s="1084"/>
      <c r="L26" s="1084"/>
      <c r="M26" s="1084"/>
      <c r="N26" s="1084"/>
      <c r="O26" s="1084"/>
      <c r="P26" s="410"/>
      <c r="Q26" s="410"/>
      <c r="R26" s="41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</row>
    <row r="27" spans="1:70" ht="19.5" customHeight="1" thickBot="1">
      <c r="A27" s="1097" t="s">
        <v>1003</v>
      </c>
      <c r="B27" s="1098"/>
      <c r="C27" s="1098"/>
      <c r="D27" s="1098"/>
      <c r="E27" s="1098"/>
      <c r="F27" s="1098"/>
      <c r="G27" s="1098"/>
      <c r="H27" s="1098"/>
      <c r="I27" s="1098"/>
      <c r="J27" s="1098"/>
      <c r="K27" s="1098"/>
      <c r="L27" s="1098"/>
      <c r="M27" s="1098"/>
      <c r="N27" s="1098"/>
      <c r="O27" s="1098"/>
      <c r="P27" s="1099"/>
      <c r="Q27" s="1714" t="s">
        <v>1807</v>
      </c>
      <c r="R27" s="1714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</row>
    <row r="28" spans="1:70" ht="19.5" customHeight="1" thickTop="1">
      <c r="A28" s="1715" t="s">
        <v>1962</v>
      </c>
      <c r="B28" s="1715" t="s">
        <v>1963</v>
      </c>
      <c r="C28" s="1715" t="s">
        <v>34</v>
      </c>
      <c r="D28" s="1485" t="s">
        <v>4</v>
      </c>
      <c r="E28" s="1485"/>
      <c r="F28" s="1485"/>
      <c r="G28" s="1485" t="s">
        <v>5</v>
      </c>
      <c r="H28" s="1485"/>
      <c r="I28" s="1485"/>
      <c r="J28" s="1485" t="s">
        <v>909</v>
      </c>
      <c r="K28" s="1485"/>
      <c r="L28" s="1485"/>
      <c r="M28" s="1485" t="s">
        <v>908</v>
      </c>
      <c r="N28" s="1485"/>
      <c r="O28" s="1485"/>
      <c r="P28" s="1523" t="s">
        <v>524</v>
      </c>
      <c r="Q28" s="1523" t="s">
        <v>1964</v>
      </c>
      <c r="R28" s="1523" t="s">
        <v>431</v>
      </c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</row>
    <row r="29" spans="1:70" ht="19.5" customHeight="1">
      <c r="A29" s="1716"/>
      <c r="B29" s="1716"/>
      <c r="C29" s="1716"/>
      <c r="D29" s="1486" t="s">
        <v>910</v>
      </c>
      <c r="E29" s="1486"/>
      <c r="F29" s="1486"/>
      <c r="G29" s="1486" t="s">
        <v>427</v>
      </c>
      <c r="H29" s="1486"/>
      <c r="I29" s="1486"/>
      <c r="J29" s="1486" t="s">
        <v>911</v>
      </c>
      <c r="K29" s="1486"/>
      <c r="L29" s="1486"/>
      <c r="M29" s="1486" t="s">
        <v>504</v>
      </c>
      <c r="N29" s="1486"/>
      <c r="O29" s="1486"/>
      <c r="P29" s="1524"/>
      <c r="Q29" s="1524"/>
      <c r="R29" s="1524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</row>
    <row r="30" spans="1:70" ht="19.5" customHeight="1">
      <c r="A30" s="1716"/>
      <c r="B30" s="1716"/>
      <c r="C30" s="1716"/>
      <c r="D30" s="1407" t="s">
        <v>914</v>
      </c>
      <c r="E30" s="1407" t="s">
        <v>915</v>
      </c>
      <c r="F30" s="1407" t="s">
        <v>916</v>
      </c>
      <c r="G30" s="1407" t="s">
        <v>914</v>
      </c>
      <c r="H30" s="1407" t="s">
        <v>915</v>
      </c>
      <c r="I30" s="1407" t="s">
        <v>916</v>
      </c>
      <c r="J30" s="1407" t="s">
        <v>914</v>
      </c>
      <c r="K30" s="1407" t="s">
        <v>915</v>
      </c>
      <c r="L30" s="1407" t="s">
        <v>916</v>
      </c>
      <c r="M30" s="1407" t="s">
        <v>914</v>
      </c>
      <c r="N30" s="1407" t="s">
        <v>915</v>
      </c>
      <c r="O30" s="1407" t="s">
        <v>916</v>
      </c>
      <c r="P30" s="1524"/>
      <c r="Q30" s="1524"/>
      <c r="R30" s="1524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</row>
    <row r="31" spans="1:70" ht="19.5" customHeight="1" thickBot="1">
      <c r="A31" s="1717"/>
      <c r="B31" s="1717"/>
      <c r="C31" s="1717"/>
      <c r="D31" s="1408" t="s">
        <v>917</v>
      </c>
      <c r="E31" s="1408" t="s">
        <v>918</v>
      </c>
      <c r="F31" s="1408" t="s">
        <v>919</v>
      </c>
      <c r="G31" s="1408" t="s">
        <v>917</v>
      </c>
      <c r="H31" s="1408" t="s">
        <v>918</v>
      </c>
      <c r="I31" s="1408" t="s">
        <v>919</v>
      </c>
      <c r="J31" s="1408" t="s">
        <v>917</v>
      </c>
      <c r="K31" s="1408" t="s">
        <v>918</v>
      </c>
      <c r="L31" s="1408" t="s">
        <v>919</v>
      </c>
      <c r="M31" s="1408" t="s">
        <v>917</v>
      </c>
      <c r="N31" s="1408" t="s">
        <v>918</v>
      </c>
      <c r="O31" s="1408" t="s">
        <v>919</v>
      </c>
      <c r="P31" s="1702"/>
      <c r="Q31" s="1702"/>
      <c r="R31" s="1702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</row>
    <row r="32" spans="1:70" s="61" customFormat="1" ht="26.25" customHeight="1">
      <c r="A32" s="1611" t="s">
        <v>387</v>
      </c>
      <c r="B32" s="731" t="s">
        <v>388</v>
      </c>
      <c r="C32" s="730" t="s">
        <v>388</v>
      </c>
      <c r="D32" s="152">
        <f>SUM(D20:D23)</f>
        <v>0</v>
      </c>
      <c r="E32" s="152">
        <f>SUM(E20:E23)</f>
        <v>0</v>
      </c>
      <c r="F32" s="152">
        <f>SUM(F20:F23)</f>
        <v>0</v>
      </c>
      <c r="G32" s="152">
        <v>2</v>
      </c>
      <c r="H32" s="152">
        <v>0</v>
      </c>
      <c r="I32" s="152">
        <v>2</v>
      </c>
      <c r="J32" s="152">
        <v>0</v>
      </c>
      <c r="K32" s="152">
        <v>0</v>
      </c>
      <c r="L32" s="152">
        <v>0</v>
      </c>
      <c r="M32" s="152">
        <f t="shared" si="0"/>
        <v>2</v>
      </c>
      <c r="N32" s="152">
        <f t="shared" si="1"/>
        <v>0</v>
      </c>
      <c r="O32" s="152">
        <f t="shared" si="2"/>
        <v>2</v>
      </c>
      <c r="P32" s="787" t="s">
        <v>717</v>
      </c>
      <c r="Q32" s="1069" t="s">
        <v>717</v>
      </c>
      <c r="R32" s="1710" t="s">
        <v>718</v>
      </c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</row>
    <row r="33" spans="1:70" ht="36.75" customHeight="1">
      <c r="A33" s="1611"/>
      <c r="B33" s="731" t="s">
        <v>213</v>
      </c>
      <c r="C33" s="730" t="s">
        <v>213</v>
      </c>
      <c r="D33" s="152">
        <f t="shared" ref="D33:F34" si="10">SUM(D21:D32)</f>
        <v>0</v>
      </c>
      <c r="E33" s="152">
        <f t="shared" si="10"/>
        <v>0</v>
      </c>
      <c r="F33" s="152">
        <f t="shared" si="10"/>
        <v>0</v>
      </c>
      <c r="G33" s="152">
        <v>2</v>
      </c>
      <c r="H33" s="152">
        <v>1</v>
      </c>
      <c r="I33" s="152">
        <v>3</v>
      </c>
      <c r="J33" s="152">
        <v>4</v>
      </c>
      <c r="K33" s="152">
        <v>0</v>
      </c>
      <c r="L33" s="152">
        <v>4</v>
      </c>
      <c r="M33" s="152">
        <f t="shared" si="0"/>
        <v>6</v>
      </c>
      <c r="N33" s="152">
        <f t="shared" si="1"/>
        <v>1</v>
      </c>
      <c r="O33" s="152">
        <f t="shared" si="2"/>
        <v>7</v>
      </c>
      <c r="P33" s="787" t="s">
        <v>719</v>
      </c>
      <c r="Q33" s="1069" t="s">
        <v>719</v>
      </c>
      <c r="R33" s="169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</row>
    <row r="34" spans="1:70" s="61" customFormat="1" ht="26.25" customHeight="1">
      <c r="A34" s="1611"/>
      <c r="B34" s="731" t="s">
        <v>231</v>
      </c>
      <c r="C34" s="730" t="s">
        <v>231</v>
      </c>
      <c r="D34" s="152">
        <f t="shared" si="10"/>
        <v>0</v>
      </c>
      <c r="E34" s="152">
        <f t="shared" si="10"/>
        <v>0</v>
      </c>
      <c r="F34" s="152">
        <f t="shared" si="10"/>
        <v>0</v>
      </c>
      <c r="G34" s="152">
        <v>2</v>
      </c>
      <c r="H34" s="152">
        <v>1</v>
      </c>
      <c r="I34" s="152">
        <v>3</v>
      </c>
      <c r="J34" s="152">
        <v>0</v>
      </c>
      <c r="K34" s="152">
        <v>0</v>
      </c>
      <c r="L34" s="152">
        <v>0</v>
      </c>
      <c r="M34" s="152">
        <f t="shared" si="0"/>
        <v>2</v>
      </c>
      <c r="N34" s="152">
        <f t="shared" si="1"/>
        <v>1</v>
      </c>
      <c r="O34" s="152">
        <f t="shared" si="2"/>
        <v>3</v>
      </c>
      <c r="P34" s="787" t="s">
        <v>720</v>
      </c>
      <c r="Q34" s="1063" t="s">
        <v>720</v>
      </c>
      <c r="R34" s="169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</row>
    <row r="35" spans="1:70" s="61" customFormat="1" ht="24" customHeight="1">
      <c r="A35" s="1611"/>
      <c r="B35" s="731" t="s">
        <v>389</v>
      </c>
      <c r="C35" s="730" t="s">
        <v>389</v>
      </c>
      <c r="D35" s="152">
        <f t="shared" ref="D35:F35" si="11">SUM(D22:D34)</f>
        <v>0</v>
      </c>
      <c r="E35" s="152">
        <f t="shared" si="11"/>
        <v>0</v>
      </c>
      <c r="F35" s="152">
        <f t="shared" si="11"/>
        <v>0</v>
      </c>
      <c r="G35" s="152">
        <v>0</v>
      </c>
      <c r="H35" s="152">
        <v>0</v>
      </c>
      <c r="I35" s="152">
        <v>0</v>
      </c>
      <c r="J35" s="152">
        <v>8</v>
      </c>
      <c r="K35" s="152">
        <v>1</v>
      </c>
      <c r="L35" s="152">
        <v>9</v>
      </c>
      <c r="M35" s="152">
        <f t="shared" si="0"/>
        <v>8</v>
      </c>
      <c r="N35" s="152">
        <f t="shared" si="1"/>
        <v>1</v>
      </c>
      <c r="O35" s="152">
        <f t="shared" si="2"/>
        <v>9</v>
      </c>
      <c r="P35" s="787" t="s">
        <v>543</v>
      </c>
      <c r="Q35" s="1069" t="s">
        <v>543</v>
      </c>
      <c r="R35" s="1691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</row>
    <row r="36" spans="1:70" ht="17.100000000000001" customHeight="1">
      <c r="A36" s="1611" t="s">
        <v>318</v>
      </c>
      <c r="B36" s="1719"/>
      <c r="C36" s="1593"/>
      <c r="D36" s="152">
        <f>SUM(D32:D35)</f>
        <v>0</v>
      </c>
      <c r="E36" s="152">
        <f t="shared" ref="E36:O36" si="12">SUM(E32:E35)</f>
        <v>0</v>
      </c>
      <c r="F36" s="152">
        <f t="shared" si="12"/>
        <v>0</v>
      </c>
      <c r="G36" s="152">
        <f t="shared" si="12"/>
        <v>6</v>
      </c>
      <c r="H36" s="152">
        <f t="shared" si="12"/>
        <v>2</v>
      </c>
      <c r="I36" s="152">
        <f t="shared" si="12"/>
        <v>8</v>
      </c>
      <c r="J36" s="152">
        <f t="shared" si="12"/>
        <v>12</v>
      </c>
      <c r="K36" s="152">
        <f t="shared" si="12"/>
        <v>1</v>
      </c>
      <c r="L36" s="152">
        <f t="shared" si="12"/>
        <v>13</v>
      </c>
      <c r="M36" s="152">
        <f t="shared" si="12"/>
        <v>18</v>
      </c>
      <c r="N36" s="152">
        <f t="shared" si="12"/>
        <v>3</v>
      </c>
      <c r="O36" s="152">
        <f t="shared" si="12"/>
        <v>21</v>
      </c>
      <c r="P36" s="1711" t="s">
        <v>1786</v>
      </c>
      <c r="Q36" s="1712"/>
      <c r="R36" s="1713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</row>
    <row r="37" spans="1:70" ht="30.75" customHeight="1">
      <c r="A37" s="1506" t="s">
        <v>390</v>
      </c>
      <c r="B37" s="1566" t="s">
        <v>390</v>
      </c>
      <c r="C37" s="1085" t="s">
        <v>391</v>
      </c>
      <c r="D37" s="231">
        <v>0</v>
      </c>
      <c r="E37" s="231">
        <v>0</v>
      </c>
      <c r="F37" s="231">
        <v>0</v>
      </c>
      <c r="G37" s="231">
        <v>9</v>
      </c>
      <c r="H37" s="231">
        <v>1</v>
      </c>
      <c r="I37" s="231">
        <v>10</v>
      </c>
      <c r="J37" s="231">
        <v>3</v>
      </c>
      <c r="K37" s="231">
        <v>1</v>
      </c>
      <c r="L37" s="231">
        <v>4</v>
      </c>
      <c r="M37" s="231">
        <f t="shared" ref="M37:N40" si="13">SUM(D37,G37,J37)</f>
        <v>12</v>
      </c>
      <c r="N37" s="231">
        <f t="shared" si="13"/>
        <v>2</v>
      </c>
      <c r="O37" s="231">
        <f>SUM(M37:N37)</f>
        <v>14</v>
      </c>
      <c r="P37" s="1086" t="s">
        <v>723</v>
      </c>
      <c r="Q37" s="1688" t="s">
        <v>684</v>
      </c>
      <c r="R37" s="1690" t="s">
        <v>684</v>
      </c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</row>
    <row r="38" spans="1:70" ht="49.5" customHeight="1">
      <c r="A38" s="1611"/>
      <c r="B38" s="1553"/>
      <c r="C38" s="730" t="s">
        <v>1384</v>
      </c>
      <c r="D38" s="152">
        <v>5</v>
      </c>
      <c r="E38" s="152">
        <v>1</v>
      </c>
      <c r="F38" s="152">
        <v>6</v>
      </c>
      <c r="G38" s="152">
        <v>0</v>
      </c>
      <c r="H38" s="152">
        <v>0</v>
      </c>
      <c r="I38" s="152">
        <v>0</v>
      </c>
      <c r="J38" s="152">
        <v>0</v>
      </c>
      <c r="K38" s="152">
        <v>0</v>
      </c>
      <c r="L38" s="152">
        <v>0</v>
      </c>
      <c r="M38" s="152">
        <f t="shared" si="13"/>
        <v>5</v>
      </c>
      <c r="N38" s="152">
        <f t="shared" si="13"/>
        <v>1</v>
      </c>
      <c r="O38" s="152">
        <f>SUM(M38:N38)</f>
        <v>6</v>
      </c>
      <c r="P38" s="1087" t="s">
        <v>723</v>
      </c>
      <c r="Q38" s="1689"/>
      <c r="R38" s="169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</row>
    <row r="39" spans="1:70" ht="19.5" customHeight="1">
      <c r="A39" s="1611"/>
      <c r="B39" s="491" t="s">
        <v>392</v>
      </c>
      <c r="C39" s="730" t="s">
        <v>392</v>
      </c>
      <c r="D39" s="152">
        <v>0</v>
      </c>
      <c r="E39" s="152">
        <v>0</v>
      </c>
      <c r="F39" s="152">
        <v>0</v>
      </c>
      <c r="G39" s="152">
        <v>5</v>
      </c>
      <c r="H39" s="152">
        <v>6</v>
      </c>
      <c r="I39" s="152">
        <v>11</v>
      </c>
      <c r="J39" s="152">
        <v>5</v>
      </c>
      <c r="K39" s="152">
        <v>1</v>
      </c>
      <c r="L39" s="152">
        <v>6</v>
      </c>
      <c r="M39" s="152">
        <f t="shared" si="13"/>
        <v>10</v>
      </c>
      <c r="N39" s="152">
        <f t="shared" si="13"/>
        <v>7</v>
      </c>
      <c r="O39" s="152">
        <f>SUM(M39:N39)</f>
        <v>17</v>
      </c>
      <c r="P39" s="1088" t="s">
        <v>721</v>
      </c>
      <c r="Q39" s="1089" t="s">
        <v>721</v>
      </c>
      <c r="R39" s="169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</row>
    <row r="40" spans="1:70" ht="39" customHeight="1">
      <c r="A40" s="1611"/>
      <c r="B40" s="491" t="s">
        <v>232</v>
      </c>
      <c r="C40" s="730" t="s">
        <v>232</v>
      </c>
      <c r="D40" s="152">
        <v>3</v>
      </c>
      <c r="E40" s="152">
        <v>0</v>
      </c>
      <c r="F40" s="152">
        <v>3</v>
      </c>
      <c r="G40" s="152">
        <v>3</v>
      </c>
      <c r="H40" s="152">
        <v>2</v>
      </c>
      <c r="I40" s="152">
        <v>5</v>
      </c>
      <c r="J40" s="152">
        <v>3</v>
      </c>
      <c r="K40" s="152">
        <v>1</v>
      </c>
      <c r="L40" s="152">
        <v>4</v>
      </c>
      <c r="M40" s="152">
        <f t="shared" si="13"/>
        <v>9</v>
      </c>
      <c r="N40" s="152">
        <f t="shared" si="13"/>
        <v>3</v>
      </c>
      <c r="O40" s="152">
        <f>SUM(M40:N40)</f>
        <v>12</v>
      </c>
      <c r="P40" s="1067" t="s">
        <v>722</v>
      </c>
      <c r="Q40" s="1090" t="s">
        <v>722</v>
      </c>
      <c r="R40" s="1691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</row>
    <row r="41" spans="1:70" ht="29.25" customHeight="1">
      <c r="A41" s="1594" t="s">
        <v>317</v>
      </c>
      <c r="B41" s="1594"/>
      <c r="C41" s="1594"/>
      <c r="D41" s="152">
        <f>SUM(D37:D40)</f>
        <v>8</v>
      </c>
      <c r="E41" s="152">
        <f t="shared" ref="E41:O41" si="14">SUM(E37:E40)</f>
        <v>1</v>
      </c>
      <c r="F41" s="152">
        <f t="shared" si="14"/>
        <v>9</v>
      </c>
      <c r="G41" s="152">
        <f t="shared" si="14"/>
        <v>17</v>
      </c>
      <c r="H41" s="152">
        <f t="shared" si="14"/>
        <v>9</v>
      </c>
      <c r="I41" s="152">
        <f t="shared" si="14"/>
        <v>26</v>
      </c>
      <c r="J41" s="152">
        <f t="shared" si="14"/>
        <v>11</v>
      </c>
      <c r="K41" s="152">
        <f t="shared" si="14"/>
        <v>3</v>
      </c>
      <c r="L41" s="152">
        <f t="shared" si="14"/>
        <v>14</v>
      </c>
      <c r="M41" s="152">
        <f t="shared" si="14"/>
        <v>36</v>
      </c>
      <c r="N41" s="152">
        <f t="shared" si="14"/>
        <v>13</v>
      </c>
      <c r="O41" s="152">
        <f t="shared" si="14"/>
        <v>49</v>
      </c>
      <c r="P41" s="1692" t="s">
        <v>1786</v>
      </c>
      <c r="Q41" s="1692"/>
      <c r="R41" s="1692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</row>
    <row r="42" spans="1:70" ht="23.25" customHeight="1">
      <c r="A42" s="1513" t="s">
        <v>374</v>
      </c>
      <c r="B42" s="494" t="s">
        <v>973</v>
      </c>
      <c r="C42" s="495"/>
      <c r="D42" s="231">
        <v>0</v>
      </c>
      <c r="E42" s="231">
        <v>0</v>
      </c>
      <c r="F42" s="231">
        <v>0</v>
      </c>
      <c r="G42" s="231">
        <v>5</v>
      </c>
      <c r="H42" s="231">
        <v>2</v>
      </c>
      <c r="I42" s="231">
        <v>7</v>
      </c>
      <c r="J42" s="231">
        <v>0</v>
      </c>
      <c r="K42" s="231">
        <v>0</v>
      </c>
      <c r="L42" s="231">
        <v>0</v>
      </c>
      <c r="M42" s="231">
        <f>SUM(D42,G42,J42)</f>
        <v>5</v>
      </c>
      <c r="N42" s="231">
        <f>SUM(E42,H42,K42)</f>
        <v>2</v>
      </c>
      <c r="O42" s="231">
        <f>SUM(M42:N42)</f>
        <v>7</v>
      </c>
      <c r="P42" s="1091"/>
      <c r="Q42" s="1092" t="s">
        <v>1348</v>
      </c>
      <c r="R42" s="1686" t="s">
        <v>724</v>
      </c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</row>
    <row r="43" spans="1:70" ht="21.75" customHeight="1">
      <c r="A43" s="1506"/>
      <c r="B43" s="491" t="s">
        <v>974</v>
      </c>
      <c r="C43" s="730" t="s">
        <v>139</v>
      </c>
      <c r="D43" s="231">
        <v>0</v>
      </c>
      <c r="E43" s="231">
        <v>0</v>
      </c>
      <c r="F43" s="231">
        <v>0</v>
      </c>
      <c r="G43" s="152">
        <v>3</v>
      </c>
      <c r="H43" s="152">
        <v>5</v>
      </c>
      <c r="I43" s="152">
        <v>8</v>
      </c>
      <c r="J43" s="231">
        <v>0</v>
      </c>
      <c r="K43" s="231">
        <v>0</v>
      </c>
      <c r="L43" s="231">
        <v>0</v>
      </c>
      <c r="M43" s="231">
        <f>SUM(D43,G43,J43)</f>
        <v>3</v>
      </c>
      <c r="N43" s="231">
        <f>SUM(E43,H43,K43)</f>
        <v>5</v>
      </c>
      <c r="O43" s="231">
        <f>SUM(M43:N43)</f>
        <v>8</v>
      </c>
      <c r="P43" s="954" t="s">
        <v>725</v>
      </c>
      <c r="Q43" s="1092" t="s">
        <v>725</v>
      </c>
      <c r="R43" s="1687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</row>
    <row r="44" spans="1:70" ht="21.75" customHeight="1">
      <c r="A44" s="1611" t="s">
        <v>318</v>
      </c>
      <c r="B44" s="1719"/>
      <c r="C44" s="1593"/>
      <c r="D44" s="152">
        <f>SUM(D42:D43)</f>
        <v>0</v>
      </c>
      <c r="E44" s="152">
        <f t="shared" ref="E44:O44" si="15">SUM(E42:E43)</f>
        <v>0</v>
      </c>
      <c r="F44" s="152">
        <f t="shared" si="15"/>
        <v>0</v>
      </c>
      <c r="G44" s="152">
        <f t="shared" si="15"/>
        <v>8</v>
      </c>
      <c r="H44" s="152">
        <f t="shared" si="15"/>
        <v>7</v>
      </c>
      <c r="I44" s="152">
        <f t="shared" si="15"/>
        <v>15</v>
      </c>
      <c r="J44" s="152">
        <f t="shared" si="15"/>
        <v>0</v>
      </c>
      <c r="K44" s="152">
        <f t="shared" si="15"/>
        <v>0</v>
      </c>
      <c r="L44" s="152">
        <f t="shared" si="15"/>
        <v>0</v>
      </c>
      <c r="M44" s="152">
        <f t="shared" si="15"/>
        <v>8</v>
      </c>
      <c r="N44" s="152">
        <f t="shared" si="15"/>
        <v>7</v>
      </c>
      <c r="O44" s="152">
        <f t="shared" si="15"/>
        <v>15</v>
      </c>
      <c r="P44" s="1693" t="s">
        <v>1786</v>
      </c>
      <c r="Q44" s="1694"/>
      <c r="R44" s="1695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</row>
    <row r="45" spans="1:70" ht="27" customHeight="1">
      <c r="A45" s="1728" t="s">
        <v>965</v>
      </c>
      <c r="B45" s="731" t="s">
        <v>975</v>
      </c>
      <c r="C45" s="492"/>
      <c r="D45" s="152">
        <v>2</v>
      </c>
      <c r="E45" s="152">
        <v>0</v>
      </c>
      <c r="F45" s="152">
        <v>2</v>
      </c>
      <c r="G45" s="152">
        <v>0</v>
      </c>
      <c r="H45" s="152">
        <v>0</v>
      </c>
      <c r="I45" s="152">
        <v>0</v>
      </c>
      <c r="J45" s="152">
        <v>0</v>
      </c>
      <c r="K45" s="152">
        <v>0</v>
      </c>
      <c r="L45" s="152">
        <v>0</v>
      </c>
      <c r="M45" s="152">
        <f>SUM(D45,G45,J45)</f>
        <v>2</v>
      </c>
      <c r="N45" s="152">
        <f>SUM(E45,H45,K45)</f>
        <v>0</v>
      </c>
      <c r="O45" s="152">
        <f>SUM(M45:N45)</f>
        <v>2</v>
      </c>
      <c r="P45" s="722"/>
      <c r="Q45" s="733" t="s">
        <v>753</v>
      </c>
      <c r="R45" s="1686" t="s">
        <v>1616</v>
      </c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</row>
    <row r="46" spans="1:70" ht="33" customHeight="1">
      <c r="A46" s="1729"/>
      <c r="B46" s="731" t="s">
        <v>1042</v>
      </c>
      <c r="C46" s="506"/>
      <c r="D46" s="152">
        <v>4</v>
      </c>
      <c r="E46" s="152">
        <v>0</v>
      </c>
      <c r="F46" s="152">
        <v>4</v>
      </c>
      <c r="G46" s="152">
        <v>0</v>
      </c>
      <c r="H46" s="152">
        <v>0</v>
      </c>
      <c r="I46" s="152">
        <v>0</v>
      </c>
      <c r="J46" s="152">
        <v>0</v>
      </c>
      <c r="K46" s="152">
        <v>0</v>
      </c>
      <c r="L46" s="152">
        <v>0</v>
      </c>
      <c r="M46" s="152">
        <f>SUM(D46,G46,J46)</f>
        <v>4</v>
      </c>
      <c r="N46" s="152">
        <f>SUM(E46,H46,K46)</f>
        <v>0</v>
      </c>
      <c r="O46" s="152">
        <f>SUM(M46:N46)</f>
        <v>4</v>
      </c>
      <c r="P46" s="960"/>
      <c r="Q46" s="1093" t="s">
        <v>819</v>
      </c>
      <c r="R46" s="1687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</row>
    <row r="47" spans="1:70" ht="23.25" customHeight="1">
      <c r="A47" s="1594" t="s">
        <v>317</v>
      </c>
      <c r="B47" s="1594"/>
      <c r="C47" s="1594"/>
      <c r="D47" s="152">
        <f>SUM(D45:D46)</f>
        <v>6</v>
      </c>
      <c r="E47" s="152">
        <f t="shared" ref="E47:O47" si="16">SUM(E45:E46)</f>
        <v>0</v>
      </c>
      <c r="F47" s="152">
        <f t="shared" si="16"/>
        <v>6</v>
      </c>
      <c r="G47" s="152">
        <f t="shared" si="16"/>
        <v>0</v>
      </c>
      <c r="H47" s="152">
        <f t="shared" si="16"/>
        <v>0</v>
      </c>
      <c r="I47" s="152">
        <f t="shared" si="16"/>
        <v>0</v>
      </c>
      <c r="J47" s="152">
        <f t="shared" si="16"/>
        <v>0</v>
      </c>
      <c r="K47" s="152">
        <f t="shared" si="16"/>
        <v>0</v>
      </c>
      <c r="L47" s="152">
        <f t="shared" si="16"/>
        <v>0</v>
      </c>
      <c r="M47" s="152">
        <f t="shared" si="16"/>
        <v>6</v>
      </c>
      <c r="N47" s="152">
        <f t="shared" si="16"/>
        <v>0</v>
      </c>
      <c r="O47" s="152">
        <f t="shared" si="16"/>
        <v>6</v>
      </c>
      <c r="P47" s="1696" t="s">
        <v>1786</v>
      </c>
      <c r="Q47" s="1697"/>
      <c r="R47" s="1698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</row>
    <row r="48" spans="1:70" ht="23.25" customHeight="1">
      <c r="A48" s="1513" t="s">
        <v>393</v>
      </c>
      <c r="B48" s="731" t="s">
        <v>394</v>
      </c>
      <c r="C48" s="730" t="s">
        <v>394</v>
      </c>
      <c r="D48" s="152">
        <v>4</v>
      </c>
      <c r="E48" s="152">
        <v>6</v>
      </c>
      <c r="F48" s="152">
        <v>10</v>
      </c>
      <c r="G48" s="152">
        <v>1</v>
      </c>
      <c r="H48" s="152">
        <v>5</v>
      </c>
      <c r="I48" s="152">
        <v>6</v>
      </c>
      <c r="J48" s="152">
        <f t="shared" ref="J48:L49" si="17">SUM(J46:J47)</f>
        <v>0</v>
      </c>
      <c r="K48" s="152">
        <f t="shared" si="17"/>
        <v>0</v>
      </c>
      <c r="L48" s="152">
        <f t="shared" si="17"/>
        <v>0</v>
      </c>
      <c r="M48" s="152">
        <f>SUM(D48,G48,J48)</f>
        <v>5</v>
      </c>
      <c r="N48" s="152">
        <f>SUM(E48,H48,K48)</f>
        <v>11</v>
      </c>
      <c r="O48" s="152">
        <f>SUM(M48:N48)</f>
        <v>16</v>
      </c>
      <c r="P48" s="1094" t="s">
        <v>726</v>
      </c>
      <c r="Q48" s="1095" t="s">
        <v>726</v>
      </c>
      <c r="R48" s="1686" t="s">
        <v>1615</v>
      </c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</row>
    <row r="49" spans="1:70" ht="23.25" customHeight="1">
      <c r="A49" s="1505"/>
      <c r="B49" s="731" t="s">
        <v>976</v>
      </c>
      <c r="C49" s="730" t="s">
        <v>976</v>
      </c>
      <c r="D49" s="152">
        <v>0</v>
      </c>
      <c r="E49" s="152">
        <v>0</v>
      </c>
      <c r="F49" s="152">
        <v>0</v>
      </c>
      <c r="G49" s="244">
        <v>3</v>
      </c>
      <c r="H49" s="244">
        <v>7</v>
      </c>
      <c r="I49" s="244">
        <v>10</v>
      </c>
      <c r="J49" s="152">
        <f t="shared" si="17"/>
        <v>0</v>
      </c>
      <c r="K49" s="152">
        <f t="shared" si="17"/>
        <v>0</v>
      </c>
      <c r="L49" s="152">
        <f t="shared" si="17"/>
        <v>0</v>
      </c>
      <c r="M49" s="152">
        <f t="shared" ref="M49:M58" si="18">SUM(D49,G49,J49)</f>
        <v>3</v>
      </c>
      <c r="N49" s="152">
        <f t="shared" ref="N49:N58" si="19">SUM(E49,H49,K49)</f>
        <v>7</v>
      </c>
      <c r="O49" s="152">
        <f t="shared" ref="O49:O58" si="20">SUM(M49:N49)</f>
        <v>10</v>
      </c>
      <c r="P49" s="1092" t="s">
        <v>727</v>
      </c>
      <c r="Q49" s="1095" t="s">
        <v>727</v>
      </c>
      <c r="R49" s="1724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</row>
    <row r="50" spans="1:70" ht="23.25" customHeight="1" thickBot="1">
      <c r="A50" s="1725" t="s">
        <v>317</v>
      </c>
      <c r="B50" s="1726"/>
      <c r="C50" s="1727"/>
      <c r="D50" s="1115">
        <f t="shared" ref="D50:O50" si="21">SUM(D48:D49)</f>
        <v>4</v>
      </c>
      <c r="E50" s="1115">
        <f t="shared" si="21"/>
        <v>6</v>
      </c>
      <c r="F50" s="1115">
        <f t="shared" si="21"/>
        <v>10</v>
      </c>
      <c r="G50" s="1115">
        <f t="shared" si="21"/>
        <v>4</v>
      </c>
      <c r="H50" s="1115">
        <f t="shared" si="21"/>
        <v>12</v>
      </c>
      <c r="I50" s="1115">
        <f t="shared" si="21"/>
        <v>16</v>
      </c>
      <c r="J50" s="1115">
        <f t="shared" si="21"/>
        <v>0</v>
      </c>
      <c r="K50" s="1115">
        <f t="shared" si="21"/>
        <v>0</v>
      </c>
      <c r="L50" s="1115">
        <f t="shared" si="21"/>
        <v>0</v>
      </c>
      <c r="M50" s="1115">
        <f t="shared" si="21"/>
        <v>8</v>
      </c>
      <c r="N50" s="1115">
        <f t="shared" si="21"/>
        <v>18</v>
      </c>
      <c r="O50" s="1115">
        <f t="shared" si="21"/>
        <v>26</v>
      </c>
      <c r="P50" s="1699" t="s">
        <v>1786</v>
      </c>
      <c r="Q50" s="1700"/>
      <c r="R50" s="1701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</row>
    <row r="51" spans="1:70" ht="23.25" customHeight="1" thickTop="1">
      <c r="A51" s="221"/>
      <c r="B51" s="221"/>
      <c r="C51" s="221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1112"/>
      <c r="Q51" s="1112"/>
      <c r="R51" s="1112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</row>
    <row r="52" spans="1:70" ht="18" customHeight="1" thickBot="1">
      <c r="A52" s="230" t="s">
        <v>1003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134"/>
      <c r="Q52" s="110"/>
      <c r="R52" s="732" t="s">
        <v>1807</v>
      </c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</row>
    <row r="53" spans="1:70" ht="18" customHeight="1" thickTop="1">
      <c r="A53" s="1715" t="s">
        <v>1962</v>
      </c>
      <c r="B53" s="1715" t="s">
        <v>1963</v>
      </c>
      <c r="C53" s="1715" t="s">
        <v>34</v>
      </c>
      <c r="D53" s="1485" t="s">
        <v>4</v>
      </c>
      <c r="E53" s="1485"/>
      <c r="F53" s="1485"/>
      <c r="G53" s="1485" t="s">
        <v>5</v>
      </c>
      <c r="H53" s="1485"/>
      <c r="I53" s="1485"/>
      <c r="J53" s="1485" t="s">
        <v>909</v>
      </c>
      <c r="K53" s="1485"/>
      <c r="L53" s="1485"/>
      <c r="M53" s="1485" t="s">
        <v>908</v>
      </c>
      <c r="N53" s="1485"/>
      <c r="O53" s="1485"/>
      <c r="P53" s="1523" t="s">
        <v>524</v>
      </c>
      <c r="Q53" s="1523" t="s">
        <v>1964</v>
      </c>
      <c r="R53" s="1523" t="s">
        <v>431</v>
      </c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</row>
    <row r="54" spans="1:70" ht="18" customHeight="1">
      <c r="A54" s="1716"/>
      <c r="B54" s="1716"/>
      <c r="C54" s="1716"/>
      <c r="D54" s="1486" t="s">
        <v>910</v>
      </c>
      <c r="E54" s="1486"/>
      <c r="F54" s="1486"/>
      <c r="G54" s="1486" t="s">
        <v>427</v>
      </c>
      <c r="H54" s="1486"/>
      <c r="I54" s="1486"/>
      <c r="J54" s="1486" t="s">
        <v>911</v>
      </c>
      <c r="K54" s="1486"/>
      <c r="L54" s="1486"/>
      <c r="M54" s="1486" t="s">
        <v>504</v>
      </c>
      <c r="N54" s="1486"/>
      <c r="O54" s="1486"/>
      <c r="P54" s="1524"/>
      <c r="Q54" s="1524"/>
      <c r="R54" s="1524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</row>
    <row r="55" spans="1:70" ht="18" customHeight="1">
      <c r="A55" s="1716"/>
      <c r="B55" s="1716"/>
      <c r="C55" s="1716"/>
      <c r="D55" s="1407" t="s">
        <v>914</v>
      </c>
      <c r="E55" s="1407" t="s">
        <v>915</v>
      </c>
      <c r="F55" s="1407" t="s">
        <v>916</v>
      </c>
      <c r="G55" s="1407" t="s">
        <v>914</v>
      </c>
      <c r="H55" s="1407" t="s">
        <v>915</v>
      </c>
      <c r="I55" s="1407" t="s">
        <v>916</v>
      </c>
      <c r="J55" s="1407" t="s">
        <v>914</v>
      </c>
      <c r="K55" s="1407" t="s">
        <v>915</v>
      </c>
      <c r="L55" s="1407" t="s">
        <v>916</v>
      </c>
      <c r="M55" s="1407" t="s">
        <v>914</v>
      </c>
      <c r="N55" s="1407" t="s">
        <v>915</v>
      </c>
      <c r="O55" s="1407" t="s">
        <v>916</v>
      </c>
      <c r="P55" s="1524"/>
      <c r="Q55" s="1524"/>
      <c r="R55" s="1524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</row>
    <row r="56" spans="1:70" ht="18" customHeight="1" thickBot="1">
      <c r="A56" s="1717"/>
      <c r="B56" s="1717"/>
      <c r="C56" s="1717"/>
      <c r="D56" s="1408" t="s">
        <v>917</v>
      </c>
      <c r="E56" s="1408" t="s">
        <v>918</v>
      </c>
      <c r="F56" s="1408" t="s">
        <v>919</v>
      </c>
      <c r="G56" s="1408" t="s">
        <v>917</v>
      </c>
      <c r="H56" s="1408" t="s">
        <v>918</v>
      </c>
      <c r="I56" s="1408" t="s">
        <v>919</v>
      </c>
      <c r="J56" s="1408" t="s">
        <v>917</v>
      </c>
      <c r="K56" s="1408" t="s">
        <v>918</v>
      </c>
      <c r="L56" s="1408" t="s">
        <v>919</v>
      </c>
      <c r="M56" s="1408" t="s">
        <v>917</v>
      </c>
      <c r="N56" s="1408" t="s">
        <v>918</v>
      </c>
      <c r="O56" s="1408" t="s">
        <v>919</v>
      </c>
      <c r="P56" s="1702"/>
      <c r="Q56" s="1702"/>
      <c r="R56" s="1702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</row>
    <row r="57" spans="1:70" s="61" customFormat="1" ht="31.5" customHeight="1">
      <c r="A57" s="1505" t="s">
        <v>162</v>
      </c>
      <c r="B57" s="738" t="s">
        <v>395</v>
      </c>
      <c r="C57" s="1111" t="s">
        <v>395</v>
      </c>
      <c r="D57" s="263">
        <v>0</v>
      </c>
      <c r="E57" s="263">
        <v>0</v>
      </c>
      <c r="F57" s="263">
        <v>0</v>
      </c>
      <c r="G57" s="263">
        <v>5</v>
      </c>
      <c r="H57" s="263">
        <v>2</v>
      </c>
      <c r="I57" s="263">
        <v>7</v>
      </c>
      <c r="J57" s="263">
        <v>0</v>
      </c>
      <c r="K57" s="263">
        <v>0</v>
      </c>
      <c r="L57" s="263">
        <v>0</v>
      </c>
      <c r="M57" s="263">
        <f t="shared" si="18"/>
        <v>5</v>
      </c>
      <c r="N57" s="263">
        <f t="shared" si="19"/>
        <v>2</v>
      </c>
      <c r="O57" s="263">
        <f t="shared" si="20"/>
        <v>7</v>
      </c>
      <c r="P57" s="1100" t="s">
        <v>729</v>
      </c>
      <c r="Q57" s="1083" t="s">
        <v>729</v>
      </c>
      <c r="R57" s="1101" t="s">
        <v>728</v>
      </c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</row>
    <row r="58" spans="1:70" ht="31.5" customHeight="1">
      <c r="A58" s="1505"/>
      <c r="B58" s="730" t="s">
        <v>1385</v>
      </c>
      <c r="C58" s="730" t="s">
        <v>1385</v>
      </c>
      <c r="D58" s="263">
        <v>0</v>
      </c>
      <c r="E58" s="263">
        <v>0</v>
      </c>
      <c r="F58" s="263">
        <v>0</v>
      </c>
      <c r="G58" s="157">
        <v>2</v>
      </c>
      <c r="H58" s="157">
        <v>4</v>
      </c>
      <c r="I58" s="157">
        <v>6</v>
      </c>
      <c r="J58" s="263">
        <v>0</v>
      </c>
      <c r="K58" s="263">
        <v>0</v>
      </c>
      <c r="L58" s="263">
        <v>0</v>
      </c>
      <c r="M58" s="157">
        <f t="shared" si="18"/>
        <v>2</v>
      </c>
      <c r="N58" s="157">
        <f t="shared" si="19"/>
        <v>4</v>
      </c>
      <c r="O58" s="157">
        <f t="shared" si="20"/>
        <v>6</v>
      </c>
      <c r="P58" s="1092" t="s">
        <v>730</v>
      </c>
      <c r="Q58" s="1095" t="s">
        <v>730</v>
      </c>
      <c r="R58" s="1096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</row>
    <row r="59" spans="1:70" ht="24.75" customHeight="1">
      <c r="A59" s="1722" t="s">
        <v>317</v>
      </c>
      <c r="B59" s="1676"/>
      <c r="C59" s="1723"/>
      <c r="D59" s="157">
        <f t="shared" ref="D59:O59" si="22">SUM(D57:D58)</f>
        <v>0</v>
      </c>
      <c r="E59" s="157">
        <f t="shared" si="22"/>
        <v>0</v>
      </c>
      <c r="F59" s="157">
        <f t="shared" si="22"/>
        <v>0</v>
      </c>
      <c r="G59" s="157">
        <f t="shared" si="22"/>
        <v>7</v>
      </c>
      <c r="H59" s="157">
        <f t="shared" si="22"/>
        <v>6</v>
      </c>
      <c r="I59" s="157">
        <f t="shared" si="22"/>
        <v>13</v>
      </c>
      <c r="J59" s="157">
        <f t="shared" si="22"/>
        <v>0</v>
      </c>
      <c r="K59" s="157">
        <f t="shared" si="22"/>
        <v>0</v>
      </c>
      <c r="L59" s="157">
        <f t="shared" si="22"/>
        <v>0</v>
      </c>
      <c r="M59" s="157">
        <f t="shared" si="22"/>
        <v>7</v>
      </c>
      <c r="N59" s="157">
        <f t="shared" si="22"/>
        <v>6</v>
      </c>
      <c r="O59" s="157">
        <f t="shared" si="22"/>
        <v>13</v>
      </c>
      <c r="P59" s="1693" t="s">
        <v>1786</v>
      </c>
      <c r="Q59" s="1694"/>
      <c r="R59" s="1695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</row>
    <row r="60" spans="1:70" ht="25.5" customHeight="1">
      <c r="A60" s="1106" t="s">
        <v>31</v>
      </c>
      <c r="B60" s="1107"/>
      <c r="C60" s="1108" t="s">
        <v>396</v>
      </c>
      <c r="D60" s="1401">
        <v>0</v>
      </c>
      <c r="E60" s="1401">
        <v>0</v>
      </c>
      <c r="F60" s="1401">
        <v>0</v>
      </c>
      <c r="G60" s="1401">
        <v>1</v>
      </c>
      <c r="H60" s="1401">
        <v>7</v>
      </c>
      <c r="I60" s="1401">
        <v>8</v>
      </c>
      <c r="J60" s="1401">
        <v>2</v>
      </c>
      <c r="K60" s="1401">
        <v>4</v>
      </c>
      <c r="L60" s="1401">
        <v>6</v>
      </c>
      <c r="M60" s="1401">
        <f>SUM(D60,G60,J60)</f>
        <v>3</v>
      </c>
      <c r="N60" s="1401">
        <f>SUM(E60,H60,K60)</f>
        <v>11</v>
      </c>
      <c r="O60" s="1401">
        <f>SUM(M60:N60)</f>
        <v>14</v>
      </c>
      <c r="P60" s="1102" t="s">
        <v>731</v>
      </c>
      <c r="Q60" s="1083"/>
      <c r="R60" s="948" t="s">
        <v>710</v>
      </c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</row>
    <row r="61" spans="1:70" ht="28.5" customHeight="1">
      <c r="A61" s="1513" t="s">
        <v>978</v>
      </c>
      <c r="B61" s="736" t="s">
        <v>979</v>
      </c>
      <c r="C61" s="1110" t="s">
        <v>979</v>
      </c>
      <c r="D61" s="420">
        <v>0</v>
      </c>
      <c r="E61" s="420">
        <v>0</v>
      </c>
      <c r="F61" s="420">
        <v>0</v>
      </c>
      <c r="G61" s="420">
        <v>6</v>
      </c>
      <c r="H61" s="420">
        <v>6</v>
      </c>
      <c r="I61" s="420">
        <v>12</v>
      </c>
      <c r="J61" s="420">
        <v>0</v>
      </c>
      <c r="K61" s="420">
        <v>0</v>
      </c>
      <c r="L61" s="420">
        <v>0</v>
      </c>
      <c r="M61" s="420">
        <f t="shared" ref="M61:M62" si="23">SUM(D61,G61,J61)</f>
        <v>6</v>
      </c>
      <c r="N61" s="420">
        <f t="shared" ref="N61:N62" si="24">SUM(E61,H61,K61)</f>
        <v>6</v>
      </c>
      <c r="O61" s="420">
        <f t="shared" ref="O61:O62" si="25">SUM(M61:N61)</f>
        <v>12</v>
      </c>
      <c r="P61" s="1092" t="s">
        <v>1618</v>
      </c>
      <c r="Q61" s="1095" t="s">
        <v>1618</v>
      </c>
      <c r="R61" s="1686" t="s">
        <v>1617</v>
      </c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</row>
    <row r="62" spans="1:70" ht="30" customHeight="1">
      <c r="A62" s="1506"/>
      <c r="B62" s="736" t="s">
        <v>941</v>
      </c>
      <c r="C62" s="737" t="s">
        <v>941</v>
      </c>
      <c r="D62" s="420">
        <v>0</v>
      </c>
      <c r="E62" s="420">
        <v>0</v>
      </c>
      <c r="F62" s="420">
        <v>0</v>
      </c>
      <c r="G62" s="420">
        <v>3</v>
      </c>
      <c r="H62" s="420">
        <v>2</v>
      </c>
      <c r="I62" s="420">
        <v>5</v>
      </c>
      <c r="J62" s="420">
        <v>0</v>
      </c>
      <c r="K62" s="420">
        <v>0</v>
      </c>
      <c r="L62" s="420">
        <v>0</v>
      </c>
      <c r="M62" s="420">
        <f t="shared" si="23"/>
        <v>3</v>
      </c>
      <c r="N62" s="420">
        <f t="shared" si="24"/>
        <v>2</v>
      </c>
      <c r="O62" s="420">
        <f t="shared" si="25"/>
        <v>5</v>
      </c>
      <c r="P62" s="756" t="s">
        <v>1619</v>
      </c>
      <c r="Q62" s="756" t="s">
        <v>1619</v>
      </c>
      <c r="R62" s="1687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</row>
    <row r="63" spans="1:70" ht="19.5" customHeight="1">
      <c r="A63" s="1722" t="s">
        <v>317</v>
      </c>
      <c r="B63" s="1676"/>
      <c r="C63" s="1723"/>
      <c r="D63" s="420">
        <f>SUM(D61:D62)</f>
        <v>0</v>
      </c>
      <c r="E63" s="420">
        <f t="shared" ref="E63:O63" si="26">SUM(E61:E62)</f>
        <v>0</v>
      </c>
      <c r="F63" s="420">
        <f t="shared" si="26"/>
        <v>0</v>
      </c>
      <c r="G63" s="420">
        <f t="shared" si="26"/>
        <v>9</v>
      </c>
      <c r="H63" s="420">
        <f t="shared" si="26"/>
        <v>8</v>
      </c>
      <c r="I63" s="420">
        <f t="shared" si="26"/>
        <v>17</v>
      </c>
      <c r="J63" s="420">
        <f t="shared" si="26"/>
        <v>0</v>
      </c>
      <c r="K63" s="420">
        <f t="shared" si="26"/>
        <v>0</v>
      </c>
      <c r="L63" s="420">
        <f t="shared" si="26"/>
        <v>0</v>
      </c>
      <c r="M63" s="420">
        <f t="shared" si="26"/>
        <v>9</v>
      </c>
      <c r="N63" s="420">
        <f t="shared" si="26"/>
        <v>8</v>
      </c>
      <c r="O63" s="420">
        <f t="shared" si="26"/>
        <v>17</v>
      </c>
      <c r="P63" s="1730" t="s">
        <v>1786</v>
      </c>
      <c r="Q63" s="1730"/>
      <c r="R63" s="173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</row>
    <row r="64" spans="1:70" ht="26.25" customHeight="1">
      <c r="A64" s="1513" t="s">
        <v>377</v>
      </c>
      <c r="B64" s="734" t="s">
        <v>397</v>
      </c>
      <c r="C64" s="735" t="s">
        <v>397</v>
      </c>
      <c r="D64" s="420">
        <f t="shared" ref="D64:F64" si="27">SUM(D62:D63)</f>
        <v>0</v>
      </c>
      <c r="E64" s="420">
        <f t="shared" si="27"/>
        <v>0</v>
      </c>
      <c r="F64" s="420">
        <f t="shared" si="27"/>
        <v>0</v>
      </c>
      <c r="G64" s="420">
        <v>5</v>
      </c>
      <c r="H64" s="420">
        <v>7</v>
      </c>
      <c r="I64" s="420">
        <v>12</v>
      </c>
      <c r="J64" s="420">
        <v>4</v>
      </c>
      <c r="K64" s="420">
        <v>0</v>
      </c>
      <c r="L64" s="420">
        <v>4</v>
      </c>
      <c r="M64" s="420">
        <f t="shared" ref="M64:N66" si="28">SUM(D64,G64,J64)</f>
        <v>9</v>
      </c>
      <c r="N64" s="420">
        <f t="shared" si="28"/>
        <v>7</v>
      </c>
      <c r="O64" s="420">
        <f>SUM(M64:N64)</f>
        <v>16</v>
      </c>
      <c r="P64" s="1067" t="s">
        <v>733</v>
      </c>
      <c r="Q64" s="1090" t="s">
        <v>733</v>
      </c>
      <c r="R64" s="1670" t="s">
        <v>732</v>
      </c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</row>
    <row r="65" spans="1:70" ht="44.25" customHeight="1">
      <c r="A65" s="1505"/>
      <c r="B65" s="734" t="s">
        <v>398</v>
      </c>
      <c r="C65" s="735" t="s">
        <v>398</v>
      </c>
      <c r="D65" s="420">
        <f t="shared" ref="D65:F65" si="29">SUM(D63:D64)</f>
        <v>0</v>
      </c>
      <c r="E65" s="420">
        <f t="shared" si="29"/>
        <v>0</v>
      </c>
      <c r="F65" s="420">
        <f t="shared" si="29"/>
        <v>0</v>
      </c>
      <c r="G65" s="420">
        <v>1</v>
      </c>
      <c r="H65" s="420">
        <v>6</v>
      </c>
      <c r="I65" s="420">
        <v>7</v>
      </c>
      <c r="J65" s="420">
        <v>4</v>
      </c>
      <c r="K65" s="420">
        <v>3</v>
      </c>
      <c r="L65" s="420">
        <v>7</v>
      </c>
      <c r="M65" s="420">
        <f t="shared" si="28"/>
        <v>5</v>
      </c>
      <c r="N65" s="420">
        <f t="shared" si="28"/>
        <v>9</v>
      </c>
      <c r="O65" s="420">
        <f>SUM(M65:N65)</f>
        <v>14</v>
      </c>
      <c r="P65" s="1067" t="s">
        <v>734</v>
      </c>
      <c r="Q65" s="1090" t="s">
        <v>734</v>
      </c>
      <c r="R65" s="1671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</row>
    <row r="66" spans="1:70" ht="37.5" customHeight="1">
      <c r="A66" s="1505"/>
      <c r="B66" s="734" t="s">
        <v>399</v>
      </c>
      <c r="C66" s="735" t="s">
        <v>399</v>
      </c>
      <c r="D66" s="420">
        <f t="shared" ref="D66:F66" si="30">SUM(D64:D65)</f>
        <v>0</v>
      </c>
      <c r="E66" s="420">
        <f t="shared" si="30"/>
        <v>0</v>
      </c>
      <c r="F66" s="420">
        <f t="shared" si="30"/>
        <v>0</v>
      </c>
      <c r="G66" s="420">
        <v>5</v>
      </c>
      <c r="H66" s="420">
        <v>4</v>
      </c>
      <c r="I66" s="420">
        <v>9</v>
      </c>
      <c r="J66" s="420">
        <v>4</v>
      </c>
      <c r="K66" s="420">
        <v>0</v>
      </c>
      <c r="L66" s="420">
        <v>4</v>
      </c>
      <c r="M66" s="420">
        <f t="shared" si="28"/>
        <v>9</v>
      </c>
      <c r="N66" s="420">
        <f t="shared" si="28"/>
        <v>4</v>
      </c>
      <c r="O66" s="420">
        <f>SUM(M66:N66)</f>
        <v>13</v>
      </c>
      <c r="P66" s="1067" t="s">
        <v>735</v>
      </c>
      <c r="Q66" s="1090" t="s">
        <v>735</v>
      </c>
      <c r="R66" s="1671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</row>
    <row r="67" spans="1:70" ht="30" customHeight="1">
      <c r="A67" s="1506"/>
      <c r="B67" s="734" t="s">
        <v>977</v>
      </c>
      <c r="C67" s="735" t="s">
        <v>977</v>
      </c>
      <c r="D67" s="420">
        <f t="shared" ref="D67:F67" si="31">SUM(D65:D66)</f>
        <v>0</v>
      </c>
      <c r="E67" s="420">
        <f t="shared" si="31"/>
        <v>0</v>
      </c>
      <c r="F67" s="420">
        <f t="shared" si="31"/>
        <v>0</v>
      </c>
      <c r="G67" s="420">
        <v>1</v>
      </c>
      <c r="H67" s="420">
        <v>1</v>
      </c>
      <c r="I67" s="420">
        <v>2</v>
      </c>
      <c r="J67" s="420">
        <v>0</v>
      </c>
      <c r="K67" s="420">
        <v>0</v>
      </c>
      <c r="L67" s="420">
        <v>0</v>
      </c>
      <c r="M67" s="420">
        <f t="shared" ref="M67" si="32">SUM(D67,G67,J67)</f>
        <v>1</v>
      </c>
      <c r="N67" s="420">
        <f t="shared" ref="N67" si="33">SUM(E67,H67,K67)</f>
        <v>1</v>
      </c>
      <c r="O67" s="420">
        <f t="shared" ref="O67" si="34">SUM(M67:N67)</f>
        <v>2</v>
      </c>
      <c r="P67" s="720" t="s">
        <v>1620</v>
      </c>
      <c r="Q67" s="720" t="s">
        <v>1620</v>
      </c>
      <c r="R67" s="1672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</row>
    <row r="68" spans="1:70" ht="28.5" customHeight="1">
      <c r="A68" s="1673" t="s">
        <v>318</v>
      </c>
      <c r="B68" s="1673"/>
      <c r="C68" s="1673"/>
      <c r="D68" s="724">
        <f>SUM(D64:D67)</f>
        <v>0</v>
      </c>
      <c r="E68" s="724">
        <f t="shared" ref="E68:O69" si="35">SUM(E64:E67)</f>
        <v>0</v>
      </c>
      <c r="F68" s="724">
        <f t="shared" si="35"/>
        <v>0</v>
      </c>
      <c r="G68" s="724">
        <f t="shared" si="35"/>
        <v>12</v>
      </c>
      <c r="H68" s="724">
        <f t="shared" si="35"/>
        <v>18</v>
      </c>
      <c r="I68" s="724">
        <f t="shared" si="35"/>
        <v>30</v>
      </c>
      <c r="J68" s="724">
        <f t="shared" si="35"/>
        <v>12</v>
      </c>
      <c r="K68" s="724">
        <f t="shared" si="35"/>
        <v>3</v>
      </c>
      <c r="L68" s="724">
        <f t="shared" si="35"/>
        <v>15</v>
      </c>
      <c r="M68" s="724">
        <f t="shared" si="35"/>
        <v>24</v>
      </c>
      <c r="N68" s="724">
        <f t="shared" si="35"/>
        <v>21</v>
      </c>
      <c r="O68" s="724">
        <f t="shared" si="35"/>
        <v>45</v>
      </c>
      <c r="P68" s="1730" t="s">
        <v>1786</v>
      </c>
      <c r="Q68" s="1730"/>
      <c r="R68" s="173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</row>
    <row r="69" spans="1:70" ht="37.5" customHeight="1">
      <c r="A69" s="1398" t="s">
        <v>1382</v>
      </c>
      <c r="B69" s="1396"/>
      <c r="C69" s="1396"/>
      <c r="D69" s="724">
        <f>SUM(D65:D68)</f>
        <v>0</v>
      </c>
      <c r="E69" s="724">
        <f t="shared" si="35"/>
        <v>0</v>
      </c>
      <c r="F69" s="724">
        <f t="shared" si="35"/>
        <v>0</v>
      </c>
      <c r="G69" s="724">
        <v>2</v>
      </c>
      <c r="H69" s="724">
        <v>2</v>
      </c>
      <c r="I69" s="724">
        <v>4</v>
      </c>
      <c r="J69" s="724">
        <v>0</v>
      </c>
      <c r="K69" s="724">
        <v>0</v>
      </c>
      <c r="L69" s="724">
        <v>0</v>
      </c>
      <c r="M69" s="724">
        <f>SUM(D69,G69,J69)</f>
        <v>2</v>
      </c>
      <c r="N69" s="724">
        <f>SUM(E69,H69,K69)</f>
        <v>2</v>
      </c>
      <c r="O69" s="724">
        <f>SUM(M69:N69)</f>
        <v>4</v>
      </c>
      <c r="P69" s="1397"/>
      <c r="Q69" s="1397"/>
      <c r="R69" s="1395" t="s">
        <v>1621</v>
      </c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</row>
    <row r="70" spans="1:70" ht="37.5" customHeight="1" thickBot="1">
      <c r="A70" s="1666" t="s">
        <v>378</v>
      </c>
      <c r="B70" s="1666"/>
      <c r="C70" s="1666"/>
      <c r="D70" s="1402">
        <f>SUM(D19,D23,D36,D41,D44,D47,D50,D59,D63,D68,D60:D69)</f>
        <v>44</v>
      </c>
      <c r="E70" s="1402">
        <f t="shared" ref="E70:F70" si="36">SUM(E19,E23,E36,E41,E44,E47,E50,E59,E63,E68,E60:E69)</f>
        <v>27</v>
      </c>
      <c r="F70" s="1402">
        <f t="shared" si="36"/>
        <v>71</v>
      </c>
      <c r="G70" s="1402">
        <f>SUM(G19,G23,G36,G41,G44,G47,G50,G59,G60,G63,G68,G69)</f>
        <v>109</v>
      </c>
      <c r="H70" s="1402">
        <f t="shared" ref="H70:O70" si="37">SUM(H19,H23,H36,H41,H44,H47,H50,H59,H60,H63,H68,H69)</f>
        <v>101</v>
      </c>
      <c r="I70" s="1402">
        <f t="shared" si="37"/>
        <v>210</v>
      </c>
      <c r="J70" s="1402">
        <f t="shared" si="37"/>
        <v>44</v>
      </c>
      <c r="K70" s="1402">
        <f t="shared" si="37"/>
        <v>21</v>
      </c>
      <c r="L70" s="1402">
        <f t="shared" si="37"/>
        <v>65</v>
      </c>
      <c r="M70" s="1402">
        <f t="shared" si="37"/>
        <v>197</v>
      </c>
      <c r="N70" s="1402">
        <f t="shared" si="37"/>
        <v>149</v>
      </c>
      <c r="O70" s="1402">
        <f t="shared" si="37"/>
        <v>346</v>
      </c>
      <c r="P70" s="1731" t="s">
        <v>712</v>
      </c>
      <c r="Q70" s="1732"/>
      <c r="R70" s="1733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</row>
    <row r="71" spans="1:70" ht="37.5" customHeight="1" thickTop="1">
      <c r="A71" s="956"/>
      <c r="B71" s="956"/>
      <c r="C71" s="956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1112"/>
      <c r="Q71" s="1112"/>
      <c r="R71" s="938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</row>
    <row r="72" spans="1:70" ht="37.5" customHeight="1">
      <c r="A72" s="956"/>
      <c r="B72" s="956"/>
      <c r="C72" s="956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1112"/>
      <c r="Q72" s="1112"/>
      <c r="R72" s="938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</row>
    <row r="73" spans="1:70" ht="37.5" customHeight="1">
      <c r="A73" s="956"/>
      <c r="B73" s="956"/>
      <c r="C73" s="956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1112"/>
      <c r="Q73" s="1112"/>
      <c r="R73" s="938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</row>
    <row r="74" spans="1:70" ht="18" customHeight="1" thickBot="1">
      <c r="A74" s="230" t="s">
        <v>1003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134"/>
      <c r="Q74" s="110"/>
      <c r="R74" s="732" t="s">
        <v>1807</v>
      </c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</row>
    <row r="75" spans="1:70" ht="18" customHeight="1" thickTop="1">
      <c r="A75" s="1715" t="s">
        <v>1962</v>
      </c>
      <c r="B75" s="1715" t="s">
        <v>1963</v>
      </c>
      <c r="C75" s="1715" t="s">
        <v>34</v>
      </c>
      <c r="D75" s="1485" t="s">
        <v>4</v>
      </c>
      <c r="E75" s="1485"/>
      <c r="F75" s="1485"/>
      <c r="G75" s="1485" t="s">
        <v>5</v>
      </c>
      <c r="H75" s="1485"/>
      <c r="I75" s="1485"/>
      <c r="J75" s="1485" t="s">
        <v>909</v>
      </c>
      <c r="K75" s="1485"/>
      <c r="L75" s="1485"/>
      <c r="M75" s="1485" t="s">
        <v>908</v>
      </c>
      <c r="N75" s="1485"/>
      <c r="O75" s="1485"/>
      <c r="P75" s="1523" t="s">
        <v>524</v>
      </c>
      <c r="Q75" s="1523" t="s">
        <v>1964</v>
      </c>
      <c r="R75" s="1523" t="s">
        <v>431</v>
      </c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</row>
    <row r="76" spans="1:70" ht="18" customHeight="1">
      <c r="A76" s="1716"/>
      <c r="B76" s="1716"/>
      <c r="C76" s="1716"/>
      <c r="D76" s="1486" t="s">
        <v>910</v>
      </c>
      <c r="E76" s="1486"/>
      <c r="F76" s="1486"/>
      <c r="G76" s="1486" t="s">
        <v>427</v>
      </c>
      <c r="H76" s="1486"/>
      <c r="I76" s="1486"/>
      <c r="J76" s="1486" t="s">
        <v>911</v>
      </c>
      <c r="K76" s="1486"/>
      <c r="L76" s="1486"/>
      <c r="M76" s="1486" t="s">
        <v>504</v>
      </c>
      <c r="N76" s="1486"/>
      <c r="O76" s="1486"/>
      <c r="P76" s="1524"/>
      <c r="Q76" s="1524"/>
      <c r="R76" s="1524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</row>
    <row r="77" spans="1:70" ht="18" customHeight="1">
      <c r="A77" s="1716"/>
      <c r="B77" s="1716"/>
      <c r="C77" s="1716"/>
      <c r="D77" s="1407" t="s">
        <v>914</v>
      </c>
      <c r="E77" s="1407" t="s">
        <v>915</v>
      </c>
      <c r="F77" s="1407" t="s">
        <v>916</v>
      </c>
      <c r="G77" s="1407" t="s">
        <v>914</v>
      </c>
      <c r="H77" s="1407" t="s">
        <v>915</v>
      </c>
      <c r="I77" s="1407" t="s">
        <v>916</v>
      </c>
      <c r="J77" s="1407" t="s">
        <v>914</v>
      </c>
      <c r="K77" s="1407" t="s">
        <v>915</v>
      </c>
      <c r="L77" s="1407" t="s">
        <v>916</v>
      </c>
      <c r="M77" s="1407" t="s">
        <v>914</v>
      </c>
      <c r="N77" s="1407" t="s">
        <v>915</v>
      </c>
      <c r="O77" s="1407" t="s">
        <v>916</v>
      </c>
      <c r="P77" s="1524"/>
      <c r="Q77" s="1524"/>
      <c r="R77" s="1524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</row>
    <row r="78" spans="1:70" ht="18" customHeight="1" thickBot="1">
      <c r="A78" s="1717"/>
      <c r="B78" s="1717"/>
      <c r="C78" s="1717"/>
      <c r="D78" s="1408" t="s">
        <v>917</v>
      </c>
      <c r="E78" s="1408" t="s">
        <v>918</v>
      </c>
      <c r="F78" s="1408" t="s">
        <v>919</v>
      </c>
      <c r="G78" s="1408" t="s">
        <v>917</v>
      </c>
      <c r="H78" s="1408" t="s">
        <v>918</v>
      </c>
      <c r="I78" s="1408" t="s">
        <v>919</v>
      </c>
      <c r="J78" s="1408" t="s">
        <v>917</v>
      </c>
      <c r="K78" s="1408" t="s">
        <v>918</v>
      </c>
      <c r="L78" s="1408" t="s">
        <v>919</v>
      </c>
      <c r="M78" s="1408" t="s">
        <v>917</v>
      </c>
      <c r="N78" s="1408" t="s">
        <v>918</v>
      </c>
      <c r="O78" s="1408" t="s">
        <v>919</v>
      </c>
      <c r="P78" s="1702"/>
      <c r="Q78" s="1702"/>
      <c r="R78" s="1702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</row>
    <row r="79" spans="1:70" ht="18" customHeight="1">
      <c r="A79" s="1513" t="s">
        <v>144</v>
      </c>
      <c r="B79" s="738" t="s">
        <v>61</v>
      </c>
      <c r="C79" s="739" t="s">
        <v>61</v>
      </c>
      <c r="D79" s="213">
        <v>0</v>
      </c>
      <c r="E79" s="213">
        <v>0</v>
      </c>
      <c r="F79" s="213">
        <v>0</v>
      </c>
      <c r="G79" s="213">
        <v>4</v>
      </c>
      <c r="H79" s="213">
        <v>10</v>
      </c>
      <c r="I79" s="213">
        <v>14</v>
      </c>
      <c r="J79" s="213">
        <v>5</v>
      </c>
      <c r="K79" s="213">
        <v>13</v>
      </c>
      <c r="L79" s="213">
        <v>18</v>
      </c>
      <c r="M79" s="213">
        <f>SUM(D79,G79,J79)</f>
        <v>9</v>
      </c>
      <c r="N79" s="213">
        <f>SUM(E79,H79,K79)</f>
        <v>23</v>
      </c>
      <c r="O79" s="213">
        <f>SUM(M79:N79)</f>
        <v>32</v>
      </c>
      <c r="P79" s="1100" t="s">
        <v>548</v>
      </c>
      <c r="Q79" s="1083" t="s">
        <v>548</v>
      </c>
      <c r="R79" s="1686" t="s">
        <v>575</v>
      </c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</row>
    <row r="80" spans="1:70" ht="18" customHeight="1">
      <c r="A80" s="1505"/>
      <c r="B80" s="734" t="s">
        <v>980</v>
      </c>
      <c r="C80" s="735" t="s">
        <v>981</v>
      </c>
      <c r="D80" s="213">
        <v>0</v>
      </c>
      <c r="E80" s="213">
        <v>0</v>
      </c>
      <c r="F80" s="213">
        <v>0</v>
      </c>
      <c r="G80" s="160">
        <v>3</v>
      </c>
      <c r="H80" s="160">
        <v>4</v>
      </c>
      <c r="I80" s="160">
        <v>7</v>
      </c>
      <c r="J80" s="160">
        <v>0</v>
      </c>
      <c r="K80" s="160">
        <v>0</v>
      </c>
      <c r="L80" s="160">
        <v>0</v>
      </c>
      <c r="M80" s="160">
        <f t="shared" ref="M80:M82" si="38">SUM(D80,G80,J80)</f>
        <v>3</v>
      </c>
      <c r="N80" s="160">
        <f t="shared" ref="N80:N82" si="39">SUM(E80,H80,K80)</f>
        <v>4</v>
      </c>
      <c r="O80" s="160">
        <f t="shared" ref="O80:O82" si="40">SUM(M80:N80)</f>
        <v>7</v>
      </c>
      <c r="P80" s="1092" t="s">
        <v>1353</v>
      </c>
      <c r="Q80" s="1095" t="s">
        <v>1355</v>
      </c>
      <c r="R80" s="1724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</row>
    <row r="81" spans="1:70" ht="18" customHeight="1">
      <c r="A81" s="1505"/>
      <c r="B81" s="734" t="s">
        <v>982</v>
      </c>
      <c r="C81" s="735" t="s">
        <v>982</v>
      </c>
      <c r="D81" s="213">
        <v>0</v>
      </c>
      <c r="E81" s="213">
        <v>0</v>
      </c>
      <c r="F81" s="213">
        <v>0</v>
      </c>
      <c r="G81" s="213">
        <v>0</v>
      </c>
      <c r="H81" s="160">
        <v>8</v>
      </c>
      <c r="I81" s="160">
        <v>8</v>
      </c>
      <c r="J81" s="160">
        <v>0</v>
      </c>
      <c r="K81" s="160">
        <v>0</v>
      </c>
      <c r="L81" s="160">
        <v>0</v>
      </c>
      <c r="M81" s="160">
        <f t="shared" si="38"/>
        <v>0</v>
      </c>
      <c r="N81" s="160">
        <f t="shared" si="39"/>
        <v>8</v>
      </c>
      <c r="O81" s="160">
        <f t="shared" si="40"/>
        <v>8</v>
      </c>
      <c r="P81" s="1092" t="s">
        <v>1284</v>
      </c>
      <c r="Q81" s="1095" t="s">
        <v>1284</v>
      </c>
      <c r="R81" s="1724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</row>
    <row r="82" spans="1:70" ht="18" customHeight="1">
      <c r="A82" s="1505"/>
      <c r="B82" s="734" t="s">
        <v>1387</v>
      </c>
      <c r="C82" s="737"/>
      <c r="D82" s="160">
        <v>4</v>
      </c>
      <c r="E82" s="160">
        <v>0</v>
      </c>
      <c r="F82" s="160">
        <v>4</v>
      </c>
      <c r="G82" s="160">
        <v>0</v>
      </c>
      <c r="H82" s="160">
        <v>0</v>
      </c>
      <c r="I82" s="160">
        <v>0</v>
      </c>
      <c r="J82" s="160">
        <v>0</v>
      </c>
      <c r="K82" s="160">
        <v>0</v>
      </c>
      <c r="L82" s="160">
        <v>0</v>
      </c>
      <c r="M82" s="160">
        <f t="shared" si="38"/>
        <v>4</v>
      </c>
      <c r="N82" s="160">
        <f t="shared" si="39"/>
        <v>0</v>
      </c>
      <c r="O82" s="160">
        <f t="shared" si="40"/>
        <v>4</v>
      </c>
      <c r="P82" s="1092" t="s">
        <v>1354</v>
      </c>
      <c r="Q82" s="1095" t="s">
        <v>1354</v>
      </c>
      <c r="R82" s="1724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</row>
    <row r="83" spans="1:70" ht="18" customHeight="1">
      <c r="A83" s="1506"/>
      <c r="B83" s="734" t="s">
        <v>1386</v>
      </c>
      <c r="C83" s="737"/>
      <c r="D83" s="160">
        <v>0</v>
      </c>
      <c r="E83" s="160">
        <v>0</v>
      </c>
      <c r="F83" s="160">
        <v>0</v>
      </c>
      <c r="G83" s="160">
        <v>2</v>
      </c>
      <c r="H83" s="160">
        <v>1</v>
      </c>
      <c r="I83" s="160">
        <v>3</v>
      </c>
      <c r="J83" s="160">
        <v>0</v>
      </c>
      <c r="K83" s="160">
        <v>0</v>
      </c>
      <c r="L83" s="160">
        <v>0</v>
      </c>
      <c r="M83" s="160">
        <f t="shared" ref="M83" si="41">SUM(D83,G83,J83)</f>
        <v>2</v>
      </c>
      <c r="N83" s="160">
        <f t="shared" ref="N83" si="42">SUM(E83,H83,K83)</f>
        <v>1</v>
      </c>
      <c r="O83" s="160">
        <f t="shared" ref="O83" si="43">SUM(M83:N83)</f>
        <v>3</v>
      </c>
      <c r="P83" s="1092"/>
      <c r="Q83" s="1095" t="s">
        <v>1622</v>
      </c>
      <c r="R83" s="1687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</row>
    <row r="84" spans="1:70" ht="18" customHeight="1">
      <c r="A84" s="1735" t="s">
        <v>317</v>
      </c>
      <c r="B84" s="1736"/>
      <c r="C84" s="1737"/>
      <c r="D84" s="160">
        <f>SUM(D79:D83)</f>
        <v>4</v>
      </c>
      <c r="E84" s="160">
        <f t="shared" ref="E84:O84" si="44">SUM(E79:E83)</f>
        <v>0</v>
      </c>
      <c r="F84" s="160">
        <f t="shared" si="44"/>
        <v>4</v>
      </c>
      <c r="G84" s="160">
        <f t="shared" si="44"/>
        <v>9</v>
      </c>
      <c r="H84" s="160">
        <f t="shared" si="44"/>
        <v>23</v>
      </c>
      <c r="I84" s="160">
        <f t="shared" si="44"/>
        <v>32</v>
      </c>
      <c r="J84" s="160">
        <f t="shared" si="44"/>
        <v>5</v>
      </c>
      <c r="K84" s="160">
        <f t="shared" si="44"/>
        <v>13</v>
      </c>
      <c r="L84" s="160">
        <f t="shared" si="44"/>
        <v>18</v>
      </c>
      <c r="M84" s="160">
        <f t="shared" si="44"/>
        <v>18</v>
      </c>
      <c r="N84" s="160">
        <f t="shared" si="44"/>
        <v>36</v>
      </c>
      <c r="O84" s="160">
        <f t="shared" si="44"/>
        <v>54</v>
      </c>
      <c r="P84" s="960"/>
      <c r="Q84" s="1719" t="s">
        <v>1786</v>
      </c>
      <c r="R84" s="1593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</row>
    <row r="85" spans="1:70" ht="29.25" customHeight="1">
      <c r="A85" s="1642" t="s">
        <v>379</v>
      </c>
      <c r="B85" s="738" t="s">
        <v>110</v>
      </c>
      <c r="C85" s="739" t="s">
        <v>110</v>
      </c>
      <c r="D85" s="213">
        <v>0</v>
      </c>
      <c r="E85" s="213">
        <v>0</v>
      </c>
      <c r="F85" s="213">
        <v>0</v>
      </c>
      <c r="G85" s="213">
        <v>2</v>
      </c>
      <c r="H85" s="213">
        <v>8</v>
      </c>
      <c r="I85" s="213">
        <v>10</v>
      </c>
      <c r="J85" s="213">
        <v>0</v>
      </c>
      <c r="K85" s="213">
        <v>5</v>
      </c>
      <c r="L85" s="213">
        <v>5</v>
      </c>
      <c r="M85" s="213">
        <f>SUM(D85,G85,J85)</f>
        <v>2</v>
      </c>
      <c r="N85" s="213">
        <f>SUM(E85,H85,K85)</f>
        <v>13</v>
      </c>
      <c r="O85" s="213">
        <f>SUM(M85:N85)</f>
        <v>15</v>
      </c>
      <c r="P85" s="1113" t="s">
        <v>737</v>
      </c>
      <c r="Q85" s="1114" t="s">
        <v>737</v>
      </c>
      <c r="R85" s="1724" t="s">
        <v>736</v>
      </c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</row>
    <row r="86" spans="1:70" ht="24.75" customHeight="1">
      <c r="A86" s="1642"/>
      <c r="B86" s="734" t="s">
        <v>983</v>
      </c>
      <c r="C86" s="735" t="s">
        <v>983</v>
      </c>
      <c r="D86" s="160">
        <v>0</v>
      </c>
      <c r="E86" s="160">
        <v>0</v>
      </c>
      <c r="F86" s="160">
        <v>0</v>
      </c>
      <c r="G86" s="160">
        <v>1</v>
      </c>
      <c r="H86" s="160">
        <v>2</v>
      </c>
      <c r="I86" s="160">
        <v>3</v>
      </c>
      <c r="J86" s="160">
        <v>2</v>
      </c>
      <c r="K86" s="160">
        <v>3</v>
      </c>
      <c r="L86" s="160">
        <v>5</v>
      </c>
      <c r="M86" s="160">
        <f t="shared" ref="M86:M89" si="45">SUM(D86,G86,J86)</f>
        <v>3</v>
      </c>
      <c r="N86" s="160">
        <f t="shared" ref="N86:N89" si="46">SUM(E86,H86,K86)</f>
        <v>5</v>
      </c>
      <c r="O86" s="160">
        <f t="shared" ref="O86:O89" si="47">SUM(M86:N86)</f>
        <v>8</v>
      </c>
      <c r="P86" s="1092" t="s">
        <v>1349</v>
      </c>
      <c r="Q86" s="1095" t="s">
        <v>1349</v>
      </c>
      <c r="R86" s="1724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</row>
    <row r="87" spans="1:70" ht="29.25" customHeight="1">
      <c r="A87" s="1642"/>
      <c r="B87" s="734" t="s">
        <v>400</v>
      </c>
      <c r="C87" s="735" t="s">
        <v>400</v>
      </c>
      <c r="D87" s="160">
        <v>0</v>
      </c>
      <c r="E87" s="160">
        <v>0</v>
      </c>
      <c r="F87" s="160">
        <v>0</v>
      </c>
      <c r="G87" s="160">
        <v>2</v>
      </c>
      <c r="H87" s="160">
        <v>9</v>
      </c>
      <c r="I87" s="160">
        <v>11</v>
      </c>
      <c r="J87" s="160">
        <v>0</v>
      </c>
      <c r="K87" s="160">
        <v>0</v>
      </c>
      <c r="L87" s="160">
        <v>0</v>
      </c>
      <c r="M87" s="160">
        <f t="shared" si="45"/>
        <v>2</v>
      </c>
      <c r="N87" s="160">
        <f t="shared" si="46"/>
        <v>9</v>
      </c>
      <c r="O87" s="160">
        <f t="shared" si="47"/>
        <v>11</v>
      </c>
      <c r="P87" s="1092" t="s">
        <v>1350</v>
      </c>
      <c r="Q87" s="1095" t="s">
        <v>1350</v>
      </c>
      <c r="R87" s="1724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</row>
    <row r="88" spans="1:70" ht="18" customHeight="1">
      <c r="A88" s="1642"/>
      <c r="B88" s="734" t="s">
        <v>63</v>
      </c>
      <c r="C88" s="735" t="s">
        <v>63</v>
      </c>
      <c r="D88" s="160">
        <v>0</v>
      </c>
      <c r="E88" s="160">
        <v>0</v>
      </c>
      <c r="F88" s="160">
        <v>0</v>
      </c>
      <c r="G88" s="160">
        <v>3</v>
      </c>
      <c r="H88" s="160">
        <v>5</v>
      </c>
      <c r="I88" s="160">
        <v>8</v>
      </c>
      <c r="J88" s="160">
        <v>0</v>
      </c>
      <c r="K88" s="160">
        <v>0</v>
      </c>
      <c r="L88" s="160">
        <v>0</v>
      </c>
      <c r="M88" s="160">
        <f t="shared" si="45"/>
        <v>3</v>
      </c>
      <c r="N88" s="160">
        <f t="shared" si="46"/>
        <v>5</v>
      </c>
      <c r="O88" s="160">
        <f t="shared" si="47"/>
        <v>8</v>
      </c>
      <c r="P88" s="1104" t="s">
        <v>1351</v>
      </c>
      <c r="Q88" s="1105" t="s">
        <v>1351</v>
      </c>
      <c r="R88" s="1724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</row>
    <row r="89" spans="1:70" ht="39.75" customHeight="1">
      <c r="A89" s="1642"/>
      <c r="B89" s="734" t="s">
        <v>984</v>
      </c>
      <c r="C89" s="1109" t="s">
        <v>984</v>
      </c>
      <c r="D89" s="160">
        <v>0</v>
      </c>
      <c r="E89" s="160">
        <v>0</v>
      </c>
      <c r="F89" s="160">
        <v>0</v>
      </c>
      <c r="G89" s="160">
        <v>0</v>
      </c>
      <c r="H89" s="160">
        <v>7</v>
      </c>
      <c r="I89" s="160">
        <v>7</v>
      </c>
      <c r="J89" s="160">
        <v>0</v>
      </c>
      <c r="K89" s="160">
        <v>0</v>
      </c>
      <c r="L89" s="160">
        <v>0</v>
      </c>
      <c r="M89" s="160">
        <f t="shared" si="45"/>
        <v>0</v>
      </c>
      <c r="N89" s="160">
        <f t="shared" si="46"/>
        <v>7</v>
      </c>
      <c r="O89" s="160">
        <f t="shared" si="47"/>
        <v>7</v>
      </c>
      <c r="P89" s="1087" t="s">
        <v>1352</v>
      </c>
      <c r="Q89" s="1103" t="s">
        <v>1352</v>
      </c>
      <c r="R89" s="1724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</row>
    <row r="90" spans="1:70" ht="20.100000000000001" customHeight="1">
      <c r="A90" s="1643"/>
      <c r="B90" s="734" t="s">
        <v>1388</v>
      </c>
      <c r="C90" s="735"/>
      <c r="D90" s="160">
        <v>4</v>
      </c>
      <c r="E90" s="160">
        <v>0</v>
      </c>
      <c r="F90" s="160">
        <v>4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60">
        <v>0</v>
      </c>
      <c r="M90" s="160">
        <f t="shared" ref="M90" si="48">SUM(D90,G90,J90)</f>
        <v>4</v>
      </c>
      <c r="N90" s="160">
        <f t="shared" ref="N90" si="49">SUM(E90,H90,K90)</f>
        <v>0</v>
      </c>
      <c r="O90" s="160">
        <f t="shared" ref="O90" si="50">SUM(M90:N90)</f>
        <v>4</v>
      </c>
      <c r="P90" s="1092"/>
      <c r="Q90" s="723" t="s">
        <v>1623</v>
      </c>
      <c r="R90" s="1687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</row>
    <row r="91" spans="1:70" ht="20.100000000000001" customHeight="1">
      <c r="A91" s="1722" t="s">
        <v>318</v>
      </c>
      <c r="B91" s="1676"/>
      <c r="C91" s="1723"/>
      <c r="D91" s="160">
        <f t="shared" ref="D91:O91" si="51">SUM(D85:D90)</f>
        <v>4</v>
      </c>
      <c r="E91" s="160">
        <f t="shared" si="51"/>
        <v>0</v>
      </c>
      <c r="F91" s="160">
        <f t="shared" si="51"/>
        <v>4</v>
      </c>
      <c r="G91" s="160">
        <f t="shared" si="51"/>
        <v>8</v>
      </c>
      <c r="H91" s="160">
        <f t="shared" si="51"/>
        <v>31</v>
      </c>
      <c r="I91" s="160">
        <f t="shared" si="51"/>
        <v>39</v>
      </c>
      <c r="J91" s="160">
        <f t="shared" si="51"/>
        <v>2</v>
      </c>
      <c r="K91" s="160">
        <f t="shared" si="51"/>
        <v>8</v>
      </c>
      <c r="L91" s="160">
        <f t="shared" si="51"/>
        <v>10</v>
      </c>
      <c r="M91" s="160">
        <f t="shared" si="51"/>
        <v>14</v>
      </c>
      <c r="N91" s="160">
        <f t="shared" si="51"/>
        <v>39</v>
      </c>
      <c r="O91" s="160">
        <f t="shared" si="51"/>
        <v>53</v>
      </c>
      <c r="P91" s="1611" t="s">
        <v>1786</v>
      </c>
      <c r="Q91" s="1719"/>
      <c r="R91" s="1593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</row>
    <row r="92" spans="1:70" ht="20.100000000000001" customHeight="1" thickBot="1">
      <c r="A92" s="1673" t="s">
        <v>380</v>
      </c>
      <c r="B92" s="1673"/>
      <c r="C92" s="1673"/>
      <c r="D92" s="201">
        <f>SUM(D91,D84)</f>
        <v>8</v>
      </c>
      <c r="E92" s="201">
        <f t="shared" ref="E92:O92" si="52">SUM(E91,E84)</f>
        <v>0</v>
      </c>
      <c r="F92" s="201">
        <f t="shared" si="52"/>
        <v>8</v>
      </c>
      <c r="G92" s="201">
        <f t="shared" si="52"/>
        <v>17</v>
      </c>
      <c r="H92" s="201">
        <f t="shared" si="52"/>
        <v>54</v>
      </c>
      <c r="I92" s="201">
        <f t="shared" si="52"/>
        <v>71</v>
      </c>
      <c r="J92" s="201">
        <f t="shared" si="52"/>
        <v>7</v>
      </c>
      <c r="K92" s="201">
        <f t="shared" si="52"/>
        <v>21</v>
      </c>
      <c r="L92" s="201">
        <f t="shared" si="52"/>
        <v>28</v>
      </c>
      <c r="M92" s="201">
        <f t="shared" si="52"/>
        <v>32</v>
      </c>
      <c r="N92" s="201">
        <f t="shared" si="52"/>
        <v>75</v>
      </c>
      <c r="O92" s="201">
        <f t="shared" si="52"/>
        <v>107</v>
      </c>
      <c r="P92" s="1731" t="s">
        <v>738</v>
      </c>
      <c r="Q92" s="1732"/>
      <c r="R92" s="1733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</row>
    <row r="93" spans="1:70" ht="20.100000000000001" customHeight="1" thickBot="1">
      <c r="A93" s="1682" t="s">
        <v>10</v>
      </c>
      <c r="B93" s="1682"/>
      <c r="C93" s="1682"/>
      <c r="D93" s="324">
        <f>SUM(D92,D70)</f>
        <v>52</v>
      </c>
      <c r="E93" s="324">
        <f t="shared" ref="E93:O93" si="53">SUM(E92,E70)</f>
        <v>27</v>
      </c>
      <c r="F93" s="324">
        <f t="shared" si="53"/>
        <v>79</v>
      </c>
      <c r="G93" s="324">
        <f t="shared" si="53"/>
        <v>126</v>
      </c>
      <c r="H93" s="324">
        <f t="shared" si="53"/>
        <v>155</v>
      </c>
      <c r="I93" s="324">
        <f t="shared" si="53"/>
        <v>281</v>
      </c>
      <c r="J93" s="324">
        <f t="shared" si="53"/>
        <v>51</v>
      </c>
      <c r="K93" s="324">
        <f t="shared" si="53"/>
        <v>42</v>
      </c>
      <c r="L93" s="324">
        <f t="shared" si="53"/>
        <v>93</v>
      </c>
      <c r="M93" s="324">
        <f t="shared" si="53"/>
        <v>229</v>
      </c>
      <c r="N93" s="324">
        <f t="shared" si="53"/>
        <v>224</v>
      </c>
      <c r="O93" s="324">
        <f t="shared" si="53"/>
        <v>453</v>
      </c>
      <c r="P93" s="1734" t="s">
        <v>1782</v>
      </c>
      <c r="Q93" s="1734"/>
      <c r="R93" s="1734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</row>
    <row r="94" spans="1:70" s="61" customFormat="1" ht="21" customHeight="1" thickTop="1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4"/>
      <c r="Q94" s="110"/>
      <c r="R94" s="11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</row>
    <row r="95" spans="1:70" s="61" customFormat="1" ht="21" customHeight="1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4"/>
      <c r="Q95" s="110"/>
      <c r="R95" s="11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</row>
    <row r="96" spans="1:70" s="61" customFormat="1" ht="21" customHeight="1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4"/>
      <c r="Q96" s="110"/>
      <c r="R96" s="11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</row>
    <row r="97" spans="1:70" s="61" customFormat="1" ht="21" customHeight="1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4"/>
      <c r="Q97" s="110"/>
      <c r="R97" s="11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</row>
    <row r="98" spans="1:70" s="61" customFormat="1" ht="21" customHeight="1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4"/>
      <c r="Q98" s="110"/>
      <c r="R98" s="11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</row>
    <row r="99" spans="1:70" s="61" customFormat="1" ht="21" customHeight="1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4"/>
      <c r="Q99" s="110"/>
      <c r="R99" s="11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</row>
    <row r="100" spans="1:70" ht="21" customHeight="1">
      <c r="A100" s="135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4"/>
      <c r="Q100" s="110"/>
      <c r="R100" s="11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</row>
    <row r="101" spans="1:70" ht="21" customHeight="1">
      <c r="A101" s="135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4"/>
      <c r="Q101" s="110"/>
      <c r="R101" s="11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</row>
    <row r="102" spans="1:70" s="61" customFormat="1" ht="30.75" customHeight="1">
      <c r="A102" s="135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4"/>
      <c r="Q102" s="110"/>
      <c r="R102" s="11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</row>
    <row r="103" spans="1:70" s="61" customFormat="1" ht="24.75" customHeight="1">
      <c r="A103" s="135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6"/>
      <c r="Q103" s="110"/>
      <c r="R103" s="11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</row>
    <row r="104" spans="1:70" s="61" customFormat="1" ht="24.75" customHeight="1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136"/>
      <c r="Q104" s="110"/>
      <c r="R104" s="11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</row>
    <row r="105" spans="1:70" s="61" customFormat="1" ht="24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6"/>
      <c r="Q105" s="110"/>
      <c r="R105" s="11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  <c r="BF105" s="100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100"/>
    </row>
    <row r="106" spans="1:70" s="61" customFormat="1" ht="24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6"/>
      <c r="Q106" s="110"/>
      <c r="R106" s="11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0"/>
    </row>
    <row r="107" spans="1:70" s="61" customFormat="1" ht="24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6"/>
      <c r="Q107" s="110"/>
      <c r="R107" s="11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</row>
    <row r="108" spans="1:70" s="61" customFormat="1" ht="24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6"/>
      <c r="Q108" s="110"/>
      <c r="R108" s="11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</row>
    <row r="109" spans="1:70" s="61" customFormat="1" ht="24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6"/>
      <c r="Q109" s="110"/>
      <c r="R109" s="11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</row>
    <row r="110" spans="1:70" s="61" customFormat="1" ht="24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6"/>
      <c r="Q110" s="110"/>
      <c r="R110" s="11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</row>
    <row r="111" spans="1:70" customForma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6"/>
      <c r="Q111" s="110"/>
      <c r="R111" s="11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100"/>
      <c r="BC111" s="100"/>
      <c r="BD111" s="100"/>
      <c r="BE111" s="100"/>
      <c r="BF111" s="100"/>
      <c r="BG111" s="100"/>
      <c r="BH111" s="100"/>
      <c r="BI111" s="100"/>
      <c r="BJ111" s="100"/>
      <c r="BK111" s="100"/>
      <c r="BL111" s="102"/>
      <c r="BM111" s="102"/>
      <c r="BN111" s="102"/>
      <c r="BO111" s="102"/>
      <c r="BP111" s="102"/>
      <c r="BQ111" s="102"/>
      <c r="BR111" s="102"/>
    </row>
    <row r="112" spans="1:70" customForma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6"/>
      <c r="Q112" s="110"/>
      <c r="R112" s="11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100"/>
      <c r="BI112" s="100"/>
      <c r="BJ112" s="100"/>
      <c r="BK112" s="100"/>
      <c r="BL112" s="102"/>
      <c r="BM112" s="102"/>
      <c r="BN112" s="102"/>
      <c r="BO112" s="102"/>
      <c r="BP112" s="102"/>
      <c r="BQ112" s="102"/>
      <c r="BR112" s="102"/>
    </row>
    <row r="113" spans="1:70" s="58" customFormat="1" ht="1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10"/>
      <c r="R113" s="11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1"/>
      <c r="BM113" s="101"/>
      <c r="BN113" s="101"/>
      <c r="BO113" s="101"/>
      <c r="BP113" s="101"/>
      <c r="BQ113" s="101"/>
      <c r="BR113" s="101"/>
    </row>
    <row r="114" spans="1:70" ht="24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10"/>
      <c r="R114" s="11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0"/>
      <c r="BC114" s="100"/>
      <c r="BD114" s="100"/>
      <c r="BE114" s="100"/>
      <c r="BF114" s="100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100"/>
    </row>
    <row r="115" spans="1:70" ht="21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10"/>
      <c r="R115" s="11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100"/>
    </row>
    <row r="116" spans="1:70" ht="21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10"/>
      <c r="R116" s="11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100"/>
      <c r="BB116" s="100"/>
      <c r="BC116" s="100"/>
      <c r="BD116" s="100"/>
      <c r="BE116" s="100"/>
      <c r="BF116" s="100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100"/>
    </row>
    <row r="117" spans="1:70" s="61" customFormat="1" ht="21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10"/>
      <c r="R117" s="11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</row>
    <row r="118" spans="1:70" s="61" customFormat="1" ht="21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10"/>
      <c r="R118" s="11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100"/>
    </row>
    <row r="119" spans="1:70" s="62" customFormat="1" ht="21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10"/>
      <c r="R119" s="11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100"/>
    </row>
    <row r="120" spans="1:70" ht="21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10"/>
      <c r="R120" s="11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100"/>
    </row>
    <row r="121" spans="1:70" ht="21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10"/>
      <c r="R121" s="11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100"/>
    </row>
    <row r="122" spans="1:70" ht="21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10"/>
      <c r="R122" s="11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100"/>
    </row>
    <row r="123" spans="1:70" s="62" customFormat="1" ht="21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10"/>
      <c r="R123" s="11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100"/>
    </row>
    <row r="124" spans="1:70" ht="21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10"/>
      <c r="R124" s="11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100"/>
    </row>
    <row r="125" spans="1:70" ht="21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10"/>
      <c r="R125" s="11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  <c r="BF125" s="100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100"/>
    </row>
    <row r="126" spans="1:70" ht="21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10"/>
      <c r="R126" s="11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0"/>
      <c r="BF126" s="100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100"/>
    </row>
    <row r="127" spans="1:70" s="61" customFormat="1" ht="21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10"/>
      <c r="R127" s="11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  <c r="BF127" s="100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100"/>
    </row>
    <row r="128" spans="1:70" ht="21.75" customHeight="1"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100"/>
      <c r="BB128" s="100"/>
      <c r="BC128" s="100"/>
      <c r="BD128" s="100"/>
      <c r="BE128" s="100"/>
      <c r="BF128" s="100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100"/>
    </row>
    <row r="129" spans="1:70" ht="18.75" customHeight="1"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  <c r="AW129" s="100"/>
      <c r="AX129" s="100"/>
      <c r="AY129" s="100"/>
      <c r="AZ129" s="100"/>
      <c r="BA129" s="100"/>
      <c r="BB129" s="100"/>
      <c r="BC129" s="100"/>
      <c r="BD129" s="100"/>
      <c r="BE129" s="100"/>
      <c r="BF129" s="100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100"/>
    </row>
    <row r="130" spans="1:70" ht="18.75" customHeight="1"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100"/>
    </row>
    <row r="131" spans="1:70" ht="18.75" customHeight="1"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100"/>
      <c r="BD131" s="100"/>
      <c r="BE131" s="100"/>
      <c r="BF131" s="100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100"/>
    </row>
    <row r="132" spans="1:70" ht="29.25" customHeight="1">
      <c r="AX132" s="100"/>
      <c r="AY132" s="100"/>
      <c r="AZ132" s="100"/>
      <c r="BA132" s="100"/>
      <c r="BB132" s="100"/>
      <c r="BC132" s="100"/>
      <c r="BD132" s="100"/>
      <c r="BE132" s="100"/>
      <c r="BF132" s="100"/>
      <c r="BG132" s="100"/>
      <c r="BH132" s="100"/>
      <c r="BI132" s="100"/>
      <c r="BJ132" s="100"/>
      <c r="BK132" s="100"/>
      <c r="BL132" s="100"/>
      <c r="BM132" s="100"/>
      <c r="BN132" s="100"/>
      <c r="BP132" s="100"/>
      <c r="BQ132" s="100"/>
      <c r="BR132" s="100"/>
    </row>
    <row r="133" spans="1:70" ht="30.75" customHeight="1">
      <c r="AX133" s="100"/>
      <c r="AY133" s="100"/>
      <c r="AZ133" s="100"/>
      <c r="BA133" s="100"/>
      <c r="BB133" s="100"/>
      <c r="BC133" s="100"/>
      <c r="BD133" s="100"/>
      <c r="BE133" s="100"/>
      <c r="BF133" s="100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100"/>
    </row>
    <row r="134" spans="1:70" ht="18.75" customHeight="1">
      <c r="AX134" s="100"/>
      <c r="AY134" s="100"/>
      <c r="AZ134" s="100"/>
      <c r="BA134" s="100"/>
      <c r="BB134" s="100"/>
      <c r="BC134" s="100"/>
      <c r="BD134" s="100"/>
      <c r="BE134" s="100"/>
      <c r="BF134" s="100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100"/>
    </row>
    <row r="135" spans="1:70" s="62" customFormat="1" ht="26.25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100"/>
      <c r="AY135" s="100"/>
      <c r="AZ135" s="100"/>
      <c r="BA135" s="100"/>
      <c r="BB135" s="100"/>
      <c r="BC135" s="100"/>
      <c r="BD135" s="100"/>
      <c r="BE135" s="100"/>
      <c r="BF135" s="100"/>
      <c r="BG135" s="100"/>
      <c r="BH135" s="100"/>
      <c r="BI135" s="100"/>
      <c r="BJ135" s="100"/>
      <c r="BK135" s="100"/>
      <c r="BL135" s="100"/>
      <c r="BM135" s="100"/>
      <c r="BN135" s="100"/>
      <c r="BO135" s="100"/>
      <c r="BP135" s="100"/>
      <c r="BQ135" s="100"/>
      <c r="BR135" s="100"/>
    </row>
    <row r="136" spans="1:70">
      <c r="AX136" s="100"/>
      <c r="AY136" s="100"/>
      <c r="AZ136" s="100"/>
      <c r="BA136" s="100"/>
      <c r="BB136" s="100"/>
      <c r="BC136" s="100"/>
      <c r="BD136" s="100"/>
      <c r="BE136" s="100"/>
      <c r="BF136" s="100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100"/>
    </row>
    <row r="137" spans="1:70">
      <c r="AX137" s="100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100"/>
    </row>
    <row r="138" spans="1:70">
      <c r="AX138" s="100"/>
      <c r="AY138" s="100"/>
      <c r="AZ138" s="100"/>
      <c r="BA138" s="100"/>
      <c r="BB138" s="100"/>
      <c r="BC138" s="100"/>
      <c r="BD138" s="100"/>
      <c r="BE138" s="100"/>
      <c r="BF138" s="100"/>
      <c r="BG138" s="100"/>
      <c r="BH138" s="100"/>
      <c r="BI138" s="100"/>
      <c r="BJ138" s="100"/>
      <c r="BK138" s="100"/>
      <c r="BL138" s="100"/>
      <c r="BM138" s="100"/>
      <c r="BN138" s="100"/>
      <c r="BP138" s="100"/>
      <c r="BQ138" s="100"/>
      <c r="BR138" s="100"/>
    </row>
    <row r="139" spans="1:70">
      <c r="AX139" s="100"/>
      <c r="AY139" s="100"/>
      <c r="AZ139" s="100"/>
      <c r="BA139" s="100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  <c r="BM139" s="100"/>
      <c r="BN139" s="100"/>
    </row>
  </sheetData>
  <mergeCells count="114">
    <mergeCell ref="C53:C56"/>
    <mergeCell ref="G53:I53"/>
    <mergeCell ref="P70:R70"/>
    <mergeCell ref="P93:R93"/>
    <mergeCell ref="A91:C91"/>
    <mergeCell ref="A92:C92"/>
    <mergeCell ref="A93:C93"/>
    <mergeCell ref="P91:R91"/>
    <mergeCell ref="R85:R90"/>
    <mergeCell ref="A85:A90"/>
    <mergeCell ref="D75:F75"/>
    <mergeCell ref="D76:F76"/>
    <mergeCell ref="P92:R92"/>
    <mergeCell ref="A84:C84"/>
    <mergeCell ref="A79:A83"/>
    <mergeCell ref="Q84:R84"/>
    <mergeCell ref="R79:R83"/>
    <mergeCell ref="P63:R63"/>
    <mergeCell ref="R61:R62"/>
    <mergeCell ref="R64:R67"/>
    <mergeCell ref="P59:R59"/>
    <mergeCell ref="A75:A78"/>
    <mergeCell ref="B75:B78"/>
    <mergeCell ref="C75:C78"/>
    <mergeCell ref="A70:C70"/>
    <mergeCell ref="A63:C63"/>
    <mergeCell ref="R48:R49"/>
    <mergeCell ref="A50:C50"/>
    <mergeCell ref="A37:A40"/>
    <mergeCell ref="A41:C41"/>
    <mergeCell ref="A44:C44"/>
    <mergeCell ref="A68:C68"/>
    <mergeCell ref="A45:A46"/>
    <mergeCell ref="A47:C47"/>
    <mergeCell ref="A48:A49"/>
    <mergeCell ref="A59:C59"/>
    <mergeCell ref="B37:B38"/>
    <mergeCell ref="A42:A43"/>
    <mergeCell ref="A64:A67"/>
    <mergeCell ref="A57:A58"/>
    <mergeCell ref="A61:A62"/>
    <mergeCell ref="D53:F53"/>
    <mergeCell ref="P68:R68"/>
    <mergeCell ref="P53:P56"/>
    <mergeCell ref="D54:F54"/>
    <mergeCell ref="G54:I54"/>
    <mergeCell ref="J54:L54"/>
    <mergeCell ref="M54:O54"/>
    <mergeCell ref="A53:A56"/>
    <mergeCell ref="B53:B56"/>
    <mergeCell ref="A1:R1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2:R2"/>
    <mergeCell ref="A8:A18"/>
    <mergeCell ref="R8:R18"/>
    <mergeCell ref="A36:C36"/>
    <mergeCell ref="A19:C19"/>
    <mergeCell ref="A23:C23"/>
    <mergeCell ref="A32:A35"/>
    <mergeCell ref="A20:A22"/>
    <mergeCell ref="P19:R19"/>
    <mergeCell ref="R20:R22"/>
    <mergeCell ref="P23:R23"/>
    <mergeCell ref="R32:R35"/>
    <mergeCell ref="P36:R36"/>
    <mergeCell ref="Q27:R27"/>
    <mergeCell ref="A28:A31"/>
    <mergeCell ref="B28:B31"/>
    <mergeCell ref="P28:P31"/>
    <mergeCell ref="Q28:Q31"/>
    <mergeCell ref="R28:R31"/>
    <mergeCell ref="D29:F29"/>
    <mergeCell ref="G29:I29"/>
    <mergeCell ref="J29:L29"/>
    <mergeCell ref="M29:O29"/>
    <mergeCell ref="C28:C31"/>
    <mergeCell ref="D28:F28"/>
    <mergeCell ref="G28:I28"/>
    <mergeCell ref="J28:L28"/>
    <mergeCell ref="M28:O28"/>
    <mergeCell ref="J75:L75"/>
    <mergeCell ref="M75:O75"/>
    <mergeCell ref="P75:P78"/>
    <mergeCell ref="Q75:Q78"/>
    <mergeCell ref="R75:R78"/>
    <mergeCell ref="J76:L76"/>
    <mergeCell ref="M76:O76"/>
    <mergeCell ref="G75:I75"/>
    <mergeCell ref="G76:I76"/>
    <mergeCell ref="R42:R43"/>
    <mergeCell ref="R45:R46"/>
    <mergeCell ref="Q37:Q38"/>
    <mergeCell ref="R37:R40"/>
    <mergeCell ref="P41:R41"/>
    <mergeCell ref="J53:L53"/>
    <mergeCell ref="M53:O53"/>
    <mergeCell ref="P44:R44"/>
    <mergeCell ref="P47:R47"/>
    <mergeCell ref="P50:R50"/>
    <mergeCell ref="Q53:Q56"/>
    <mergeCell ref="R53:R56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K61" sqref="K61"/>
    </sheetView>
  </sheetViews>
  <sheetFormatPr defaultRowHeight="12.75"/>
  <cols>
    <col min="1" max="16384" width="9.140625" style="368"/>
  </cols>
  <sheetData>
    <row r="14" spans="1:14" ht="90">
      <c r="A14" s="1495" t="s">
        <v>1147</v>
      </c>
      <c r="B14" s="1495"/>
      <c r="C14" s="1495"/>
      <c r="D14" s="1495"/>
      <c r="E14" s="1495"/>
      <c r="F14" s="1495"/>
      <c r="G14" s="1495"/>
      <c r="H14" s="1495"/>
      <c r="I14" s="1495"/>
      <c r="J14" s="1495"/>
      <c r="K14" s="1495"/>
      <c r="L14" s="1495"/>
      <c r="M14" s="1495"/>
      <c r="N14" s="1495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3"/>
  <sheetViews>
    <sheetView rightToLeft="1" view="pageBreakPreview" zoomScale="80" zoomScaleNormal="96" zoomScaleSheetLayoutView="80" workbookViewId="0">
      <selection activeCell="C11" sqref="C11"/>
    </sheetView>
  </sheetViews>
  <sheetFormatPr defaultRowHeight="12.75"/>
  <cols>
    <col min="1" max="1" width="24.85546875" style="79" customWidth="1"/>
    <col min="2" max="13" width="9.42578125" style="79" customWidth="1"/>
    <col min="14" max="14" width="42" style="79" customWidth="1"/>
    <col min="15" max="256" width="9.140625" style="79"/>
    <col min="257" max="257" width="29.85546875" style="79" customWidth="1"/>
    <col min="258" max="269" width="10" style="79" customWidth="1"/>
    <col min="270" max="512" width="9.140625" style="79"/>
    <col min="513" max="513" width="29.85546875" style="79" customWidth="1"/>
    <col min="514" max="525" width="10" style="79" customWidth="1"/>
    <col min="526" max="768" width="9.140625" style="79"/>
    <col min="769" max="769" width="29.85546875" style="79" customWidth="1"/>
    <col min="770" max="781" width="10" style="79" customWidth="1"/>
    <col min="782" max="1024" width="9.140625" style="79"/>
    <col min="1025" max="1025" width="29.85546875" style="79" customWidth="1"/>
    <col min="1026" max="1037" width="10" style="79" customWidth="1"/>
    <col min="1038" max="1280" width="9.140625" style="79"/>
    <col min="1281" max="1281" width="29.85546875" style="79" customWidth="1"/>
    <col min="1282" max="1293" width="10" style="79" customWidth="1"/>
    <col min="1294" max="1536" width="9.140625" style="79"/>
    <col min="1537" max="1537" width="29.85546875" style="79" customWidth="1"/>
    <col min="1538" max="1549" width="10" style="79" customWidth="1"/>
    <col min="1550" max="1792" width="9.140625" style="79"/>
    <col min="1793" max="1793" width="29.85546875" style="79" customWidth="1"/>
    <col min="1794" max="1805" width="10" style="79" customWidth="1"/>
    <col min="1806" max="2048" width="9.140625" style="79"/>
    <col min="2049" max="2049" width="29.85546875" style="79" customWidth="1"/>
    <col min="2050" max="2061" width="10" style="79" customWidth="1"/>
    <col min="2062" max="2304" width="9.140625" style="79"/>
    <col min="2305" max="2305" width="29.85546875" style="79" customWidth="1"/>
    <col min="2306" max="2317" width="10" style="79" customWidth="1"/>
    <col min="2318" max="2560" width="9.140625" style="79"/>
    <col min="2561" max="2561" width="29.85546875" style="79" customWidth="1"/>
    <col min="2562" max="2573" width="10" style="79" customWidth="1"/>
    <col min="2574" max="2816" width="9.140625" style="79"/>
    <col min="2817" max="2817" width="29.85546875" style="79" customWidth="1"/>
    <col min="2818" max="2829" width="10" style="79" customWidth="1"/>
    <col min="2830" max="3072" width="9.140625" style="79"/>
    <col min="3073" max="3073" width="29.85546875" style="79" customWidth="1"/>
    <col min="3074" max="3085" width="10" style="79" customWidth="1"/>
    <col min="3086" max="3328" width="9.140625" style="79"/>
    <col min="3329" max="3329" width="29.85546875" style="79" customWidth="1"/>
    <col min="3330" max="3341" width="10" style="79" customWidth="1"/>
    <col min="3342" max="3584" width="9.140625" style="79"/>
    <col min="3585" max="3585" width="29.85546875" style="79" customWidth="1"/>
    <col min="3586" max="3597" width="10" style="79" customWidth="1"/>
    <col min="3598" max="3840" width="9.140625" style="79"/>
    <col min="3841" max="3841" width="29.85546875" style="79" customWidth="1"/>
    <col min="3842" max="3853" width="10" style="79" customWidth="1"/>
    <col min="3854" max="4096" width="9.140625" style="79"/>
    <col min="4097" max="4097" width="29.85546875" style="79" customWidth="1"/>
    <col min="4098" max="4109" width="10" style="79" customWidth="1"/>
    <col min="4110" max="4352" width="9.140625" style="79"/>
    <col min="4353" max="4353" width="29.85546875" style="79" customWidth="1"/>
    <col min="4354" max="4365" width="10" style="79" customWidth="1"/>
    <col min="4366" max="4608" width="9.140625" style="79"/>
    <col min="4609" max="4609" width="29.85546875" style="79" customWidth="1"/>
    <col min="4610" max="4621" width="10" style="79" customWidth="1"/>
    <col min="4622" max="4864" width="9.140625" style="79"/>
    <col min="4865" max="4865" width="29.85546875" style="79" customWidth="1"/>
    <col min="4866" max="4877" width="10" style="79" customWidth="1"/>
    <col min="4878" max="5120" width="9.140625" style="79"/>
    <col min="5121" max="5121" width="29.85546875" style="79" customWidth="1"/>
    <col min="5122" max="5133" width="10" style="79" customWidth="1"/>
    <col min="5134" max="5376" width="9.140625" style="79"/>
    <col min="5377" max="5377" width="29.85546875" style="79" customWidth="1"/>
    <col min="5378" max="5389" width="10" style="79" customWidth="1"/>
    <col min="5390" max="5632" width="9.140625" style="79"/>
    <col min="5633" max="5633" width="29.85546875" style="79" customWidth="1"/>
    <col min="5634" max="5645" width="10" style="79" customWidth="1"/>
    <col min="5646" max="5888" width="9.140625" style="79"/>
    <col min="5889" max="5889" width="29.85546875" style="79" customWidth="1"/>
    <col min="5890" max="5901" width="10" style="79" customWidth="1"/>
    <col min="5902" max="6144" width="9.140625" style="79"/>
    <col min="6145" max="6145" width="29.85546875" style="79" customWidth="1"/>
    <col min="6146" max="6157" width="10" style="79" customWidth="1"/>
    <col min="6158" max="6400" width="9.140625" style="79"/>
    <col min="6401" max="6401" width="29.85546875" style="79" customWidth="1"/>
    <col min="6402" max="6413" width="10" style="79" customWidth="1"/>
    <col min="6414" max="6656" width="9.140625" style="79"/>
    <col min="6657" max="6657" width="29.85546875" style="79" customWidth="1"/>
    <col min="6658" max="6669" width="10" style="79" customWidth="1"/>
    <col min="6670" max="6912" width="9.140625" style="79"/>
    <col min="6913" max="6913" width="29.85546875" style="79" customWidth="1"/>
    <col min="6914" max="6925" width="10" style="79" customWidth="1"/>
    <col min="6926" max="7168" width="9.140625" style="79"/>
    <col min="7169" max="7169" width="29.85546875" style="79" customWidth="1"/>
    <col min="7170" max="7181" width="10" style="79" customWidth="1"/>
    <col min="7182" max="7424" width="9.140625" style="79"/>
    <col min="7425" max="7425" width="29.85546875" style="79" customWidth="1"/>
    <col min="7426" max="7437" width="10" style="79" customWidth="1"/>
    <col min="7438" max="7680" width="9.140625" style="79"/>
    <col min="7681" max="7681" width="29.85546875" style="79" customWidth="1"/>
    <col min="7682" max="7693" width="10" style="79" customWidth="1"/>
    <col min="7694" max="7936" width="9.140625" style="79"/>
    <col min="7937" max="7937" width="29.85546875" style="79" customWidth="1"/>
    <col min="7938" max="7949" width="10" style="79" customWidth="1"/>
    <col min="7950" max="8192" width="9.140625" style="79"/>
    <col min="8193" max="8193" width="29.85546875" style="79" customWidth="1"/>
    <col min="8194" max="8205" width="10" style="79" customWidth="1"/>
    <col min="8206" max="8448" width="9.140625" style="79"/>
    <col min="8449" max="8449" width="29.85546875" style="79" customWidth="1"/>
    <col min="8450" max="8461" width="10" style="79" customWidth="1"/>
    <col min="8462" max="8704" width="9.140625" style="79"/>
    <col min="8705" max="8705" width="29.85546875" style="79" customWidth="1"/>
    <col min="8706" max="8717" width="10" style="79" customWidth="1"/>
    <col min="8718" max="8960" width="9.140625" style="79"/>
    <col min="8961" max="8961" width="29.85546875" style="79" customWidth="1"/>
    <col min="8962" max="8973" width="10" style="79" customWidth="1"/>
    <col min="8974" max="9216" width="9.140625" style="79"/>
    <col min="9217" max="9217" width="29.85546875" style="79" customWidth="1"/>
    <col min="9218" max="9229" width="10" style="79" customWidth="1"/>
    <col min="9230" max="9472" width="9.140625" style="79"/>
    <col min="9473" max="9473" width="29.85546875" style="79" customWidth="1"/>
    <col min="9474" max="9485" width="10" style="79" customWidth="1"/>
    <col min="9486" max="9728" width="9.140625" style="79"/>
    <col min="9729" max="9729" width="29.85546875" style="79" customWidth="1"/>
    <col min="9730" max="9741" width="10" style="79" customWidth="1"/>
    <col min="9742" max="9984" width="9.140625" style="79"/>
    <col min="9985" max="9985" width="29.85546875" style="79" customWidth="1"/>
    <col min="9986" max="9997" width="10" style="79" customWidth="1"/>
    <col min="9998" max="10240" width="9.140625" style="79"/>
    <col min="10241" max="10241" width="29.85546875" style="79" customWidth="1"/>
    <col min="10242" max="10253" width="10" style="79" customWidth="1"/>
    <col min="10254" max="10496" width="9.140625" style="79"/>
    <col min="10497" max="10497" width="29.85546875" style="79" customWidth="1"/>
    <col min="10498" max="10509" width="10" style="79" customWidth="1"/>
    <col min="10510" max="10752" width="9.140625" style="79"/>
    <col min="10753" max="10753" width="29.85546875" style="79" customWidth="1"/>
    <col min="10754" max="10765" width="10" style="79" customWidth="1"/>
    <col min="10766" max="11008" width="9.140625" style="79"/>
    <col min="11009" max="11009" width="29.85546875" style="79" customWidth="1"/>
    <col min="11010" max="11021" width="10" style="79" customWidth="1"/>
    <col min="11022" max="11264" width="9.140625" style="79"/>
    <col min="11265" max="11265" width="29.85546875" style="79" customWidth="1"/>
    <col min="11266" max="11277" width="10" style="79" customWidth="1"/>
    <col min="11278" max="11520" width="9.140625" style="79"/>
    <col min="11521" max="11521" width="29.85546875" style="79" customWidth="1"/>
    <col min="11522" max="11533" width="10" style="79" customWidth="1"/>
    <col min="11534" max="11776" width="9.140625" style="79"/>
    <col min="11777" max="11777" width="29.85546875" style="79" customWidth="1"/>
    <col min="11778" max="11789" width="10" style="79" customWidth="1"/>
    <col min="11790" max="12032" width="9.140625" style="79"/>
    <col min="12033" max="12033" width="29.85546875" style="79" customWidth="1"/>
    <col min="12034" max="12045" width="10" style="79" customWidth="1"/>
    <col min="12046" max="12288" width="9.140625" style="79"/>
    <col min="12289" max="12289" width="29.85546875" style="79" customWidth="1"/>
    <col min="12290" max="12301" width="10" style="79" customWidth="1"/>
    <col min="12302" max="12544" width="9.140625" style="79"/>
    <col min="12545" max="12545" width="29.85546875" style="79" customWidth="1"/>
    <col min="12546" max="12557" width="10" style="79" customWidth="1"/>
    <col min="12558" max="12800" width="9.140625" style="79"/>
    <col min="12801" max="12801" width="29.85546875" style="79" customWidth="1"/>
    <col min="12802" max="12813" width="10" style="79" customWidth="1"/>
    <col min="12814" max="13056" width="9.140625" style="79"/>
    <col min="13057" max="13057" width="29.85546875" style="79" customWidth="1"/>
    <col min="13058" max="13069" width="10" style="79" customWidth="1"/>
    <col min="13070" max="13312" width="9.140625" style="79"/>
    <col min="13313" max="13313" width="29.85546875" style="79" customWidth="1"/>
    <col min="13314" max="13325" width="10" style="79" customWidth="1"/>
    <col min="13326" max="13568" width="9.140625" style="79"/>
    <col min="13569" max="13569" width="29.85546875" style="79" customWidth="1"/>
    <col min="13570" max="13581" width="10" style="79" customWidth="1"/>
    <col min="13582" max="13824" width="9.140625" style="79"/>
    <col min="13825" max="13825" width="29.85546875" style="79" customWidth="1"/>
    <col min="13826" max="13837" width="10" style="79" customWidth="1"/>
    <col min="13838" max="14080" width="9.140625" style="79"/>
    <col min="14081" max="14081" width="29.85546875" style="79" customWidth="1"/>
    <col min="14082" max="14093" width="10" style="79" customWidth="1"/>
    <col min="14094" max="14336" width="9.140625" style="79"/>
    <col min="14337" max="14337" width="29.85546875" style="79" customWidth="1"/>
    <col min="14338" max="14349" width="10" style="79" customWidth="1"/>
    <col min="14350" max="14592" width="9.140625" style="79"/>
    <col min="14593" max="14593" width="29.85546875" style="79" customWidth="1"/>
    <col min="14594" max="14605" width="10" style="79" customWidth="1"/>
    <col min="14606" max="14848" width="9.140625" style="79"/>
    <col min="14849" max="14849" width="29.85546875" style="79" customWidth="1"/>
    <col min="14850" max="14861" width="10" style="79" customWidth="1"/>
    <col min="14862" max="15104" width="9.140625" style="79"/>
    <col min="15105" max="15105" width="29.85546875" style="79" customWidth="1"/>
    <col min="15106" max="15117" width="10" style="79" customWidth="1"/>
    <col min="15118" max="15360" width="9.140625" style="79"/>
    <col min="15361" max="15361" width="29.85546875" style="79" customWidth="1"/>
    <col min="15362" max="15373" width="10" style="79" customWidth="1"/>
    <col min="15374" max="15616" width="9.140625" style="79"/>
    <col min="15617" max="15617" width="29.85546875" style="79" customWidth="1"/>
    <col min="15618" max="15629" width="10" style="79" customWidth="1"/>
    <col min="15630" max="15872" width="9.140625" style="79"/>
    <col min="15873" max="15873" width="29.85546875" style="79" customWidth="1"/>
    <col min="15874" max="15885" width="10" style="79" customWidth="1"/>
    <col min="15886" max="16128" width="9.140625" style="79"/>
    <col min="16129" max="16129" width="29.85546875" style="79" customWidth="1"/>
    <col min="16130" max="16141" width="10" style="79" customWidth="1"/>
    <col min="16142" max="16384" width="9.140625" style="79"/>
  </cols>
  <sheetData>
    <row r="1" spans="1:15" s="43" customFormat="1" ht="26.25" customHeight="1">
      <c r="A1" s="1738" t="s">
        <v>1390</v>
      </c>
      <c r="B1" s="1738"/>
      <c r="C1" s="1738"/>
      <c r="D1" s="1738"/>
      <c r="E1" s="1738"/>
      <c r="F1" s="1738"/>
      <c r="G1" s="1738"/>
      <c r="H1" s="1738"/>
      <c r="I1" s="1738"/>
      <c r="J1" s="1738"/>
      <c r="K1" s="1738"/>
      <c r="L1" s="1738"/>
      <c r="M1" s="1738"/>
      <c r="N1" s="1738"/>
    </row>
    <row r="2" spans="1:15" s="43" customFormat="1" ht="36" customHeight="1">
      <c r="A2" s="1497" t="s">
        <v>1391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</row>
    <row r="3" spans="1:15" s="43" customFormat="1" ht="28.5" customHeight="1" thickBot="1">
      <c r="A3" s="454" t="s">
        <v>1808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741" t="s">
        <v>1809</v>
      </c>
    </row>
    <row r="4" spans="1:15" s="43" customFormat="1" ht="26.25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651" t="s">
        <v>525</v>
      </c>
    </row>
    <row r="5" spans="1:15" s="43" customFormat="1" ht="26.2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652"/>
    </row>
    <row r="6" spans="1:15" s="60" customFormat="1" ht="26.25" customHeight="1">
      <c r="A6" s="1486"/>
      <c r="B6" s="511" t="s">
        <v>914</v>
      </c>
      <c r="C6" s="511" t="s">
        <v>915</v>
      </c>
      <c r="D6" s="511" t="s">
        <v>916</v>
      </c>
      <c r="E6" s="511" t="s">
        <v>914</v>
      </c>
      <c r="F6" s="511" t="s">
        <v>915</v>
      </c>
      <c r="G6" s="511" t="s">
        <v>916</v>
      </c>
      <c r="H6" s="511" t="s">
        <v>914</v>
      </c>
      <c r="I6" s="511" t="s">
        <v>915</v>
      </c>
      <c r="J6" s="511" t="s">
        <v>916</v>
      </c>
      <c r="K6" s="511" t="s">
        <v>914</v>
      </c>
      <c r="L6" s="511" t="s">
        <v>915</v>
      </c>
      <c r="M6" s="511" t="s">
        <v>916</v>
      </c>
      <c r="N6" s="1652"/>
    </row>
    <row r="7" spans="1:15" s="60" customFormat="1" ht="26.25" customHeight="1" thickBot="1">
      <c r="A7" s="1739"/>
      <c r="B7" s="523" t="s">
        <v>917</v>
      </c>
      <c r="C7" s="523" t="s">
        <v>918</v>
      </c>
      <c r="D7" s="523" t="s">
        <v>919</v>
      </c>
      <c r="E7" s="523" t="s">
        <v>917</v>
      </c>
      <c r="F7" s="523" t="s">
        <v>918</v>
      </c>
      <c r="G7" s="523" t="s">
        <v>919</v>
      </c>
      <c r="H7" s="523" t="s">
        <v>917</v>
      </c>
      <c r="I7" s="523" t="s">
        <v>918</v>
      </c>
      <c r="J7" s="523" t="s">
        <v>919</v>
      </c>
      <c r="K7" s="523" t="s">
        <v>917</v>
      </c>
      <c r="L7" s="523" t="s">
        <v>918</v>
      </c>
      <c r="M7" s="523" t="s">
        <v>919</v>
      </c>
      <c r="N7" s="1653"/>
    </row>
    <row r="8" spans="1:15" ht="33" customHeight="1" thickTop="1">
      <c r="A8" s="452" t="s">
        <v>33</v>
      </c>
      <c r="B8" s="128">
        <v>0</v>
      </c>
      <c r="C8" s="128">
        <v>6</v>
      </c>
      <c r="D8" s="128">
        <v>6</v>
      </c>
      <c r="E8" s="128">
        <v>8</v>
      </c>
      <c r="F8" s="128">
        <v>19</v>
      </c>
      <c r="G8" s="128">
        <v>27</v>
      </c>
      <c r="H8" s="128">
        <v>6</v>
      </c>
      <c r="I8" s="128">
        <v>6</v>
      </c>
      <c r="J8" s="128">
        <v>12</v>
      </c>
      <c r="K8" s="128">
        <f>SUM(B8,E8,H8)</f>
        <v>14</v>
      </c>
      <c r="L8" s="128">
        <f>SUM(C8,F8,I8)</f>
        <v>31</v>
      </c>
      <c r="M8" s="128">
        <f>SUM(K8:L8)</f>
        <v>45</v>
      </c>
      <c r="N8" s="453" t="s">
        <v>670</v>
      </c>
      <c r="O8" s="234"/>
    </row>
    <row r="9" spans="1:15" ht="33" customHeight="1">
      <c r="A9" s="149" t="s">
        <v>7</v>
      </c>
      <c r="B9" s="126">
        <v>0</v>
      </c>
      <c r="C9" s="126">
        <v>0</v>
      </c>
      <c r="D9" s="126">
        <v>0</v>
      </c>
      <c r="E9" s="126">
        <v>24</v>
      </c>
      <c r="F9" s="126">
        <v>25</v>
      </c>
      <c r="G9" s="126">
        <v>49</v>
      </c>
      <c r="H9" s="126">
        <v>0</v>
      </c>
      <c r="I9" s="126">
        <v>0</v>
      </c>
      <c r="J9" s="126">
        <v>0</v>
      </c>
      <c r="K9" s="126">
        <f t="shared" ref="K9:K14" si="0">SUM(B9,E9,H9)</f>
        <v>24</v>
      </c>
      <c r="L9" s="126">
        <f t="shared" ref="L9:L14" si="1">SUM(C9,F9,I9)</f>
        <v>25</v>
      </c>
      <c r="M9" s="126">
        <f t="shared" ref="M9:M14" si="2">SUM(K9:L9)</f>
        <v>49</v>
      </c>
      <c r="N9" s="183" t="s">
        <v>540</v>
      </c>
      <c r="O9" s="234"/>
    </row>
    <row r="10" spans="1:15" ht="33" customHeight="1">
      <c r="A10" s="149" t="s">
        <v>329</v>
      </c>
      <c r="B10" s="126">
        <v>0</v>
      </c>
      <c r="C10" s="126">
        <v>0</v>
      </c>
      <c r="D10" s="126">
        <v>0</v>
      </c>
      <c r="E10" s="126">
        <v>4</v>
      </c>
      <c r="F10" s="126">
        <v>21</v>
      </c>
      <c r="G10" s="126">
        <v>25</v>
      </c>
      <c r="H10" s="126">
        <v>0</v>
      </c>
      <c r="I10" s="126">
        <v>0</v>
      </c>
      <c r="J10" s="126">
        <v>0</v>
      </c>
      <c r="K10" s="126">
        <f t="shared" si="0"/>
        <v>4</v>
      </c>
      <c r="L10" s="126">
        <f t="shared" si="1"/>
        <v>21</v>
      </c>
      <c r="M10" s="126">
        <f t="shared" si="2"/>
        <v>25</v>
      </c>
      <c r="N10" s="183" t="s">
        <v>739</v>
      </c>
      <c r="O10" s="234"/>
    </row>
    <row r="11" spans="1:15" ht="33" customHeight="1">
      <c r="A11" s="149" t="s">
        <v>330</v>
      </c>
      <c r="B11" s="126">
        <v>0</v>
      </c>
      <c r="C11" s="126">
        <v>0</v>
      </c>
      <c r="D11" s="126">
        <v>0</v>
      </c>
      <c r="E11" s="126">
        <v>15</v>
      </c>
      <c r="F11" s="126">
        <v>26</v>
      </c>
      <c r="G11" s="126">
        <v>41</v>
      </c>
      <c r="H11" s="126">
        <v>4</v>
      </c>
      <c r="I11" s="126">
        <v>3</v>
      </c>
      <c r="J11" s="126">
        <v>7</v>
      </c>
      <c r="K11" s="126">
        <f t="shared" si="0"/>
        <v>19</v>
      </c>
      <c r="L11" s="126">
        <f t="shared" si="1"/>
        <v>29</v>
      </c>
      <c r="M11" s="126">
        <f t="shared" si="2"/>
        <v>48</v>
      </c>
      <c r="N11" s="183" t="s">
        <v>444</v>
      </c>
      <c r="O11" s="234"/>
    </row>
    <row r="12" spans="1:15" ht="33" customHeight="1">
      <c r="A12" s="149" t="s">
        <v>331</v>
      </c>
      <c r="B12" s="126">
        <v>0</v>
      </c>
      <c r="C12" s="126">
        <v>0</v>
      </c>
      <c r="D12" s="126">
        <v>0</v>
      </c>
      <c r="E12" s="126">
        <v>3</v>
      </c>
      <c r="F12" s="126">
        <v>5</v>
      </c>
      <c r="G12" s="126">
        <v>8</v>
      </c>
      <c r="H12" s="126">
        <v>1</v>
      </c>
      <c r="I12" s="126">
        <v>0</v>
      </c>
      <c r="J12" s="126">
        <v>1</v>
      </c>
      <c r="K12" s="126">
        <f t="shared" si="0"/>
        <v>4</v>
      </c>
      <c r="L12" s="126">
        <f t="shared" si="1"/>
        <v>5</v>
      </c>
      <c r="M12" s="126">
        <f t="shared" si="2"/>
        <v>9</v>
      </c>
      <c r="N12" s="183" t="s">
        <v>600</v>
      </c>
      <c r="O12" s="234"/>
    </row>
    <row r="13" spans="1:15" ht="33" customHeight="1">
      <c r="A13" s="149" t="s">
        <v>332</v>
      </c>
      <c r="B13" s="126">
        <v>0</v>
      </c>
      <c r="C13" s="126">
        <v>0</v>
      </c>
      <c r="D13" s="126">
        <v>0</v>
      </c>
      <c r="E13" s="126">
        <v>18</v>
      </c>
      <c r="F13" s="126">
        <v>19</v>
      </c>
      <c r="G13" s="126">
        <v>37</v>
      </c>
      <c r="H13" s="126">
        <v>14</v>
      </c>
      <c r="I13" s="126">
        <v>2</v>
      </c>
      <c r="J13" s="126">
        <v>16</v>
      </c>
      <c r="K13" s="126">
        <f t="shared" si="0"/>
        <v>32</v>
      </c>
      <c r="L13" s="126">
        <f t="shared" si="1"/>
        <v>21</v>
      </c>
      <c r="M13" s="126">
        <f t="shared" si="2"/>
        <v>53</v>
      </c>
      <c r="N13" s="183" t="s">
        <v>740</v>
      </c>
      <c r="O13" s="234"/>
    </row>
    <row r="14" spans="1:15" ht="36" customHeight="1" thickBot="1">
      <c r="A14" s="150" t="s">
        <v>333</v>
      </c>
      <c r="B14" s="123">
        <v>0</v>
      </c>
      <c r="C14" s="123">
        <v>4</v>
      </c>
      <c r="D14" s="123">
        <v>4</v>
      </c>
      <c r="E14" s="123">
        <v>4</v>
      </c>
      <c r="F14" s="123">
        <v>7</v>
      </c>
      <c r="G14" s="123">
        <v>11</v>
      </c>
      <c r="H14" s="123">
        <v>0</v>
      </c>
      <c r="I14" s="123">
        <v>0</v>
      </c>
      <c r="J14" s="123">
        <v>0</v>
      </c>
      <c r="K14" s="129">
        <f t="shared" si="0"/>
        <v>4</v>
      </c>
      <c r="L14" s="129">
        <f t="shared" si="1"/>
        <v>11</v>
      </c>
      <c r="M14" s="129">
        <f t="shared" si="2"/>
        <v>15</v>
      </c>
      <c r="N14" s="184" t="s">
        <v>741</v>
      </c>
      <c r="O14" s="234"/>
    </row>
    <row r="15" spans="1:15" ht="33" customHeight="1" thickTop="1" thickBot="1">
      <c r="A15" s="456" t="s">
        <v>10</v>
      </c>
      <c r="B15" s="148">
        <f>SUM(B8:B14)</f>
        <v>0</v>
      </c>
      <c r="C15" s="148">
        <f t="shared" ref="C15:M15" si="3">SUM(C8:C14)</f>
        <v>10</v>
      </c>
      <c r="D15" s="148">
        <f t="shared" si="3"/>
        <v>10</v>
      </c>
      <c r="E15" s="148">
        <f t="shared" si="3"/>
        <v>76</v>
      </c>
      <c r="F15" s="148">
        <f t="shared" si="3"/>
        <v>122</v>
      </c>
      <c r="G15" s="148">
        <f t="shared" si="3"/>
        <v>198</v>
      </c>
      <c r="H15" s="148">
        <f t="shared" si="3"/>
        <v>25</v>
      </c>
      <c r="I15" s="148">
        <f t="shared" si="3"/>
        <v>11</v>
      </c>
      <c r="J15" s="148">
        <f t="shared" si="3"/>
        <v>36</v>
      </c>
      <c r="K15" s="130">
        <f t="shared" si="3"/>
        <v>101</v>
      </c>
      <c r="L15" s="130">
        <f>SUM(L8:L14)</f>
        <v>143</v>
      </c>
      <c r="M15" s="130">
        <f t="shared" si="3"/>
        <v>244</v>
      </c>
      <c r="N15" s="455" t="s">
        <v>1782</v>
      </c>
      <c r="O15" s="235"/>
    </row>
    <row r="16" spans="1:15" ht="23.25" customHeight="1" thickTop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</sheetData>
  <mergeCells count="12">
    <mergeCell ref="H5:J5"/>
    <mergeCell ref="K5:M5"/>
    <mergeCell ref="A2:N2"/>
    <mergeCell ref="A1:N1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70"/>
  <sheetViews>
    <sheetView rightToLeft="1" view="pageBreakPreview" zoomScale="75" zoomScaleNormal="75" zoomScaleSheetLayoutView="75" workbookViewId="0">
      <selection activeCell="Q62" sqref="Q62"/>
    </sheetView>
  </sheetViews>
  <sheetFormatPr defaultRowHeight="15.75"/>
  <cols>
    <col min="1" max="1" width="11.7109375" style="87" customWidth="1"/>
    <col min="2" max="2" width="18.28515625" style="87" customWidth="1"/>
    <col min="3" max="3" width="17.5703125" style="87" customWidth="1"/>
    <col min="4" max="5" width="6.5703125" style="87" customWidth="1"/>
    <col min="6" max="6" width="7.7109375" style="87" customWidth="1"/>
    <col min="7" max="8" width="6.5703125" style="87" customWidth="1"/>
    <col min="9" max="9" width="7.7109375" style="87" customWidth="1"/>
    <col min="10" max="11" width="6.5703125" style="87" customWidth="1"/>
    <col min="12" max="12" width="7.7109375" style="87" customWidth="1"/>
    <col min="13" max="14" width="6.5703125" style="87" customWidth="1"/>
    <col min="15" max="15" width="7.7109375" style="87" customWidth="1"/>
    <col min="16" max="16" width="21.5703125" style="80" customWidth="1"/>
    <col min="17" max="17" width="27.42578125" style="80" customWidth="1"/>
    <col min="18" max="18" width="18.28515625" style="80" customWidth="1"/>
    <col min="19" max="21" width="7.140625" style="80" customWidth="1"/>
    <col min="22" max="254" width="9.140625" style="80"/>
    <col min="255" max="255" width="19.140625" style="80" customWidth="1"/>
    <col min="256" max="256" width="24.42578125" style="80" customWidth="1"/>
    <col min="257" max="257" width="25.5703125" style="80" customWidth="1"/>
    <col min="258" max="269" width="7.7109375" style="80" customWidth="1"/>
    <col min="270" max="270" width="9.140625" style="80"/>
    <col min="271" max="277" width="7.140625" style="80" customWidth="1"/>
    <col min="278" max="510" width="9.140625" style="80"/>
    <col min="511" max="511" width="19.140625" style="80" customWidth="1"/>
    <col min="512" max="512" width="24.42578125" style="80" customWidth="1"/>
    <col min="513" max="513" width="25.5703125" style="80" customWidth="1"/>
    <col min="514" max="525" width="7.7109375" style="80" customWidth="1"/>
    <col min="526" max="526" width="9.140625" style="80"/>
    <col min="527" max="533" width="7.140625" style="80" customWidth="1"/>
    <col min="534" max="766" width="9.140625" style="80"/>
    <col min="767" max="767" width="19.140625" style="80" customWidth="1"/>
    <col min="768" max="768" width="24.42578125" style="80" customWidth="1"/>
    <col min="769" max="769" width="25.5703125" style="80" customWidth="1"/>
    <col min="770" max="781" width="7.7109375" style="80" customWidth="1"/>
    <col min="782" max="782" width="9.140625" style="80"/>
    <col min="783" max="789" width="7.140625" style="80" customWidth="1"/>
    <col min="790" max="1022" width="9.140625" style="80"/>
    <col min="1023" max="1023" width="19.140625" style="80" customWidth="1"/>
    <col min="1024" max="1024" width="24.42578125" style="80" customWidth="1"/>
    <col min="1025" max="1025" width="25.5703125" style="80" customWidth="1"/>
    <col min="1026" max="1037" width="7.7109375" style="80" customWidth="1"/>
    <col min="1038" max="1038" width="9.140625" style="80"/>
    <col min="1039" max="1045" width="7.140625" style="80" customWidth="1"/>
    <col min="1046" max="1278" width="9.140625" style="80"/>
    <col min="1279" max="1279" width="19.140625" style="80" customWidth="1"/>
    <col min="1280" max="1280" width="24.42578125" style="80" customWidth="1"/>
    <col min="1281" max="1281" width="25.5703125" style="80" customWidth="1"/>
    <col min="1282" max="1293" width="7.7109375" style="80" customWidth="1"/>
    <col min="1294" max="1294" width="9.140625" style="80"/>
    <col min="1295" max="1301" width="7.140625" style="80" customWidth="1"/>
    <col min="1302" max="1534" width="9.140625" style="80"/>
    <col min="1535" max="1535" width="19.140625" style="80" customWidth="1"/>
    <col min="1536" max="1536" width="24.42578125" style="80" customWidth="1"/>
    <col min="1537" max="1537" width="25.5703125" style="80" customWidth="1"/>
    <col min="1538" max="1549" width="7.7109375" style="80" customWidth="1"/>
    <col min="1550" max="1550" width="9.140625" style="80"/>
    <col min="1551" max="1557" width="7.140625" style="80" customWidth="1"/>
    <col min="1558" max="1790" width="9.140625" style="80"/>
    <col min="1791" max="1791" width="19.140625" style="80" customWidth="1"/>
    <col min="1792" max="1792" width="24.42578125" style="80" customWidth="1"/>
    <col min="1793" max="1793" width="25.5703125" style="80" customWidth="1"/>
    <col min="1794" max="1805" width="7.7109375" style="80" customWidth="1"/>
    <col min="1806" max="1806" width="9.140625" style="80"/>
    <col min="1807" max="1813" width="7.140625" style="80" customWidth="1"/>
    <col min="1814" max="2046" width="9.140625" style="80"/>
    <col min="2047" max="2047" width="19.140625" style="80" customWidth="1"/>
    <col min="2048" max="2048" width="24.42578125" style="80" customWidth="1"/>
    <col min="2049" max="2049" width="25.5703125" style="80" customWidth="1"/>
    <col min="2050" max="2061" width="7.7109375" style="80" customWidth="1"/>
    <col min="2062" max="2062" width="9.140625" style="80"/>
    <col min="2063" max="2069" width="7.140625" style="80" customWidth="1"/>
    <col min="2070" max="2302" width="9.140625" style="80"/>
    <col min="2303" max="2303" width="19.140625" style="80" customWidth="1"/>
    <col min="2304" max="2304" width="24.42578125" style="80" customWidth="1"/>
    <col min="2305" max="2305" width="25.5703125" style="80" customWidth="1"/>
    <col min="2306" max="2317" width="7.7109375" style="80" customWidth="1"/>
    <col min="2318" max="2318" width="9.140625" style="80"/>
    <col min="2319" max="2325" width="7.140625" style="80" customWidth="1"/>
    <col min="2326" max="2558" width="9.140625" style="80"/>
    <col min="2559" max="2559" width="19.140625" style="80" customWidth="1"/>
    <col min="2560" max="2560" width="24.42578125" style="80" customWidth="1"/>
    <col min="2561" max="2561" width="25.5703125" style="80" customWidth="1"/>
    <col min="2562" max="2573" width="7.7109375" style="80" customWidth="1"/>
    <col min="2574" max="2574" width="9.140625" style="80"/>
    <col min="2575" max="2581" width="7.140625" style="80" customWidth="1"/>
    <col min="2582" max="2814" width="9.140625" style="80"/>
    <col min="2815" max="2815" width="19.140625" style="80" customWidth="1"/>
    <col min="2816" max="2816" width="24.42578125" style="80" customWidth="1"/>
    <col min="2817" max="2817" width="25.5703125" style="80" customWidth="1"/>
    <col min="2818" max="2829" width="7.7109375" style="80" customWidth="1"/>
    <col min="2830" max="2830" width="9.140625" style="80"/>
    <col min="2831" max="2837" width="7.140625" style="80" customWidth="1"/>
    <col min="2838" max="3070" width="9.140625" style="80"/>
    <col min="3071" max="3071" width="19.140625" style="80" customWidth="1"/>
    <col min="3072" max="3072" width="24.42578125" style="80" customWidth="1"/>
    <col min="3073" max="3073" width="25.5703125" style="80" customWidth="1"/>
    <col min="3074" max="3085" width="7.7109375" style="80" customWidth="1"/>
    <col min="3086" max="3086" width="9.140625" style="80"/>
    <col min="3087" max="3093" width="7.140625" style="80" customWidth="1"/>
    <col min="3094" max="3326" width="9.140625" style="80"/>
    <col min="3327" max="3327" width="19.140625" style="80" customWidth="1"/>
    <col min="3328" max="3328" width="24.42578125" style="80" customWidth="1"/>
    <col min="3329" max="3329" width="25.5703125" style="80" customWidth="1"/>
    <col min="3330" max="3341" width="7.7109375" style="80" customWidth="1"/>
    <col min="3342" max="3342" width="9.140625" style="80"/>
    <col min="3343" max="3349" width="7.140625" style="80" customWidth="1"/>
    <col min="3350" max="3582" width="9.140625" style="80"/>
    <col min="3583" max="3583" width="19.140625" style="80" customWidth="1"/>
    <col min="3584" max="3584" width="24.42578125" style="80" customWidth="1"/>
    <col min="3585" max="3585" width="25.5703125" style="80" customWidth="1"/>
    <col min="3586" max="3597" width="7.7109375" style="80" customWidth="1"/>
    <col min="3598" max="3598" width="9.140625" style="80"/>
    <col min="3599" max="3605" width="7.140625" style="80" customWidth="1"/>
    <col min="3606" max="3838" width="9.140625" style="80"/>
    <col min="3839" max="3839" width="19.140625" style="80" customWidth="1"/>
    <col min="3840" max="3840" width="24.42578125" style="80" customWidth="1"/>
    <col min="3841" max="3841" width="25.5703125" style="80" customWidth="1"/>
    <col min="3842" max="3853" width="7.7109375" style="80" customWidth="1"/>
    <col min="3854" max="3854" width="9.140625" style="80"/>
    <col min="3855" max="3861" width="7.140625" style="80" customWidth="1"/>
    <col min="3862" max="4094" width="9.140625" style="80"/>
    <col min="4095" max="4095" width="19.140625" style="80" customWidth="1"/>
    <col min="4096" max="4096" width="24.42578125" style="80" customWidth="1"/>
    <col min="4097" max="4097" width="25.5703125" style="80" customWidth="1"/>
    <col min="4098" max="4109" width="7.7109375" style="80" customWidth="1"/>
    <col min="4110" max="4110" width="9.140625" style="80"/>
    <col min="4111" max="4117" width="7.140625" style="80" customWidth="1"/>
    <col min="4118" max="4350" width="9.140625" style="80"/>
    <col min="4351" max="4351" width="19.140625" style="80" customWidth="1"/>
    <col min="4352" max="4352" width="24.42578125" style="80" customWidth="1"/>
    <col min="4353" max="4353" width="25.5703125" style="80" customWidth="1"/>
    <col min="4354" max="4365" width="7.7109375" style="80" customWidth="1"/>
    <col min="4366" max="4366" width="9.140625" style="80"/>
    <col min="4367" max="4373" width="7.140625" style="80" customWidth="1"/>
    <col min="4374" max="4606" width="9.140625" style="80"/>
    <col min="4607" max="4607" width="19.140625" style="80" customWidth="1"/>
    <col min="4608" max="4608" width="24.42578125" style="80" customWidth="1"/>
    <col min="4609" max="4609" width="25.5703125" style="80" customWidth="1"/>
    <col min="4610" max="4621" width="7.7109375" style="80" customWidth="1"/>
    <col min="4622" max="4622" width="9.140625" style="80"/>
    <col min="4623" max="4629" width="7.140625" style="80" customWidth="1"/>
    <col min="4630" max="4862" width="9.140625" style="80"/>
    <col min="4863" max="4863" width="19.140625" style="80" customWidth="1"/>
    <col min="4864" max="4864" width="24.42578125" style="80" customWidth="1"/>
    <col min="4865" max="4865" width="25.5703125" style="80" customWidth="1"/>
    <col min="4866" max="4877" width="7.7109375" style="80" customWidth="1"/>
    <col min="4878" max="4878" width="9.140625" style="80"/>
    <col min="4879" max="4885" width="7.140625" style="80" customWidth="1"/>
    <col min="4886" max="5118" width="9.140625" style="80"/>
    <col min="5119" max="5119" width="19.140625" style="80" customWidth="1"/>
    <col min="5120" max="5120" width="24.42578125" style="80" customWidth="1"/>
    <col min="5121" max="5121" width="25.5703125" style="80" customWidth="1"/>
    <col min="5122" max="5133" width="7.7109375" style="80" customWidth="1"/>
    <col min="5134" max="5134" width="9.140625" style="80"/>
    <col min="5135" max="5141" width="7.140625" style="80" customWidth="1"/>
    <col min="5142" max="5374" width="9.140625" style="80"/>
    <col min="5375" max="5375" width="19.140625" style="80" customWidth="1"/>
    <col min="5376" max="5376" width="24.42578125" style="80" customWidth="1"/>
    <col min="5377" max="5377" width="25.5703125" style="80" customWidth="1"/>
    <col min="5378" max="5389" width="7.7109375" style="80" customWidth="1"/>
    <col min="5390" max="5390" width="9.140625" style="80"/>
    <col min="5391" max="5397" width="7.140625" style="80" customWidth="1"/>
    <col min="5398" max="5630" width="9.140625" style="80"/>
    <col min="5631" max="5631" width="19.140625" style="80" customWidth="1"/>
    <col min="5632" max="5632" width="24.42578125" style="80" customWidth="1"/>
    <col min="5633" max="5633" width="25.5703125" style="80" customWidth="1"/>
    <col min="5634" max="5645" width="7.7109375" style="80" customWidth="1"/>
    <col min="5646" max="5646" width="9.140625" style="80"/>
    <col min="5647" max="5653" width="7.140625" style="80" customWidth="1"/>
    <col min="5654" max="5886" width="9.140625" style="80"/>
    <col min="5887" max="5887" width="19.140625" style="80" customWidth="1"/>
    <col min="5888" max="5888" width="24.42578125" style="80" customWidth="1"/>
    <col min="5889" max="5889" width="25.5703125" style="80" customWidth="1"/>
    <col min="5890" max="5901" width="7.7109375" style="80" customWidth="1"/>
    <col min="5902" max="5902" width="9.140625" style="80"/>
    <col min="5903" max="5909" width="7.140625" style="80" customWidth="1"/>
    <col min="5910" max="6142" width="9.140625" style="80"/>
    <col min="6143" max="6143" width="19.140625" style="80" customWidth="1"/>
    <col min="6144" max="6144" width="24.42578125" style="80" customWidth="1"/>
    <col min="6145" max="6145" width="25.5703125" style="80" customWidth="1"/>
    <col min="6146" max="6157" width="7.7109375" style="80" customWidth="1"/>
    <col min="6158" max="6158" width="9.140625" style="80"/>
    <col min="6159" max="6165" width="7.140625" style="80" customWidth="1"/>
    <col min="6166" max="6398" width="9.140625" style="80"/>
    <col min="6399" max="6399" width="19.140625" style="80" customWidth="1"/>
    <col min="6400" max="6400" width="24.42578125" style="80" customWidth="1"/>
    <col min="6401" max="6401" width="25.5703125" style="80" customWidth="1"/>
    <col min="6402" max="6413" width="7.7109375" style="80" customWidth="1"/>
    <col min="6414" max="6414" width="9.140625" style="80"/>
    <col min="6415" max="6421" width="7.140625" style="80" customWidth="1"/>
    <col min="6422" max="6654" width="9.140625" style="80"/>
    <col min="6655" max="6655" width="19.140625" style="80" customWidth="1"/>
    <col min="6656" max="6656" width="24.42578125" style="80" customWidth="1"/>
    <col min="6657" max="6657" width="25.5703125" style="80" customWidth="1"/>
    <col min="6658" max="6669" width="7.7109375" style="80" customWidth="1"/>
    <col min="6670" max="6670" width="9.140625" style="80"/>
    <col min="6671" max="6677" width="7.140625" style="80" customWidth="1"/>
    <col min="6678" max="6910" width="9.140625" style="80"/>
    <col min="6911" max="6911" width="19.140625" style="80" customWidth="1"/>
    <col min="6912" max="6912" width="24.42578125" style="80" customWidth="1"/>
    <col min="6913" max="6913" width="25.5703125" style="80" customWidth="1"/>
    <col min="6914" max="6925" width="7.7109375" style="80" customWidth="1"/>
    <col min="6926" max="6926" width="9.140625" style="80"/>
    <col min="6927" max="6933" width="7.140625" style="80" customWidth="1"/>
    <col min="6934" max="7166" width="9.140625" style="80"/>
    <col min="7167" max="7167" width="19.140625" style="80" customWidth="1"/>
    <col min="7168" max="7168" width="24.42578125" style="80" customWidth="1"/>
    <col min="7169" max="7169" width="25.5703125" style="80" customWidth="1"/>
    <col min="7170" max="7181" width="7.7109375" style="80" customWidth="1"/>
    <col min="7182" max="7182" width="9.140625" style="80"/>
    <col min="7183" max="7189" width="7.140625" style="80" customWidth="1"/>
    <col min="7190" max="7422" width="9.140625" style="80"/>
    <col min="7423" max="7423" width="19.140625" style="80" customWidth="1"/>
    <col min="7424" max="7424" width="24.42578125" style="80" customWidth="1"/>
    <col min="7425" max="7425" width="25.5703125" style="80" customWidth="1"/>
    <col min="7426" max="7437" width="7.7109375" style="80" customWidth="1"/>
    <col min="7438" max="7438" width="9.140625" style="80"/>
    <col min="7439" max="7445" width="7.140625" style="80" customWidth="1"/>
    <col min="7446" max="7678" width="9.140625" style="80"/>
    <col min="7679" max="7679" width="19.140625" style="80" customWidth="1"/>
    <col min="7680" max="7680" width="24.42578125" style="80" customWidth="1"/>
    <col min="7681" max="7681" width="25.5703125" style="80" customWidth="1"/>
    <col min="7682" max="7693" width="7.7109375" style="80" customWidth="1"/>
    <col min="7694" max="7694" width="9.140625" style="80"/>
    <col min="7695" max="7701" width="7.140625" style="80" customWidth="1"/>
    <col min="7702" max="7934" width="9.140625" style="80"/>
    <col min="7935" max="7935" width="19.140625" style="80" customWidth="1"/>
    <col min="7936" max="7936" width="24.42578125" style="80" customWidth="1"/>
    <col min="7937" max="7937" width="25.5703125" style="80" customWidth="1"/>
    <col min="7938" max="7949" width="7.7109375" style="80" customWidth="1"/>
    <col min="7950" max="7950" width="9.140625" style="80"/>
    <col min="7951" max="7957" width="7.140625" style="80" customWidth="1"/>
    <col min="7958" max="8190" width="9.140625" style="80"/>
    <col min="8191" max="8191" width="19.140625" style="80" customWidth="1"/>
    <col min="8192" max="8192" width="24.42578125" style="80" customWidth="1"/>
    <col min="8193" max="8193" width="25.5703125" style="80" customWidth="1"/>
    <col min="8194" max="8205" width="7.7109375" style="80" customWidth="1"/>
    <col min="8206" max="8206" width="9.140625" style="80"/>
    <col min="8207" max="8213" width="7.140625" style="80" customWidth="1"/>
    <col min="8214" max="8446" width="9.140625" style="80"/>
    <col min="8447" max="8447" width="19.140625" style="80" customWidth="1"/>
    <col min="8448" max="8448" width="24.42578125" style="80" customWidth="1"/>
    <col min="8449" max="8449" width="25.5703125" style="80" customWidth="1"/>
    <col min="8450" max="8461" width="7.7109375" style="80" customWidth="1"/>
    <col min="8462" max="8462" width="9.140625" style="80"/>
    <col min="8463" max="8469" width="7.140625" style="80" customWidth="1"/>
    <col min="8470" max="8702" width="9.140625" style="80"/>
    <col min="8703" max="8703" width="19.140625" style="80" customWidth="1"/>
    <col min="8704" max="8704" width="24.42578125" style="80" customWidth="1"/>
    <col min="8705" max="8705" width="25.5703125" style="80" customWidth="1"/>
    <col min="8706" max="8717" width="7.7109375" style="80" customWidth="1"/>
    <col min="8718" max="8718" width="9.140625" style="80"/>
    <col min="8719" max="8725" width="7.140625" style="80" customWidth="1"/>
    <col min="8726" max="8958" width="9.140625" style="80"/>
    <col min="8959" max="8959" width="19.140625" style="80" customWidth="1"/>
    <col min="8960" max="8960" width="24.42578125" style="80" customWidth="1"/>
    <col min="8961" max="8961" width="25.5703125" style="80" customWidth="1"/>
    <col min="8962" max="8973" width="7.7109375" style="80" customWidth="1"/>
    <col min="8974" max="8974" width="9.140625" style="80"/>
    <col min="8975" max="8981" width="7.140625" style="80" customWidth="1"/>
    <col min="8982" max="9214" width="9.140625" style="80"/>
    <col min="9215" max="9215" width="19.140625" style="80" customWidth="1"/>
    <col min="9216" max="9216" width="24.42578125" style="80" customWidth="1"/>
    <col min="9217" max="9217" width="25.5703125" style="80" customWidth="1"/>
    <col min="9218" max="9229" width="7.7109375" style="80" customWidth="1"/>
    <col min="9230" max="9230" width="9.140625" style="80"/>
    <col min="9231" max="9237" width="7.140625" style="80" customWidth="1"/>
    <col min="9238" max="9470" width="9.140625" style="80"/>
    <col min="9471" max="9471" width="19.140625" style="80" customWidth="1"/>
    <col min="9472" max="9472" width="24.42578125" style="80" customWidth="1"/>
    <col min="9473" max="9473" width="25.5703125" style="80" customWidth="1"/>
    <col min="9474" max="9485" width="7.7109375" style="80" customWidth="1"/>
    <col min="9486" max="9486" width="9.140625" style="80"/>
    <col min="9487" max="9493" width="7.140625" style="80" customWidth="1"/>
    <col min="9494" max="9726" width="9.140625" style="80"/>
    <col min="9727" max="9727" width="19.140625" style="80" customWidth="1"/>
    <col min="9728" max="9728" width="24.42578125" style="80" customWidth="1"/>
    <col min="9729" max="9729" width="25.5703125" style="80" customWidth="1"/>
    <col min="9730" max="9741" width="7.7109375" style="80" customWidth="1"/>
    <col min="9742" max="9742" width="9.140625" style="80"/>
    <col min="9743" max="9749" width="7.140625" style="80" customWidth="1"/>
    <col min="9750" max="9982" width="9.140625" style="80"/>
    <col min="9983" max="9983" width="19.140625" style="80" customWidth="1"/>
    <col min="9984" max="9984" width="24.42578125" style="80" customWidth="1"/>
    <col min="9985" max="9985" width="25.5703125" style="80" customWidth="1"/>
    <col min="9986" max="9997" width="7.7109375" style="80" customWidth="1"/>
    <col min="9998" max="9998" width="9.140625" style="80"/>
    <col min="9999" max="10005" width="7.140625" style="80" customWidth="1"/>
    <col min="10006" max="10238" width="9.140625" style="80"/>
    <col min="10239" max="10239" width="19.140625" style="80" customWidth="1"/>
    <col min="10240" max="10240" width="24.42578125" style="80" customWidth="1"/>
    <col min="10241" max="10241" width="25.5703125" style="80" customWidth="1"/>
    <col min="10242" max="10253" width="7.7109375" style="80" customWidth="1"/>
    <col min="10254" max="10254" width="9.140625" style="80"/>
    <col min="10255" max="10261" width="7.140625" style="80" customWidth="1"/>
    <col min="10262" max="10494" width="9.140625" style="80"/>
    <col min="10495" max="10495" width="19.140625" style="80" customWidth="1"/>
    <col min="10496" max="10496" width="24.42578125" style="80" customWidth="1"/>
    <col min="10497" max="10497" width="25.5703125" style="80" customWidth="1"/>
    <col min="10498" max="10509" width="7.7109375" style="80" customWidth="1"/>
    <col min="10510" max="10510" width="9.140625" style="80"/>
    <col min="10511" max="10517" width="7.140625" style="80" customWidth="1"/>
    <col min="10518" max="10750" width="9.140625" style="80"/>
    <col min="10751" max="10751" width="19.140625" style="80" customWidth="1"/>
    <col min="10752" max="10752" width="24.42578125" style="80" customWidth="1"/>
    <col min="10753" max="10753" width="25.5703125" style="80" customWidth="1"/>
    <col min="10754" max="10765" width="7.7109375" style="80" customWidth="1"/>
    <col min="10766" max="10766" width="9.140625" style="80"/>
    <col min="10767" max="10773" width="7.140625" style="80" customWidth="1"/>
    <col min="10774" max="11006" width="9.140625" style="80"/>
    <col min="11007" max="11007" width="19.140625" style="80" customWidth="1"/>
    <col min="11008" max="11008" width="24.42578125" style="80" customWidth="1"/>
    <col min="11009" max="11009" width="25.5703125" style="80" customWidth="1"/>
    <col min="11010" max="11021" width="7.7109375" style="80" customWidth="1"/>
    <col min="11022" max="11022" width="9.140625" style="80"/>
    <col min="11023" max="11029" width="7.140625" style="80" customWidth="1"/>
    <col min="11030" max="11262" width="9.140625" style="80"/>
    <col min="11263" max="11263" width="19.140625" style="80" customWidth="1"/>
    <col min="11264" max="11264" width="24.42578125" style="80" customWidth="1"/>
    <col min="11265" max="11265" width="25.5703125" style="80" customWidth="1"/>
    <col min="11266" max="11277" width="7.7109375" style="80" customWidth="1"/>
    <col min="11278" max="11278" width="9.140625" style="80"/>
    <col min="11279" max="11285" width="7.140625" style="80" customWidth="1"/>
    <col min="11286" max="11518" width="9.140625" style="80"/>
    <col min="11519" max="11519" width="19.140625" style="80" customWidth="1"/>
    <col min="11520" max="11520" width="24.42578125" style="80" customWidth="1"/>
    <col min="11521" max="11521" width="25.5703125" style="80" customWidth="1"/>
    <col min="11522" max="11533" width="7.7109375" style="80" customWidth="1"/>
    <col min="11534" max="11534" width="9.140625" style="80"/>
    <col min="11535" max="11541" width="7.140625" style="80" customWidth="1"/>
    <col min="11542" max="11774" width="9.140625" style="80"/>
    <col min="11775" max="11775" width="19.140625" style="80" customWidth="1"/>
    <col min="11776" max="11776" width="24.42578125" style="80" customWidth="1"/>
    <col min="11777" max="11777" width="25.5703125" style="80" customWidth="1"/>
    <col min="11778" max="11789" width="7.7109375" style="80" customWidth="1"/>
    <col min="11790" max="11790" width="9.140625" style="80"/>
    <col min="11791" max="11797" width="7.140625" style="80" customWidth="1"/>
    <col min="11798" max="12030" width="9.140625" style="80"/>
    <col min="12031" max="12031" width="19.140625" style="80" customWidth="1"/>
    <col min="12032" max="12032" width="24.42578125" style="80" customWidth="1"/>
    <col min="12033" max="12033" width="25.5703125" style="80" customWidth="1"/>
    <col min="12034" max="12045" width="7.7109375" style="80" customWidth="1"/>
    <col min="12046" max="12046" width="9.140625" style="80"/>
    <col min="12047" max="12053" width="7.140625" style="80" customWidth="1"/>
    <col min="12054" max="12286" width="9.140625" style="80"/>
    <col min="12287" max="12287" width="19.140625" style="80" customWidth="1"/>
    <col min="12288" max="12288" width="24.42578125" style="80" customWidth="1"/>
    <col min="12289" max="12289" width="25.5703125" style="80" customWidth="1"/>
    <col min="12290" max="12301" width="7.7109375" style="80" customWidth="1"/>
    <col min="12302" max="12302" width="9.140625" style="80"/>
    <col min="12303" max="12309" width="7.140625" style="80" customWidth="1"/>
    <col min="12310" max="12542" width="9.140625" style="80"/>
    <col min="12543" max="12543" width="19.140625" style="80" customWidth="1"/>
    <col min="12544" max="12544" width="24.42578125" style="80" customWidth="1"/>
    <col min="12545" max="12545" width="25.5703125" style="80" customWidth="1"/>
    <col min="12546" max="12557" width="7.7109375" style="80" customWidth="1"/>
    <col min="12558" max="12558" width="9.140625" style="80"/>
    <col min="12559" max="12565" width="7.140625" style="80" customWidth="1"/>
    <col min="12566" max="12798" width="9.140625" style="80"/>
    <col min="12799" max="12799" width="19.140625" style="80" customWidth="1"/>
    <col min="12800" max="12800" width="24.42578125" style="80" customWidth="1"/>
    <col min="12801" max="12801" width="25.5703125" style="80" customWidth="1"/>
    <col min="12802" max="12813" width="7.7109375" style="80" customWidth="1"/>
    <col min="12814" max="12814" width="9.140625" style="80"/>
    <col min="12815" max="12821" width="7.140625" style="80" customWidth="1"/>
    <col min="12822" max="13054" width="9.140625" style="80"/>
    <col min="13055" max="13055" width="19.140625" style="80" customWidth="1"/>
    <col min="13056" max="13056" width="24.42578125" style="80" customWidth="1"/>
    <col min="13057" max="13057" width="25.5703125" style="80" customWidth="1"/>
    <col min="13058" max="13069" width="7.7109375" style="80" customWidth="1"/>
    <col min="13070" max="13070" width="9.140625" style="80"/>
    <col min="13071" max="13077" width="7.140625" style="80" customWidth="1"/>
    <col min="13078" max="13310" width="9.140625" style="80"/>
    <col min="13311" max="13311" width="19.140625" style="80" customWidth="1"/>
    <col min="13312" max="13312" width="24.42578125" style="80" customWidth="1"/>
    <col min="13313" max="13313" width="25.5703125" style="80" customWidth="1"/>
    <col min="13314" max="13325" width="7.7109375" style="80" customWidth="1"/>
    <col min="13326" max="13326" width="9.140625" style="80"/>
    <col min="13327" max="13333" width="7.140625" style="80" customWidth="1"/>
    <col min="13334" max="13566" width="9.140625" style="80"/>
    <col min="13567" max="13567" width="19.140625" style="80" customWidth="1"/>
    <col min="13568" max="13568" width="24.42578125" style="80" customWidth="1"/>
    <col min="13569" max="13569" width="25.5703125" style="80" customWidth="1"/>
    <col min="13570" max="13581" width="7.7109375" style="80" customWidth="1"/>
    <col min="13582" max="13582" width="9.140625" style="80"/>
    <col min="13583" max="13589" width="7.140625" style="80" customWidth="1"/>
    <col min="13590" max="13822" width="9.140625" style="80"/>
    <col min="13823" max="13823" width="19.140625" style="80" customWidth="1"/>
    <col min="13824" max="13824" width="24.42578125" style="80" customWidth="1"/>
    <col min="13825" max="13825" width="25.5703125" style="80" customWidth="1"/>
    <col min="13826" max="13837" width="7.7109375" style="80" customWidth="1"/>
    <col min="13838" max="13838" width="9.140625" style="80"/>
    <col min="13839" max="13845" width="7.140625" style="80" customWidth="1"/>
    <col min="13846" max="14078" width="9.140625" style="80"/>
    <col min="14079" max="14079" width="19.140625" style="80" customWidth="1"/>
    <col min="14080" max="14080" width="24.42578125" style="80" customWidth="1"/>
    <col min="14081" max="14081" width="25.5703125" style="80" customWidth="1"/>
    <col min="14082" max="14093" width="7.7109375" style="80" customWidth="1"/>
    <col min="14094" max="14094" width="9.140625" style="80"/>
    <col min="14095" max="14101" width="7.140625" style="80" customWidth="1"/>
    <col min="14102" max="14334" width="9.140625" style="80"/>
    <col min="14335" max="14335" width="19.140625" style="80" customWidth="1"/>
    <col min="14336" max="14336" width="24.42578125" style="80" customWidth="1"/>
    <col min="14337" max="14337" width="25.5703125" style="80" customWidth="1"/>
    <col min="14338" max="14349" width="7.7109375" style="80" customWidth="1"/>
    <col min="14350" max="14350" width="9.140625" style="80"/>
    <col min="14351" max="14357" width="7.140625" style="80" customWidth="1"/>
    <col min="14358" max="14590" width="9.140625" style="80"/>
    <col min="14591" max="14591" width="19.140625" style="80" customWidth="1"/>
    <col min="14592" max="14592" width="24.42578125" style="80" customWidth="1"/>
    <col min="14593" max="14593" width="25.5703125" style="80" customWidth="1"/>
    <col min="14594" max="14605" width="7.7109375" style="80" customWidth="1"/>
    <col min="14606" max="14606" width="9.140625" style="80"/>
    <col min="14607" max="14613" width="7.140625" style="80" customWidth="1"/>
    <col min="14614" max="14846" width="9.140625" style="80"/>
    <col min="14847" max="14847" width="19.140625" style="80" customWidth="1"/>
    <col min="14848" max="14848" width="24.42578125" style="80" customWidth="1"/>
    <col min="14849" max="14849" width="25.5703125" style="80" customWidth="1"/>
    <col min="14850" max="14861" width="7.7109375" style="80" customWidth="1"/>
    <col min="14862" max="14862" width="9.140625" style="80"/>
    <col min="14863" max="14869" width="7.140625" style="80" customWidth="1"/>
    <col min="14870" max="15102" width="9.140625" style="80"/>
    <col min="15103" max="15103" width="19.140625" style="80" customWidth="1"/>
    <col min="15104" max="15104" width="24.42578125" style="80" customWidth="1"/>
    <col min="15105" max="15105" width="25.5703125" style="80" customWidth="1"/>
    <col min="15106" max="15117" width="7.7109375" style="80" customWidth="1"/>
    <col min="15118" max="15118" width="9.140625" style="80"/>
    <col min="15119" max="15125" width="7.140625" style="80" customWidth="1"/>
    <col min="15126" max="15358" width="9.140625" style="80"/>
    <col min="15359" max="15359" width="19.140625" style="80" customWidth="1"/>
    <col min="15360" max="15360" width="24.42578125" style="80" customWidth="1"/>
    <col min="15361" max="15361" width="25.5703125" style="80" customWidth="1"/>
    <col min="15362" max="15373" width="7.7109375" style="80" customWidth="1"/>
    <col min="15374" max="15374" width="9.140625" style="80"/>
    <col min="15375" max="15381" width="7.140625" style="80" customWidth="1"/>
    <col min="15382" max="15614" width="9.140625" style="80"/>
    <col min="15615" max="15615" width="19.140625" style="80" customWidth="1"/>
    <col min="15616" max="15616" width="24.42578125" style="80" customWidth="1"/>
    <col min="15617" max="15617" width="25.5703125" style="80" customWidth="1"/>
    <col min="15618" max="15629" width="7.7109375" style="80" customWidth="1"/>
    <col min="15630" max="15630" width="9.140625" style="80"/>
    <col min="15631" max="15637" width="7.140625" style="80" customWidth="1"/>
    <col min="15638" max="15870" width="9.140625" style="80"/>
    <col min="15871" max="15871" width="19.140625" style="80" customWidth="1"/>
    <col min="15872" max="15872" width="24.42578125" style="80" customWidth="1"/>
    <col min="15873" max="15873" width="25.5703125" style="80" customWidth="1"/>
    <col min="15874" max="15885" width="7.7109375" style="80" customWidth="1"/>
    <col min="15886" max="15886" width="9.140625" style="80"/>
    <col min="15887" max="15893" width="7.140625" style="80" customWidth="1"/>
    <col min="15894" max="16126" width="9.140625" style="80"/>
    <col min="16127" max="16127" width="19.140625" style="80" customWidth="1"/>
    <col min="16128" max="16128" width="24.42578125" style="80" customWidth="1"/>
    <col min="16129" max="16129" width="25.5703125" style="80" customWidth="1"/>
    <col min="16130" max="16141" width="7.7109375" style="80" customWidth="1"/>
    <col min="16142" max="16142" width="9.140625" style="80"/>
    <col min="16143" max="16149" width="7.140625" style="80" customWidth="1"/>
    <col min="16150" max="16384" width="9.140625" style="80"/>
  </cols>
  <sheetData>
    <row r="1" spans="1:25" ht="23.25" customHeight="1">
      <c r="A1" s="1498" t="s">
        <v>1392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8"/>
      <c r="R1" s="1498"/>
    </row>
    <row r="2" spans="1:25" ht="38.25" customHeight="1">
      <c r="A2" s="1754" t="s">
        <v>1393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</row>
    <row r="3" spans="1:25" ht="18.95" customHeight="1" thickBot="1">
      <c r="A3" s="1740" t="s">
        <v>1810</v>
      </c>
      <c r="B3" s="1740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R3" s="742" t="s">
        <v>1811</v>
      </c>
    </row>
    <row r="4" spans="1:25" ht="18.95" customHeight="1" thickTop="1">
      <c r="A4" s="1715" t="s">
        <v>11</v>
      </c>
      <c r="B4" s="1715" t="s">
        <v>50</v>
      </c>
      <c r="C4" s="1715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523" t="s">
        <v>524</v>
      </c>
      <c r="Q4" s="1523" t="s">
        <v>431</v>
      </c>
      <c r="R4" s="1523" t="s">
        <v>525</v>
      </c>
    </row>
    <row r="5" spans="1:25" ht="18.95" customHeight="1">
      <c r="A5" s="1716"/>
      <c r="B5" s="1716"/>
      <c r="C5" s="1716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524"/>
      <c r="Q5" s="1524"/>
      <c r="R5" s="1524"/>
    </row>
    <row r="6" spans="1:25" ht="18.95" customHeight="1">
      <c r="A6" s="1716"/>
      <c r="B6" s="1716"/>
      <c r="C6" s="1716"/>
      <c r="D6" s="511" t="s">
        <v>914</v>
      </c>
      <c r="E6" s="511" t="s">
        <v>915</v>
      </c>
      <c r="F6" s="511" t="s">
        <v>916</v>
      </c>
      <c r="G6" s="511" t="s">
        <v>914</v>
      </c>
      <c r="H6" s="511" t="s">
        <v>915</v>
      </c>
      <c r="I6" s="511" t="s">
        <v>916</v>
      </c>
      <c r="J6" s="511" t="s">
        <v>914</v>
      </c>
      <c r="K6" s="511" t="s">
        <v>915</v>
      </c>
      <c r="L6" s="511" t="s">
        <v>916</v>
      </c>
      <c r="M6" s="511" t="s">
        <v>914</v>
      </c>
      <c r="N6" s="511" t="s">
        <v>915</v>
      </c>
      <c r="O6" s="511" t="s">
        <v>916</v>
      </c>
      <c r="P6" s="1524"/>
      <c r="Q6" s="1524"/>
      <c r="R6" s="1524"/>
    </row>
    <row r="7" spans="1:25" ht="24.75" customHeight="1" thickBot="1">
      <c r="A7" s="1717"/>
      <c r="B7" s="1717"/>
      <c r="C7" s="1717"/>
      <c r="D7" s="512" t="s">
        <v>917</v>
      </c>
      <c r="E7" s="512" t="s">
        <v>918</v>
      </c>
      <c r="F7" s="512" t="s">
        <v>919</v>
      </c>
      <c r="G7" s="512" t="s">
        <v>917</v>
      </c>
      <c r="H7" s="512" t="s">
        <v>918</v>
      </c>
      <c r="I7" s="512" t="s">
        <v>919</v>
      </c>
      <c r="J7" s="512" t="s">
        <v>917</v>
      </c>
      <c r="K7" s="512" t="s">
        <v>918</v>
      </c>
      <c r="L7" s="512" t="s">
        <v>919</v>
      </c>
      <c r="M7" s="512" t="s">
        <v>917</v>
      </c>
      <c r="N7" s="512" t="s">
        <v>918</v>
      </c>
      <c r="O7" s="512" t="s">
        <v>919</v>
      </c>
      <c r="P7" s="1702"/>
      <c r="Q7" s="1702"/>
      <c r="R7" s="1702"/>
    </row>
    <row r="8" spans="1:25" ht="18.95" customHeight="1" thickTop="1">
      <c r="A8" s="1758" t="s">
        <v>33</v>
      </c>
      <c r="B8" s="1755" t="s">
        <v>185</v>
      </c>
      <c r="C8" s="166" t="s">
        <v>334</v>
      </c>
      <c r="D8" s="142">
        <v>0</v>
      </c>
      <c r="E8" s="142">
        <v>0</v>
      </c>
      <c r="F8" s="142">
        <v>0</v>
      </c>
      <c r="G8" s="142">
        <v>1</v>
      </c>
      <c r="H8" s="142">
        <v>0</v>
      </c>
      <c r="I8" s="142">
        <v>1</v>
      </c>
      <c r="J8" s="142">
        <v>0</v>
      </c>
      <c r="K8" s="142">
        <v>0</v>
      </c>
      <c r="L8" s="142">
        <v>0</v>
      </c>
      <c r="M8" s="142">
        <f>SUM(D8,G8,J8)</f>
        <v>1</v>
      </c>
      <c r="N8" s="142">
        <f>SUM(E8,H8,K8)</f>
        <v>0</v>
      </c>
      <c r="O8" s="142">
        <f>SUM(M8:N8)</f>
        <v>1</v>
      </c>
      <c r="P8" s="238" t="s">
        <v>744</v>
      </c>
      <c r="Q8" s="1751" t="s">
        <v>742</v>
      </c>
      <c r="R8" s="1744" t="s">
        <v>670</v>
      </c>
    </row>
    <row r="9" spans="1:25" ht="18.95" customHeight="1">
      <c r="A9" s="1757"/>
      <c r="B9" s="1756"/>
      <c r="C9" s="743" t="s">
        <v>1394</v>
      </c>
      <c r="D9" s="231">
        <v>0</v>
      </c>
      <c r="E9" s="231">
        <v>0</v>
      </c>
      <c r="F9" s="231">
        <v>0</v>
      </c>
      <c r="G9" s="231">
        <v>0</v>
      </c>
      <c r="H9" s="231">
        <v>0</v>
      </c>
      <c r="I9" s="231">
        <v>0</v>
      </c>
      <c r="J9" s="231">
        <v>1</v>
      </c>
      <c r="K9" s="231">
        <v>0</v>
      </c>
      <c r="L9" s="231">
        <v>1</v>
      </c>
      <c r="M9" s="152">
        <f t="shared" ref="M9:M11" si="0">SUM(D9,G9,J9)</f>
        <v>1</v>
      </c>
      <c r="N9" s="152">
        <f t="shared" ref="N9:N11" si="1">SUM(E9,H9,K9)</f>
        <v>0</v>
      </c>
      <c r="O9" s="152">
        <f t="shared" ref="O9:O11" si="2">SUM(M9:N9)</f>
        <v>1</v>
      </c>
      <c r="P9" s="524"/>
      <c r="Q9" s="1752"/>
      <c r="R9" s="1745"/>
    </row>
    <row r="10" spans="1:25" ht="18.95" customHeight="1">
      <c r="A10" s="1757"/>
      <c r="B10" s="1757"/>
      <c r="C10" s="743" t="s">
        <v>1395</v>
      </c>
      <c r="D10" s="231">
        <v>0</v>
      </c>
      <c r="E10" s="231">
        <v>0</v>
      </c>
      <c r="F10" s="231">
        <v>0</v>
      </c>
      <c r="G10" s="231">
        <v>0</v>
      </c>
      <c r="H10" s="231">
        <v>3</v>
      </c>
      <c r="I10" s="231">
        <v>3</v>
      </c>
      <c r="J10" s="231">
        <v>0</v>
      </c>
      <c r="K10" s="231">
        <v>0</v>
      </c>
      <c r="L10" s="231">
        <v>0</v>
      </c>
      <c r="M10" s="152">
        <f t="shared" si="0"/>
        <v>0</v>
      </c>
      <c r="N10" s="152">
        <f t="shared" si="1"/>
        <v>3</v>
      </c>
      <c r="O10" s="152">
        <f t="shared" si="2"/>
        <v>3</v>
      </c>
      <c r="P10" s="524"/>
      <c r="Q10" s="1753"/>
      <c r="R10" s="1745"/>
    </row>
    <row r="11" spans="1:25" ht="18.95" customHeight="1">
      <c r="A11" s="1757"/>
      <c r="B11" s="1555" t="s">
        <v>317</v>
      </c>
      <c r="C11" s="1555"/>
      <c r="D11" s="231">
        <f>SUM(D8:D10)</f>
        <v>0</v>
      </c>
      <c r="E11" s="231">
        <f t="shared" ref="E11:L11" si="3">SUM(E8:E10)</f>
        <v>0</v>
      </c>
      <c r="F11" s="231">
        <f t="shared" si="3"/>
        <v>0</v>
      </c>
      <c r="G11" s="231">
        <f t="shared" si="3"/>
        <v>1</v>
      </c>
      <c r="H11" s="231">
        <f t="shared" si="3"/>
        <v>3</v>
      </c>
      <c r="I11" s="231">
        <f t="shared" si="3"/>
        <v>4</v>
      </c>
      <c r="J11" s="231">
        <f t="shared" si="3"/>
        <v>1</v>
      </c>
      <c r="K11" s="231">
        <f t="shared" si="3"/>
        <v>0</v>
      </c>
      <c r="L11" s="231">
        <f t="shared" si="3"/>
        <v>1</v>
      </c>
      <c r="M11" s="152">
        <f t="shared" si="0"/>
        <v>2</v>
      </c>
      <c r="N11" s="152">
        <f t="shared" si="1"/>
        <v>3</v>
      </c>
      <c r="O11" s="152">
        <f t="shared" si="2"/>
        <v>5</v>
      </c>
      <c r="P11" s="239"/>
      <c r="Q11" s="493" t="s">
        <v>1784</v>
      </c>
      <c r="R11" s="1745"/>
    </row>
    <row r="12" spans="1:25" ht="18.95" customHeight="1">
      <c r="A12" s="1757"/>
      <c r="B12" s="213" t="s">
        <v>136</v>
      </c>
      <c r="C12" s="192"/>
      <c r="D12" s="231">
        <f t="shared" ref="D12:D13" si="4">SUM(D9:D11)</f>
        <v>0</v>
      </c>
      <c r="E12" s="231">
        <v>6</v>
      </c>
      <c r="F12" s="231">
        <v>6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1">
        <v>0</v>
      </c>
      <c r="M12" s="152">
        <f t="shared" ref="M12:M33" si="5">SUM(D12,G12,J12)</f>
        <v>0</v>
      </c>
      <c r="N12" s="152">
        <f t="shared" ref="N12:N33" si="6">SUM(E12,H12,K12)</f>
        <v>6</v>
      </c>
      <c r="O12" s="152">
        <f t="shared" ref="O12:O33" si="7">SUM(M12:N12)</f>
        <v>6</v>
      </c>
      <c r="P12" s="243"/>
      <c r="Q12" s="350" t="s">
        <v>483</v>
      </c>
      <c r="R12" s="1745"/>
    </row>
    <row r="13" spans="1:25" ht="18.95" customHeight="1">
      <c r="A13" s="1757"/>
      <c r="B13" s="1575" t="s">
        <v>237</v>
      </c>
      <c r="C13" s="192"/>
      <c r="D13" s="231">
        <f t="shared" si="4"/>
        <v>0</v>
      </c>
      <c r="E13" s="231">
        <v>0</v>
      </c>
      <c r="F13" s="231">
        <v>0</v>
      </c>
      <c r="G13" s="231">
        <v>1</v>
      </c>
      <c r="H13" s="231">
        <v>1</v>
      </c>
      <c r="I13" s="231">
        <v>2</v>
      </c>
      <c r="J13" s="231">
        <v>1</v>
      </c>
      <c r="K13" s="231">
        <v>2</v>
      </c>
      <c r="L13" s="231">
        <v>3</v>
      </c>
      <c r="M13" s="152">
        <f t="shared" si="5"/>
        <v>2</v>
      </c>
      <c r="N13" s="152">
        <f t="shared" si="6"/>
        <v>3</v>
      </c>
      <c r="O13" s="152">
        <f t="shared" si="7"/>
        <v>5</v>
      </c>
      <c r="P13" s="243"/>
      <c r="Q13" s="1747" t="s">
        <v>743</v>
      </c>
      <c r="R13" s="1745"/>
    </row>
    <row r="14" spans="1:25" s="82" customFormat="1" ht="24.75" customHeight="1">
      <c r="A14" s="1557"/>
      <c r="B14" s="1584"/>
      <c r="C14" s="208" t="s">
        <v>210</v>
      </c>
      <c r="D14" s="231">
        <f t="shared" ref="D14:D23" si="8">SUM(D11:D13)</f>
        <v>0</v>
      </c>
      <c r="E14" s="231">
        <v>0</v>
      </c>
      <c r="F14" s="231">
        <v>0</v>
      </c>
      <c r="G14" s="152">
        <v>0</v>
      </c>
      <c r="H14" s="152">
        <v>3</v>
      </c>
      <c r="I14" s="152">
        <v>3</v>
      </c>
      <c r="J14" s="152">
        <v>0</v>
      </c>
      <c r="K14" s="152">
        <v>2</v>
      </c>
      <c r="L14" s="152">
        <v>2</v>
      </c>
      <c r="M14" s="152">
        <f t="shared" si="5"/>
        <v>0</v>
      </c>
      <c r="N14" s="152">
        <f t="shared" si="6"/>
        <v>5</v>
      </c>
      <c r="O14" s="152">
        <f t="shared" si="7"/>
        <v>5</v>
      </c>
      <c r="P14" s="239" t="s">
        <v>745</v>
      </c>
      <c r="Q14" s="1749"/>
      <c r="R14" s="1745"/>
      <c r="S14" s="81"/>
      <c r="T14" s="81"/>
      <c r="U14" s="81"/>
      <c r="V14" s="81"/>
      <c r="W14" s="80"/>
      <c r="X14" s="80"/>
      <c r="Y14" s="80"/>
    </row>
    <row r="15" spans="1:25" s="82" customFormat="1" ht="18.95" customHeight="1">
      <c r="A15" s="1557"/>
      <c r="B15" s="1555" t="s">
        <v>317</v>
      </c>
      <c r="C15" s="1555"/>
      <c r="D15" s="231">
        <f t="shared" si="8"/>
        <v>0</v>
      </c>
      <c r="E15" s="231">
        <v>0</v>
      </c>
      <c r="F15" s="231">
        <v>0</v>
      </c>
      <c r="G15" s="152">
        <v>1</v>
      </c>
      <c r="H15" s="152">
        <v>4</v>
      </c>
      <c r="I15" s="152">
        <v>5</v>
      </c>
      <c r="J15" s="152">
        <v>1</v>
      </c>
      <c r="K15" s="152">
        <v>4</v>
      </c>
      <c r="L15" s="152">
        <v>5</v>
      </c>
      <c r="M15" s="152">
        <f t="shared" ref="M15:O15" si="9">SUM(M13:M14)</f>
        <v>2</v>
      </c>
      <c r="N15" s="152">
        <f t="shared" si="9"/>
        <v>8</v>
      </c>
      <c r="O15" s="152">
        <f t="shared" si="9"/>
        <v>10</v>
      </c>
      <c r="P15" s="1750" t="s">
        <v>1784</v>
      </c>
      <c r="Q15" s="1750"/>
      <c r="R15" s="1745"/>
      <c r="S15" s="81"/>
      <c r="T15" s="81"/>
      <c r="U15" s="81"/>
      <c r="V15" s="81"/>
      <c r="W15" s="80"/>
      <c r="X15" s="80"/>
      <c r="Y15" s="80"/>
    </row>
    <row r="16" spans="1:25" s="82" customFormat="1" ht="18.95" customHeight="1">
      <c r="A16" s="1557"/>
      <c r="B16" s="160" t="s">
        <v>74</v>
      </c>
      <c r="C16" s="160" t="s">
        <v>335</v>
      </c>
      <c r="D16" s="231">
        <f t="shared" si="8"/>
        <v>0</v>
      </c>
      <c r="E16" s="231">
        <v>0</v>
      </c>
      <c r="F16" s="231">
        <v>0</v>
      </c>
      <c r="G16" s="152">
        <v>0</v>
      </c>
      <c r="H16" s="152">
        <v>2</v>
      </c>
      <c r="I16" s="152">
        <v>2</v>
      </c>
      <c r="J16" s="152">
        <v>0</v>
      </c>
      <c r="K16" s="152">
        <v>0</v>
      </c>
      <c r="L16" s="152">
        <v>0</v>
      </c>
      <c r="M16" s="152">
        <f t="shared" si="5"/>
        <v>0</v>
      </c>
      <c r="N16" s="152">
        <f t="shared" si="6"/>
        <v>2</v>
      </c>
      <c r="O16" s="152">
        <f t="shared" si="7"/>
        <v>2</v>
      </c>
      <c r="P16" s="747" t="s">
        <v>860</v>
      </c>
      <c r="Q16" s="748" t="s">
        <v>859</v>
      </c>
      <c r="R16" s="1745"/>
      <c r="S16" s="81"/>
      <c r="T16" s="81"/>
      <c r="U16" s="81"/>
      <c r="V16" s="81"/>
      <c r="W16" s="80"/>
      <c r="X16" s="80"/>
      <c r="Y16" s="80"/>
    </row>
    <row r="17" spans="1:25" s="82" customFormat="1" ht="18.95" customHeight="1">
      <c r="A17" s="1557"/>
      <c r="B17" s="160" t="s">
        <v>98</v>
      </c>
      <c r="C17" s="160" t="s">
        <v>336</v>
      </c>
      <c r="D17" s="231">
        <f t="shared" si="8"/>
        <v>0</v>
      </c>
      <c r="E17" s="231">
        <v>0</v>
      </c>
      <c r="F17" s="231">
        <v>0</v>
      </c>
      <c r="G17" s="152">
        <v>4</v>
      </c>
      <c r="H17" s="152">
        <v>2</v>
      </c>
      <c r="I17" s="152">
        <v>6</v>
      </c>
      <c r="J17" s="152">
        <v>2</v>
      </c>
      <c r="K17" s="152">
        <v>0</v>
      </c>
      <c r="L17" s="152">
        <v>2</v>
      </c>
      <c r="M17" s="152">
        <f t="shared" si="5"/>
        <v>6</v>
      </c>
      <c r="N17" s="152">
        <f t="shared" si="6"/>
        <v>2</v>
      </c>
      <c r="O17" s="152">
        <f t="shared" si="7"/>
        <v>8</v>
      </c>
      <c r="P17" s="749" t="s">
        <v>536</v>
      </c>
      <c r="Q17" s="750" t="s">
        <v>536</v>
      </c>
      <c r="R17" s="1745"/>
      <c r="S17" s="81"/>
      <c r="T17" s="81"/>
      <c r="U17" s="81"/>
      <c r="V17" s="81"/>
      <c r="W17" s="80"/>
      <c r="X17" s="80"/>
      <c r="Y17" s="80"/>
    </row>
    <row r="18" spans="1:25" s="82" customFormat="1" ht="18.95" customHeight="1">
      <c r="A18" s="1557"/>
      <c r="B18" s="160" t="s">
        <v>67</v>
      </c>
      <c r="C18" s="160" t="s">
        <v>67</v>
      </c>
      <c r="D18" s="231">
        <f t="shared" si="8"/>
        <v>0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152">
        <v>0</v>
      </c>
      <c r="M18" s="152">
        <f t="shared" si="5"/>
        <v>0</v>
      </c>
      <c r="N18" s="152">
        <f t="shared" si="6"/>
        <v>0</v>
      </c>
      <c r="O18" s="152">
        <f t="shared" si="7"/>
        <v>0</v>
      </c>
      <c r="P18" s="751" t="s">
        <v>632</v>
      </c>
      <c r="Q18" s="748" t="s">
        <v>632</v>
      </c>
      <c r="R18" s="1745"/>
      <c r="S18" s="81"/>
      <c r="T18" s="81"/>
      <c r="U18" s="81"/>
      <c r="V18" s="81"/>
      <c r="W18" s="80"/>
      <c r="X18" s="80"/>
      <c r="Y18" s="80"/>
    </row>
    <row r="19" spans="1:25" s="82" customFormat="1" ht="18.95" customHeight="1">
      <c r="A19" s="1557"/>
      <c r="B19" s="160" t="s">
        <v>928</v>
      </c>
      <c r="C19" s="160"/>
      <c r="D19" s="231">
        <f t="shared" si="8"/>
        <v>0</v>
      </c>
      <c r="E19" s="231">
        <v>0</v>
      </c>
      <c r="F19" s="231">
        <v>0</v>
      </c>
      <c r="G19" s="231">
        <v>0</v>
      </c>
      <c r="H19" s="231">
        <v>0</v>
      </c>
      <c r="I19" s="231">
        <v>0</v>
      </c>
      <c r="J19" s="231">
        <v>0</v>
      </c>
      <c r="K19" s="231">
        <v>0</v>
      </c>
      <c r="L19" s="152">
        <v>0</v>
      </c>
      <c r="M19" s="152">
        <f t="shared" si="5"/>
        <v>0</v>
      </c>
      <c r="N19" s="152">
        <f t="shared" si="6"/>
        <v>0</v>
      </c>
      <c r="O19" s="152">
        <f t="shared" si="7"/>
        <v>0</v>
      </c>
      <c r="P19" s="751"/>
      <c r="Q19" s="752" t="s">
        <v>1539</v>
      </c>
      <c r="R19" s="1745"/>
      <c r="S19" s="81"/>
      <c r="T19" s="81"/>
      <c r="U19" s="81"/>
      <c r="V19" s="81"/>
      <c r="W19" s="80"/>
      <c r="X19" s="80"/>
      <c r="Y19" s="80"/>
    </row>
    <row r="20" spans="1:25" s="82" customFormat="1" ht="18.95" customHeight="1">
      <c r="A20" s="1557"/>
      <c r="B20" s="160" t="s">
        <v>68</v>
      </c>
      <c r="C20" s="160" t="s">
        <v>68</v>
      </c>
      <c r="D20" s="231">
        <f t="shared" si="8"/>
        <v>0</v>
      </c>
      <c r="E20" s="231">
        <v>0</v>
      </c>
      <c r="F20" s="231">
        <v>0</v>
      </c>
      <c r="G20" s="152">
        <v>1</v>
      </c>
      <c r="H20" s="152">
        <v>6</v>
      </c>
      <c r="I20" s="152">
        <v>7</v>
      </c>
      <c r="J20" s="152">
        <v>1</v>
      </c>
      <c r="K20" s="152">
        <v>1</v>
      </c>
      <c r="L20" s="152">
        <v>2</v>
      </c>
      <c r="M20" s="152">
        <f t="shared" si="5"/>
        <v>2</v>
      </c>
      <c r="N20" s="152">
        <f t="shared" si="6"/>
        <v>7</v>
      </c>
      <c r="O20" s="152">
        <f t="shared" si="7"/>
        <v>9</v>
      </c>
      <c r="P20" s="749" t="s">
        <v>449</v>
      </c>
      <c r="Q20" s="750" t="s">
        <v>449</v>
      </c>
      <c r="R20" s="1745"/>
      <c r="S20" s="81"/>
      <c r="T20" s="81"/>
      <c r="U20" s="81"/>
      <c r="V20" s="81"/>
      <c r="W20" s="80"/>
      <c r="X20" s="80"/>
      <c r="Y20" s="80"/>
    </row>
    <row r="21" spans="1:25" s="83" customFormat="1" ht="18.95" customHeight="1">
      <c r="A21" s="1557"/>
      <c r="B21" s="1555" t="s">
        <v>337</v>
      </c>
      <c r="C21" s="160" t="s">
        <v>338</v>
      </c>
      <c r="D21" s="231">
        <f t="shared" si="8"/>
        <v>0</v>
      </c>
      <c r="E21" s="231">
        <v>0</v>
      </c>
      <c r="F21" s="231">
        <v>0</v>
      </c>
      <c r="G21" s="231">
        <v>0</v>
      </c>
      <c r="H21" s="231">
        <v>0</v>
      </c>
      <c r="I21" s="152">
        <v>0</v>
      </c>
      <c r="J21" s="152">
        <v>1</v>
      </c>
      <c r="K21" s="152">
        <v>1</v>
      </c>
      <c r="L21" s="152">
        <v>2</v>
      </c>
      <c r="M21" s="152">
        <f t="shared" si="5"/>
        <v>1</v>
      </c>
      <c r="N21" s="152">
        <f t="shared" si="6"/>
        <v>1</v>
      </c>
      <c r="O21" s="152">
        <f t="shared" si="7"/>
        <v>2</v>
      </c>
      <c r="P21" s="746" t="s">
        <v>748</v>
      </c>
      <c r="Q21" s="1747" t="s">
        <v>746</v>
      </c>
      <c r="R21" s="1745"/>
      <c r="W21" s="80"/>
      <c r="X21" s="80"/>
      <c r="Y21" s="80"/>
    </row>
    <row r="22" spans="1:25" s="82" customFormat="1" ht="18.95" customHeight="1">
      <c r="A22" s="1557"/>
      <c r="B22" s="1555"/>
      <c r="C22" s="160" t="s">
        <v>339</v>
      </c>
      <c r="D22" s="231">
        <f t="shared" si="8"/>
        <v>0</v>
      </c>
      <c r="E22" s="231">
        <v>0</v>
      </c>
      <c r="F22" s="231">
        <v>0</v>
      </c>
      <c r="G22" s="152">
        <v>1</v>
      </c>
      <c r="H22" s="152">
        <v>2</v>
      </c>
      <c r="I22" s="152">
        <v>3</v>
      </c>
      <c r="J22" s="152">
        <v>0</v>
      </c>
      <c r="K22" s="152">
        <v>0</v>
      </c>
      <c r="L22" s="152">
        <v>0</v>
      </c>
      <c r="M22" s="152">
        <f t="shared" si="5"/>
        <v>1</v>
      </c>
      <c r="N22" s="152">
        <f t="shared" si="6"/>
        <v>2</v>
      </c>
      <c r="O22" s="152">
        <f t="shared" si="7"/>
        <v>3</v>
      </c>
      <c r="P22" s="745" t="s">
        <v>747</v>
      </c>
      <c r="Q22" s="1748"/>
      <c r="R22" s="1745"/>
      <c r="S22" s="81"/>
      <c r="T22" s="81"/>
      <c r="U22" s="81"/>
      <c r="V22" s="81"/>
      <c r="W22" s="80"/>
      <c r="X22" s="80"/>
      <c r="Y22" s="80"/>
    </row>
    <row r="23" spans="1:25" s="82" customFormat="1" ht="18.95" customHeight="1">
      <c r="A23" s="1557"/>
      <c r="B23" s="1555"/>
      <c r="C23" s="160" t="s">
        <v>340</v>
      </c>
      <c r="D23" s="231">
        <f t="shared" si="8"/>
        <v>0</v>
      </c>
      <c r="E23" s="231">
        <v>0</v>
      </c>
      <c r="F23" s="231">
        <v>0</v>
      </c>
      <c r="G23" s="231">
        <v>0</v>
      </c>
      <c r="H23" s="231">
        <v>0</v>
      </c>
      <c r="I23" s="231">
        <v>0</v>
      </c>
      <c r="J23" s="231">
        <v>0</v>
      </c>
      <c r="K23" s="231">
        <v>0</v>
      </c>
      <c r="L23" s="152">
        <v>0</v>
      </c>
      <c r="M23" s="152">
        <f t="shared" si="5"/>
        <v>0</v>
      </c>
      <c r="N23" s="152">
        <f t="shared" si="6"/>
        <v>0</v>
      </c>
      <c r="O23" s="152">
        <f t="shared" si="7"/>
        <v>0</v>
      </c>
      <c r="P23" s="744" t="s">
        <v>749</v>
      </c>
      <c r="Q23" s="1749"/>
      <c r="R23" s="1745"/>
      <c r="S23" s="81"/>
      <c r="T23" s="81"/>
      <c r="U23" s="81"/>
      <c r="V23" s="81"/>
      <c r="W23" s="80"/>
      <c r="X23" s="80"/>
      <c r="Y23" s="80"/>
    </row>
    <row r="24" spans="1:25" s="83" customFormat="1" ht="18.95" customHeight="1">
      <c r="A24" s="1557"/>
      <c r="B24" s="1555" t="s">
        <v>317</v>
      </c>
      <c r="C24" s="1555"/>
      <c r="D24" s="152">
        <f>SUM(D21:D23)</f>
        <v>0</v>
      </c>
      <c r="E24" s="152">
        <f t="shared" ref="E24:O24" si="10">SUM(E21:E23)</f>
        <v>0</v>
      </c>
      <c r="F24" s="152">
        <f t="shared" si="10"/>
        <v>0</v>
      </c>
      <c r="G24" s="152">
        <f t="shared" si="10"/>
        <v>1</v>
      </c>
      <c r="H24" s="152">
        <f t="shared" si="10"/>
        <v>2</v>
      </c>
      <c r="I24" s="152">
        <f t="shared" si="10"/>
        <v>3</v>
      </c>
      <c r="J24" s="152">
        <f t="shared" si="10"/>
        <v>1</v>
      </c>
      <c r="K24" s="152">
        <f t="shared" si="10"/>
        <v>1</v>
      </c>
      <c r="L24" s="152">
        <f t="shared" si="10"/>
        <v>2</v>
      </c>
      <c r="M24" s="152">
        <f t="shared" si="10"/>
        <v>2</v>
      </c>
      <c r="N24" s="152">
        <f t="shared" si="10"/>
        <v>3</v>
      </c>
      <c r="O24" s="152">
        <f t="shared" si="10"/>
        <v>5</v>
      </c>
      <c r="P24" s="1750" t="s">
        <v>1784</v>
      </c>
      <c r="Q24" s="1750"/>
      <c r="R24" s="1746"/>
      <c r="W24" s="84"/>
      <c r="X24" s="84"/>
      <c r="Y24" s="84"/>
    </row>
    <row r="25" spans="1:25" s="83" customFormat="1" ht="18.95" customHeight="1">
      <c r="A25" s="1555" t="s">
        <v>327</v>
      </c>
      <c r="B25" s="1555"/>
      <c r="C25" s="1555"/>
      <c r="D25" s="152">
        <f>SUM(D11,D12,D15:D20,D24)</f>
        <v>0</v>
      </c>
      <c r="E25" s="152">
        <f t="shared" ref="E25:L25" si="11">SUM(E11,E12,E15:E20,E24)</f>
        <v>6</v>
      </c>
      <c r="F25" s="152">
        <f t="shared" si="11"/>
        <v>6</v>
      </c>
      <c r="G25" s="152">
        <f t="shared" si="11"/>
        <v>8</v>
      </c>
      <c r="H25" s="152">
        <f t="shared" si="11"/>
        <v>19</v>
      </c>
      <c r="I25" s="152">
        <f t="shared" si="11"/>
        <v>27</v>
      </c>
      <c r="J25" s="152">
        <f t="shared" si="11"/>
        <v>6</v>
      </c>
      <c r="K25" s="152">
        <f t="shared" si="11"/>
        <v>6</v>
      </c>
      <c r="L25" s="152">
        <f t="shared" si="11"/>
        <v>12</v>
      </c>
      <c r="M25" s="152">
        <f>SUM(M11,M12,M15:M20,M24)</f>
        <v>14</v>
      </c>
      <c r="N25" s="152">
        <f t="shared" ref="N25" si="12">SUM(N11,N12,N15:N20,N24)</f>
        <v>31</v>
      </c>
      <c r="O25" s="152">
        <f t="shared" ref="O25" si="13">SUM(O11,O12,O15:O20,O24)</f>
        <v>45</v>
      </c>
      <c r="P25" s="1750" t="s">
        <v>1787</v>
      </c>
      <c r="Q25" s="1750"/>
      <c r="R25" s="1750"/>
      <c r="W25" s="84"/>
      <c r="X25" s="84"/>
      <c r="Y25" s="84"/>
    </row>
    <row r="26" spans="1:25" s="82" customFormat="1" ht="18.95" customHeight="1">
      <c r="A26" s="1557" t="s">
        <v>7</v>
      </c>
      <c r="B26" s="193" t="s">
        <v>158</v>
      </c>
      <c r="C26" s="191"/>
      <c r="D26" s="152">
        <v>0</v>
      </c>
      <c r="E26" s="152">
        <v>0</v>
      </c>
      <c r="F26" s="152">
        <v>0</v>
      </c>
      <c r="G26" s="152">
        <v>8</v>
      </c>
      <c r="H26" s="152">
        <v>4</v>
      </c>
      <c r="I26" s="152">
        <v>12</v>
      </c>
      <c r="J26" s="152">
        <v>0</v>
      </c>
      <c r="K26" s="152">
        <v>0</v>
      </c>
      <c r="L26" s="152">
        <v>0</v>
      </c>
      <c r="M26" s="152">
        <f t="shared" si="5"/>
        <v>8</v>
      </c>
      <c r="N26" s="152">
        <f t="shared" si="6"/>
        <v>4</v>
      </c>
      <c r="O26" s="152">
        <f t="shared" si="7"/>
        <v>12</v>
      </c>
      <c r="P26" s="239"/>
      <c r="Q26" s="753" t="s">
        <v>539</v>
      </c>
      <c r="R26" s="1759" t="s">
        <v>540</v>
      </c>
      <c r="S26" s="81"/>
      <c r="T26" s="81"/>
      <c r="U26" s="81"/>
      <c r="V26" s="81"/>
      <c r="W26" s="80"/>
      <c r="X26" s="80"/>
      <c r="Y26" s="80"/>
    </row>
    <row r="27" spans="1:25" s="82" customFormat="1" ht="18.95" customHeight="1">
      <c r="A27" s="1557"/>
      <c r="B27" s="191" t="s">
        <v>66</v>
      </c>
      <c r="C27" s="191"/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f t="shared" si="5"/>
        <v>0</v>
      </c>
      <c r="N27" s="152">
        <f t="shared" si="6"/>
        <v>0</v>
      </c>
      <c r="O27" s="152">
        <f t="shared" si="7"/>
        <v>0</v>
      </c>
      <c r="P27" s="241"/>
      <c r="Q27" s="744" t="s">
        <v>714</v>
      </c>
      <c r="R27" s="1745"/>
      <c r="S27" s="81"/>
      <c r="T27" s="81"/>
      <c r="U27" s="81"/>
      <c r="V27" s="81"/>
      <c r="W27" s="80"/>
      <c r="X27" s="80"/>
      <c r="Y27" s="80"/>
    </row>
    <row r="28" spans="1:25" s="82" customFormat="1" ht="18.95" customHeight="1">
      <c r="A28" s="1557"/>
      <c r="B28" s="191" t="s">
        <v>159</v>
      </c>
      <c r="C28" s="191"/>
      <c r="D28" s="152">
        <v>0</v>
      </c>
      <c r="E28" s="152">
        <v>0</v>
      </c>
      <c r="F28" s="152">
        <v>0</v>
      </c>
      <c r="G28" s="152">
        <v>9</v>
      </c>
      <c r="H28" s="152">
        <v>4</v>
      </c>
      <c r="I28" s="152">
        <v>13</v>
      </c>
      <c r="J28" s="152">
        <v>0</v>
      </c>
      <c r="K28" s="152">
        <v>0</v>
      </c>
      <c r="L28" s="152">
        <v>0</v>
      </c>
      <c r="M28" s="152">
        <f t="shared" si="5"/>
        <v>9</v>
      </c>
      <c r="N28" s="152">
        <f t="shared" si="6"/>
        <v>4</v>
      </c>
      <c r="O28" s="152">
        <f t="shared" si="7"/>
        <v>13</v>
      </c>
      <c r="P28" s="241"/>
      <c r="Q28" s="754" t="s">
        <v>750</v>
      </c>
      <c r="R28" s="1745"/>
      <c r="S28" s="81"/>
      <c r="T28" s="81"/>
      <c r="U28" s="81"/>
      <c r="V28" s="81"/>
      <c r="W28" s="80"/>
      <c r="X28" s="80"/>
      <c r="Y28" s="80"/>
    </row>
    <row r="29" spans="1:25" s="82" customFormat="1" ht="24.75" customHeight="1">
      <c r="A29" s="1557"/>
      <c r="B29" s="191" t="s">
        <v>341</v>
      </c>
      <c r="C29" s="191"/>
      <c r="D29" s="152">
        <v>0</v>
      </c>
      <c r="E29" s="152">
        <v>0</v>
      </c>
      <c r="F29" s="152">
        <v>0</v>
      </c>
      <c r="G29" s="152">
        <v>2</v>
      </c>
      <c r="H29" s="152">
        <v>0</v>
      </c>
      <c r="I29" s="152">
        <v>2</v>
      </c>
      <c r="J29" s="152">
        <v>0</v>
      </c>
      <c r="K29" s="152">
        <v>0</v>
      </c>
      <c r="L29" s="152">
        <v>0</v>
      </c>
      <c r="M29" s="152">
        <f t="shared" si="5"/>
        <v>2</v>
      </c>
      <c r="N29" s="152">
        <f t="shared" si="6"/>
        <v>0</v>
      </c>
      <c r="O29" s="152">
        <f t="shared" si="7"/>
        <v>2</v>
      </c>
      <c r="P29" s="241"/>
      <c r="Q29" s="744" t="s">
        <v>751</v>
      </c>
      <c r="R29" s="1745"/>
      <c r="S29" s="81"/>
      <c r="T29" s="81"/>
      <c r="U29" s="81"/>
      <c r="V29" s="81"/>
      <c r="W29" s="80"/>
      <c r="X29" s="80"/>
      <c r="Y29" s="80"/>
    </row>
    <row r="30" spans="1:25" s="82" customFormat="1" ht="24" customHeight="1">
      <c r="A30" s="1557"/>
      <c r="B30" s="191" t="s">
        <v>342</v>
      </c>
      <c r="C30" s="191"/>
      <c r="D30" s="152">
        <v>0</v>
      </c>
      <c r="E30" s="152">
        <v>0</v>
      </c>
      <c r="F30" s="152">
        <v>0</v>
      </c>
      <c r="G30" s="152">
        <v>1</v>
      </c>
      <c r="H30" s="152">
        <v>5</v>
      </c>
      <c r="I30" s="152">
        <v>6</v>
      </c>
      <c r="J30" s="152">
        <v>0</v>
      </c>
      <c r="K30" s="152">
        <v>0</v>
      </c>
      <c r="L30" s="152">
        <v>0</v>
      </c>
      <c r="M30" s="152">
        <f t="shared" si="5"/>
        <v>1</v>
      </c>
      <c r="N30" s="152">
        <f t="shared" si="6"/>
        <v>5</v>
      </c>
      <c r="O30" s="152">
        <f t="shared" si="7"/>
        <v>6</v>
      </c>
      <c r="P30" s="241"/>
      <c r="Q30" s="744" t="s">
        <v>752</v>
      </c>
      <c r="R30" s="1745"/>
      <c r="S30" s="81"/>
      <c r="T30" s="81"/>
      <c r="U30" s="81"/>
      <c r="V30" s="81"/>
      <c r="W30" s="80"/>
      <c r="X30" s="80"/>
      <c r="Y30" s="80"/>
    </row>
    <row r="31" spans="1:25" s="82" customFormat="1" ht="18.95" customHeight="1">
      <c r="A31" s="1557"/>
      <c r="B31" s="191" t="s">
        <v>343</v>
      </c>
      <c r="C31" s="191"/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f t="shared" si="5"/>
        <v>0</v>
      </c>
      <c r="N31" s="152">
        <f t="shared" si="6"/>
        <v>0</v>
      </c>
      <c r="O31" s="152">
        <f t="shared" si="7"/>
        <v>0</v>
      </c>
      <c r="P31" s="241"/>
      <c r="Q31" s="744" t="s">
        <v>753</v>
      </c>
      <c r="R31" s="1745"/>
      <c r="S31" s="81"/>
      <c r="T31" s="81"/>
      <c r="U31" s="81"/>
      <c r="V31" s="81"/>
      <c r="W31" s="80"/>
      <c r="X31" s="80"/>
      <c r="Y31" s="80"/>
    </row>
    <row r="32" spans="1:25" s="82" customFormat="1" ht="18.95" customHeight="1">
      <c r="A32" s="1557"/>
      <c r="B32" s="208" t="s">
        <v>344</v>
      </c>
      <c r="C32" s="191"/>
      <c r="D32" s="152">
        <v>0</v>
      </c>
      <c r="E32" s="152">
        <v>0</v>
      </c>
      <c r="F32" s="152">
        <v>0</v>
      </c>
      <c r="G32" s="152">
        <v>1</v>
      </c>
      <c r="H32" s="152">
        <v>5</v>
      </c>
      <c r="I32" s="152">
        <v>6</v>
      </c>
      <c r="J32" s="152">
        <v>0</v>
      </c>
      <c r="K32" s="152">
        <v>0</v>
      </c>
      <c r="L32" s="152">
        <v>0</v>
      </c>
      <c r="M32" s="152">
        <f t="shared" si="5"/>
        <v>1</v>
      </c>
      <c r="N32" s="152">
        <f t="shared" si="6"/>
        <v>5</v>
      </c>
      <c r="O32" s="152">
        <f t="shared" si="7"/>
        <v>6</v>
      </c>
      <c r="P32" s="241"/>
      <c r="Q32" s="744" t="s">
        <v>754</v>
      </c>
      <c r="R32" s="1745"/>
      <c r="S32" s="81"/>
      <c r="T32" s="81"/>
      <c r="U32" s="81"/>
      <c r="V32" s="81"/>
      <c r="W32" s="80"/>
      <c r="X32" s="80"/>
      <c r="Y32" s="80"/>
    </row>
    <row r="33" spans="1:26" s="82" customFormat="1" ht="18.95" customHeight="1">
      <c r="A33" s="1581"/>
      <c r="B33" s="193" t="s">
        <v>162</v>
      </c>
      <c r="C33" s="193"/>
      <c r="D33" s="244">
        <v>0</v>
      </c>
      <c r="E33" s="244">
        <v>0</v>
      </c>
      <c r="F33" s="244">
        <v>0</v>
      </c>
      <c r="G33" s="244">
        <v>3</v>
      </c>
      <c r="H33" s="244">
        <v>7</v>
      </c>
      <c r="I33" s="244">
        <v>10</v>
      </c>
      <c r="J33" s="244">
        <v>0</v>
      </c>
      <c r="K33" s="244">
        <v>0</v>
      </c>
      <c r="L33" s="244">
        <v>0</v>
      </c>
      <c r="M33" s="244">
        <f t="shared" si="5"/>
        <v>3</v>
      </c>
      <c r="N33" s="244">
        <f t="shared" si="6"/>
        <v>7</v>
      </c>
      <c r="O33" s="244">
        <f t="shared" si="7"/>
        <v>10</v>
      </c>
      <c r="Q33" s="753" t="s">
        <v>709</v>
      </c>
      <c r="R33" s="1745"/>
      <c r="S33" s="81"/>
      <c r="T33" s="81"/>
      <c r="U33" s="81"/>
      <c r="V33" s="81"/>
      <c r="W33" s="80"/>
      <c r="X33" s="80"/>
      <c r="Y33" s="80"/>
    </row>
    <row r="34" spans="1:26" s="83" customFormat="1" ht="18.95" customHeight="1" thickBot="1">
      <c r="A34" s="1666" t="s">
        <v>327</v>
      </c>
      <c r="B34" s="1666"/>
      <c r="C34" s="1666"/>
      <c r="D34" s="1115">
        <f>SUM(D26:D33)</f>
        <v>0</v>
      </c>
      <c r="E34" s="1115">
        <f t="shared" ref="E34:O34" si="14">SUM(E26:E33)</f>
        <v>0</v>
      </c>
      <c r="F34" s="1115">
        <f t="shared" si="14"/>
        <v>0</v>
      </c>
      <c r="G34" s="1115">
        <f t="shared" si="14"/>
        <v>24</v>
      </c>
      <c r="H34" s="1115">
        <f t="shared" si="14"/>
        <v>25</v>
      </c>
      <c r="I34" s="1115">
        <f t="shared" si="14"/>
        <v>49</v>
      </c>
      <c r="J34" s="1115">
        <f t="shared" si="14"/>
        <v>0</v>
      </c>
      <c r="K34" s="1115">
        <f t="shared" si="14"/>
        <v>0</v>
      </c>
      <c r="L34" s="1115">
        <f t="shared" si="14"/>
        <v>0</v>
      </c>
      <c r="M34" s="1115">
        <f t="shared" si="14"/>
        <v>24</v>
      </c>
      <c r="N34" s="1115">
        <f t="shared" si="14"/>
        <v>25</v>
      </c>
      <c r="O34" s="1115">
        <f t="shared" si="14"/>
        <v>49</v>
      </c>
      <c r="P34" s="1771" t="s">
        <v>1787</v>
      </c>
      <c r="Q34" s="1771"/>
      <c r="R34" s="1116"/>
    </row>
    <row r="35" spans="1:26" s="82" customFormat="1" ht="18.95" customHeight="1" thickTop="1">
      <c r="A35" s="37"/>
      <c r="B35" s="37"/>
      <c r="C35" s="37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240"/>
      <c r="Q35" s="240"/>
      <c r="R35" s="240"/>
      <c r="S35" s="81"/>
      <c r="T35" s="81"/>
      <c r="U35" s="81"/>
      <c r="V35" s="81"/>
      <c r="W35" s="81"/>
      <c r="X35" s="81"/>
      <c r="Y35" s="81"/>
      <c r="Z35" s="81"/>
    </row>
    <row r="36" spans="1:26" s="82" customFormat="1" ht="18.95" customHeight="1" thickBot="1">
      <c r="A36" s="1740" t="s">
        <v>1812</v>
      </c>
      <c r="B36" s="1740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80"/>
      <c r="Q36" s="80"/>
      <c r="R36" s="742" t="s">
        <v>1813</v>
      </c>
      <c r="S36" s="81"/>
      <c r="T36" s="81"/>
      <c r="U36" s="81"/>
      <c r="V36" s="81"/>
      <c r="W36" s="81"/>
      <c r="X36" s="81"/>
      <c r="Y36" s="81"/>
      <c r="Z36" s="81"/>
    </row>
    <row r="37" spans="1:26" s="82" customFormat="1" ht="18.95" customHeight="1" thickTop="1">
      <c r="A37" s="1715" t="s">
        <v>11</v>
      </c>
      <c r="B37" s="1715" t="s">
        <v>50</v>
      </c>
      <c r="C37" s="1715" t="s">
        <v>34</v>
      </c>
      <c r="D37" s="1485" t="s">
        <v>4</v>
      </c>
      <c r="E37" s="1485"/>
      <c r="F37" s="1485"/>
      <c r="G37" s="1485" t="s">
        <v>5</v>
      </c>
      <c r="H37" s="1485"/>
      <c r="I37" s="1485"/>
      <c r="J37" s="1485" t="s">
        <v>909</v>
      </c>
      <c r="K37" s="1485"/>
      <c r="L37" s="1485"/>
      <c r="M37" s="1485" t="s">
        <v>908</v>
      </c>
      <c r="N37" s="1485"/>
      <c r="O37" s="1485"/>
      <c r="P37" s="1523" t="s">
        <v>524</v>
      </c>
      <c r="Q37" s="1523" t="s">
        <v>431</v>
      </c>
      <c r="R37" s="1523" t="s">
        <v>525</v>
      </c>
      <c r="S37" s="81"/>
      <c r="T37" s="81"/>
      <c r="U37" s="81"/>
      <c r="V37" s="81"/>
      <c r="W37" s="81"/>
      <c r="X37" s="81"/>
      <c r="Y37" s="81"/>
      <c r="Z37" s="81"/>
    </row>
    <row r="38" spans="1:26" s="82" customFormat="1" ht="18.95" customHeight="1">
      <c r="A38" s="1716"/>
      <c r="B38" s="1716"/>
      <c r="C38" s="1716"/>
      <c r="D38" s="1486" t="s">
        <v>910</v>
      </c>
      <c r="E38" s="1486"/>
      <c r="F38" s="1486"/>
      <c r="G38" s="1486" t="s">
        <v>427</v>
      </c>
      <c r="H38" s="1486"/>
      <c r="I38" s="1486"/>
      <c r="J38" s="1486" t="s">
        <v>911</v>
      </c>
      <c r="K38" s="1486"/>
      <c r="L38" s="1486"/>
      <c r="M38" s="1486" t="s">
        <v>504</v>
      </c>
      <c r="N38" s="1486"/>
      <c r="O38" s="1486"/>
      <c r="P38" s="1524"/>
      <c r="Q38" s="1524"/>
      <c r="R38" s="1524"/>
      <c r="S38" s="81"/>
      <c r="T38" s="81"/>
      <c r="U38" s="81"/>
      <c r="V38" s="81"/>
      <c r="W38" s="81"/>
      <c r="X38" s="81"/>
      <c r="Y38" s="81"/>
      <c r="Z38" s="81"/>
    </row>
    <row r="39" spans="1:26" s="82" customFormat="1" ht="18.95" customHeight="1">
      <c r="A39" s="1716"/>
      <c r="B39" s="1716"/>
      <c r="C39" s="1716"/>
      <c r="D39" s="511" t="s">
        <v>914</v>
      </c>
      <c r="E39" s="511" t="s">
        <v>915</v>
      </c>
      <c r="F39" s="511" t="s">
        <v>916</v>
      </c>
      <c r="G39" s="511" t="s">
        <v>914</v>
      </c>
      <c r="H39" s="511" t="s">
        <v>915</v>
      </c>
      <c r="I39" s="511" t="s">
        <v>916</v>
      </c>
      <c r="J39" s="511" t="s">
        <v>914</v>
      </c>
      <c r="K39" s="511" t="s">
        <v>915</v>
      </c>
      <c r="L39" s="511" t="s">
        <v>916</v>
      </c>
      <c r="M39" s="511" t="s">
        <v>914</v>
      </c>
      <c r="N39" s="511" t="s">
        <v>915</v>
      </c>
      <c r="O39" s="511" t="s">
        <v>916</v>
      </c>
      <c r="P39" s="1524"/>
      <c r="Q39" s="1524"/>
      <c r="R39" s="1524"/>
      <c r="S39" s="81"/>
      <c r="T39" s="81"/>
      <c r="U39" s="81"/>
      <c r="V39" s="81"/>
      <c r="W39" s="81"/>
      <c r="X39" s="81"/>
      <c r="Y39" s="81"/>
      <c r="Z39" s="81"/>
    </row>
    <row r="40" spans="1:26" s="82" customFormat="1" ht="18.95" customHeight="1" thickBot="1">
      <c r="A40" s="1717"/>
      <c r="B40" s="1717"/>
      <c r="C40" s="1717"/>
      <c r="D40" s="512" t="s">
        <v>917</v>
      </c>
      <c r="E40" s="512" t="s">
        <v>918</v>
      </c>
      <c r="F40" s="512" t="s">
        <v>919</v>
      </c>
      <c r="G40" s="512" t="s">
        <v>917</v>
      </c>
      <c r="H40" s="512" t="s">
        <v>918</v>
      </c>
      <c r="I40" s="512" t="s">
        <v>919</v>
      </c>
      <c r="J40" s="512" t="s">
        <v>917</v>
      </c>
      <c r="K40" s="512" t="s">
        <v>918</v>
      </c>
      <c r="L40" s="512" t="s">
        <v>919</v>
      </c>
      <c r="M40" s="512" t="s">
        <v>917</v>
      </c>
      <c r="N40" s="512" t="s">
        <v>918</v>
      </c>
      <c r="O40" s="512" t="s">
        <v>919</v>
      </c>
      <c r="P40" s="1702"/>
      <c r="Q40" s="1702"/>
      <c r="R40" s="1702"/>
      <c r="S40" s="81"/>
      <c r="T40" s="81"/>
      <c r="U40" s="81"/>
      <c r="V40" s="81"/>
      <c r="W40" s="81"/>
      <c r="X40" s="81"/>
      <c r="Y40" s="81"/>
      <c r="Z40" s="81"/>
    </row>
    <row r="41" spans="1:26" s="82" customFormat="1" ht="43.5" customHeight="1" thickTop="1">
      <c r="A41" s="1743" t="s">
        <v>329</v>
      </c>
      <c r="B41" s="137" t="s">
        <v>345</v>
      </c>
      <c r="C41" s="137" t="s">
        <v>346</v>
      </c>
      <c r="D41" s="142">
        <v>0</v>
      </c>
      <c r="E41" s="142">
        <v>0</v>
      </c>
      <c r="F41" s="142">
        <v>0</v>
      </c>
      <c r="G41" s="142">
        <v>2</v>
      </c>
      <c r="H41" s="142">
        <v>8</v>
      </c>
      <c r="I41" s="142">
        <v>10</v>
      </c>
      <c r="J41" s="142">
        <v>0</v>
      </c>
      <c r="K41" s="142">
        <v>0</v>
      </c>
      <c r="L41" s="142">
        <v>0</v>
      </c>
      <c r="M41" s="142">
        <f>SUM(D41,G41,J41)</f>
        <v>2</v>
      </c>
      <c r="N41" s="142">
        <f>SUM(E41,H41,K41)</f>
        <v>8</v>
      </c>
      <c r="O41" s="142">
        <f>SUM(M41:N41)</f>
        <v>10</v>
      </c>
      <c r="P41" s="1117" t="s">
        <v>757</v>
      </c>
      <c r="Q41" s="1117" t="s">
        <v>756</v>
      </c>
      <c r="R41" s="1760" t="s">
        <v>755</v>
      </c>
      <c r="S41" s="81"/>
      <c r="T41" s="81"/>
      <c r="U41" s="81"/>
      <c r="V41" s="81"/>
      <c r="W41" s="81"/>
      <c r="X41" s="81"/>
      <c r="Y41" s="81"/>
      <c r="Z41" s="81"/>
    </row>
    <row r="42" spans="1:26" s="82" customFormat="1" ht="64.5" customHeight="1">
      <c r="A42" s="1594"/>
      <c r="B42" s="518" t="s">
        <v>347</v>
      </c>
      <c r="C42" s="518" t="s">
        <v>348</v>
      </c>
      <c r="D42" s="152">
        <v>0</v>
      </c>
      <c r="E42" s="152">
        <v>0</v>
      </c>
      <c r="F42" s="152">
        <v>0</v>
      </c>
      <c r="G42" s="152">
        <v>2</v>
      </c>
      <c r="H42" s="152">
        <v>13</v>
      </c>
      <c r="I42" s="152">
        <v>15</v>
      </c>
      <c r="J42" s="152">
        <v>0</v>
      </c>
      <c r="K42" s="152">
        <v>0</v>
      </c>
      <c r="L42" s="152">
        <v>0</v>
      </c>
      <c r="M42" s="152">
        <f t="shared" ref="M42:M60" si="15">SUM(D42,G42,J42)</f>
        <v>2</v>
      </c>
      <c r="N42" s="152">
        <f t="shared" ref="N42:N60" si="16">SUM(E42,H42,K42)</f>
        <v>13</v>
      </c>
      <c r="O42" s="152">
        <f t="shared" ref="O42:O60" si="17">SUM(M42:N42)</f>
        <v>15</v>
      </c>
      <c r="P42" s="1118" t="s">
        <v>758</v>
      </c>
      <c r="Q42" s="1118" t="s">
        <v>758</v>
      </c>
      <c r="R42" s="1761"/>
      <c r="S42" s="81"/>
      <c r="T42" s="81"/>
      <c r="U42" s="81"/>
      <c r="V42" s="81"/>
      <c r="W42" s="81"/>
      <c r="X42" s="81"/>
      <c r="Y42" s="81"/>
      <c r="Z42" s="81"/>
    </row>
    <row r="43" spans="1:26" s="83" customFormat="1" ht="33" customHeight="1">
      <c r="A43" s="1655" t="s">
        <v>327</v>
      </c>
      <c r="B43" s="1655"/>
      <c r="C43" s="1655"/>
      <c r="D43" s="152">
        <f>SUM(D41:D42)</f>
        <v>0</v>
      </c>
      <c r="E43" s="152">
        <f t="shared" ref="E43:O43" si="18">SUM(E41:E42)</f>
        <v>0</v>
      </c>
      <c r="F43" s="152">
        <f t="shared" si="18"/>
        <v>0</v>
      </c>
      <c r="G43" s="152">
        <f t="shared" si="18"/>
        <v>4</v>
      </c>
      <c r="H43" s="152">
        <f t="shared" si="18"/>
        <v>21</v>
      </c>
      <c r="I43" s="152">
        <f t="shared" si="18"/>
        <v>25</v>
      </c>
      <c r="J43" s="152">
        <f t="shared" si="18"/>
        <v>0</v>
      </c>
      <c r="K43" s="152">
        <f t="shared" si="18"/>
        <v>0</v>
      </c>
      <c r="L43" s="152">
        <f t="shared" si="18"/>
        <v>0</v>
      </c>
      <c r="M43" s="152">
        <f t="shared" si="18"/>
        <v>4</v>
      </c>
      <c r="N43" s="152">
        <f t="shared" si="18"/>
        <v>21</v>
      </c>
      <c r="O43" s="152">
        <f t="shared" si="18"/>
        <v>25</v>
      </c>
      <c r="P43" s="1767" t="s">
        <v>1787</v>
      </c>
      <c r="Q43" s="1767"/>
      <c r="R43" s="1767"/>
      <c r="W43" s="84"/>
      <c r="X43" s="84"/>
      <c r="Y43" s="84"/>
    </row>
    <row r="44" spans="1:26" s="82" customFormat="1" ht="18.95" customHeight="1">
      <c r="A44" s="1722" t="s">
        <v>330</v>
      </c>
      <c r="B44" s="755" t="s">
        <v>349</v>
      </c>
      <c r="C44" s="138"/>
      <c r="D44" s="152">
        <f t="shared" ref="D44:F44" si="19">SUM(D42:D43)</f>
        <v>0</v>
      </c>
      <c r="E44" s="152">
        <f t="shared" si="19"/>
        <v>0</v>
      </c>
      <c r="F44" s="152">
        <f t="shared" si="19"/>
        <v>0</v>
      </c>
      <c r="G44" s="152">
        <v>5</v>
      </c>
      <c r="H44" s="152">
        <v>16</v>
      </c>
      <c r="I44" s="152">
        <v>21</v>
      </c>
      <c r="J44" s="152">
        <v>2</v>
      </c>
      <c r="K44" s="152">
        <v>2</v>
      </c>
      <c r="L44" s="152">
        <v>4</v>
      </c>
      <c r="M44" s="152">
        <f t="shared" si="15"/>
        <v>7</v>
      </c>
      <c r="N44" s="152">
        <f t="shared" si="16"/>
        <v>18</v>
      </c>
      <c r="O44" s="152">
        <f t="shared" si="17"/>
        <v>25</v>
      </c>
      <c r="P44" s="1119"/>
      <c r="Q44" s="1120" t="s">
        <v>759</v>
      </c>
      <c r="R44" s="1762" t="s">
        <v>673</v>
      </c>
      <c r="S44" s="81"/>
      <c r="T44" s="81"/>
      <c r="U44" s="81"/>
      <c r="V44" s="81"/>
      <c r="W44" s="80"/>
      <c r="X44" s="80"/>
      <c r="Y44" s="80"/>
    </row>
    <row r="45" spans="1:26" s="82" customFormat="1" ht="18.95" customHeight="1">
      <c r="A45" s="1722"/>
      <c r="B45" s="755" t="s">
        <v>40</v>
      </c>
      <c r="C45" s="138"/>
      <c r="D45" s="152">
        <f t="shared" ref="D45:F45" si="20">SUM(D43:D44)</f>
        <v>0</v>
      </c>
      <c r="E45" s="152">
        <f t="shared" si="20"/>
        <v>0</v>
      </c>
      <c r="F45" s="152">
        <f t="shared" si="20"/>
        <v>0</v>
      </c>
      <c r="G45" s="152">
        <v>3</v>
      </c>
      <c r="H45" s="152">
        <v>6</v>
      </c>
      <c r="I45" s="152">
        <v>9</v>
      </c>
      <c r="J45" s="152">
        <v>0</v>
      </c>
      <c r="K45" s="152">
        <v>0</v>
      </c>
      <c r="L45" s="152">
        <v>0</v>
      </c>
      <c r="M45" s="152">
        <f t="shared" si="15"/>
        <v>3</v>
      </c>
      <c r="N45" s="152">
        <f t="shared" si="16"/>
        <v>6</v>
      </c>
      <c r="O45" s="152">
        <f t="shared" si="17"/>
        <v>9</v>
      </c>
      <c r="P45" s="1119"/>
      <c r="Q45" s="1120" t="s">
        <v>570</v>
      </c>
      <c r="R45" s="1763"/>
      <c r="S45" s="81"/>
      <c r="T45" s="81"/>
      <c r="U45" s="81"/>
      <c r="V45" s="81"/>
      <c r="W45" s="80"/>
      <c r="X45" s="80"/>
      <c r="Y45" s="80"/>
    </row>
    <row r="46" spans="1:26" s="82" customFormat="1" ht="18.95" customHeight="1">
      <c r="A46" s="1722"/>
      <c r="B46" s="755" t="s">
        <v>41</v>
      </c>
      <c r="C46" s="138"/>
      <c r="D46" s="152">
        <f t="shared" ref="D46:F46" si="21">SUM(D44:D45)</f>
        <v>0</v>
      </c>
      <c r="E46" s="152">
        <f t="shared" si="21"/>
        <v>0</v>
      </c>
      <c r="F46" s="152">
        <f t="shared" si="21"/>
        <v>0</v>
      </c>
      <c r="G46" s="152">
        <v>2</v>
      </c>
      <c r="H46" s="152">
        <v>3</v>
      </c>
      <c r="I46" s="152">
        <v>5</v>
      </c>
      <c r="J46" s="152">
        <v>2</v>
      </c>
      <c r="K46" s="152">
        <v>1</v>
      </c>
      <c r="L46" s="152">
        <v>3</v>
      </c>
      <c r="M46" s="152">
        <f t="shared" si="15"/>
        <v>4</v>
      </c>
      <c r="N46" s="152">
        <f t="shared" si="16"/>
        <v>4</v>
      </c>
      <c r="O46" s="152">
        <f t="shared" si="17"/>
        <v>8</v>
      </c>
      <c r="P46" s="1119"/>
      <c r="Q46" s="1120" t="s">
        <v>571</v>
      </c>
      <c r="R46" s="1763"/>
      <c r="S46" s="81"/>
      <c r="T46" s="81"/>
      <c r="U46" s="81"/>
      <c r="V46" s="81"/>
      <c r="W46" s="80"/>
      <c r="X46" s="80"/>
      <c r="Y46" s="80"/>
    </row>
    <row r="47" spans="1:26" s="82" customFormat="1" ht="18.95" customHeight="1">
      <c r="A47" s="1722"/>
      <c r="B47" s="755" t="s">
        <v>350</v>
      </c>
      <c r="C47" s="138"/>
      <c r="D47" s="152">
        <f t="shared" ref="D47:F47" si="22">SUM(D45:D46)</f>
        <v>0</v>
      </c>
      <c r="E47" s="152">
        <f t="shared" si="22"/>
        <v>0</v>
      </c>
      <c r="F47" s="152">
        <f t="shared" si="22"/>
        <v>0</v>
      </c>
      <c r="G47" s="152">
        <v>2</v>
      </c>
      <c r="H47" s="152">
        <v>1</v>
      </c>
      <c r="I47" s="152">
        <v>3</v>
      </c>
      <c r="J47" s="152">
        <v>0</v>
      </c>
      <c r="K47" s="152">
        <v>0</v>
      </c>
      <c r="L47" s="152">
        <v>0</v>
      </c>
      <c r="M47" s="152">
        <f t="shared" si="15"/>
        <v>2</v>
      </c>
      <c r="N47" s="152">
        <f t="shared" si="16"/>
        <v>1</v>
      </c>
      <c r="O47" s="152">
        <f t="shared" si="17"/>
        <v>3</v>
      </c>
      <c r="P47" s="1119"/>
      <c r="Q47" s="1120" t="s">
        <v>572</v>
      </c>
      <c r="R47" s="1763"/>
      <c r="S47" s="81"/>
      <c r="T47" s="81"/>
      <c r="U47" s="81"/>
      <c r="V47" s="81"/>
      <c r="W47" s="80"/>
      <c r="X47" s="80"/>
      <c r="Y47" s="80"/>
    </row>
    <row r="48" spans="1:26" s="82" customFormat="1" ht="18.95" customHeight="1">
      <c r="A48" s="1722"/>
      <c r="B48" s="755" t="s">
        <v>144</v>
      </c>
      <c r="C48" s="138"/>
      <c r="D48" s="152">
        <f t="shared" ref="D48:F48" si="23">SUM(D46:D47)</f>
        <v>0</v>
      </c>
      <c r="E48" s="152">
        <f t="shared" si="23"/>
        <v>0</v>
      </c>
      <c r="F48" s="152">
        <f t="shared" si="23"/>
        <v>0</v>
      </c>
      <c r="G48" s="152">
        <v>3</v>
      </c>
      <c r="H48" s="152">
        <v>0</v>
      </c>
      <c r="I48" s="152">
        <v>3</v>
      </c>
      <c r="J48" s="152">
        <v>0</v>
      </c>
      <c r="K48" s="152">
        <v>0</v>
      </c>
      <c r="L48" s="152">
        <v>0</v>
      </c>
      <c r="M48" s="152">
        <f t="shared" si="15"/>
        <v>3</v>
      </c>
      <c r="N48" s="152">
        <f t="shared" si="16"/>
        <v>0</v>
      </c>
      <c r="O48" s="152">
        <f t="shared" si="17"/>
        <v>3</v>
      </c>
      <c r="P48" s="1119"/>
      <c r="Q48" s="1120" t="s">
        <v>760</v>
      </c>
      <c r="R48" s="1764"/>
      <c r="S48" s="81"/>
      <c r="T48" s="81"/>
      <c r="U48" s="81"/>
      <c r="V48" s="81"/>
      <c r="W48" s="80"/>
      <c r="X48" s="80"/>
      <c r="Y48" s="80"/>
    </row>
    <row r="49" spans="1:27" s="83" customFormat="1" ht="18.95" customHeight="1">
      <c r="A49" s="1655" t="s">
        <v>327</v>
      </c>
      <c r="B49" s="1655"/>
      <c r="C49" s="1655"/>
      <c r="D49" s="152">
        <f>SUM(D44:D48)</f>
        <v>0</v>
      </c>
      <c r="E49" s="152">
        <f t="shared" ref="E49:O49" si="24">SUM(E44:E48)</f>
        <v>0</v>
      </c>
      <c r="F49" s="152">
        <f t="shared" si="24"/>
        <v>0</v>
      </c>
      <c r="G49" s="152">
        <f t="shared" si="24"/>
        <v>15</v>
      </c>
      <c r="H49" s="152">
        <f t="shared" si="24"/>
        <v>26</v>
      </c>
      <c r="I49" s="152">
        <f t="shared" si="24"/>
        <v>41</v>
      </c>
      <c r="J49" s="152">
        <f t="shared" si="24"/>
        <v>4</v>
      </c>
      <c r="K49" s="152">
        <f t="shared" si="24"/>
        <v>3</v>
      </c>
      <c r="L49" s="152">
        <f t="shared" si="24"/>
        <v>7</v>
      </c>
      <c r="M49" s="152">
        <f t="shared" si="24"/>
        <v>19</v>
      </c>
      <c r="N49" s="152">
        <f t="shared" si="24"/>
        <v>29</v>
      </c>
      <c r="O49" s="152">
        <f t="shared" si="24"/>
        <v>48</v>
      </c>
      <c r="P49" s="1766" t="s">
        <v>1787</v>
      </c>
      <c r="Q49" s="1766"/>
      <c r="R49" s="1766"/>
      <c r="W49" s="84"/>
      <c r="X49" s="84"/>
      <c r="Y49" s="84"/>
    </row>
    <row r="50" spans="1:27" s="83" customFormat="1" ht="18.95" customHeight="1">
      <c r="A50" s="1575" t="s">
        <v>331</v>
      </c>
      <c r="B50" s="138" t="s">
        <v>351</v>
      </c>
      <c r="C50" s="138"/>
      <c r="D50" s="152">
        <f t="shared" ref="D50:F50" si="25">SUM(D45:D49)</f>
        <v>0</v>
      </c>
      <c r="E50" s="152">
        <f t="shared" si="25"/>
        <v>0</v>
      </c>
      <c r="F50" s="152">
        <f t="shared" si="25"/>
        <v>0</v>
      </c>
      <c r="G50" s="152">
        <v>3</v>
      </c>
      <c r="H50" s="152">
        <v>5</v>
      </c>
      <c r="I50" s="152">
        <v>8</v>
      </c>
      <c r="J50" s="152">
        <v>1</v>
      </c>
      <c r="K50" s="152">
        <v>0</v>
      </c>
      <c r="L50" s="152">
        <v>1</v>
      </c>
      <c r="M50" s="152">
        <f t="shared" si="15"/>
        <v>4</v>
      </c>
      <c r="N50" s="152">
        <f t="shared" si="16"/>
        <v>5</v>
      </c>
      <c r="O50" s="152">
        <f t="shared" si="17"/>
        <v>9</v>
      </c>
      <c r="P50" s="1121"/>
      <c r="Q50" s="1122" t="s">
        <v>762</v>
      </c>
      <c r="R50" s="1769" t="s">
        <v>761</v>
      </c>
      <c r="W50" s="84"/>
      <c r="X50" s="84"/>
      <c r="Y50" s="84"/>
    </row>
    <row r="51" spans="1:27" s="83" customFormat="1" ht="18.95" customHeight="1">
      <c r="A51" s="1584"/>
      <c r="B51" s="198" t="s">
        <v>106</v>
      </c>
      <c r="C51" s="198"/>
      <c r="D51" s="152">
        <f t="shared" ref="D51:F51" si="26">SUM(D46:D50)</f>
        <v>0</v>
      </c>
      <c r="E51" s="152">
        <f t="shared" si="26"/>
        <v>0</v>
      </c>
      <c r="F51" s="152">
        <f t="shared" si="26"/>
        <v>0</v>
      </c>
      <c r="G51" s="152">
        <v>0</v>
      </c>
      <c r="H51" s="152">
        <v>0</v>
      </c>
      <c r="I51" s="152">
        <v>0</v>
      </c>
      <c r="J51" s="152">
        <v>0</v>
      </c>
      <c r="K51" s="152">
        <v>0</v>
      </c>
      <c r="L51" s="152">
        <v>0</v>
      </c>
      <c r="M51" s="152">
        <f t="shared" ref="M51" si="27">SUM(D51,G51,J51)</f>
        <v>0</v>
      </c>
      <c r="N51" s="152">
        <f t="shared" ref="N51" si="28">SUM(E51,H51,K51)</f>
        <v>0</v>
      </c>
      <c r="O51" s="152">
        <f t="shared" ref="O51" si="29">SUM(M51:N51)</f>
        <v>0</v>
      </c>
      <c r="P51" s="1121"/>
      <c r="Q51" s="1122" t="s">
        <v>1229</v>
      </c>
      <c r="R51" s="1770"/>
      <c r="W51" s="84"/>
      <c r="X51" s="84"/>
      <c r="Y51" s="84"/>
    </row>
    <row r="52" spans="1:27" s="83" customFormat="1" ht="18.95" customHeight="1">
      <c r="A52" s="1655" t="s">
        <v>327</v>
      </c>
      <c r="B52" s="1655"/>
      <c r="C52" s="1655"/>
      <c r="D52" s="152">
        <f>SUM(D50:D51)</f>
        <v>0</v>
      </c>
      <c r="E52" s="152">
        <f t="shared" ref="E52:O52" si="30">SUM(E50:E51)</f>
        <v>0</v>
      </c>
      <c r="F52" s="152">
        <f t="shared" si="30"/>
        <v>0</v>
      </c>
      <c r="G52" s="152">
        <f t="shared" si="30"/>
        <v>3</v>
      </c>
      <c r="H52" s="152">
        <f t="shared" si="30"/>
        <v>5</v>
      </c>
      <c r="I52" s="152">
        <f t="shared" si="30"/>
        <v>8</v>
      </c>
      <c r="J52" s="152">
        <f t="shared" si="30"/>
        <v>1</v>
      </c>
      <c r="K52" s="152">
        <f t="shared" si="30"/>
        <v>0</v>
      </c>
      <c r="L52" s="152">
        <f t="shared" si="30"/>
        <v>1</v>
      </c>
      <c r="M52" s="152">
        <f t="shared" si="30"/>
        <v>4</v>
      </c>
      <c r="N52" s="152">
        <f t="shared" si="30"/>
        <v>5</v>
      </c>
      <c r="O52" s="152">
        <f t="shared" si="30"/>
        <v>9</v>
      </c>
      <c r="P52" s="1121"/>
      <c r="Q52" s="1121" t="s">
        <v>1787</v>
      </c>
      <c r="R52" s="1123"/>
      <c r="W52" s="84"/>
      <c r="X52" s="84"/>
      <c r="Y52" s="84"/>
    </row>
    <row r="53" spans="1:27" s="82" customFormat="1" ht="18.95" customHeight="1">
      <c r="A53" s="1655" t="s">
        <v>332</v>
      </c>
      <c r="B53" s="140" t="s">
        <v>352</v>
      </c>
      <c r="C53" s="156"/>
      <c r="D53" s="152">
        <f t="shared" ref="D53:F53" si="31">SUM(D51:D52)</f>
        <v>0</v>
      </c>
      <c r="E53" s="152">
        <f t="shared" si="31"/>
        <v>0</v>
      </c>
      <c r="F53" s="152">
        <f t="shared" si="31"/>
        <v>0</v>
      </c>
      <c r="G53" s="152">
        <v>4</v>
      </c>
      <c r="H53" s="152">
        <v>4</v>
      </c>
      <c r="I53" s="152">
        <v>8</v>
      </c>
      <c r="J53" s="152">
        <v>5</v>
      </c>
      <c r="K53" s="152"/>
      <c r="L53" s="152">
        <v>5</v>
      </c>
      <c r="M53" s="152">
        <f t="shared" si="15"/>
        <v>9</v>
      </c>
      <c r="N53" s="152">
        <f t="shared" si="16"/>
        <v>4</v>
      </c>
      <c r="O53" s="152">
        <f t="shared" si="17"/>
        <v>13</v>
      </c>
      <c r="P53" s="1119"/>
      <c r="Q53" s="1119" t="s">
        <v>763</v>
      </c>
      <c r="R53" s="1762" t="s">
        <v>601</v>
      </c>
      <c r="S53" s="81"/>
      <c r="T53" s="81"/>
      <c r="U53" s="81"/>
      <c r="V53" s="81"/>
      <c r="W53" s="80"/>
      <c r="X53" s="80"/>
      <c r="Y53" s="80"/>
    </row>
    <row r="54" spans="1:27" s="82" customFormat="1" ht="31.5" customHeight="1">
      <c r="A54" s="1655"/>
      <c r="B54" s="140" t="s">
        <v>353</v>
      </c>
      <c r="C54" s="156"/>
      <c r="D54" s="152">
        <f t="shared" ref="D54:F54" si="32">SUM(D52:D53)</f>
        <v>0</v>
      </c>
      <c r="E54" s="152">
        <f t="shared" si="32"/>
        <v>0</v>
      </c>
      <c r="F54" s="152">
        <f t="shared" si="32"/>
        <v>0</v>
      </c>
      <c r="G54" s="152">
        <v>4</v>
      </c>
      <c r="H54" s="152">
        <v>5</v>
      </c>
      <c r="I54" s="152">
        <v>9</v>
      </c>
      <c r="J54" s="152">
        <v>1</v>
      </c>
      <c r="K54" s="152">
        <v>1</v>
      </c>
      <c r="L54" s="152">
        <v>2</v>
      </c>
      <c r="M54" s="152">
        <f t="shared" si="15"/>
        <v>5</v>
      </c>
      <c r="N54" s="152">
        <f t="shared" si="16"/>
        <v>6</v>
      </c>
      <c r="O54" s="152">
        <f t="shared" si="17"/>
        <v>11</v>
      </c>
      <c r="P54" s="1119"/>
      <c r="Q54" s="1119" t="s">
        <v>764</v>
      </c>
      <c r="R54" s="1763"/>
      <c r="S54" s="81"/>
      <c r="T54" s="81"/>
      <c r="U54" s="81"/>
      <c r="V54" s="81"/>
      <c r="W54" s="80"/>
      <c r="X54" s="80"/>
      <c r="Y54" s="80"/>
    </row>
    <row r="55" spans="1:27" s="82" customFormat="1" ht="18.95" customHeight="1">
      <c r="A55" s="1655"/>
      <c r="B55" s="140" t="s">
        <v>354</v>
      </c>
      <c r="C55" s="156"/>
      <c r="D55" s="152">
        <f t="shared" ref="D55:F55" si="33">SUM(D53:D54)</f>
        <v>0</v>
      </c>
      <c r="E55" s="152">
        <f t="shared" si="33"/>
        <v>0</v>
      </c>
      <c r="F55" s="152">
        <f t="shared" si="33"/>
        <v>0</v>
      </c>
      <c r="G55" s="152">
        <v>4</v>
      </c>
      <c r="H55" s="152">
        <v>4</v>
      </c>
      <c r="I55" s="152">
        <v>8</v>
      </c>
      <c r="J55" s="152">
        <v>4</v>
      </c>
      <c r="K55" s="152">
        <v>1</v>
      </c>
      <c r="L55" s="152">
        <v>5</v>
      </c>
      <c r="M55" s="152">
        <f t="shared" si="15"/>
        <v>8</v>
      </c>
      <c r="N55" s="152">
        <f t="shared" si="16"/>
        <v>5</v>
      </c>
      <c r="O55" s="152">
        <f t="shared" si="17"/>
        <v>13</v>
      </c>
      <c r="P55" s="1119"/>
      <c r="Q55" s="1119" t="s">
        <v>765</v>
      </c>
      <c r="R55" s="1763"/>
      <c r="S55" s="81"/>
      <c r="T55" s="81"/>
      <c r="U55" s="81"/>
      <c r="V55" s="81"/>
      <c r="W55" s="80"/>
      <c r="X55" s="80"/>
      <c r="Y55" s="80"/>
    </row>
    <row r="56" spans="1:27" s="82" customFormat="1" ht="30" customHeight="1">
      <c r="A56" s="1655"/>
      <c r="B56" s="140" t="s">
        <v>355</v>
      </c>
      <c r="C56" s="156"/>
      <c r="D56" s="152">
        <f t="shared" ref="D56:F56" si="34">SUM(D54:D55)</f>
        <v>0</v>
      </c>
      <c r="E56" s="152">
        <f t="shared" si="34"/>
        <v>0</v>
      </c>
      <c r="F56" s="152">
        <f t="shared" si="34"/>
        <v>0</v>
      </c>
      <c r="G56" s="152">
        <v>6</v>
      </c>
      <c r="H56" s="152">
        <v>6</v>
      </c>
      <c r="I56" s="152">
        <v>12</v>
      </c>
      <c r="J56" s="152">
        <v>4</v>
      </c>
      <c r="K56" s="152">
        <v>0</v>
      </c>
      <c r="L56" s="152">
        <v>4</v>
      </c>
      <c r="M56" s="152">
        <f t="shared" si="15"/>
        <v>10</v>
      </c>
      <c r="N56" s="152">
        <f t="shared" si="16"/>
        <v>6</v>
      </c>
      <c r="O56" s="152">
        <f t="shared" si="17"/>
        <v>16</v>
      </c>
      <c r="P56" s="1119"/>
      <c r="Q56" s="1119" t="s">
        <v>766</v>
      </c>
      <c r="R56" s="1763"/>
      <c r="S56" s="81"/>
      <c r="T56" s="81"/>
      <c r="U56" s="81"/>
      <c r="V56" s="81"/>
      <c r="W56" s="81"/>
      <c r="X56" s="81"/>
      <c r="Y56" s="81"/>
      <c r="Z56" s="81"/>
      <c r="AA56" s="81"/>
    </row>
    <row r="57" spans="1:27" s="83" customFormat="1" ht="27" customHeight="1">
      <c r="A57" s="1655" t="s">
        <v>327</v>
      </c>
      <c r="B57" s="1655"/>
      <c r="C57" s="1655"/>
      <c r="D57" s="152">
        <f>SUM(D53:D56)</f>
        <v>0</v>
      </c>
      <c r="E57" s="152">
        <f t="shared" ref="E57:O57" si="35">SUM(E53:E56)</f>
        <v>0</v>
      </c>
      <c r="F57" s="152">
        <f t="shared" si="35"/>
        <v>0</v>
      </c>
      <c r="G57" s="152">
        <f t="shared" si="35"/>
        <v>18</v>
      </c>
      <c r="H57" s="152">
        <f t="shared" si="35"/>
        <v>19</v>
      </c>
      <c r="I57" s="152">
        <f t="shared" si="35"/>
        <v>37</v>
      </c>
      <c r="J57" s="152">
        <f t="shared" si="35"/>
        <v>14</v>
      </c>
      <c r="K57" s="152">
        <f t="shared" si="35"/>
        <v>2</v>
      </c>
      <c r="L57" s="152">
        <f t="shared" si="35"/>
        <v>16</v>
      </c>
      <c r="M57" s="152">
        <f t="shared" si="35"/>
        <v>32</v>
      </c>
      <c r="N57" s="152">
        <f t="shared" si="35"/>
        <v>21</v>
      </c>
      <c r="O57" s="152">
        <f t="shared" si="35"/>
        <v>53</v>
      </c>
      <c r="P57" s="1766" t="s">
        <v>1787</v>
      </c>
      <c r="Q57" s="1766"/>
      <c r="R57" s="1766"/>
    </row>
    <row r="58" spans="1:27" s="82" customFormat="1" ht="42" customHeight="1">
      <c r="A58" s="1594" t="s">
        <v>356</v>
      </c>
      <c r="B58" s="191" t="s">
        <v>357</v>
      </c>
      <c r="C58" s="964" t="s">
        <v>358</v>
      </c>
      <c r="D58" s="152">
        <f t="shared" ref="D58:D59" si="36">SUM(D54:D57)</f>
        <v>0</v>
      </c>
      <c r="E58" s="152">
        <v>4</v>
      </c>
      <c r="F58" s="152">
        <v>4</v>
      </c>
      <c r="G58" s="152">
        <v>0</v>
      </c>
      <c r="H58" s="152">
        <v>0</v>
      </c>
      <c r="I58" s="152">
        <v>0</v>
      </c>
      <c r="J58" s="152">
        <v>0</v>
      </c>
      <c r="K58" s="152">
        <v>0</v>
      </c>
      <c r="L58" s="152">
        <v>0</v>
      </c>
      <c r="M58" s="152">
        <f t="shared" si="15"/>
        <v>0</v>
      </c>
      <c r="N58" s="152">
        <f t="shared" si="16"/>
        <v>4</v>
      </c>
      <c r="O58" s="152">
        <f t="shared" si="17"/>
        <v>4</v>
      </c>
      <c r="P58" s="1119" t="s">
        <v>769</v>
      </c>
      <c r="Q58" s="1119" t="s">
        <v>768</v>
      </c>
      <c r="R58" s="1762" t="s">
        <v>767</v>
      </c>
      <c r="S58" s="81"/>
      <c r="T58" s="81"/>
      <c r="U58" s="81"/>
      <c r="V58" s="81"/>
      <c r="W58" s="81"/>
      <c r="X58" s="81"/>
      <c r="Y58" s="81"/>
      <c r="Z58" s="81"/>
      <c r="AA58" s="81"/>
    </row>
    <row r="59" spans="1:27" s="82" customFormat="1" ht="36.75" customHeight="1">
      <c r="A59" s="1594"/>
      <c r="B59" s="191" t="s">
        <v>359</v>
      </c>
      <c r="C59" s="191" t="s">
        <v>359</v>
      </c>
      <c r="D59" s="152">
        <f t="shared" si="36"/>
        <v>0</v>
      </c>
      <c r="E59" s="152">
        <v>0</v>
      </c>
      <c r="F59" s="152">
        <v>0</v>
      </c>
      <c r="G59" s="152">
        <v>4</v>
      </c>
      <c r="H59" s="152">
        <v>7</v>
      </c>
      <c r="I59" s="152">
        <v>11</v>
      </c>
      <c r="J59" s="152">
        <v>0</v>
      </c>
      <c r="K59" s="152">
        <v>0</v>
      </c>
      <c r="L59" s="152">
        <v>0</v>
      </c>
      <c r="M59" s="152">
        <f t="shared" si="15"/>
        <v>4</v>
      </c>
      <c r="N59" s="152">
        <f t="shared" si="16"/>
        <v>7</v>
      </c>
      <c r="O59" s="152">
        <f t="shared" si="17"/>
        <v>11</v>
      </c>
      <c r="P59" s="1119" t="s">
        <v>770</v>
      </c>
      <c r="Q59" s="1119" t="s">
        <v>770</v>
      </c>
      <c r="R59" s="1763"/>
      <c r="S59" s="81"/>
      <c r="T59" s="81"/>
      <c r="U59" s="81"/>
      <c r="V59" s="81"/>
      <c r="W59" s="81"/>
      <c r="X59" s="81"/>
      <c r="Y59" s="81"/>
      <c r="Z59" s="81"/>
      <c r="AA59" s="81"/>
    </row>
    <row r="60" spans="1:27" s="83" customFormat="1" ht="24.75" customHeight="1" thickBot="1">
      <c r="A60" s="1741" t="s">
        <v>360</v>
      </c>
      <c r="B60" s="1741"/>
      <c r="C60" s="1741"/>
      <c r="D60" s="155">
        <f>SUM(D58:D59)</f>
        <v>0</v>
      </c>
      <c r="E60" s="155">
        <f t="shared" ref="E60:L60" si="37">SUM(E58:E59)</f>
        <v>4</v>
      </c>
      <c r="F60" s="155">
        <f t="shared" si="37"/>
        <v>4</v>
      </c>
      <c r="G60" s="155">
        <f t="shared" si="37"/>
        <v>4</v>
      </c>
      <c r="H60" s="155">
        <f t="shared" si="37"/>
        <v>7</v>
      </c>
      <c r="I60" s="155">
        <f t="shared" si="37"/>
        <v>11</v>
      </c>
      <c r="J60" s="155">
        <f t="shared" si="37"/>
        <v>0</v>
      </c>
      <c r="K60" s="155">
        <f t="shared" si="37"/>
        <v>0</v>
      </c>
      <c r="L60" s="155">
        <f t="shared" si="37"/>
        <v>0</v>
      </c>
      <c r="M60" s="155">
        <f t="shared" si="15"/>
        <v>4</v>
      </c>
      <c r="N60" s="155">
        <f t="shared" si="16"/>
        <v>11</v>
      </c>
      <c r="O60" s="155">
        <f t="shared" si="17"/>
        <v>15</v>
      </c>
      <c r="P60" s="1768" t="s">
        <v>1789</v>
      </c>
      <c r="Q60" s="1768"/>
      <c r="R60" s="1768"/>
    </row>
    <row r="61" spans="1:27" s="86" customFormat="1" ht="24.75" customHeight="1" thickTop="1" thickBot="1">
      <c r="A61" s="1742" t="s">
        <v>10</v>
      </c>
      <c r="B61" s="1742"/>
      <c r="C61" s="1742"/>
      <c r="D61" s="154">
        <f t="shared" ref="D61:O61" si="38">SUM(D25,D34,D43,D49,D52,D57,D60)</f>
        <v>0</v>
      </c>
      <c r="E61" s="154">
        <f t="shared" si="38"/>
        <v>10</v>
      </c>
      <c r="F61" s="154">
        <f t="shared" si="38"/>
        <v>10</v>
      </c>
      <c r="G61" s="154">
        <f t="shared" si="38"/>
        <v>76</v>
      </c>
      <c r="H61" s="154">
        <f t="shared" si="38"/>
        <v>122</v>
      </c>
      <c r="I61" s="154">
        <f t="shared" si="38"/>
        <v>198</v>
      </c>
      <c r="J61" s="154">
        <f t="shared" si="38"/>
        <v>25</v>
      </c>
      <c r="K61" s="154">
        <f t="shared" si="38"/>
        <v>11</v>
      </c>
      <c r="L61" s="154">
        <f t="shared" si="38"/>
        <v>36</v>
      </c>
      <c r="M61" s="154">
        <f t="shared" si="38"/>
        <v>101</v>
      </c>
      <c r="N61" s="154">
        <f t="shared" si="38"/>
        <v>143</v>
      </c>
      <c r="O61" s="154">
        <f t="shared" si="38"/>
        <v>244</v>
      </c>
      <c r="P61" s="1765" t="s">
        <v>1782</v>
      </c>
      <c r="Q61" s="1765"/>
      <c r="R61" s="1765"/>
      <c r="S61" s="81"/>
      <c r="T61" s="81"/>
      <c r="U61" s="81"/>
      <c r="V61" s="81"/>
      <c r="W61" s="81"/>
      <c r="X61" s="81"/>
      <c r="Y61" s="81"/>
      <c r="Z61" s="81"/>
      <c r="AA61" s="81"/>
    </row>
    <row r="62" spans="1:27" s="88" customFormat="1" ht="18.95" customHeight="1" thickTop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240"/>
      <c r="Q62" s="240"/>
      <c r="R62" s="240"/>
      <c r="S62" s="80"/>
      <c r="T62" s="80"/>
      <c r="U62" s="80"/>
      <c r="V62" s="80"/>
      <c r="W62" s="80"/>
      <c r="X62" s="80"/>
      <c r="Y62" s="80"/>
    </row>
    <row r="63" spans="1:27" s="88" customFormat="1" ht="18.9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237"/>
      <c r="Q63" s="237"/>
      <c r="R63" s="237"/>
      <c r="S63" s="80"/>
      <c r="T63" s="80"/>
      <c r="U63" s="80"/>
      <c r="V63" s="80"/>
      <c r="W63" s="80"/>
      <c r="X63" s="80"/>
      <c r="Y63" s="80"/>
    </row>
    <row r="64" spans="1:27" s="88" customFormat="1" ht="28.5" customHeight="1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0"/>
      <c r="Q64" s="80"/>
      <c r="R64" s="80"/>
      <c r="S64" s="80"/>
      <c r="T64" s="80"/>
      <c r="U64" s="80"/>
      <c r="V64" s="80"/>
      <c r="W64" s="80"/>
      <c r="X64" s="80"/>
      <c r="Y64" s="80"/>
    </row>
    <row r="65" spans="1:25" s="88" customFormat="1" ht="28.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0"/>
      <c r="Q65" s="80"/>
      <c r="R65" s="80"/>
      <c r="S65" s="80"/>
      <c r="T65" s="80"/>
      <c r="U65" s="80"/>
      <c r="V65" s="80"/>
      <c r="W65" s="80"/>
      <c r="X65" s="80"/>
      <c r="Y65" s="80"/>
    </row>
    <row r="66" spans="1:25" s="88" customFormat="1" ht="28.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0"/>
      <c r="Q66" s="80"/>
      <c r="R66" s="80"/>
      <c r="S66" s="80"/>
      <c r="T66" s="80"/>
      <c r="U66" s="80"/>
      <c r="V66" s="80"/>
      <c r="W66" s="80"/>
    </row>
    <row r="67" spans="1:25" s="88" customFormat="1" ht="28.5" customHeigh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0"/>
      <c r="Q67" s="80"/>
      <c r="R67" s="80"/>
      <c r="S67" s="80"/>
      <c r="T67" s="80"/>
      <c r="U67" s="80"/>
      <c r="V67" s="80"/>
      <c r="W67" s="80"/>
    </row>
    <row r="68" spans="1:25" s="88" customFormat="1" ht="28.5" customHeight="1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0"/>
      <c r="Q68" s="80"/>
      <c r="R68" s="80"/>
      <c r="S68" s="80"/>
      <c r="T68" s="80"/>
      <c r="U68" s="80"/>
      <c r="V68" s="80"/>
      <c r="W68" s="80"/>
    </row>
    <row r="69" spans="1:25" s="88" customFormat="1" ht="28.5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0"/>
      <c r="Q69" s="80"/>
      <c r="R69" s="80"/>
      <c r="S69" s="80"/>
      <c r="T69" s="80"/>
      <c r="U69" s="80"/>
      <c r="V69" s="80"/>
      <c r="W69" s="80"/>
    </row>
    <row r="70" spans="1:25" ht="36" customHeight="1"/>
  </sheetData>
  <mergeCells count="72">
    <mergeCell ref="R26:R33"/>
    <mergeCell ref="R41:R42"/>
    <mergeCell ref="R44:R48"/>
    <mergeCell ref="P61:R61"/>
    <mergeCell ref="P25:R25"/>
    <mergeCell ref="P49:R49"/>
    <mergeCell ref="P43:R43"/>
    <mergeCell ref="P57:R57"/>
    <mergeCell ref="P60:R60"/>
    <mergeCell ref="R50:R51"/>
    <mergeCell ref="R53:R56"/>
    <mergeCell ref="R58:R59"/>
    <mergeCell ref="P34:Q34"/>
    <mergeCell ref="R37:R40"/>
    <mergeCell ref="D38:F38"/>
    <mergeCell ref="G38:I38"/>
    <mergeCell ref="J38:L38"/>
    <mergeCell ref="M38:O38"/>
    <mergeCell ref="D37:F37"/>
    <mergeCell ref="G37:I37"/>
    <mergeCell ref="J37:L37"/>
    <mergeCell ref="B8:B10"/>
    <mergeCell ref="B11:C11"/>
    <mergeCell ref="M37:O37"/>
    <mergeCell ref="P37:P40"/>
    <mergeCell ref="Q37:Q40"/>
    <mergeCell ref="C37:C40"/>
    <mergeCell ref="A25:C25"/>
    <mergeCell ref="A26:A33"/>
    <mergeCell ref="P15:Q15"/>
    <mergeCell ref="Q13:Q14"/>
    <mergeCell ref="A8:A24"/>
    <mergeCell ref="B21:B23"/>
    <mergeCell ref="B24:C24"/>
    <mergeCell ref="B13:B14"/>
    <mergeCell ref="B15:C15"/>
    <mergeCell ref="A34:C34"/>
    <mergeCell ref="A1:R1"/>
    <mergeCell ref="A2:R2"/>
    <mergeCell ref="A4:A7"/>
    <mergeCell ref="A3:B3"/>
    <mergeCell ref="B4:B7"/>
    <mergeCell ref="C4:C7"/>
    <mergeCell ref="D4:F4"/>
    <mergeCell ref="G4:I4"/>
    <mergeCell ref="D5:F5"/>
    <mergeCell ref="G5:I5"/>
    <mergeCell ref="R8:R24"/>
    <mergeCell ref="Q21:Q23"/>
    <mergeCell ref="P24:Q24"/>
    <mergeCell ref="R4:R7"/>
    <mergeCell ref="J5:L5"/>
    <mergeCell ref="M5:O5"/>
    <mergeCell ref="Q8:Q10"/>
    <mergeCell ref="J4:L4"/>
    <mergeCell ref="M4:O4"/>
    <mergeCell ref="P4:P7"/>
    <mergeCell ref="Q4:Q7"/>
    <mergeCell ref="A61:C61"/>
    <mergeCell ref="A41:A42"/>
    <mergeCell ref="A43:C43"/>
    <mergeCell ref="A44:A48"/>
    <mergeCell ref="A49:C49"/>
    <mergeCell ref="A53:A56"/>
    <mergeCell ref="A57:C57"/>
    <mergeCell ref="A50:A51"/>
    <mergeCell ref="A52:C52"/>
    <mergeCell ref="A36:B36"/>
    <mergeCell ref="A37:A40"/>
    <mergeCell ref="B37:B40"/>
    <mergeCell ref="A58:A59"/>
    <mergeCell ref="A60:C60"/>
  </mergeCells>
  <printOptions horizontalCentered="1"/>
  <pageMargins left="0.5" right="0.5" top="0.75" bottom="0.75" header="0.75" footer="1"/>
  <pageSetup paperSize="9" scale="70" firstPageNumber="161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sqref="A1:N14"/>
    </sheetView>
  </sheetViews>
  <sheetFormatPr defaultRowHeight="12.75"/>
  <cols>
    <col min="1" max="16384" width="9.140625" style="768"/>
  </cols>
  <sheetData>
    <row r="14" spans="1:14" ht="90">
      <c r="A14" s="1495" t="s">
        <v>1944</v>
      </c>
      <c r="B14" s="1495"/>
      <c r="C14" s="1495"/>
      <c r="D14" s="1495"/>
      <c r="E14" s="1495"/>
      <c r="F14" s="1495"/>
      <c r="G14" s="1495"/>
      <c r="H14" s="1495"/>
      <c r="I14" s="1495"/>
      <c r="J14" s="1495"/>
      <c r="K14" s="1495"/>
      <c r="L14" s="1495"/>
      <c r="M14" s="1495"/>
      <c r="N14" s="1495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17"/>
  <sheetViews>
    <sheetView rightToLeft="1" view="pageBreakPreview" topLeftCell="C1" zoomScale="99" zoomScaleNormal="75" zoomScaleSheetLayoutView="99" workbookViewId="0">
      <selection activeCell="C4" sqref="C4:C7"/>
    </sheetView>
  </sheetViews>
  <sheetFormatPr defaultRowHeight="12.75"/>
  <cols>
    <col min="1" max="1" width="0" style="47" hidden="1" customWidth="1"/>
    <col min="2" max="2" width="3.5703125" style="47" hidden="1" customWidth="1"/>
    <col min="3" max="3" width="23.85546875" style="47" customWidth="1"/>
    <col min="4" max="5" width="7.42578125" style="47" customWidth="1"/>
    <col min="6" max="6" width="10.5703125" style="47" customWidth="1"/>
    <col min="7" max="8" width="9" style="47" customWidth="1"/>
    <col min="9" max="9" width="9.42578125" style="47" customWidth="1"/>
    <col min="10" max="10" width="10.28515625" style="47" customWidth="1"/>
    <col min="11" max="12" width="9" style="47" customWidth="1"/>
    <col min="13" max="14" width="7.42578125" style="47" customWidth="1"/>
    <col min="15" max="15" width="8.5703125" style="47" customWidth="1"/>
    <col min="16" max="16" width="24.42578125" style="47" customWidth="1"/>
    <col min="17" max="256" width="9.140625" style="47"/>
    <col min="257" max="258" width="0" style="47" hidden="1" customWidth="1"/>
    <col min="259" max="259" width="27.28515625" style="47" customWidth="1"/>
    <col min="260" max="261" width="7.42578125" style="47" customWidth="1"/>
    <col min="262" max="262" width="9.5703125" style="47" customWidth="1"/>
    <col min="263" max="264" width="9" style="47" customWidth="1"/>
    <col min="265" max="265" width="9.42578125" style="47" customWidth="1"/>
    <col min="266" max="266" width="10.28515625" style="47" customWidth="1"/>
    <col min="267" max="268" width="9" style="47" customWidth="1"/>
    <col min="269" max="270" width="7.42578125" style="47" customWidth="1"/>
    <col min="271" max="271" width="8.5703125" style="47" customWidth="1"/>
    <col min="272" max="512" width="9.140625" style="47"/>
    <col min="513" max="514" width="0" style="47" hidden="1" customWidth="1"/>
    <col min="515" max="515" width="27.28515625" style="47" customWidth="1"/>
    <col min="516" max="517" width="7.42578125" style="47" customWidth="1"/>
    <col min="518" max="518" width="9.5703125" style="47" customWidth="1"/>
    <col min="519" max="520" width="9" style="47" customWidth="1"/>
    <col min="521" max="521" width="9.42578125" style="47" customWidth="1"/>
    <col min="522" max="522" width="10.28515625" style="47" customWidth="1"/>
    <col min="523" max="524" width="9" style="47" customWidth="1"/>
    <col min="525" max="526" width="7.42578125" style="47" customWidth="1"/>
    <col min="527" max="527" width="8.5703125" style="47" customWidth="1"/>
    <col min="528" max="768" width="9.140625" style="47"/>
    <col min="769" max="770" width="0" style="47" hidden="1" customWidth="1"/>
    <col min="771" max="771" width="27.28515625" style="47" customWidth="1"/>
    <col min="772" max="773" width="7.42578125" style="47" customWidth="1"/>
    <col min="774" max="774" width="9.5703125" style="47" customWidth="1"/>
    <col min="775" max="776" width="9" style="47" customWidth="1"/>
    <col min="777" max="777" width="9.42578125" style="47" customWidth="1"/>
    <col min="778" max="778" width="10.28515625" style="47" customWidth="1"/>
    <col min="779" max="780" width="9" style="47" customWidth="1"/>
    <col min="781" max="782" width="7.42578125" style="47" customWidth="1"/>
    <col min="783" max="783" width="8.5703125" style="47" customWidth="1"/>
    <col min="784" max="1024" width="9.140625" style="47"/>
    <col min="1025" max="1026" width="0" style="47" hidden="1" customWidth="1"/>
    <col min="1027" max="1027" width="27.28515625" style="47" customWidth="1"/>
    <col min="1028" max="1029" width="7.42578125" style="47" customWidth="1"/>
    <col min="1030" max="1030" width="9.5703125" style="47" customWidth="1"/>
    <col min="1031" max="1032" width="9" style="47" customWidth="1"/>
    <col min="1033" max="1033" width="9.42578125" style="47" customWidth="1"/>
    <col min="1034" max="1034" width="10.28515625" style="47" customWidth="1"/>
    <col min="1035" max="1036" width="9" style="47" customWidth="1"/>
    <col min="1037" max="1038" width="7.42578125" style="47" customWidth="1"/>
    <col min="1039" max="1039" width="8.5703125" style="47" customWidth="1"/>
    <col min="1040" max="1280" width="9.140625" style="47"/>
    <col min="1281" max="1282" width="0" style="47" hidden="1" customWidth="1"/>
    <col min="1283" max="1283" width="27.28515625" style="47" customWidth="1"/>
    <col min="1284" max="1285" width="7.42578125" style="47" customWidth="1"/>
    <col min="1286" max="1286" width="9.5703125" style="47" customWidth="1"/>
    <col min="1287" max="1288" width="9" style="47" customWidth="1"/>
    <col min="1289" max="1289" width="9.42578125" style="47" customWidth="1"/>
    <col min="1290" max="1290" width="10.28515625" style="47" customWidth="1"/>
    <col min="1291" max="1292" width="9" style="47" customWidth="1"/>
    <col min="1293" max="1294" width="7.42578125" style="47" customWidth="1"/>
    <col min="1295" max="1295" width="8.5703125" style="47" customWidth="1"/>
    <col min="1296" max="1536" width="9.140625" style="47"/>
    <col min="1537" max="1538" width="0" style="47" hidden="1" customWidth="1"/>
    <col min="1539" max="1539" width="27.28515625" style="47" customWidth="1"/>
    <col min="1540" max="1541" width="7.42578125" style="47" customWidth="1"/>
    <col min="1542" max="1542" width="9.5703125" style="47" customWidth="1"/>
    <col min="1543" max="1544" width="9" style="47" customWidth="1"/>
    <col min="1545" max="1545" width="9.42578125" style="47" customWidth="1"/>
    <col min="1546" max="1546" width="10.28515625" style="47" customWidth="1"/>
    <col min="1547" max="1548" width="9" style="47" customWidth="1"/>
    <col min="1549" max="1550" width="7.42578125" style="47" customWidth="1"/>
    <col min="1551" max="1551" width="8.5703125" style="47" customWidth="1"/>
    <col min="1552" max="1792" width="9.140625" style="47"/>
    <col min="1793" max="1794" width="0" style="47" hidden="1" customWidth="1"/>
    <col min="1795" max="1795" width="27.28515625" style="47" customWidth="1"/>
    <col min="1796" max="1797" width="7.42578125" style="47" customWidth="1"/>
    <col min="1798" max="1798" width="9.5703125" style="47" customWidth="1"/>
    <col min="1799" max="1800" width="9" style="47" customWidth="1"/>
    <col min="1801" max="1801" width="9.42578125" style="47" customWidth="1"/>
    <col min="1802" max="1802" width="10.28515625" style="47" customWidth="1"/>
    <col min="1803" max="1804" width="9" style="47" customWidth="1"/>
    <col min="1805" max="1806" width="7.42578125" style="47" customWidth="1"/>
    <col min="1807" max="1807" width="8.5703125" style="47" customWidth="1"/>
    <col min="1808" max="2048" width="9.140625" style="47"/>
    <col min="2049" max="2050" width="0" style="47" hidden="1" customWidth="1"/>
    <col min="2051" max="2051" width="27.28515625" style="47" customWidth="1"/>
    <col min="2052" max="2053" width="7.42578125" style="47" customWidth="1"/>
    <col min="2054" max="2054" width="9.5703125" style="47" customWidth="1"/>
    <col min="2055" max="2056" width="9" style="47" customWidth="1"/>
    <col min="2057" max="2057" width="9.42578125" style="47" customWidth="1"/>
    <col min="2058" max="2058" width="10.28515625" style="47" customWidth="1"/>
    <col min="2059" max="2060" width="9" style="47" customWidth="1"/>
    <col min="2061" max="2062" width="7.42578125" style="47" customWidth="1"/>
    <col min="2063" max="2063" width="8.5703125" style="47" customWidth="1"/>
    <col min="2064" max="2304" width="9.140625" style="47"/>
    <col min="2305" max="2306" width="0" style="47" hidden="1" customWidth="1"/>
    <col min="2307" max="2307" width="27.28515625" style="47" customWidth="1"/>
    <col min="2308" max="2309" width="7.42578125" style="47" customWidth="1"/>
    <col min="2310" max="2310" width="9.5703125" style="47" customWidth="1"/>
    <col min="2311" max="2312" width="9" style="47" customWidth="1"/>
    <col min="2313" max="2313" width="9.42578125" style="47" customWidth="1"/>
    <col min="2314" max="2314" width="10.28515625" style="47" customWidth="1"/>
    <col min="2315" max="2316" width="9" style="47" customWidth="1"/>
    <col min="2317" max="2318" width="7.42578125" style="47" customWidth="1"/>
    <col min="2319" max="2319" width="8.5703125" style="47" customWidth="1"/>
    <col min="2320" max="2560" width="9.140625" style="47"/>
    <col min="2561" max="2562" width="0" style="47" hidden="1" customWidth="1"/>
    <col min="2563" max="2563" width="27.28515625" style="47" customWidth="1"/>
    <col min="2564" max="2565" width="7.42578125" style="47" customWidth="1"/>
    <col min="2566" max="2566" width="9.5703125" style="47" customWidth="1"/>
    <col min="2567" max="2568" width="9" style="47" customWidth="1"/>
    <col min="2569" max="2569" width="9.42578125" style="47" customWidth="1"/>
    <col min="2570" max="2570" width="10.28515625" style="47" customWidth="1"/>
    <col min="2571" max="2572" width="9" style="47" customWidth="1"/>
    <col min="2573" max="2574" width="7.42578125" style="47" customWidth="1"/>
    <col min="2575" max="2575" width="8.5703125" style="47" customWidth="1"/>
    <col min="2576" max="2816" width="9.140625" style="47"/>
    <col min="2817" max="2818" width="0" style="47" hidden="1" customWidth="1"/>
    <col min="2819" max="2819" width="27.28515625" style="47" customWidth="1"/>
    <col min="2820" max="2821" width="7.42578125" style="47" customWidth="1"/>
    <col min="2822" max="2822" width="9.5703125" style="47" customWidth="1"/>
    <col min="2823" max="2824" width="9" style="47" customWidth="1"/>
    <col min="2825" max="2825" width="9.42578125" style="47" customWidth="1"/>
    <col min="2826" max="2826" width="10.28515625" style="47" customWidth="1"/>
    <col min="2827" max="2828" width="9" style="47" customWidth="1"/>
    <col min="2829" max="2830" width="7.42578125" style="47" customWidth="1"/>
    <col min="2831" max="2831" width="8.5703125" style="47" customWidth="1"/>
    <col min="2832" max="3072" width="9.140625" style="47"/>
    <col min="3073" max="3074" width="0" style="47" hidden="1" customWidth="1"/>
    <col min="3075" max="3075" width="27.28515625" style="47" customWidth="1"/>
    <col min="3076" max="3077" width="7.42578125" style="47" customWidth="1"/>
    <col min="3078" max="3078" width="9.5703125" style="47" customWidth="1"/>
    <col min="3079" max="3080" width="9" style="47" customWidth="1"/>
    <col min="3081" max="3081" width="9.42578125" style="47" customWidth="1"/>
    <col min="3082" max="3082" width="10.28515625" style="47" customWidth="1"/>
    <col min="3083" max="3084" width="9" style="47" customWidth="1"/>
    <col min="3085" max="3086" width="7.42578125" style="47" customWidth="1"/>
    <col min="3087" max="3087" width="8.5703125" style="47" customWidth="1"/>
    <col min="3088" max="3328" width="9.140625" style="47"/>
    <col min="3329" max="3330" width="0" style="47" hidden="1" customWidth="1"/>
    <col min="3331" max="3331" width="27.28515625" style="47" customWidth="1"/>
    <col min="3332" max="3333" width="7.42578125" style="47" customWidth="1"/>
    <col min="3334" max="3334" width="9.5703125" style="47" customWidth="1"/>
    <col min="3335" max="3336" width="9" style="47" customWidth="1"/>
    <col min="3337" max="3337" width="9.42578125" style="47" customWidth="1"/>
    <col min="3338" max="3338" width="10.28515625" style="47" customWidth="1"/>
    <col min="3339" max="3340" width="9" style="47" customWidth="1"/>
    <col min="3341" max="3342" width="7.42578125" style="47" customWidth="1"/>
    <col min="3343" max="3343" width="8.5703125" style="47" customWidth="1"/>
    <col min="3344" max="3584" width="9.140625" style="47"/>
    <col min="3585" max="3586" width="0" style="47" hidden="1" customWidth="1"/>
    <col min="3587" max="3587" width="27.28515625" style="47" customWidth="1"/>
    <col min="3588" max="3589" width="7.42578125" style="47" customWidth="1"/>
    <col min="3590" max="3590" width="9.5703125" style="47" customWidth="1"/>
    <col min="3591" max="3592" width="9" style="47" customWidth="1"/>
    <col min="3593" max="3593" width="9.42578125" style="47" customWidth="1"/>
    <col min="3594" max="3594" width="10.28515625" style="47" customWidth="1"/>
    <col min="3595" max="3596" width="9" style="47" customWidth="1"/>
    <col min="3597" max="3598" width="7.42578125" style="47" customWidth="1"/>
    <col min="3599" max="3599" width="8.5703125" style="47" customWidth="1"/>
    <col min="3600" max="3840" width="9.140625" style="47"/>
    <col min="3841" max="3842" width="0" style="47" hidden="1" customWidth="1"/>
    <col min="3843" max="3843" width="27.28515625" style="47" customWidth="1"/>
    <col min="3844" max="3845" width="7.42578125" style="47" customWidth="1"/>
    <col min="3846" max="3846" width="9.5703125" style="47" customWidth="1"/>
    <col min="3847" max="3848" width="9" style="47" customWidth="1"/>
    <col min="3849" max="3849" width="9.42578125" style="47" customWidth="1"/>
    <col min="3850" max="3850" width="10.28515625" style="47" customWidth="1"/>
    <col min="3851" max="3852" width="9" style="47" customWidth="1"/>
    <col min="3853" max="3854" width="7.42578125" style="47" customWidth="1"/>
    <col min="3855" max="3855" width="8.5703125" style="47" customWidth="1"/>
    <col min="3856" max="4096" width="9.140625" style="47"/>
    <col min="4097" max="4098" width="0" style="47" hidden="1" customWidth="1"/>
    <col min="4099" max="4099" width="27.28515625" style="47" customWidth="1"/>
    <col min="4100" max="4101" width="7.42578125" style="47" customWidth="1"/>
    <col min="4102" max="4102" width="9.5703125" style="47" customWidth="1"/>
    <col min="4103" max="4104" width="9" style="47" customWidth="1"/>
    <col min="4105" max="4105" width="9.42578125" style="47" customWidth="1"/>
    <col min="4106" max="4106" width="10.28515625" style="47" customWidth="1"/>
    <col min="4107" max="4108" width="9" style="47" customWidth="1"/>
    <col min="4109" max="4110" width="7.42578125" style="47" customWidth="1"/>
    <col min="4111" max="4111" width="8.5703125" style="47" customWidth="1"/>
    <col min="4112" max="4352" width="9.140625" style="47"/>
    <col min="4353" max="4354" width="0" style="47" hidden="1" customWidth="1"/>
    <col min="4355" max="4355" width="27.28515625" style="47" customWidth="1"/>
    <col min="4356" max="4357" width="7.42578125" style="47" customWidth="1"/>
    <col min="4358" max="4358" width="9.5703125" style="47" customWidth="1"/>
    <col min="4359" max="4360" width="9" style="47" customWidth="1"/>
    <col min="4361" max="4361" width="9.42578125" style="47" customWidth="1"/>
    <col min="4362" max="4362" width="10.28515625" style="47" customWidth="1"/>
    <col min="4363" max="4364" width="9" style="47" customWidth="1"/>
    <col min="4365" max="4366" width="7.42578125" style="47" customWidth="1"/>
    <col min="4367" max="4367" width="8.5703125" style="47" customWidth="1"/>
    <col min="4368" max="4608" width="9.140625" style="47"/>
    <col min="4609" max="4610" width="0" style="47" hidden="1" customWidth="1"/>
    <col min="4611" max="4611" width="27.28515625" style="47" customWidth="1"/>
    <col min="4612" max="4613" width="7.42578125" style="47" customWidth="1"/>
    <col min="4614" max="4614" width="9.5703125" style="47" customWidth="1"/>
    <col min="4615" max="4616" width="9" style="47" customWidth="1"/>
    <col min="4617" max="4617" width="9.42578125" style="47" customWidth="1"/>
    <col min="4618" max="4618" width="10.28515625" style="47" customWidth="1"/>
    <col min="4619" max="4620" width="9" style="47" customWidth="1"/>
    <col min="4621" max="4622" width="7.42578125" style="47" customWidth="1"/>
    <col min="4623" max="4623" width="8.5703125" style="47" customWidth="1"/>
    <col min="4624" max="4864" width="9.140625" style="47"/>
    <col min="4865" max="4866" width="0" style="47" hidden="1" customWidth="1"/>
    <col min="4867" max="4867" width="27.28515625" style="47" customWidth="1"/>
    <col min="4868" max="4869" width="7.42578125" style="47" customWidth="1"/>
    <col min="4870" max="4870" width="9.5703125" style="47" customWidth="1"/>
    <col min="4871" max="4872" width="9" style="47" customWidth="1"/>
    <col min="4873" max="4873" width="9.42578125" style="47" customWidth="1"/>
    <col min="4874" max="4874" width="10.28515625" style="47" customWidth="1"/>
    <col min="4875" max="4876" width="9" style="47" customWidth="1"/>
    <col min="4877" max="4878" width="7.42578125" style="47" customWidth="1"/>
    <col min="4879" max="4879" width="8.5703125" style="47" customWidth="1"/>
    <col min="4880" max="5120" width="9.140625" style="47"/>
    <col min="5121" max="5122" width="0" style="47" hidden="1" customWidth="1"/>
    <col min="5123" max="5123" width="27.28515625" style="47" customWidth="1"/>
    <col min="5124" max="5125" width="7.42578125" style="47" customWidth="1"/>
    <col min="5126" max="5126" width="9.5703125" style="47" customWidth="1"/>
    <col min="5127" max="5128" width="9" style="47" customWidth="1"/>
    <col min="5129" max="5129" width="9.42578125" style="47" customWidth="1"/>
    <col min="5130" max="5130" width="10.28515625" style="47" customWidth="1"/>
    <col min="5131" max="5132" width="9" style="47" customWidth="1"/>
    <col min="5133" max="5134" width="7.42578125" style="47" customWidth="1"/>
    <col min="5135" max="5135" width="8.5703125" style="47" customWidth="1"/>
    <col min="5136" max="5376" width="9.140625" style="47"/>
    <col min="5377" max="5378" width="0" style="47" hidden="1" customWidth="1"/>
    <col min="5379" max="5379" width="27.28515625" style="47" customWidth="1"/>
    <col min="5380" max="5381" width="7.42578125" style="47" customWidth="1"/>
    <col min="5382" max="5382" width="9.5703125" style="47" customWidth="1"/>
    <col min="5383" max="5384" width="9" style="47" customWidth="1"/>
    <col min="5385" max="5385" width="9.42578125" style="47" customWidth="1"/>
    <col min="5386" max="5386" width="10.28515625" style="47" customWidth="1"/>
    <col min="5387" max="5388" width="9" style="47" customWidth="1"/>
    <col min="5389" max="5390" width="7.42578125" style="47" customWidth="1"/>
    <col min="5391" max="5391" width="8.5703125" style="47" customWidth="1"/>
    <col min="5392" max="5632" width="9.140625" style="47"/>
    <col min="5633" max="5634" width="0" style="47" hidden="1" customWidth="1"/>
    <col min="5635" max="5635" width="27.28515625" style="47" customWidth="1"/>
    <col min="5636" max="5637" width="7.42578125" style="47" customWidth="1"/>
    <col min="5638" max="5638" width="9.5703125" style="47" customWidth="1"/>
    <col min="5639" max="5640" width="9" style="47" customWidth="1"/>
    <col min="5641" max="5641" width="9.42578125" style="47" customWidth="1"/>
    <col min="5642" max="5642" width="10.28515625" style="47" customWidth="1"/>
    <col min="5643" max="5644" width="9" style="47" customWidth="1"/>
    <col min="5645" max="5646" width="7.42578125" style="47" customWidth="1"/>
    <col min="5647" max="5647" width="8.5703125" style="47" customWidth="1"/>
    <col min="5648" max="5888" width="9.140625" style="47"/>
    <col min="5889" max="5890" width="0" style="47" hidden="1" customWidth="1"/>
    <col min="5891" max="5891" width="27.28515625" style="47" customWidth="1"/>
    <col min="5892" max="5893" width="7.42578125" style="47" customWidth="1"/>
    <col min="5894" max="5894" width="9.5703125" style="47" customWidth="1"/>
    <col min="5895" max="5896" width="9" style="47" customWidth="1"/>
    <col min="5897" max="5897" width="9.42578125" style="47" customWidth="1"/>
    <col min="5898" max="5898" width="10.28515625" style="47" customWidth="1"/>
    <col min="5899" max="5900" width="9" style="47" customWidth="1"/>
    <col min="5901" max="5902" width="7.42578125" style="47" customWidth="1"/>
    <col min="5903" max="5903" width="8.5703125" style="47" customWidth="1"/>
    <col min="5904" max="6144" width="9.140625" style="47"/>
    <col min="6145" max="6146" width="0" style="47" hidden="1" customWidth="1"/>
    <col min="6147" max="6147" width="27.28515625" style="47" customWidth="1"/>
    <col min="6148" max="6149" width="7.42578125" style="47" customWidth="1"/>
    <col min="6150" max="6150" width="9.5703125" style="47" customWidth="1"/>
    <col min="6151" max="6152" width="9" style="47" customWidth="1"/>
    <col min="6153" max="6153" width="9.42578125" style="47" customWidth="1"/>
    <col min="6154" max="6154" width="10.28515625" style="47" customWidth="1"/>
    <col min="6155" max="6156" width="9" style="47" customWidth="1"/>
    <col min="6157" max="6158" width="7.42578125" style="47" customWidth="1"/>
    <col min="6159" max="6159" width="8.5703125" style="47" customWidth="1"/>
    <col min="6160" max="6400" width="9.140625" style="47"/>
    <col min="6401" max="6402" width="0" style="47" hidden="1" customWidth="1"/>
    <col min="6403" max="6403" width="27.28515625" style="47" customWidth="1"/>
    <col min="6404" max="6405" width="7.42578125" style="47" customWidth="1"/>
    <col min="6406" max="6406" width="9.5703125" style="47" customWidth="1"/>
    <col min="6407" max="6408" width="9" style="47" customWidth="1"/>
    <col min="6409" max="6409" width="9.42578125" style="47" customWidth="1"/>
    <col min="6410" max="6410" width="10.28515625" style="47" customWidth="1"/>
    <col min="6411" max="6412" width="9" style="47" customWidth="1"/>
    <col min="6413" max="6414" width="7.42578125" style="47" customWidth="1"/>
    <col min="6415" max="6415" width="8.5703125" style="47" customWidth="1"/>
    <col min="6416" max="6656" width="9.140625" style="47"/>
    <col min="6657" max="6658" width="0" style="47" hidden="1" customWidth="1"/>
    <col min="6659" max="6659" width="27.28515625" style="47" customWidth="1"/>
    <col min="6660" max="6661" width="7.42578125" style="47" customWidth="1"/>
    <col min="6662" max="6662" width="9.5703125" style="47" customWidth="1"/>
    <col min="6663" max="6664" width="9" style="47" customWidth="1"/>
    <col min="6665" max="6665" width="9.42578125" style="47" customWidth="1"/>
    <col min="6666" max="6666" width="10.28515625" style="47" customWidth="1"/>
    <col min="6667" max="6668" width="9" style="47" customWidth="1"/>
    <col min="6669" max="6670" width="7.42578125" style="47" customWidth="1"/>
    <col min="6671" max="6671" width="8.5703125" style="47" customWidth="1"/>
    <col min="6672" max="6912" width="9.140625" style="47"/>
    <col min="6913" max="6914" width="0" style="47" hidden="1" customWidth="1"/>
    <col min="6915" max="6915" width="27.28515625" style="47" customWidth="1"/>
    <col min="6916" max="6917" width="7.42578125" style="47" customWidth="1"/>
    <col min="6918" max="6918" width="9.5703125" style="47" customWidth="1"/>
    <col min="6919" max="6920" width="9" style="47" customWidth="1"/>
    <col min="6921" max="6921" width="9.42578125" style="47" customWidth="1"/>
    <col min="6922" max="6922" width="10.28515625" style="47" customWidth="1"/>
    <col min="6923" max="6924" width="9" style="47" customWidth="1"/>
    <col min="6925" max="6926" width="7.42578125" style="47" customWidth="1"/>
    <col min="6927" max="6927" width="8.5703125" style="47" customWidth="1"/>
    <col min="6928" max="7168" width="9.140625" style="47"/>
    <col min="7169" max="7170" width="0" style="47" hidden="1" customWidth="1"/>
    <col min="7171" max="7171" width="27.28515625" style="47" customWidth="1"/>
    <col min="7172" max="7173" width="7.42578125" style="47" customWidth="1"/>
    <col min="7174" max="7174" width="9.5703125" style="47" customWidth="1"/>
    <col min="7175" max="7176" width="9" style="47" customWidth="1"/>
    <col min="7177" max="7177" width="9.42578125" style="47" customWidth="1"/>
    <col min="7178" max="7178" width="10.28515625" style="47" customWidth="1"/>
    <col min="7179" max="7180" width="9" style="47" customWidth="1"/>
    <col min="7181" max="7182" width="7.42578125" style="47" customWidth="1"/>
    <col min="7183" max="7183" width="8.5703125" style="47" customWidth="1"/>
    <col min="7184" max="7424" width="9.140625" style="47"/>
    <col min="7425" max="7426" width="0" style="47" hidden="1" customWidth="1"/>
    <col min="7427" max="7427" width="27.28515625" style="47" customWidth="1"/>
    <col min="7428" max="7429" width="7.42578125" style="47" customWidth="1"/>
    <col min="7430" max="7430" width="9.5703125" style="47" customWidth="1"/>
    <col min="7431" max="7432" width="9" style="47" customWidth="1"/>
    <col min="7433" max="7433" width="9.42578125" style="47" customWidth="1"/>
    <col min="7434" max="7434" width="10.28515625" style="47" customWidth="1"/>
    <col min="7435" max="7436" width="9" style="47" customWidth="1"/>
    <col min="7437" max="7438" width="7.42578125" style="47" customWidth="1"/>
    <col min="7439" max="7439" width="8.5703125" style="47" customWidth="1"/>
    <col min="7440" max="7680" width="9.140625" style="47"/>
    <col min="7681" max="7682" width="0" style="47" hidden="1" customWidth="1"/>
    <col min="7683" max="7683" width="27.28515625" style="47" customWidth="1"/>
    <col min="7684" max="7685" width="7.42578125" style="47" customWidth="1"/>
    <col min="7686" max="7686" width="9.5703125" style="47" customWidth="1"/>
    <col min="7687" max="7688" width="9" style="47" customWidth="1"/>
    <col min="7689" max="7689" width="9.42578125" style="47" customWidth="1"/>
    <col min="7690" max="7690" width="10.28515625" style="47" customWidth="1"/>
    <col min="7691" max="7692" width="9" style="47" customWidth="1"/>
    <col min="7693" max="7694" width="7.42578125" style="47" customWidth="1"/>
    <col min="7695" max="7695" width="8.5703125" style="47" customWidth="1"/>
    <col min="7696" max="7936" width="9.140625" style="47"/>
    <col min="7937" max="7938" width="0" style="47" hidden="1" customWidth="1"/>
    <col min="7939" max="7939" width="27.28515625" style="47" customWidth="1"/>
    <col min="7940" max="7941" width="7.42578125" style="47" customWidth="1"/>
    <col min="7942" max="7942" width="9.5703125" style="47" customWidth="1"/>
    <col min="7943" max="7944" width="9" style="47" customWidth="1"/>
    <col min="7945" max="7945" width="9.42578125" style="47" customWidth="1"/>
    <col min="7946" max="7946" width="10.28515625" style="47" customWidth="1"/>
    <col min="7947" max="7948" width="9" style="47" customWidth="1"/>
    <col min="7949" max="7950" width="7.42578125" style="47" customWidth="1"/>
    <col min="7951" max="7951" width="8.5703125" style="47" customWidth="1"/>
    <col min="7952" max="8192" width="9.140625" style="47"/>
    <col min="8193" max="8194" width="0" style="47" hidden="1" customWidth="1"/>
    <col min="8195" max="8195" width="27.28515625" style="47" customWidth="1"/>
    <col min="8196" max="8197" width="7.42578125" style="47" customWidth="1"/>
    <col min="8198" max="8198" width="9.5703125" style="47" customWidth="1"/>
    <col min="8199" max="8200" width="9" style="47" customWidth="1"/>
    <col min="8201" max="8201" width="9.42578125" style="47" customWidth="1"/>
    <col min="8202" max="8202" width="10.28515625" style="47" customWidth="1"/>
    <col min="8203" max="8204" width="9" style="47" customWidth="1"/>
    <col min="8205" max="8206" width="7.42578125" style="47" customWidth="1"/>
    <col min="8207" max="8207" width="8.5703125" style="47" customWidth="1"/>
    <col min="8208" max="8448" width="9.140625" style="47"/>
    <col min="8449" max="8450" width="0" style="47" hidden="1" customWidth="1"/>
    <col min="8451" max="8451" width="27.28515625" style="47" customWidth="1"/>
    <col min="8452" max="8453" width="7.42578125" style="47" customWidth="1"/>
    <col min="8454" max="8454" width="9.5703125" style="47" customWidth="1"/>
    <col min="8455" max="8456" width="9" style="47" customWidth="1"/>
    <col min="8457" max="8457" width="9.42578125" style="47" customWidth="1"/>
    <col min="8458" max="8458" width="10.28515625" style="47" customWidth="1"/>
    <col min="8459" max="8460" width="9" style="47" customWidth="1"/>
    <col min="8461" max="8462" width="7.42578125" style="47" customWidth="1"/>
    <col min="8463" max="8463" width="8.5703125" style="47" customWidth="1"/>
    <col min="8464" max="8704" width="9.140625" style="47"/>
    <col min="8705" max="8706" width="0" style="47" hidden="1" customWidth="1"/>
    <col min="8707" max="8707" width="27.28515625" style="47" customWidth="1"/>
    <col min="8708" max="8709" width="7.42578125" style="47" customWidth="1"/>
    <col min="8710" max="8710" width="9.5703125" style="47" customWidth="1"/>
    <col min="8711" max="8712" width="9" style="47" customWidth="1"/>
    <col min="8713" max="8713" width="9.42578125" style="47" customWidth="1"/>
    <col min="8714" max="8714" width="10.28515625" style="47" customWidth="1"/>
    <col min="8715" max="8716" width="9" style="47" customWidth="1"/>
    <col min="8717" max="8718" width="7.42578125" style="47" customWidth="1"/>
    <col min="8719" max="8719" width="8.5703125" style="47" customWidth="1"/>
    <col min="8720" max="8960" width="9.140625" style="47"/>
    <col min="8961" max="8962" width="0" style="47" hidden="1" customWidth="1"/>
    <col min="8963" max="8963" width="27.28515625" style="47" customWidth="1"/>
    <col min="8964" max="8965" width="7.42578125" style="47" customWidth="1"/>
    <col min="8966" max="8966" width="9.5703125" style="47" customWidth="1"/>
    <col min="8967" max="8968" width="9" style="47" customWidth="1"/>
    <col min="8969" max="8969" width="9.42578125" style="47" customWidth="1"/>
    <col min="8970" max="8970" width="10.28515625" style="47" customWidth="1"/>
    <col min="8971" max="8972" width="9" style="47" customWidth="1"/>
    <col min="8973" max="8974" width="7.42578125" style="47" customWidth="1"/>
    <col min="8975" max="8975" width="8.5703125" style="47" customWidth="1"/>
    <col min="8976" max="9216" width="9.140625" style="47"/>
    <col min="9217" max="9218" width="0" style="47" hidden="1" customWidth="1"/>
    <col min="9219" max="9219" width="27.28515625" style="47" customWidth="1"/>
    <col min="9220" max="9221" width="7.42578125" style="47" customWidth="1"/>
    <col min="9222" max="9222" width="9.5703125" style="47" customWidth="1"/>
    <col min="9223" max="9224" width="9" style="47" customWidth="1"/>
    <col min="9225" max="9225" width="9.42578125" style="47" customWidth="1"/>
    <col min="9226" max="9226" width="10.28515625" style="47" customWidth="1"/>
    <col min="9227" max="9228" width="9" style="47" customWidth="1"/>
    <col min="9229" max="9230" width="7.42578125" style="47" customWidth="1"/>
    <col min="9231" max="9231" width="8.5703125" style="47" customWidth="1"/>
    <col min="9232" max="9472" width="9.140625" style="47"/>
    <col min="9473" max="9474" width="0" style="47" hidden="1" customWidth="1"/>
    <col min="9475" max="9475" width="27.28515625" style="47" customWidth="1"/>
    <col min="9476" max="9477" width="7.42578125" style="47" customWidth="1"/>
    <col min="9478" max="9478" width="9.5703125" style="47" customWidth="1"/>
    <col min="9479" max="9480" width="9" style="47" customWidth="1"/>
    <col min="9481" max="9481" width="9.42578125" style="47" customWidth="1"/>
    <col min="9482" max="9482" width="10.28515625" style="47" customWidth="1"/>
    <col min="9483" max="9484" width="9" style="47" customWidth="1"/>
    <col min="9485" max="9486" width="7.42578125" style="47" customWidth="1"/>
    <col min="9487" max="9487" width="8.5703125" style="47" customWidth="1"/>
    <col min="9488" max="9728" width="9.140625" style="47"/>
    <col min="9729" max="9730" width="0" style="47" hidden="1" customWidth="1"/>
    <col min="9731" max="9731" width="27.28515625" style="47" customWidth="1"/>
    <col min="9732" max="9733" width="7.42578125" style="47" customWidth="1"/>
    <col min="9734" max="9734" width="9.5703125" style="47" customWidth="1"/>
    <col min="9735" max="9736" width="9" style="47" customWidth="1"/>
    <col min="9737" max="9737" width="9.42578125" style="47" customWidth="1"/>
    <col min="9738" max="9738" width="10.28515625" style="47" customWidth="1"/>
    <col min="9739" max="9740" width="9" style="47" customWidth="1"/>
    <col min="9741" max="9742" width="7.42578125" style="47" customWidth="1"/>
    <col min="9743" max="9743" width="8.5703125" style="47" customWidth="1"/>
    <col min="9744" max="9984" width="9.140625" style="47"/>
    <col min="9985" max="9986" width="0" style="47" hidden="1" customWidth="1"/>
    <col min="9987" max="9987" width="27.28515625" style="47" customWidth="1"/>
    <col min="9988" max="9989" width="7.42578125" style="47" customWidth="1"/>
    <col min="9990" max="9990" width="9.5703125" style="47" customWidth="1"/>
    <col min="9991" max="9992" width="9" style="47" customWidth="1"/>
    <col min="9993" max="9993" width="9.42578125" style="47" customWidth="1"/>
    <col min="9994" max="9994" width="10.28515625" style="47" customWidth="1"/>
    <col min="9995" max="9996" width="9" style="47" customWidth="1"/>
    <col min="9997" max="9998" width="7.42578125" style="47" customWidth="1"/>
    <col min="9999" max="9999" width="8.5703125" style="47" customWidth="1"/>
    <col min="10000" max="10240" width="9.140625" style="47"/>
    <col min="10241" max="10242" width="0" style="47" hidden="1" customWidth="1"/>
    <col min="10243" max="10243" width="27.28515625" style="47" customWidth="1"/>
    <col min="10244" max="10245" width="7.42578125" style="47" customWidth="1"/>
    <col min="10246" max="10246" width="9.5703125" style="47" customWidth="1"/>
    <col min="10247" max="10248" width="9" style="47" customWidth="1"/>
    <col min="10249" max="10249" width="9.42578125" style="47" customWidth="1"/>
    <col min="10250" max="10250" width="10.28515625" style="47" customWidth="1"/>
    <col min="10251" max="10252" width="9" style="47" customWidth="1"/>
    <col min="10253" max="10254" width="7.42578125" style="47" customWidth="1"/>
    <col min="10255" max="10255" width="8.5703125" style="47" customWidth="1"/>
    <col min="10256" max="10496" width="9.140625" style="47"/>
    <col min="10497" max="10498" width="0" style="47" hidden="1" customWidth="1"/>
    <col min="10499" max="10499" width="27.28515625" style="47" customWidth="1"/>
    <col min="10500" max="10501" width="7.42578125" style="47" customWidth="1"/>
    <col min="10502" max="10502" width="9.5703125" style="47" customWidth="1"/>
    <col min="10503" max="10504" width="9" style="47" customWidth="1"/>
    <col min="10505" max="10505" width="9.42578125" style="47" customWidth="1"/>
    <col min="10506" max="10506" width="10.28515625" style="47" customWidth="1"/>
    <col min="10507" max="10508" width="9" style="47" customWidth="1"/>
    <col min="10509" max="10510" width="7.42578125" style="47" customWidth="1"/>
    <col min="10511" max="10511" width="8.5703125" style="47" customWidth="1"/>
    <col min="10512" max="10752" width="9.140625" style="47"/>
    <col min="10753" max="10754" width="0" style="47" hidden="1" customWidth="1"/>
    <col min="10755" max="10755" width="27.28515625" style="47" customWidth="1"/>
    <col min="10756" max="10757" width="7.42578125" style="47" customWidth="1"/>
    <col min="10758" max="10758" width="9.5703125" style="47" customWidth="1"/>
    <col min="10759" max="10760" width="9" style="47" customWidth="1"/>
    <col min="10761" max="10761" width="9.42578125" style="47" customWidth="1"/>
    <col min="10762" max="10762" width="10.28515625" style="47" customWidth="1"/>
    <col min="10763" max="10764" width="9" style="47" customWidth="1"/>
    <col min="10765" max="10766" width="7.42578125" style="47" customWidth="1"/>
    <col min="10767" max="10767" width="8.5703125" style="47" customWidth="1"/>
    <col min="10768" max="11008" width="9.140625" style="47"/>
    <col min="11009" max="11010" width="0" style="47" hidden="1" customWidth="1"/>
    <col min="11011" max="11011" width="27.28515625" style="47" customWidth="1"/>
    <col min="11012" max="11013" width="7.42578125" style="47" customWidth="1"/>
    <col min="11014" max="11014" width="9.5703125" style="47" customWidth="1"/>
    <col min="11015" max="11016" width="9" style="47" customWidth="1"/>
    <col min="11017" max="11017" width="9.42578125" style="47" customWidth="1"/>
    <col min="11018" max="11018" width="10.28515625" style="47" customWidth="1"/>
    <col min="11019" max="11020" width="9" style="47" customWidth="1"/>
    <col min="11021" max="11022" width="7.42578125" style="47" customWidth="1"/>
    <col min="11023" max="11023" width="8.5703125" style="47" customWidth="1"/>
    <col min="11024" max="11264" width="9.140625" style="47"/>
    <col min="11265" max="11266" width="0" style="47" hidden="1" customWidth="1"/>
    <col min="11267" max="11267" width="27.28515625" style="47" customWidth="1"/>
    <col min="11268" max="11269" width="7.42578125" style="47" customWidth="1"/>
    <col min="11270" max="11270" width="9.5703125" style="47" customWidth="1"/>
    <col min="11271" max="11272" width="9" style="47" customWidth="1"/>
    <col min="11273" max="11273" width="9.42578125" style="47" customWidth="1"/>
    <col min="11274" max="11274" width="10.28515625" style="47" customWidth="1"/>
    <col min="11275" max="11276" width="9" style="47" customWidth="1"/>
    <col min="11277" max="11278" width="7.42578125" style="47" customWidth="1"/>
    <col min="11279" max="11279" width="8.5703125" style="47" customWidth="1"/>
    <col min="11280" max="11520" width="9.140625" style="47"/>
    <col min="11521" max="11522" width="0" style="47" hidden="1" customWidth="1"/>
    <col min="11523" max="11523" width="27.28515625" style="47" customWidth="1"/>
    <col min="11524" max="11525" width="7.42578125" style="47" customWidth="1"/>
    <col min="11526" max="11526" width="9.5703125" style="47" customWidth="1"/>
    <col min="11527" max="11528" width="9" style="47" customWidth="1"/>
    <col min="11529" max="11529" width="9.42578125" style="47" customWidth="1"/>
    <col min="11530" max="11530" width="10.28515625" style="47" customWidth="1"/>
    <col min="11531" max="11532" width="9" style="47" customWidth="1"/>
    <col min="11533" max="11534" width="7.42578125" style="47" customWidth="1"/>
    <col min="11535" max="11535" width="8.5703125" style="47" customWidth="1"/>
    <col min="11536" max="11776" width="9.140625" style="47"/>
    <col min="11777" max="11778" width="0" style="47" hidden="1" customWidth="1"/>
    <col min="11779" max="11779" width="27.28515625" style="47" customWidth="1"/>
    <col min="11780" max="11781" width="7.42578125" style="47" customWidth="1"/>
    <col min="11782" max="11782" width="9.5703125" style="47" customWidth="1"/>
    <col min="11783" max="11784" width="9" style="47" customWidth="1"/>
    <col min="11785" max="11785" width="9.42578125" style="47" customWidth="1"/>
    <col min="11786" max="11786" width="10.28515625" style="47" customWidth="1"/>
    <col min="11787" max="11788" width="9" style="47" customWidth="1"/>
    <col min="11789" max="11790" width="7.42578125" style="47" customWidth="1"/>
    <col min="11791" max="11791" width="8.5703125" style="47" customWidth="1"/>
    <col min="11792" max="12032" width="9.140625" style="47"/>
    <col min="12033" max="12034" width="0" style="47" hidden="1" customWidth="1"/>
    <col min="12035" max="12035" width="27.28515625" style="47" customWidth="1"/>
    <col min="12036" max="12037" width="7.42578125" style="47" customWidth="1"/>
    <col min="12038" max="12038" width="9.5703125" style="47" customWidth="1"/>
    <col min="12039" max="12040" width="9" style="47" customWidth="1"/>
    <col min="12041" max="12041" width="9.42578125" style="47" customWidth="1"/>
    <col min="12042" max="12042" width="10.28515625" style="47" customWidth="1"/>
    <col min="12043" max="12044" width="9" style="47" customWidth="1"/>
    <col min="12045" max="12046" width="7.42578125" style="47" customWidth="1"/>
    <col min="12047" max="12047" width="8.5703125" style="47" customWidth="1"/>
    <col min="12048" max="12288" width="9.140625" style="47"/>
    <col min="12289" max="12290" width="0" style="47" hidden="1" customWidth="1"/>
    <col min="12291" max="12291" width="27.28515625" style="47" customWidth="1"/>
    <col min="12292" max="12293" width="7.42578125" style="47" customWidth="1"/>
    <col min="12294" max="12294" width="9.5703125" style="47" customWidth="1"/>
    <col min="12295" max="12296" width="9" style="47" customWidth="1"/>
    <col min="12297" max="12297" width="9.42578125" style="47" customWidth="1"/>
    <col min="12298" max="12298" width="10.28515625" style="47" customWidth="1"/>
    <col min="12299" max="12300" width="9" style="47" customWidth="1"/>
    <col min="12301" max="12302" width="7.42578125" style="47" customWidth="1"/>
    <col min="12303" max="12303" width="8.5703125" style="47" customWidth="1"/>
    <col min="12304" max="12544" width="9.140625" style="47"/>
    <col min="12545" max="12546" width="0" style="47" hidden="1" customWidth="1"/>
    <col min="12547" max="12547" width="27.28515625" style="47" customWidth="1"/>
    <col min="12548" max="12549" width="7.42578125" style="47" customWidth="1"/>
    <col min="12550" max="12550" width="9.5703125" style="47" customWidth="1"/>
    <col min="12551" max="12552" width="9" style="47" customWidth="1"/>
    <col min="12553" max="12553" width="9.42578125" style="47" customWidth="1"/>
    <col min="12554" max="12554" width="10.28515625" style="47" customWidth="1"/>
    <col min="12555" max="12556" width="9" style="47" customWidth="1"/>
    <col min="12557" max="12558" width="7.42578125" style="47" customWidth="1"/>
    <col min="12559" max="12559" width="8.5703125" style="47" customWidth="1"/>
    <col min="12560" max="12800" width="9.140625" style="47"/>
    <col min="12801" max="12802" width="0" style="47" hidden="1" customWidth="1"/>
    <col min="12803" max="12803" width="27.28515625" style="47" customWidth="1"/>
    <col min="12804" max="12805" width="7.42578125" style="47" customWidth="1"/>
    <col min="12806" max="12806" width="9.5703125" style="47" customWidth="1"/>
    <col min="12807" max="12808" width="9" style="47" customWidth="1"/>
    <col min="12809" max="12809" width="9.42578125" style="47" customWidth="1"/>
    <col min="12810" max="12810" width="10.28515625" style="47" customWidth="1"/>
    <col min="12811" max="12812" width="9" style="47" customWidth="1"/>
    <col min="12813" max="12814" width="7.42578125" style="47" customWidth="1"/>
    <col min="12815" max="12815" width="8.5703125" style="47" customWidth="1"/>
    <col min="12816" max="13056" width="9.140625" style="47"/>
    <col min="13057" max="13058" width="0" style="47" hidden="1" customWidth="1"/>
    <col min="13059" max="13059" width="27.28515625" style="47" customWidth="1"/>
    <col min="13060" max="13061" width="7.42578125" style="47" customWidth="1"/>
    <col min="13062" max="13062" width="9.5703125" style="47" customWidth="1"/>
    <col min="13063" max="13064" width="9" style="47" customWidth="1"/>
    <col min="13065" max="13065" width="9.42578125" style="47" customWidth="1"/>
    <col min="13066" max="13066" width="10.28515625" style="47" customWidth="1"/>
    <col min="13067" max="13068" width="9" style="47" customWidth="1"/>
    <col min="13069" max="13070" width="7.42578125" style="47" customWidth="1"/>
    <col min="13071" max="13071" width="8.5703125" style="47" customWidth="1"/>
    <col min="13072" max="13312" width="9.140625" style="47"/>
    <col min="13313" max="13314" width="0" style="47" hidden="1" customWidth="1"/>
    <col min="13315" max="13315" width="27.28515625" style="47" customWidth="1"/>
    <col min="13316" max="13317" width="7.42578125" style="47" customWidth="1"/>
    <col min="13318" max="13318" width="9.5703125" style="47" customWidth="1"/>
    <col min="13319" max="13320" width="9" style="47" customWidth="1"/>
    <col min="13321" max="13321" width="9.42578125" style="47" customWidth="1"/>
    <col min="13322" max="13322" width="10.28515625" style="47" customWidth="1"/>
    <col min="13323" max="13324" width="9" style="47" customWidth="1"/>
    <col min="13325" max="13326" width="7.42578125" style="47" customWidth="1"/>
    <col min="13327" max="13327" width="8.5703125" style="47" customWidth="1"/>
    <col min="13328" max="13568" width="9.140625" style="47"/>
    <col min="13569" max="13570" width="0" style="47" hidden="1" customWidth="1"/>
    <col min="13571" max="13571" width="27.28515625" style="47" customWidth="1"/>
    <col min="13572" max="13573" width="7.42578125" style="47" customWidth="1"/>
    <col min="13574" max="13574" width="9.5703125" style="47" customWidth="1"/>
    <col min="13575" max="13576" width="9" style="47" customWidth="1"/>
    <col min="13577" max="13577" width="9.42578125" style="47" customWidth="1"/>
    <col min="13578" max="13578" width="10.28515625" style="47" customWidth="1"/>
    <col min="13579" max="13580" width="9" style="47" customWidth="1"/>
    <col min="13581" max="13582" width="7.42578125" style="47" customWidth="1"/>
    <col min="13583" max="13583" width="8.5703125" style="47" customWidth="1"/>
    <col min="13584" max="13824" width="9.140625" style="47"/>
    <col min="13825" max="13826" width="0" style="47" hidden="1" customWidth="1"/>
    <col min="13827" max="13827" width="27.28515625" style="47" customWidth="1"/>
    <col min="13828" max="13829" width="7.42578125" style="47" customWidth="1"/>
    <col min="13830" max="13830" width="9.5703125" style="47" customWidth="1"/>
    <col min="13831" max="13832" width="9" style="47" customWidth="1"/>
    <col min="13833" max="13833" width="9.42578125" style="47" customWidth="1"/>
    <col min="13834" max="13834" width="10.28515625" style="47" customWidth="1"/>
    <col min="13835" max="13836" width="9" style="47" customWidth="1"/>
    <col min="13837" max="13838" width="7.42578125" style="47" customWidth="1"/>
    <col min="13839" max="13839" width="8.5703125" style="47" customWidth="1"/>
    <col min="13840" max="14080" width="9.140625" style="47"/>
    <col min="14081" max="14082" width="0" style="47" hidden="1" customWidth="1"/>
    <col min="14083" max="14083" width="27.28515625" style="47" customWidth="1"/>
    <col min="14084" max="14085" width="7.42578125" style="47" customWidth="1"/>
    <col min="14086" max="14086" width="9.5703125" style="47" customWidth="1"/>
    <col min="14087" max="14088" width="9" style="47" customWidth="1"/>
    <col min="14089" max="14089" width="9.42578125" style="47" customWidth="1"/>
    <col min="14090" max="14090" width="10.28515625" style="47" customWidth="1"/>
    <col min="14091" max="14092" width="9" style="47" customWidth="1"/>
    <col min="14093" max="14094" width="7.42578125" style="47" customWidth="1"/>
    <col min="14095" max="14095" width="8.5703125" style="47" customWidth="1"/>
    <col min="14096" max="14336" width="9.140625" style="47"/>
    <col min="14337" max="14338" width="0" style="47" hidden="1" customWidth="1"/>
    <col min="14339" max="14339" width="27.28515625" style="47" customWidth="1"/>
    <col min="14340" max="14341" width="7.42578125" style="47" customWidth="1"/>
    <col min="14342" max="14342" width="9.5703125" style="47" customWidth="1"/>
    <col min="14343" max="14344" width="9" style="47" customWidth="1"/>
    <col min="14345" max="14345" width="9.42578125" style="47" customWidth="1"/>
    <col min="14346" max="14346" width="10.28515625" style="47" customWidth="1"/>
    <col min="14347" max="14348" width="9" style="47" customWidth="1"/>
    <col min="14349" max="14350" width="7.42578125" style="47" customWidth="1"/>
    <col min="14351" max="14351" width="8.5703125" style="47" customWidth="1"/>
    <col min="14352" max="14592" width="9.140625" style="47"/>
    <col min="14593" max="14594" width="0" style="47" hidden="1" customWidth="1"/>
    <col min="14595" max="14595" width="27.28515625" style="47" customWidth="1"/>
    <col min="14596" max="14597" width="7.42578125" style="47" customWidth="1"/>
    <col min="14598" max="14598" width="9.5703125" style="47" customWidth="1"/>
    <col min="14599" max="14600" width="9" style="47" customWidth="1"/>
    <col min="14601" max="14601" width="9.42578125" style="47" customWidth="1"/>
    <col min="14602" max="14602" width="10.28515625" style="47" customWidth="1"/>
    <col min="14603" max="14604" width="9" style="47" customWidth="1"/>
    <col min="14605" max="14606" width="7.42578125" style="47" customWidth="1"/>
    <col min="14607" max="14607" width="8.5703125" style="47" customWidth="1"/>
    <col min="14608" max="14848" width="9.140625" style="47"/>
    <col min="14849" max="14850" width="0" style="47" hidden="1" customWidth="1"/>
    <col min="14851" max="14851" width="27.28515625" style="47" customWidth="1"/>
    <col min="14852" max="14853" width="7.42578125" style="47" customWidth="1"/>
    <col min="14854" max="14854" width="9.5703125" style="47" customWidth="1"/>
    <col min="14855" max="14856" width="9" style="47" customWidth="1"/>
    <col min="14857" max="14857" width="9.42578125" style="47" customWidth="1"/>
    <col min="14858" max="14858" width="10.28515625" style="47" customWidth="1"/>
    <col min="14859" max="14860" width="9" style="47" customWidth="1"/>
    <col min="14861" max="14862" width="7.42578125" style="47" customWidth="1"/>
    <col min="14863" max="14863" width="8.5703125" style="47" customWidth="1"/>
    <col min="14864" max="15104" width="9.140625" style="47"/>
    <col min="15105" max="15106" width="0" style="47" hidden="1" customWidth="1"/>
    <col min="15107" max="15107" width="27.28515625" style="47" customWidth="1"/>
    <col min="15108" max="15109" width="7.42578125" style="47" customWidth="1"/>
    <col min="15110" max="15110" width="9.5703125" style="47" customWidth="1"/>
    <col min="15111" max="15112" width="9" style="47" customWidth="1"/>
    <col min="15113" max="15113" width="9.42578125" style="47" customWidth="1"/>
    <col min="15114" max="15114" width="10.28515625" style="47" customWidth="1"/>
    <col min="15115" max="15116" width="9" style="47" customWidth="1"/>
    <col min="15117" max="15118" width="7.42578125" style="47" customWidth="1"/>
    <col min="15119" max="15119" width="8.5703125" style="47" customWidth="1"/>
    <col min="15120" max="15360" width="9.140625" style="47"/>
    <col min="15361" max="15362" width="0" style="47" hidden="1" customWidth="1"/>
    <col min="15363" max="15363" width="27.28515625" style="47" customWidth="1"/>
    <col min="15364" max="15365" width="7.42578125" style="47" customWidth="1"/>
    <col min="15366" max="15366" width="9.5703125" style="47" customWidth="1"/>
    <col min="15367" max="15368" width="9" style="47" customWidth="1"/>
    <col min="15369" max="15369" width="9.42578125" style="47" customWidth="1"/>
    <col min="15370" max="15370" width="10.28515625" style="47" customWidth="1"/>
    <col min="15371" max="15372" width="9" style="47" customWidth="1"/>
    <col min="15373" max="15374" width="7.42578125" style="47" customWidth="1"/>
    <col min="15375" max="15375" width="8.5703125" style="47" customWidth="1"/>
    <col min="15376" max="15616" width="9.140625" style="47"/>
    <col min="15617" max="15618" width="0" style="47" hidden="1" customWidth="1"/>
    <col min="15619" max="15619" width="27.28515625" style="47" customWidth="1"/>
    <col min="15620" max="15621" width="7.42578125" style="47" customWidth="1"/>
    <col min="15622" max="15622" width="9.5703125" style="47" customWidth="1"/>
    <col min="15623" max="15624" width="9" style="47" customWidth="1"/>
    <col min="15625" max="15625" width="9.42578125" style="47" customWidth="1"/>
    <col min="15626" max="15626" width="10.28515625" style="47" customWidth="1"/>
    <col min="15627" max="15628" width="9" style="47" customWidth="1"/>
    <col min="15629" max="15630" width="7.42578125" style="47" customWidth="1"/>
    <col min="15631" max="15631" width="8.5703125" style="47" customWidth="1"/>
    <col min="15632" max="15872" width="9.140625" style="47"/>
    <col min="15873" max="15874" width="0" style="47" hidden="1" customWidth="1"/>
    <col min="15875" max="15875" width="27.28515625" style="47" customWidth="1"/>
    <col min="15876" max="15877" width="7.42578125" style="47" customWidth="1"/>
    <col min="15878" max="15878" width="9.5703125" style="47" customWidth="1"/>
    <col min="15879" max="15880" width="9" style="47" customWidth="1"/>
    <col min="15881" max="15881" width="9.42578125" style="47" customWidth="1"/>
    <col min="15882" max="15882" width="10.28515625" style="47" customWidth="1"/>
    <col min="15883" max="15884" width="9" style="47" customWidth="1"/>
    <col min="15885" max="15886" width="7.42578125" style="47" customWidth="1"/>
    <col min="15887" max="15887" width="8.5703125" style="47" customWidth="1"/>
    <col min="15888" max="16128" width="9.140625" style="47"/>
    <col min="16129" max="16130" width="0" style="47" hidden="1" customWidth="1"/>
    <col min="16131" max="16131" width="27.28515625" style="47" customWidth="1"/>
    <col min="16132" max="16133" width="7.42578125" style="47" customWidth="1"/>
    <col min="16134" max="16134" width="9.5703125" style="47" customWidth="1"/>
    <col min="16135" max="16136" width="9" style="47" customWidth="1"/>
    <col min="16137" max="16137" width="9.42578125" style="47" customWidth="1"/>
    <col min="16138" max="16138" width="10.28515625" style="47" customWidth="1"/>
    <col min="16139" max="16140" width="9" style="47" customWidth="1"/>
    <col min="16141" max="16142" width="7.42578125" style="47" customWidth="1"/>
    <col min="16143" max="16143" width="8.5703125" style="47" customWidth="1"/>
    <col min="16144" max="16384" width="9.140625" style="47"/>
  </cols>
  <sheetData>
    <row r="1" spans="3:16" s="89" customFormat="1" ht="22.5" customHeight="1">
      <c r="C1" s="1772" t="s">
        <v>1396</v>
      </c>
      <c r="D1" s="1772"/>
      <c r="E1" s="1772"/>
      <c r="F1" s="1772"/>
      <c r="G1" s="1772"/>
      <c r="H1" s="1772"/>
      <c r="I1" s="1772"/>
      <c r="J1" s="1772"/>
      <c r="K1" s="1772"/>
      <c r="L1" s="1772"/>
      <c r="M1" s="1772"/>
      <c r="N1" s="1772"/>
      <c r="O1" s="1772"/>
      <c r="P1" s="1772"/>
    </row>
    <row r="2" spans="3:16" s="89" customFormat="1" ht="37.5" customHeight="1">
      <c r="C2" s="1497" t="s">
        <v>1397</v>
      </c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</row>
    <row r="3" spans="3:16" s="89" customFormat="1" ht="18.95" customHeight="1" thickBot="1">
      <c r="C3" s="252" t="s">
        <v>1814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56" t="s">
        <v>1815</v>
      </c>
    </row>
    <row r="4" spans="3:16" s="48" customFormat="1" ht="18.95" customHeight="1" thickTop="1">
      <c r="C4" s="1665" t="s">
        <v>11</v>
      </c>
      <c r="D4" s="1665" t="s">
        <v>1172</v>
      </c>
      <c r="E4" s="1665"/>
      <c r="F4" s="1665"/>
      <c r="G4" s="1665" t="s">
        <v>1173</v>
      </c>
      <c r="H4" s="1665"/>
      <c r="I4" s="1665"/>
      <c r="J4" s="1665" t="s">
        <v>1174</v>
      </c>
      <c r="K4" s="1665"/>
      <c r="L4" s="1665"/>
      <c r="M4" s="1665" t="s">
        <v>1175</v>
      </c>
      <c r="N4" s="1665"/>
      <c r="O4" s="1665"/>
      <c r="P4" s="1665" t="s">
        <v>525</v>
      </c>
    </row>
    <row r="5" spans="3:16" s="48" customFormat="1" ht="18.95" customHeight="1">
      <c r="C5" s="1654"/>
      <c r="D5" s="1654" t="s">
        <v>910</v>
      </c>
      <c r="E5" s="1654"/>
      <c r="F5" s="1654"/>
      <c r="G5" s="1654" t="s">
        <v>1176</v>
      </c>
      <c r="H5" s="1654"/>
      <c r="I5" s="1654"/>
      <c r="J5" s="1654" t="s">
        <v>911</v>
      </c>
      <c r="K5" s="1654"/>
      <c r="L5" s="1654"/>
      <c r="M5" s="1654" t="s">
        <v>1177</v>
      </c>
      <c r="N5" s="1654"/>
      <c r="O5" s="1654"/>
      <c r="P5" s="1654"/>
    </row>
    <row r="6" spans="3:16" s="48" customFormat="1" ht="18.95" customHeight="1">
      <c r="C6" s="1654"/>
      <c r="D6" s="525" t="s">
        <v>914</v>
      </c>
      <c r="E6" s="525" t="s">
        <v>915</v>
      </c>
      <c r="F6" s="525" t="s">
        <v>916</v>
      </c>
      <c r="G6" s="525" t="s">
        <v>914</v>
      </c>
      <c r="H6" s="525" t="s">
        <v>915</v>
      </c>
      <c r="I6" s="525" t="s">
        <v>916</v>
      </c>
      <c r="J6" s="525" t="s">
        <v>914</v>
      </c>
      <c r="K6" s="525" t="s">
        <v>915</v>
      </c>
      <c r="L6" s="525" t="s">
        <v>916</v>
      </c>
      <c r="M6" s="525" t="s">
        <v>914</v>
      </c>
      <c r="N6" s="525" t="s">
        <v>915</v>
      </c>
      <c r="O6" s="525" t="s">
        <v>916</v>
      </c>
      <c r="P6" s="1654"/>
    </row>
    <row r="7" spans="3:16" s="48" customFormat="1" ht="24" customHeight="1" thickBot="1">
      <c r="C7" s="1773"/>
      <c r="D7" s="528" t="s">
        <v>1156</v>
      </c>
      <c r="E7" s="528" t="s">
        <v>918</v>
      </c>
      <c r="F7" s="528" t="s">
        <v>919</v>
      </c>
      <c r="G7" s="528" t="s">
        <v>1156</v>
      </c>
      <c r="H7" s="528" t="s">
        <v>918</v>
      </c>
      <c r="I7" s="528" t="s">
        <v>919</v>
      </c>
      <c r="J7" s="528" t="s">
        <v>1156</v>
      </c>
      <c r="K7" s="528" t="s">
        <v>918</v>
      </c>
      <c r="L7" s="528" t="s">
        <v>919</v>
      </c>
      <c r="M7" s="528" t="s">
        <v>1156</v>
      </c>
      <c r="N7" s="528" t="s">
        <v>918</v>
      </c>
      <c r="O7" s="528" t="s">
        <v>919</v>
      </c>
      <c r="P7" s="1773"/>
    </row>
    <row r="8" spans="3:16" s="48" customFormat="1" ht="24" customHeight="1" thickTop="1">
      <c r="C8" s="227" t="s">
        <v>13</v>
      </c>
      <c r="D8" s="536">
        <v>2</v>
      </c>
      <c r="E8" s="536">
        <v>0</v>
      </c>
      <c r="F8" s="536">
        <v>2</v>
      </c>
      <c r="G8" s="536">
        <v>4</v>
      </c>
      <c r="H8" s="536">
        <v>6</v>
      </c>
      <c r="I8" s="536">
        <v>10</v>
      </c>
      <c r="J8" s="536">
        <v>0</v>
      </c>
      <c r="K8" s="536">
        <v>0</v>
      </c>
      <c r="L8" s="536">
        <v>0</v>
      </c>
      <c r="M8" s="536">
        <f>SUM(D8,G8,J8)</f>
        <v>6</v>
      </c>
      <c r="N8" s="536">
        <f>SUM(E8,H8,K8)</f>
        <v>6</v>
      </c>
      <c r="O8" s="536">
        <f>SUM(M8:N8)</f>
        <v>12</v>
      </c>
      <c r="P8" s="539" t="s">
        <v>668</v>
      </c>
    </row>
    <row r="9" spans="3:16" ht="25.5" customHeight="1">
      <c r="C9" s="540" t="s">
        <v>361</v>
      </c>
      <c r="D9" s="515">
        <v>0</v>
      </c>
      <c r="E9" s="515">
        <v>0</v>
      </c>
      <c r="F9" s="514">
        <v>0</v>
      </c>
      <c r="G9" s="515">
        <v>24</v>
      </c>
      <c r="H9" s="515">
        <v>10</v>
      </c>
      <c r="I9" s="514">
        <v>34</v>
      </c>
      <c r="J9" s="514">
        <v>4</v>
      </c>
      <c r="K9" s="514">
        <v>0</v>
      </c>
      <c r="L9" s="514">
        <v>4</v>
      </c>
      <c r="M9" s="514">
        <f>SUM(D9,G9,J9)</f>
        <v>28</v>
      </c>
      <c r="N9" s="514">
        <f t="shared" ref="N9:O11" si="0">SUM(E9,H9,K9)</f>
        <v>10</v>
      </c>
      <c r="O9" s="514">
        <f t="shared" si="0"/>
        <v>38</v>
      </c>
      <c r="P9" s="315" t="s">
        <v>592</v>
      </c>
    </row>
    <row r="10" spans="3:16" ht="25.5" customHeight="1">
      <c r="C10" s="541" t="s">
        <v>1401</v>
      </c>
      <c r="D10" s="371">
        <v>0</v>
      </c>
      <c r="E10" s="371">
        <v>0</v>
      </c>
      <c r="F10" s="371">
        <v>0</v>
      </c>
      <c r="G10" s="371">
        <v>1</v>
      </c>
      <c r="H10" s="371">
        <v>3</v>
      </c>
      <c r="I10" s="371">
        <v>4</v>
      </c>
      <c r="J10" s="371">
        <v>0</v>
      </c>
      <c r="K10" s="371">
        <v>0</v>
      </c>
      <c r="L10" s="371">
        <v>0</v>
      </c>
      <c r="M10" s="371">
        <f t="shared" ref="M10:M11" si="1">SUM(D10,G10,J10)</f>
        <v>1</v>
      </c>
      <c r="N10" s="371">
        <f t="shared" si="0"/>
        <v>3</v>
      </c>
      <c r="O10" s="371">
        <f t="shared" si="0"/>
        <v>4</v>
      </c>
      <c r="P10" s="315" t="s">
        <v>627</v>
      </c>
    </row>
    <row r="11" spans="3:16" ht="25.5" customHeight="1" thickBot="1">
      <c r="C11" s="541" t="s">
        <v>28</v>
      </c>
      <c r="D11" s="952">
        <v>0</v>
      </c>
      <c r="E11" s="952">
        <v>0</v>
      </c>
      <c r="F11" s="952">
        <v>0</v>
      </c>
      <c r="G11" s="952">
        <v>12</v>
      </c>
      <c r="H11" s="952">
        <v>9</v>
      </c>
      <c r="I11" s="952">
        <v>21</v>
      </c>
      <c r="J11" s="952">
        <v>2</v>
      </c>
      <c r="K11" s="952">
        <v>0</v>
      </c>
      <c r="L11" s="952">
        <v>2</v>
      </c>
      <c r="M11" s="952">
        <f t="shared" si="1"/>
        <v>14</v>
      </c>
      <c r="N11" s="952">
        <f t="shared" si="0"/>
        <v>9</v>
      </c>
      <c r="O11" s="952">
        <f t="shared" si="0"/>
        <v>23</v>
      </c>
      <c r="P11" s="316" t="s">
        <v>605</v>
      </c>
    </row>
    <row r="12" spans="3:16" ht="25.5" customHeight="1" thickBot="1">
      <c r="C12" s="1124" t="s">
        <v>326</v>
      </c>
      <c r="D12" s="944">
        <f>SUM(D8:D11)</f>
        <v>2</v>
      </c>
      <c r="E12" s="944">
        <f t="shared" ref="E12:L12" si="2">SUM(E8:E11)</f>
        <v>0</v>
      </c>
      <c r="F12" s="944">
        <f t="shared" si="2"/>
        <v>2</v>
      </c>
      <c r="G12" s="944">
        <f t="shared" si="2"/>
        <v>41</v>
      </c>
      <c r="H12" s="944">
        <f t="shared" si="2"/>
        <v>28</v>
      </c>
      <c r="I12" s="944">
        <f t="shared" si="2"/>
        <v>69</v>
      </c>
      <c r="J12" s="944">
        <f t="shared" si="2"/>
        <v>6</v>
      </c>
      <c r="K12" s="944">
        <f t="shared" si="2"/>
        <v>0</v>
      </c>
      <c r="L12" s="944">
        <f t="shared" si="2"/>
        <v>6</v>
      </c>
      <c r="M12" s="944">
        <f>SUM(M8:M11)</f>
        <v>49</v>
      </c>
      <c r="N12" s="944">
        <f t="shared" ref="N12" si="3">SUM(N8:N11)</f>
        <v>28</v>
      </c>
      <c r="O12" s="944">
        <f t="shared" ref="O12" si="4">SUM(O8:O11)</f>
        <v>77</v>
      </c>
      <c r="P12" s="625" t="s">
        <v>1782</v>
      </c>
    </row>
    <row r="13" spans="3:16" ht="22.5" customHeight="1" thickTop="1"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2"/>
    </row>
    <row r="14" spans="3:16" ht="22.5" customHeight="1"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2"/>
    </row>
    <row r="15" spans="3:16" ht="22.5" customHeight="1"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185"/>
    </row>
    <row r="16" spans="3:16" ht="22.5" customHeight="1"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2"/>
    </row>
    <row r="17" ht="21.75" customHeight="1"/>
  </sheetData>
  <mergeCells count="12">
    <mergeCell ref="J5:L5"/>
    <mergeCell ref="M5:O5"/>
    <mergeCell ref="C1:P1"/>
    <mergeCell ref="C2:P2"/>
    <mergeCell ref="C4:C7"/>
    <mergeCell ref="D4:F4"/>
    <mergeCell ref="G4:I4"/>
    <mergeCell ref="J4:L4"/>
    <mergeCell ref="M4:O4"/>
    <mergeCell ref="P4:P7"/>
    <mergeCell ref="D5:F5"/>
    <mergeCell ref="G5:I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06"/>
  <sheetViews>
    <sheetView rightToLeft="1" view="pageBreakPreview" zoomScale="83" zoomScaleNormal="75" zoomScaleSheetLayoutView="83" workbookViewId="0">
      <selection activeCell="Q39" sqref="Q39"/>
    </sheetView>
  </sheetViews>
  <sheetFormatPr defaultRowHeight="12.75"/>
  <cols>
    <col min="1" max="1" width="11.5703125" style="93" customWidth="1"/>
    <col min="2" max="2" width="14.28515625" style="93" customWidth="1"/>
    <col min="3" max="3" width="18.5703125" style="93" customWidth="1"/>
    <col min="4" max="15" width="5.7109375" style="93" customWidth="1"/>
    <col min="16" max="16" width="21.5703125" style="93" customWidth="1"/>
    <col min="17" max="17" width="23.85546875" style="93" customWidth="1"/>
    <col min="18" max="18" width="14.28515625" style="93" customWidth="1"/>
    <col min="19" max="255" width="9.140625" style="93"/>
    <col min="256" max="256" width="18" style="93" customWidth="1"/>
    <col min="257" max="257" width="19.85546875" style="93" customWidth="1"/>
    <col min="258" max="258" width="20.42578125" style="93" customWidth="1"/>
    <col min="259" max="270" width="8.7109375" style="93" customWidth="1"/>
    <col min="271" max="511" width="9.140625" style="93"/>
    <col min="512" max="512" width="18" style="93" customWidth="1"/>
    <col min="513" max="513" width="19.85546875" style="93" customWidth="1"/>
    <col min="514" max="514" width="20.42578125" style="93" customWidth="1"/>
    <col min="515" max="526" width="8.7109375" style="93" customWidth="1"/>
    <col min="527" max="767" width="9.140625" style="93"/>
    <col min="768" max="768" width="18" style="93" customWidth="1"/>
    <col min="769" max="769" width="19.85546875" style="93" customWidth="1"/>
    <col min="770" max="770" width="20.42578125" style="93" customWidth="1"/>
    <col min="771" max="782" width="8.7109375" style="93" customWidth="1"/>
    <col min="783" max="1023" width="9.140625" style="93"/>
    <col min="1024" max="1024" width="18" style="93" customWidth="1"/>
    <col min="1025" max="1025" width="19.85546875" style="93" customWidth="1"/>
    <col min="1026" max="1026" width="20.42578125" style="93" customWidth="1"/>
    <col min="1027" max="1038" width="8.7109375" style="93" customWidth="1"/>
    <col min="1039" max="1279" width="9.140625" style="93"/>
    <col min="1280" max="1280" width="18" style="93" customWidth="1"/>
    <col min="1281" max="1281" width="19.85546875" style="93" customWidth="1"/>
    <col min="1282" max="1282" width="20.42578125" style="93" customWidth="1"/>
    <col min="1283" max="1294" width="8.7109375" style="93" customWidth="1"/>
    <col min="1295" max="1535" width="9.140625" style="93"/>
    <col min="1536" max="1536" width="18" style="93" customWidth="1"/>
    <col min="1537" max="1537" width="19.85546875" style="93" customWidth="1"/>
    <col min="1538" max="1538" width="20.42578125" style="93" customWidth="1"/>
    <col min="1539" max="1550" width="8.7109375" style="93" customWidth="1"/>
    <col min="1551" max="1791" width="9.140625" style="93"/>
    <col min="1792" max="1792" width="18" style="93" customWidth="1"/>
    <col min="1793" max="1793" width="19.85546875" style="93" customWidth="1"/>
    <col min="1794" max="1794" width="20.42578125" style="93" customWidth="1"/>
    <col min="1795" max="1806" width="8.7109375" style="93" customWidth="1"/>
    <col min="1807" max="2047" width="9.140625" style="93"/>
    <col min="2048" max="2048" width="18" style="93" customWidth="1"/>
    <col min="2049" max="2049" width="19.85546875" style="93" customWidth="1"/>
    <col min="2050" max="2050" width="20.42578125" style="93" customWidth="1"/>
    <col min="2051" max="2062" width="8.7109375" style="93" customWidth="1"/>
    <col min="2063" max="2303" width="9.140625" style="93"/>
    <col min="2304" max="2304" width="18" style="93" customWidth="1"/>
    <col min="2305" max="2305" width="19.85546875" style="93" customWidth="1"/>
    <col min="2306" max="2306" width="20.42578125" style="93" customWidth="1"/>
    <col min="2307" max="2318" width="8.7109375" style="93" customWidth="1"/>
    <col min="2319" max="2559" width="9.140625" style="93"/>
    <col min="2560" max="2560" width="18" style="93" customWidth="1"/>
    <col min="2561" max="2561" width="19.85546875" style="93" customWidth="1"/>
    <col min="2562" max="2562" width="20.42578125" style="93" customWidth="1"/>
    <col min="2563" max="2574" width="8.7109375" style="93" customWidth="1"/>
    <col min="2575" max="2815" width="9.140625" style="93"/>
    <col min="2816" max="2816" width="18" style="93" customWidth="1"/>
    <col min="2817" max="2817" width="19.85546875" style="93" customWidth="1"/>
    <col min="2818" max="2818" width="20.42578125" style="93" customWidth="1"/>
    <col min="2819" max="2830" width="8.7109375" style="93" customWidth="1"/>
    <col min="2831" max="3071" width="9.140625" style="93"/>
    <col min="3072" max="3072" width="18" style="93" customWidth="1"/>
    <col min="3073" max="3073" width="19.85546875" style="93" customWidth="1"/>
    <col min="3074" max="3074" width="20.42578125" style="93" customWidth="1"/>
    <col min="3075" max="3086" width="8.7109375" style="93" customWidth="1"/>
    <col min="3087" max="3327" width="9.140625" style="93"/>
    <col min="3328" max="3328" width="18" style="93" customWidth="1"/>
    <col min="3329" max="3329" width="19.85546875" style="93" customWidth="1"/>
    <col min="3330" max="3330" width="20.42578125" style="93" customWidth="1"/>
    <col min="3331" max="3342" width="8.7109375" style="93" customWidth="1"/>
    <col min="3343" max="3583" width="9.140625" style="93"/>
    <col min="3584" max="3584" width="18" style="93" customWidth="1"/>
    <col min="3585" max="3585" width="19.85546875" style="93" customWidth="1"/>
    <col min="3586" max="3586" width="20.42578125" style="93" customWidth="1"/>
    <col min="3587" max="3598" width="8.7109375" style="93" customWidth="1"/>
    <col min="3599" max="3839" width="9.140625" style="93"/>
    <col min="3840" max="3840" width="18" style="93" customWidth="1"/>
    <col min="3841" max="3841" width="19.85546875" style="93" customWidth="1"/>
    <col min="3842" max="3842" width="20.42578125" style="93" customWidth="1"/>
    <col min="3843" max="3854" width="8.7109375" style="93" customWidth="1"/>
    <col min="3855" max="4095" width="9.140625" style="93"/>
    <col min="4096" max="4096" width="18" style="93" customWidth="1"/>
    <col min="4097" max="4097" width="19.85546875" style="93" customWidth="1"/>
    <col min="4098" max="4098" width="20.42578125" style="93" customWidth="1"/>
    <col min="4099" max="4110" width="8.7109375" style="93" customWidth="1"/>
    <col min="4111" max="4351" width="9.140625" style="93"/>
    <col min="4352" max="4352" width="18" style="93" customWidth="1"/>
    <col min="4353" max="4353" width="19.85546875" style="93" customWidth="1"/>
    <col min="4354" max="4354" width="20.42578125" style="93" customWidth="1"/>
    <col min="4355" max="4366" width="8.7109375" style="93" customWidth="1"/>
    <col min="4367" max="4607" width="9.140625" style="93"/>
    <col min="4608" max="4608" width="18" style="93" customWidth="1"/>
    <col min="4609" max="4609" width="19.85546875" style="93" customWidth="1"/>
    <col min="4610" max="4610" width="20.42578125" style="93" customWidth="1"/>
    <col min="4611" max="4622" width="8.7109375" style="93" customWidth="1"/>
    <col min="4623" max="4863" width="9.140625" style="93"/>
    <col min="4864" max="4864" width="18" style="93" customWidth="1"/>
    <col min="4865" max="4865" width="19.85546875" style="93" customWidth="1"/>
    <col min="4866" max="4866" width="20.42578125" style="93" customWidth="1"/>
    <col min="4867" max="4878" width="8.7109375" style="93" customWidth="1"/>
    <col min="4879" max="5119" width="9.140625" style="93"/>
    <col min="5120" max="5120" width="18" style="93" customWidth="1"/>
    <col min="5121" max="5121" width="19.85546875" style="93" customWidth="1"/>
    <col min="5122" max="5122" width="20.42578125" style="93" customWidth="1"/>
    <col min="5123" max="5134" width="8.7109375" style="93" customWidth="1"/>
    <col min="5135" max="5375" width="9.140625" style="93"/>
    <col min="5376" max="5376" width="18" style="93" customWidth="1"/>
    <col min="5377" max="5377" width="19.85546875" style="93" customWidth="1"/>
    <col min="5378" max="5378" width="20.42578125" style="93" customWidth="1"/>
    <col min="5379" max="5390" width="8.7109375" style="93" customWidth="1"/>
    <col min="5391" max="5631" width="9.140625" style="93"/>
    <col min="5632" max="5632" width="18" style="93" customWidth="1"/>
    <col min="5633" max="5633" width="19.85546875" style="93" customWidth="1"/>
    <col min="5634" max="5634" width="20.42578125" style="93" customWidth="1"/>
    <col min="5635" max="5646" width="8.7109375" style="93" customWidth="1"/>
    <col min="5647" max="5887" width="9.140625" style="93"/>
    <col min="5888" max="5888" width="18" style="93" customWidth="1"/>
    <col min="5889" max="5889" width="19.85546875" style="93" customWidth="1"/>
    <col min="5890" max="5890" width="20.42578125" style="93" customWidth="1"/>
    <col min="5891" max="5902" width="8.7109375" style="93" customWidth="1"/>
    <col min="5903" max="6143" width="9.140625" style="93"/>
    <col min="6144" max="6144" width="18" style="93" customWidth="1"/>
    <col min="6145" max="6145" width="19.85546875" style="93" customWidth="1"/>
    <col min="6146" max="6146" width="20.42578125" style="93" customWidth="1"/>
    <col min="6147" max="6158" width="8.7109375" style="93" customWidth="1"/>
    <col min="6159" max="6399" width="9.140625" style="93"/>
    <col min="6400" max="6400" width="18" style="93" customWidth="1"/>
    <col min="6401" max="6401" width="19.85546875" style="93" customWidth="1"/>
    <col min="6402" max="6402" width="20.42578125" style="93" customWidth="1"/>
    <col min="6403" max="6414" width="8.7109375" style="93" customWidth="1"/>
    <col min="6415" max="6655" width="9.140625" style="93"/>
    <col min="6656" max="6656" width="18" style="93" customWidth="1"/>
    <col min="6657" max="6657" width="19.85546875" style="93" customWidth="1"/>
    <col min="6658" max="6658" width="20.42578125" style="93" customWidth="1"/>
    <col min="6659" max="6670" width="8.7109375" style="93" customWidth="1"/>
    <col min="6671" max="6911" width="9.140625" style="93"/>
    <col min="6912" max="6912" width="18" style="93" customWidth="1"/>
    <col min="6913" max="6913" width="19.85546875" style="93" customWidth="1"/>
    <col min="6914" max="6914" width="20.42578125" style="93" customWidth="1"/>
    <col min="6915" max="6926" width="8.7109375" style="93" customWidth="1"/>
    <col min="6927" max="7167" width="9.140625" style="93"/>
    <col min="7168" max="7168" width="18" style="93" customWidth="1"/>
    <col min="7169" max="7169" width="19.85546875" style="93" customWidth="1"/>
    <col min="7170" max="7170" width="20.42578125" style="93" customWidth="1"/>
    <col min="7171" max="7182" width="8.7109375" style="93" customWidth="1"/>
    <col min="7183" max="7423" width="9.140625" style="93"/>
    <col min="7424" max="7424" width="18" style="93" customWidth="1"/>
    <col min="7425" max="7425" width="19.85546875" style="93" customWidth="1"/>
    <col min="7426" max="7426" width="20.42578125" style="93" customWidth="1"/>
    <col min="7427" max="7438" width="8.7109375" style="93" customWidth="1"/>
    <col min="7439" max="7679" width="9.140625" style="93"/>
    <col min="7680" max="7680" width="18" style="93" customWidth="1"/>
    <col min="7681" max="7681" width="19.85546875" style="93" customWidth="1"/>
    <col min="7682" max="7682" width="20.42578125" style="93" customWidth="1"/>
    <col min="7683" max="7694" width="8.7109375" style="93" customWidth="1"/>
    <col min="7695" max="7935" width="9.140625" style="93"/>
    <col min="7936" max="7936" width="18" style="93" customWidth="1"/>
    <col min="7937" max="7937" width="19.85546875" style="93" customWidth="1"/>
    <col min="7938" max="7938" width="20.42578125" style="93" customWidth="1"/>
    <col min="7939" max="7950" width="8.7109375" style="93" customWidth="1"/>
    <col min="7951" max="8191" width="9.140625" style="93"/>
    <col min="8192" max="8192" width="18" style="93" customWidth="1"/>
    <col min="8193" max="8193" width="19.85546875" style="93" customWidth="1"/>
    <col min="8194" max="8194" width="20.42578125" style="93" customWidth="1"/>
    <col min="8195" max="8206" width="8.7109375" style="93" customWidth="1"/>
    <col min="8207" max="8447" width="9.140625" style="93"/>
    <col min="8448" max="8448" width="18" style="93" customWidth="1"/>
    <col min="8449" max="8449" width="19.85546875" style="93" customWidth="1"/>
    <col min="8450" max="8450" width="20.42578125" style="93" customWidth="1"/>
    <col min="8451" max="8462" width="8.7109375" style="93" customWidth="1"/>
    <col min="8463" max="8703" width="9.140625" style="93"/>
    <col min="8704" max="8704" width="18" style="93" customWidth="1"/>
    <col min="8705" max="8705" width="19.85546875" style="93" customWidth="1"/>
    <col min="8706" max="8706" width="20.42578125" style="93" customWidth="1"/>
    <col min="8707" max="8718" width="8.7109375" style="93" customWidth="1"/>
    <col min="8719" max="8959" width="9.140625" style="93"/>
    <col min="8960" max="8960" width="18" style="93" customWidth="1"/>
    <col min="8961" max="8961" width="19.85546875" style="93" customWidth="1"/>
    <col min="8962" max="8962" width="20.42578125" style="93" customWidth="1"/>
    <col min="8963" max="8974" width="8.7109375" style="93" customWidth="1"/>
    <col min="8975" max="9215" width="9.140625" style="93"/>
    <col min="9216" max="9216" width="18" style="93" customWidth="1"/>
    <col min="9217" max="9217" width="19.85546875" style="93" customWidth="1"/>
    <col min="9218" max="9218" width="20.42578125" style="93" customWidth="1"/>
    <col min="9219" max="9230" width="8.7109375" style="93" customWidth="1"/>
    <col min="9231" max="9471" width="9.140625" style="93"/>
    <col min="9472" max="9472" width="18" style="93" customWidth="1"/>
    <col min="9473" max="9473" width="19.85546875" style="93" customWidth="1"/>
    <col min="9474" max="9474" width="20.42578125" style="93" customWidth="1"/>
    <col min="9475" max="9486" width="8.7109375" style="93" customWidth="1"/>
    <col min="9487" max="9727" width="9.140625" style="93"/>
    <col min="9728" max="9728" width="18" style="93" customWidth="1"/>
    <col min="9729" max="9729" width="19.85546875" style="93" customWidth="1"/>
    <col min="9730" max="9730" width="20.42578125" style="93" customWidth="1"/>
    <col min="9731" max="9742" width="8.7109375" style="93" customWidth="1"/>
    <col min="9743" max="9983" width="9.140625" style="93"/>
    <col min="9984" max="9984" width="18" style="93" customWidth="1"/>
    <col min="9985" max="9985" width="19.85546875" style="93" customWidth="1"/>
    <col min="9986" max="9986" width="20.42578125" style="93" customWidth="1"/>
    <col min="9987" max="9998" width="8.7109375" style="93" customWidth="1"/>
    <col min="9999" max="10239" width="9.140625" style="93"/>
    <col min="10240" max="10240" width="18" style="93" customWidth="1"/>
    <col min="10241" max="10241" width="19.85546875" style="93" customWidth="1"/>
    <col min="10242" max="10242" width="20.42578125" style="93" customWidth="1"/>
    <col min="10243" max="10254" width="8.7109375" style="93" customWidth="1"/>
    <col min="10255" max="10495" width="9.140625" style="93"/>
    <col min="10496" max="10496" width="18" style="93" customWidth="1"/>
    <col min="10497" max="10497" width="19.85546875" style="93" customWidth="1"/>
    <col min="10498" max="10498" width="20.42578125" style="93" customWidth="1"/>
    <col min="10499" max="10510" width="8.7109375" style="93" customWidth="1"/>
    <col min="10511" max="10751" width="9.140625" style="93"/>
    <col min="10752" max="10752" width="18" style="93" customWidth="1"/>
    <col min="10753" max="10753" width="19.85546875" style="93" customWidth="1"/>
    <col min="10754" max="10754" width="20.42578125" style="93" customWidth="1"/>
    <col min="10755" max="10766" width="8.7109375" style="93" customWidth="1"/>
    <col min="10767" max="11007" width="9.140625" style="93"/>
    <col min="11008" max="11008" width="18" style="93" customWidth="1"/>
    <col min="11009" max="11009" width="19.85546875" style="93" customWidth="1"/>
    <col min="11010" max="11010" width="20.42578125" style="93" customWidth="1"/>
    <col min="11011" max="11022" width="8.7109375" style="93" customWidth="1"/>
    <col min="11023" max="11263" width="9.140625" style="93"/>
    <col min="11264" max="11264" width="18" style="93" customWidth="1"/>
    <col min="11265" max="11265" width="19.85546875" style="93" customWidth="1"/>
    <col min="11266" max="11266" width="20.42578125" style="93" customWidth="1"/>
    <col min="11267" max="11278" width="8.7109375" style="93" customWidth="1"/>
    <col min="11279" max="11519" width="9.140625" style="93"/>
    <col min="11520" max="11520" width="18" style="93" customWidth="1"/>
    <col min="11521" max="11521" width="19.85546875" style="93" customWidth="1"/>
    <col min="11522" max="11522" width="20.42578125" style="93" customWidth="1"/>
    <col min="11523" max="11534" width="8.7109375" style="93" customWidth="1"/>
    <col min="11535" max="11775" width="9.140625" style="93"/>
    <col min="11776" max="11776" width="18" style="93" customWidth="1"/>
    <col min="11777" max="11777" width="19.85546875" style="93" customWidth="1"/>
    <col min="11778" max="11778" width="20.42578125" style="93" customWidth="1"/>
    <col min="11779" max="11790" width="8.7109375" style="93" customWidth="1"/>
    <col min="11791" max="12031" width="9.140625" style="93"/>
    <col min="12032" max="12032" width="18" style="93" customWidth="1"/>
    <col min="12033" max="12033" width="19.85546875" style="93" customWidth="1"/>
    <col min="12034" max="12034" width="20.42578125" style="93" customWidth="1"/>
    <col min="12035" max="12046" width="8.7109375" style="93" customWidth="1"/>
    <col min="12047" max="12287" width="9.140625" style="93"/>
    <col min="12288" max="12288" width="18" style="93" customWidth="1"/>
    <col min="12289" max="12289" width="19.85546875" style="93" customWidth="1"/>
    <col min="12290" max="12290" width="20.42578125" style="93" customWidth="1"/>
    <col min="12291" max="12302" width="8.7109375" style="93" customWidth="1"/>
    <col min="12303" max="12543" width="9.140625" style="93"/>
    <col min="12544" max="12544" width="18" style="93" customWidth="1"/>
    <col min="12545" max="12545" width="19.85546875" style="93" customWidth="1"/>
    <col min="12546" max="12546" width="20.42578125" style="93" customWidth="1"/>
    <col min="12547" max="12558" width="8.7109375" style="93" customWidth="1"/>
    <col min="12559" max="12799" width="9.140625" style="93"/>
    <col min="12800" max="12800" width="18" style="93" customWidth="1"/>
    <col min="12801" max="12801" width="19.85546875" style="93" customWidth="1"/>
    <col min="12802" max="12802" width="20.42578125" style="93" customWidth="1"/>
    <col min="12803" max="12814" width="8.7109375" style="93" customWidth="1"/>
    <col min="12815" max="13055" width="9.140625" style="93"/>
    <col min="13056" max="13056" width="18" style="93" customWidth="1"/>
    <col min="13057" max="13057" width="19.85546875" style="93" customWidth="1"/>
    <col min="13058" max="13058" width="20.42578125" style="93" customWidth="1"/>
    <col min="13059" max="13070" width="8.7109375" style="93" customWidth="1"/>
    <col min="13071" max="13311" width="9.140625" style="93"/>
    <col min="13312" max="13312" width="18" style="93" customWidth="1"/>
    <col min="13313" max="13313" width="19.85546875" style="93" customWidth="1"/>
    <col min="13314" max="13314" width="20.42578125" style="93" customWidth="1"/>
    <col min="13315" max="13326" width="8.7109375" style="93" customWidth="1"/>
    <col min="13327" max="13567" width="9.140625" style="93"/>
    <col min="13568" max="13568" width="18" style="93" customWidth="1"/>
    <col min="13569" max="13569" width="19.85546875" style="93" customWidth="1"/>
    <col min="13570" max="13570" width="20.42578125" style="93" customWidth="1"/>
    <col min="13571" max="13582" width="8.7109375" style="93" customWidth="1"/>
    <col min="13583" max="13823" width="9.140625" style="93"/>
    <col min="13824" max="13824" width="18" style="93" customWidth="1"/>
    <col min="13825" max="13825" width="19.85546875" style="93" customWidth="1"/>
    <col min="13826" max="13826" width="20.42578125" style="93" customWidth="1"/>
    <col min="13827" max="13838" width="8.7109375" style="93" customWidth="1"/>
    <col min="13839" max="14079" width="9.140625" style="93"/>
    <col min="14080" max="14080" width="18" style="93" customWidth="1"/>
    <col min="14081" max="14081" width="19.85546875" style="93" customWidth="1"/>
    <col min="14082" max="14082" width="20.42578125" style="93" customWidth="1"/>
    <col min="14083" max="14094" width="8.7109375" style="93" customWidth="1"/>
    <col min="14095" max="14335" width="9.140625" style="93"/>
    <col min="14336" max="14336" width="18" style="93" customWidth="1"/>
    <col min="14337" max="14337" width="19.85546875" style="93" customWidth="1"/>
    <col min="14338" max="14338" width="20.42578125" style="93" customWidth="1"/>
    <col min="14339" max="14350" width="8.7109375" style="93" customWidth="1"/>
    <col min="14351" max="14591" width="9.140625" style="93"/>
    <col min="14592" max="14592" width="18" style="93" customWidth="1"/>
    <col min="14593" max="14593" width="19.85546875" style="93" customWidth="1"/>
    <col min="14594" max="14594" width="20.42578125" style="93" customWidth="1"/>
    <col min="14595" max="14606" width="8.7109375" style="93" customWidth="1"/>
    <col min="14607" max="14847" width="9.140625" style="93"/>
    <col min="14848" max="14848" width="18" style="93" customWidth="1"/>
    <col min="14849" max="14849" width="19.85546875" style="93" customWidth="1"/>
    <col min="14850" max="14850" width="20.42578125" style="93" customWidth="1"/>
    <col min="14851" max="14862" width="8.7109375" style="93" customWidth="1"/>
    <col min="14863" max="15103" width="9.140625" style="93"/>
    <col min="15104" max="15104" width="18" style="93" customWidth="1"/>
    <col min="15105" max="15105" width="19.85546875" style="93" customWidth="1"/>
    <col min="15106" max="15106" width="20.42578125" style="93" customWidth="1"/>
    <col min="15107" max="15118" width="8.7109375" style="93" customWidth="1"/>
    <col min="15119" max="15359" width="9.140625" style="93"/>
    <col min="15360" max="15360" width="18" style="93" customWidth="1"/>
    <col min="15361" max="15361" width="19.85546875" style="93" customWidth="1"/>
    <col min="15362" max="15362" width="20.42578125" style="93" customWidth="1"/>
    <col min="15363" max="15374" width="8.7109375" style="93" customWidth="1"/>
    <col min="15375" max="15615" width="9.140625" style="93"/>
    <col min="15616" max="15616" width="18" style="93" customWidth="1"/>
    <col min="15617" max="15617" width="19.85546875" style="93" customWidth="1"/>
    <col min="15618" max="15618" width="20.42578125" style="93" customWidth="1"/>
    <col min="15619" max="15630" width="8.7109375" style="93" customWidth="1"/>
    <col min="15631" max="15871" width="9.140625" style="93"/>
    <col min="15872" max="15872" width="18" style="93" customWidth="1"/>
    <col min="15873" max="15873" width="19.85546875" style="93" customWidth="1"/>
    <col min="15874" max="15874" width="20.42578125" style="93" customWidth="1"/>
    <col min="15875" max="15886" width="8.7109375" style="93" customWidth="1"/>
    <col min="15887" max="16127" width="9.140625" style="93"/>
    <col min="16128" max="16128" width="18" style="93" customWidth="1"/>
    <col min="16129" max="16129" width="19.85546875" style="93" customWidth="1"/>
    <col min="16130" max="16130" width="20.42578125" style="93" customWidth="1"/>
    <col min="16131" max="16142" width="8.7109375" style="93" customWidth="1"/>
    <col min="16143" max="16384" width="9.140625" style="93"/>
  </cols>
  <sheetData>
    <row r="1" spans="1:18" ht="21.75" customHeight="1">
      <c r="A1" s="1716" t="s">
        <v>1398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L1" s="1716"/>
      <c r="M1" s="1716"/>
      <c r="N1" s="1716"/>
      <c r="O1" s="1716"/>
      <c r="P1" s="1716"/>
      <c r="Q1" s="1716"/>
      <c r="R1" s="1716"/>
    </row>
    <row r="2" spans="1:18" ht="34.5" customHeight="1">
      <c r="A2" s="1754" t="s">
        <v>1399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</row>
    <row r="3" spans="1:18" ht="10.5" customHeight="1" thickBot="1">
      <c r="A3" s="372" t="s">
        <v>1817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R3" s="56" t="s">
        <v>1816</v>
      </c>
    </row>
    <row r="4" spans="1:18" ht="14.25" customHeight="1" thickTop="1">
      <c r="A4" s="1663" t="s">
        <v>11</v>
      </c>
      <c r="B4" s="1663" t="s">
        <v>50</v>
      </c>
      <c r="C4" s="1663" t="s">
        <v>34</v>
      </c>
      <c r="D4" s="1665" t="s">
        <v>1172</v>
      </c>
      <c r="E4" s="1665"/>
      <c r="F4" s="1665"/>
      <c r="G4" s="1665" t="s">
        <v>1173</v>
      </c>
      <c r="H4" s="1665"/>
      <c r="I4" s="1665"/>
      <c r="J4" s="1665" t="s">
        <v>1174</v>
      </c>
      <c r="K4" s="1665"/>
      <c r="L4" s="1665"/>
      <c r="M4" s="1665" t="s">
        <v>1175</v>
      </c>
      <c r="N4" s="1665"/>
      <c r="O4" s="1665"/>
      <c r="P4" s="1523" t="s">
        <v>524</v>
      </c>
      <c r="Q4" s="1523" t="s">
        <v>431</v>
      </c>
      <c r="R4" s="1651" t="s">
        <v>525</v>
      </c>
    </row>
    <row r="5" spans="1:18" ht="14.25" customHeight="1">
      <c r="A5" s="1583"/>
      <c r="B5" s="1583"/>
      <c r="C5" s="1583"/>
      <c r="D5" s="1654" t="s">
        <v>910</v>
      </c>
      <c r="E5" s="1654"/>
      <c r="F5" s="1654"/>
      <c r="G5" s="1654" t="s">
        <v>1176</v>
      </c>
      <c r="H5" s="1654"/>
      <c r="I5" s="1654"/>
      <c r="J5" s="1654" t="s">
        <v>911</v>
      </c>
      <c r="K5" s="1654"/>
      <c r="L5" s="1654"/>
      <c r="M5" s="1654" t="s">
        <v>1177</v>
      </c>
      <c r="N5" s="1654"/>
      <c r="O5" s="1654"/>
      <c r="P5" s="1524"/>
      <c r="Q5" s="1524"/>
      <c r="R5" s="1652"/>
    </row>
    <row r="6" spans="1:18" ht="14.25" customHeight="1">
      <c r="A6" s="1583"/>
      <c r="B6" s="1583"/>
      <c r="C6" s="1583"/>
      <c r="D6" s="525" t="s">
        <v>914</v>
      </c>
      <c r="E6" s="525" t="s">
        <v>915</v>
      </c>
      <c r="F6" s="525" t="s">
        <v>916</v>
      </c>
      <c r="G6" s="525" t="s">
        <v>914</v>
      </c>
      <c r="H6" s="525" t="s">
        <v>915</v>
      </c>
      <c r="I6" s="525" t="s">
        <v>916</v>
      </c>
      <c r="J6" s="525" t="s">
        <v>914</v>
      </c>
      <c r="K6" s="525" t="s">
        <v>915</v>
      </c>
      <c r="L6" s="525" t="s">
        <v>916</v>
      </c>
      <c r="M6" s="525" t="s">
        <v>914</v>
      </c>
      <c r="N6" s="525" t="s">
        <v>915</v>
      </c>
      <c r="O6" s="525" t="s">
        <v>916</v>
      </c>
      <c r="P6" s="1524"/>
      <c r="Q6" s="1524"/>
      <c r="R6" s="1652"/>
    </row>
    <row r="7" spans="1:18" s="94" customFormat="1" ht="14.25" customHeight="1" thickBot="1">
      <c r="A7" s="1664"/>
      <c r="B7" s="1664"/>
      <c r="C7" s="1664"/>
      <c r="D7" s="528" t="s">
        <v>1156</v>
      </c>
      <c r="E7" s="528" t="s">
        <v>918</v>
      </c>
      <c r="F7" s="528" t="s">
        <v>919</v>
      </c>
      <c r="G7" s="528" t="s">
        <v>1156</v>
      </c>
      <c r="H7" s="528" t="s">
        <v>918</v>
      </c>
      <c r="I7" s="528" t="s">
        <v>919</v>
      </c>
      <c r="J7" s="528" t="s">
        <v>1156</v>
      </c>
      <c r="K7" s="528" t="s">
        <v>918</v>
      </c>
      <c r="L7" s="528" t="s">
        <v>919</v>
      </c>
      <c r="M7" s="528" t="s">
        <v>1156</v>
      </c>
      <c r="N7" s="528" t="s">
        <v>918</v>
      </c>
      <c r="O7" s="528" t="s">
        <v>919</v>
      </c>
      <c r="P7" s="1650"/>
      <c r="Q7" s="1650"/>
      <c r="R7" s="1653"/>
    </row>
    <row r="8" spans="1:18" s="94" customFormat="1" ht="27" customHeight="1" thickTop="1">
      <c r="A8" s="520" t="s">
        <v>13</v>
      </c>
      <c r="B8" s="520" t="s">
        <v>80</v>
      </c>
      <c r="C8" s="520" t="s">
        <v>1179</v>
      </c>
      <c r="D8" s="227">
        <v>2</v>
      </c>
      <c r="E8" s="227">
        <v>0</v>
      </c>
      <c r="F8" s="227">
        <v>2</v>
      </c>
      <c r="G8" s="227">
        <v>4</v>
      </c>
      <c r="H8" s="227">
        <v>6</v>
      </c>
      <c r="I8" s="227">
        <v>10</v>
      </c>
      <c r="J8" s="227">
        <v>0</v>
      </c>
      <c r="K8" s="227">
        <v>0</v>
      </c>
      <c r="L8" s="227">
        <v>0</v>
      </c>
      <c r="M8" s="227">
        <f>SUM(D8,G8,J8)</f>
        <v>6</v>
      </c>
      <c r="N8" s="227">
        <f>SUM(E8,H8,K8)</f>
        <v>6</v>
      </c>
      <c r="O8" s="227">
        <f>SUM(M8:N8)</f>
        <v>12</v>
      </c>
      <c r="P8" s="1125" t="s">
        <v>1180</v>
      </c>
      <c r="Q8" s="1126" t="s">
        <v>587</v>
      </c>
      <c r="R8" s="668"/>
    </row>
    <row r="9" spans="1:18" s="96" customFormat="1" ht="18" customHeight="1">
      <c r="A9" s="1643" t="s">
        <v>361</v>
      </c>
      <c r="B9" s="537" t="s">
        <v>49</v>
      </c>
      <c r="C9" s="500" t="s">
        <v>49</v>
      </c>
      <c r="D9" s="487">
        <v>0</v>
      </c>
      <c r="E9" s="487">
        <v>0</v>
      </c>
      <c r="F9" s="487">
        <v>0</v>
      </c>
      <c r="G9" s="487">
        <v>4</v>
      </c>
      <c r="H9" s="487">
        <v>2</v>
      </c>
      <c r="I9" s="487">
        <v>6</v>
      </c>
      <c r="J9" s="487">
        <v>0</v>
      </c>
      <c r="K9" s="487">
        <v>0</v>
      </c>
      <c r="L9" s="487">
        <v>0</v>
      </c>
      <c r="M9" s="213">
        <f>SUM(D9,G9,J9)</f>
        <v>4</v>
      </c>
      <c r="N9" s="213">
        <f t="shared" ref="N9:O11" si="0">SUM(E9,H9,K9)</f>
        <v>2</v>
      </c>
      <c r="O9" s="213">
        <f t="shared" si="0"/>
        <v>6</v>
      </c>
      <c r="P9" s="963" t="s">
        <v>583</v>
      </c>
      <c r="Q9" s="1127" t="s">
        <v>583</v>
      </c>
      <c r="R9" s="1778" t="s">
        <v>592</v>
      </c>
    </row>
    <row r="10" spans="1:18" s="96" customFormat="1" ht="18" customHeight="1">
      <c r="A10" s="1722"/>
      <c r="B10" s="496" t="s">
        <v>198</v>
      </c>
      <c r="C10" s="497" t="s">
        <v>1016</v>
      </c>
      <c r="D10" s="487">
        <v>0</v>
      </c>
      <c r="E10" s="487">
        <v>0</v>
      </c>
      <c r="F10" s="487">
        <v>0</v>
      </c>
      <c r="G10" s="160">
        <v>4</v>
      </c>
      <c r="H10" s="160">
        <v>3</v>
      </c>
      <c r="I10" s="160">
        <v>7</v>
      </c>
      <c r="J10" s="160">
        <v>1</v>
      </c>
      <c r="K10" s="160">
        <v>0</v>
      </c>
      <c r="L10" s="487">
        <v>1</v>
      </c>
      <c r="M10" s="160">
        <f t="shared" ref="M10:M11" si="1">SUM(D10,G10,J10)</f>
        <v>5</v>
      </c>
      <c r="N10" s="160">
        <f t="shared" si="0"/>
        <v>3</v>
      </c>
      <c r="O10" s="160">
        <f t="shared" si="0"/>
        <v>8</v>
      </c>
      <c r="P10" s="1128" t="s">
        <v>1178</v>
      </c>
      <c r="Q10" s="1129" t="s">
        <v>690</v>
      </c>
      <c r="R10" s="1778"/>
    </row>
    <row r="11" spans="1:18" s="96" customFormat="1" ht="18" customHeight="1">
      <c r="A11" s="1722"/>
      <c r="B11" s="1723" t="s">
        <v>318</v>
      </c>
      <c r="C11" s="1722"/>
      <c r="D11" s="160">
        <v>0</v>
      </c>
      <c r="E11" s="160">
        <v>0</v>
      </c>
      <c r="F11" s="160">
        <v>0</v>
      </c>
      <c r="G11" s="160">
        <f>SUM(G9:G10)</f>
        <v>8</v>
      </c>
      <c r="H11" s="160">
        <f t="shared" ref="H11:L11" si="2">SUM(H9:H10)</f>
        <v>5</v>
      </c>
      <c r="I11" s="160">
        <f t="shared" si="2"/>
        <v>13</v>
      </c>
      <c r="J11" s="160">
        <f t="shared" si="2"/>
        <v>1</v>
      </c>
      <c r="K11" s="160">
        <f t="shared" si="2"/>
        <v>0</v>
      </c>
      <c r="L11" s="160">
        <f t="shared" si="2"/>
        <v>1</v>
      </c>
      <c r="M11" s="160">
        <f t="shared" si="1"/>
        <v>9</v>
      </c>
      <c r="N11" s="160">
        <f t="shared" si="0"/>
        <v>5</v>
      </c>
      <c r="O11" s="160">
        <f t="shared" si="0"/>
        <v>14</v>
      </c>
      <c r="P11" s="1557" t="s">
        <v>1784</v>
      </c>
      <c r="Q11" s="1774"/>
      <c r="R11" s="1778"/>
    </row>
    <row r="12" spans="1:18" s="96" customFormat="1" ht="31.5">
      <c r="A12" s="1722"/>
      <c r="B12" s="498" t="s">
        <v>71</v>
      </c>
      <c r="C12" s="499" t="s">
        <v>362</v>
      </c>
      <c r="D12" s="160">
        <v>0</v>
      </c>
      <c r="E12" s="160">
        <v>0</v>
      </c>
      <c r="F12" s="160">
        <v>0</v>
      </c>
      <c r="G12" s="201">
        <v>8</v>
      </c>
      <c r="H12" s="201">
        <v>2</v>
      </c>
      <c r="I12" s="201">
        <v>10</v>
      </c>
      <c r="J12" s="201">
        <v>3</v>
      </c>
      <c r="K12" s="160">
        <f t="shared" ref="K12" si="3">SUM(K10:K11)</f>
        <v>0</v>
      </c>
      <c r="L12" s="201">
        <v>3</v>
      </c>
      <c r="M12" s="201">
        <f t="shared" ref="M12:O15" si="4">SUM(D12,G12,J12)</f>
        <v>11</v>
      </c>
      <c r="N12" s="201">
        <f t="shared" si="4"/>
        <v>2</v>
      </c>
      <c r="O12" s="201">
        <f t="shared" si="4"/>
        <v>13</v>
      </c>
      <c r="P12" s="939" t="s">
        <v>1230</v>
      </c>
      <c r="Q12" s="951" t="s">
        <v>656</v>
      </c>
      <c r="R12" s="1778"/>
    </row>
    <row r="13" spans="1:18" s="96" customFormat="1" ht="18" customHeight="1">
      <c r="A13" s="1641"/>
      <c r="B13" s="1779" t="s">
        <v>45</v>
      </c>
      <c r="C13" s="497" t="s">
        <v>111</v>
      </c>
      <c r="D13" s="160">
        <v>0</v>
      </c>
      <c r="E13" s="160">
        <v>0</v>
      </c>
      <c r="F13" s="160">
        <v>0</v>
      </c>
      <c r="G13" s="160">
        <v>4</v>
      </c>
      <c r="H13" s="160">
        <v>3</v>
      </c>
      <c r="I13" s="160">
        <v>7</v>
      </c>
      <c r="J13" s="160">
        <v>0</v>
      </c>
      <c r="K13" s="160">
        <f t="shared" ref="K13" si="5">SUM(K11:K12)</f>
        <v>0</v>
      </c>
      <c r="L13" s="160"/>
      <c r="M13" s="160">
        <f t="shared" si="4"/>
        <v>4</v>
      </c>
      <c r="N13" s="160">
        <f t="shared" si="4"/>
        <v>3</v>
      </c>
      <c r="O13" s="160">
        <f t="shared" si="4"/>
        <v>7</v>
      </c>
      <c r="P13" s="1128" t="s">
        <v>691</v>
      </c>
      <c r="Q13" s="1782" t="s">
        <v>437</v>
      </c>
      <c r="R13" s="1778"/>
    </row>
    <row r="14" spans="1:18" s="96" customFormat="1" ht="20.25" customHeight="1">
      <c r="A14" s="1641"/>
      <c r="B14" s="1780"/>
      <c r="C14" s="521" t="s">
        <v>113</v>
      </c>
      <c r="D14" s="160">
        <v>0</v>
      </c>
      <c r="E14" s="160">
        <v>0</v>
      </c>
      <c r="F14" s="160">
        <v>0</v>
      </c>
      <c r="G14" s="160">
        <v>4</v>
      </c>
      <c r="H14" s="160">
        <v>0</v>
      </c>
      <c r="I14" s="160">
        <v>4</v>
      </c>
      <c r="J14" s="160">
        <v>0</v>
      </c>
      <c r="K14" s="160">
        <v>0</v>
      </c>
      <c r="L14" s="160">
        <v>0</v>
      </c>
      <c r="M14" s="160">
        <f t="shared" si="4"/>
        <v>4</v>
      </c>
      <c r="N14" s="160">
        <f t="shared" si="4"/>
        <v>0</v>
      </c>
      <c r="O14" s="160">
        <f t="shared" si="4"/>
        <v>4</v>
      </c>
      <c r="P14" s="1128" t="s">
        <v>1570</v>
      </c>
      <c r="Q14" s="1783"/>
      <c r="R14" s="1778"/>
    </row>
    <row r="15" spans="1:18" s="96" customFormat="1" ht="21" customHeight="1">
      <c r="A15" s="522"/>
      <c r="B15" s="1676" t="s">
        <v>318</v>
      </c>
      <c r="C15" s="1723"/>
      <c r="D15" s="160">
        <f>SUM(D13:D14)</f>
        <v>0</v>
      </c>
      <c r="E15" s="160">
        <f t="shared" ref="E15:L15" si="6">SUM(E13:E14)</f>
        <v>0</v>
      </c>
      <c r="F15" s="160">
        <f t="shared" si="6"/>
        <v>0</v>
      </c>
      <c r="G15" s="160">
        <f t="shared" si="6"/>
        <v>8</v>
      </c>
      <c r="H15" s="160">
        <f t="shared" si="6"/>
        <v>3</v>
      </c>
      <c r="I15" s="160">
        <f t="shared" si="6"/>
        <v>11</v>
      </c>
      <c r="J15" s="160">
        <f t="shared" si="6"/>
        <v>0</v>
      </c>
      <c r="K15" s="160">
        <f t="shared" si="6"/>
        <v>0</v>
      </c>
      <c r="L15" s="160">
        <f t="shared" si="6"/>
        <v>0</v>
      </c>
      <c r="M15" s="160">
        <f t="shared" si="4"/>
        <v>8</v>
      </c>
      <c r="N15" s="160">
        <f t="shared" si="4"/>
        <v>3</v>
      </c>
      <c r="O15" s="160">
        <f t="shared" si="4"/>
        <v>11</v>
      </c>
      <c r="P15" s="1581" t="s">
        <v>1784</v>
      </c>
      <c r="Q15" s="1781"/>
      <c r="R15" s="941"/>
    </row>
    <row r="16" spans="1:18" s="96" customFormat="1" ht="18" customHeight="1">
      <c r="A16" s="1722" t="s">
        <v>327</v>
      </c>
      <c r="B16" s="1676"/>
      <c r="C16" s="1723"/>
      <c r="D16" s="160">
        <f>SUM(D11,D12,D15)</f>
        <v>0</v>
      </c>
      <c r="E16" s="160">
        <f t="shared" ref="E16:L17" si="7">SUM(E11,E12,E15)</f>
        <v>0</v>
      </c>
      <c r="F16" s="160">
        <f t="shared" si="7"/>
        <v>0</v>
      </c>
      <c r="G16" s="160">
        <f t="shared" si="7"/>
        <v>24</v>
      </c>
      <c r="H16" s="160">
        <f t="shared" si="7"/>
        <v>10</v>
      </c>
      <c r="I16" s="160">
        <f t="shared" si="7"/>
        <v>34</v>
      </c>
      <c r="J16" s="160">
        <f t="shared" si="7"/>
        <v>4</v>
      </c>
      <c r="K16" s="160">
        <f t="shared" si="7"/>
        <v>0</v>
      </c>
      <c r="L16" s="160">
        <f t="shared" si="7"/>
        <v>4</v>
      </c>
      <c r="M16" s="160">
        <f>SUM(M11,M12,M15)</f>
        <v>28</v>
      </c>
      <c r="N16" s="160">
        <f t="shared" ref="N16" si="8">SUM(N11,N12,N15)</f>
        <v>10</v>
      </c>
      <c r="O16" s="160">
        <f t="shared" ref="O16" si="9">SUM(O11,O12,O15)</f>
        <v>38</v>
      </c>
      <c r="P16" s="1557" t="s">
        <v>1787</v>
      </c>
      <c r="Q16" s="1774"/>
      <c r="R16" s="1556"/>
    </row>
    <row r="17" spans="1:18" s="96" customFormat="1" ht="18" customHeight="1">
      <c r="A17" s="1641" t="s">
        <v>1401</v>
      </c>
      <c r="B17" s="521" t="s">
        <v>140</v>
      </c>
      <c r="C17" s="521" t="s">
        <v>140</v>
      </c>
      <c r="D17" s="160">
        <f t="shared" ref="D17" si="10">SUM(D12,D13,D16)</f>
        <v>0</v>
      </c>
      <c r="E17" s="160">
        <f t="shared" si="7"/>
        <v>0</v>
      </c>
      <c r="F17" s="160">
        <f t="shared" si="7"/>
        <v>0</v>
      </c>
      <c r="G17" s="160">
        <v>0</v>
      </c>
      <c r="H17" s="160">
        <v>2</v>
      </c>
      <c r="I17" s="160">
        <v>2</v>
      </c>
      <c r="J17" s="160">
        <v>0</v>
      </c>
      <c r="K17" s="160">
        <v>0</v>
      </c>
      <c r="L17" s="160">
        <v>0</v>
      </c>
      <c r="M17" s="160">
        <f>SUM(D17,G17,J17)</f>
        <v>0</v>
      </c>
      <c r="N17" s="160">
        <f>SUM(E17,H17,K17)</f>
        <v>2</v>
      </c>
      <c r="O17" s="160">
        <f>SUM(M17:N17)</f>
        <v>2</v>
      </c>
      <c r="P17" s="756" t="s">
        <v>597</v>
      </c>
      <c r="Q17" s="756" t="s">
        <v>597</v>
      </c>
      <c r="R17" s="1775" t="s">
        <v>598</v>
      </c>
    </row>
    <row r="18" spans="1:18" s="96" customFormat="1" ht="18" customHeight="1">
      <c r="A18" s="1642"/>
      <c r="B18" s="521" t="s">
        <v>140</v>
      </c>
      <c r="C18" s="521" t="s">
        <v>1402</v>
      </c>
      <c r="D18" s="160">
        <f t="shared" ref="D18" si="11">SUM(D13,D14,D17)</f>
        <v>0</v>
      </c>
      <c r="E18" s="160">
        <f t="shared" ref="E18" si="12">SUM(E13,E14,E17)</f>
        <v>0</v>
      </c>
      <c r="F18" s="160">
        <f t="shared" ref="F18" si="13">SUM(F13,F14,F17)</f>
        <v>0</v>
      </c>
      <c r="G18" s="160">
        <v>1</v>
      </c>
      <c r="H18" s="160">
        <v>1</v>
      </c>
      <c r="I18" s="160">
        <v>2</v>
      </c>
      <c r="J18" s="160">
        <v>0</v>
      </c>
      <c r="K18" s="160">
        <v>0</v>
      </c>
      <c r="L18" s="160">
        <v>0</v>
      </c>
      <c r="M18" s="160">
        <f t="shared" ref="M18:M20" si="14">SUM(D18,G18,J18)</f>
        <v>1</v>
      </c>
      <c r="N18" s="160">
        <f t="shared" ref="N18:N20" si="15">SUM(E18,H18,K18)</f>
        <v>1</v>
      </c>
      <c r="O18" s="160">
        <f t="shared" ref="O18:O20" si="16">SUM(M18:N18)</f>
        <v>2</v>
      </c>
      <c r="P18" s="756" t="s">
        <v>1625</v>
      </c>
      <c r="Q18" s="756" t="s">
        <v>597</v>
      </c>
      <c r="R18" s="1776"/>
    </row>
    <row r="19" spans="1:18" s="96" customFormat="1" ht="18" customHeight="1">
      <c r="A19" s="1642"/>
      <c r="B19" s="1676" t="s">
        <v>318</v>
      </c>
      <c r="C19" s="1723"/>
      <c r="D19" s="160">
        <f>SUM(D17:D18)</f>
        <v>0</v>
      </c>
      <c r="E19" s="160">
        <f t="shared" ref="E19:L19" si="17">SUM(E17:E18)</f>
        <v>0</v>
      </c>
      <c r="F19" s="160">
        <f t="shared" si="17"/>
        <v>0</v>
      </c>
      <c r="G19" s="160">
        <f t="shared" si="17"/>
        <v>1</v>
      </c>
      <c r="H19" s="160">
        <f t="shared" si="17"/>
        <v>3</v>
      </c>
      <c r="I19" s="160">
        <f t="shared" si="17"/>
        <v>4</v>
      </c>
      <c r="J19" s="160">
        <f t="shared" si="17"/>
        <v>0</v>
      </c>
      <c r="K19" s="160">
        <f t="shared" si="17"/>
        <v>0</v>
      </c>
      <c r="L19" s="160">
        <f t="shared" si="17"/>
        <v>0</v>
      </c>
      <c r="M19" s="160">
        <f t="shared" si="14"/>
        <v>1</v>
      </c>
      <c r="N19" s="160">
        <f t="shared" si="15"/>
        <v>3</v>
      </c>
      <c r="O19" s="160">
        <f t="shared" si="16"/>
        <v>4</v>
      </c>
      <c r="P19" s="1584" t="s">
        <v>1784</v>
      </c>
      <c r="Q19" s="1584"/>
      <c r="R19" s="1777"/>
    </row>
    <row r="20" spans="1:18" s="96" customFormat="1" ht="18" customHeight="1">
      <c r="A20" s="1722" t="s">
        <v>327</v>
      </c>
      <c r="B20" s="1676"/>
      <c r="C20" s="1723"/>
      <c r="D20" s="160">
        <f>SUM(D19)</f>
        <v>0</v>
      </c>
      <c r="E20" s="160">
        <f t="shared" ref="E20:L20" si="18">SUM(E19)</f>
        <v>0</v>
      </c>
      <c r="F20" s="160">
        <f t="shared" si="18"/>
        <v>0</v>
      </c>
      <c r="G20" s="160">
        <f t="shared" si="18"/>
        <v>1</v>
      </c>
      <c r="H20" s="160">
        <f t="shared" si="18"/>
        <v>3</v>
      </c>
      <c r="I20" s="160">
        <f t="shared" si="18"/>
        <v>4</v>
      </c>
      <c r="J20" s="160">
        <f t="shared" si="18"/>
        <v>0</v>
      </c>
      <c r="K20" s="160">
        <f t="shared" si="18"/>
        <v>0</v>
      </c>
      <c r="L20" s="160">
        <f t="shared" si="18"/>
        <v>0</v>
      </c>
      <c r="M20" s="160">
        <f t="shared" si="14"/>
        <v>1</v>
      </c>
      <c r="N20" s="160">
        <f t="shared" si="15"/>
        <v>3</v>
      </c>
      <c r="O20" s="160">
        <f t="shared" si="16"/>
        <v>4</v>
      </c>
      <c r="P20" s="1557" t="s">
        <v>1787</v>
      </c>
      <c r="Q20" s="1774"/>
      <c r="R20" s="1556"/>
    </row>
    <row r="21" spans="1:18" s="96" customFormat="1" ht="31.5">
      <c r="A21" s="1642" t="s">
        <v>28</v>
      </c>
      <c r="B21" s="1785" t="s">
        <v>366</v>
      </c>
      <c r="C21" s="497" t="s">
        <v>365</v>
      </c>
      <c r="D21" s="160">
        <f>SUM(D12,D13,D16)</f>
        <v>0</v>
      </c>
      <c r="E21" s="160">
        <f>SUM(E12,E13,E16)</f>
        <v>0</v>
      </c>
      <c r="F21" s="160">
        <f>SUM(F12,F13,F16)</f>
        <v>0</v>
      </c>
      <c r="G21" s="160">
        <v>0</v>
      </c>
      <c r="H21" s="160">
        <v>1</v>
      </c>
      <c r="I21" s="160">
        <v>1</v>
      </c>
      <c r="J21" s="160">
        <v>1</v>
      </c>
      <c r="K21" s="160">
        <v>0</v>
      </c>
      <c r="L21" s="160">
        <v>1</v>
      </c>
      <c r="M21" s="160">
        <f t="shared" ref="M21:O24" si="19">SUM(D21,G21,J21)</f>
        <v>1</v>
      </c>
      <c r="N21" s="160">
        <f t="shared" si="19"/>
        <v>1</v>
      </c>
      <c r="O21" s="160">
        <f t="shared" si="19"/>
        <v>2</v>
      </c>
      <c r="P21" s="1131" t="s">
        <v>774</v>
      </c>
      <c r="Q21" s="1786" t="s">
        <v>775</v>
      </c>
      <c r="R21" s="1791" t="s">
        <v>771</v>
      </c>
    </row>
    <row r="22" spans="1:18" s="96" customFormat="1" ht="18" customHeight="1">
      <c r="A22" s="1642"/>
      <c r="B22" s="1676"/>
      <c r="C22" s="521" t="s">
        <v>363</v>
      </c>
      <c r="D22" s="160">
        <f t="shared" ref="D22:F24" si="20">SUM(D13,D14,D21)</f>
        <v>0</v>
      </c>
      <c r="E22" s="160">
        <f t="shared" si="20"/>
        <v>0</v>
      </c>
      <c r="F22" s="160">
        <f t="shared" si="20"/>
        <v>0</v>
      </c>
      <c r="G22" s="160">
        <v>1</v>
      </c>
      <c r="H22" s="160">
        <v>2</v>
      </c>
      <c r="I22" s="160">
        <v>3</v>
      </c>
      <c r="J22" s="160">
        <v>0</v>
      </c>
      <c r="K22" s="160">
        <v>0</v>
      </c>
      <c r="L22" s="160">
        <v>0</v>
      </c>
      <c r="M22" s="160">
        <f t="shared" si="19"/>
        <v>1</v>
      </c>
      <c r="N22" s="160">
        <f t="shared" si="19"/>
        <v>2</v>
      </c>
      <c r="O22" s="160">
        <f t="shared" si="19"/>
        <v>3</v>
      </c>
      <c r="P22" s="1132" t="s">
        <v>772</v>
      </c>
      <c r="Q22" s="1786"/>
      <c r="R22" s="1792"/>
    </row>
    <row r="23" spans="1:18" s="96" customFormat="1" ht="15.75">
      <c r="A23" s="1642"/>
      <c r="B23" s="1676"/>
      <c r="C23" s="497" t="s">
        <v>364</v>
      </c>
      <c r="D23" s="160">
        <f t="shared" si="20"/>
        <v>0</v>
      </c>
      <c r="E23" s="160">
        <f t="shared" si="20"/>
        <v>0</v>
      </c>
      <c r="F23" s="160">
        <f t="shared" si="20"/>
        <v>0</v>
      </c>
      <c r="G23" s="160">
        <v>4</v>
      </c>
      <c r="H23" s="160">
        <v>1</v>
      </c>
      <c r="I23" s="160">
        <v>5</v>
      </c>
      <c r="J23" s="160">
        <v>1</v>
      </c>
      <c r="K23" s="160">
        <v>0</v>
      </c>
      <c r="L23" s="160">
        <v>1</v>
      </c>
      <c r="M23" s="160">
        <f t="shared" si="19"/>
        <v>5</v>
      </c>
      <c r="N23" s="160">
        <f t="shared" si="19"/>
        <v>1</v>
      </c>
      <c r="O23" s="160">
        <f t="shared" si="19"/>
        <v>6</v>
      </c>
      <c r="P23" s="1131" t="s">
        <v>773</v>
      </c>
      <c r="Q23" s="1786"/>
      <c r="R23" s="1792"/>
    </row>
    <row r="24" spans="1:18" s="96" customFormat="1" ht="18" customHeight="1">
      <c r="A24" s="1642"/>
      <c r="B24" s="520"/>
      <c r="C24" s="500" t="s">
        <v>366</v>
      </c>
      <c r="D24" s="160">
        <f t="shared" si="20"/>
        <v>0</v>
      </c>
      <c r="E24" s="160">
        <f t="shared" si="20"/>
        <v>0</v>
      </c>
      <c r="F24" s="160">
        <f t="shared" si="20"/>
        <v>0</v>
      </c>
      <c r="G24" s="213">
        <v>1</v>
      </c>
      <c r="H24" s="213">
        <v>2</v>
      </c>
      <c r="I24" s="213">
        <v>3</v>
      </c>
      <c r="J24" s="213">
        <v>0</v>
      </c>
      <c r="K24" s="213">
        <v>0</v>
      </c>
      <c r="L24" s="213">
        <v>0</v>
      </c>
      <c r="M24" s="213">
        <f t="shared" si="19"/>
        <v>1</v>
      </c>
      <c r="N24" s="213">
        <f t="shared" si="19"/>
        <v>2</v>
      </c>
      <c r="O24" s="213">
        <f t="shared" si="19"/>
        <v>3</v>
      </c>
      <c r="P24" s="1132" t="s">
        <v>772</v>
      </c>
      <c r="Q24" s="1133"/>
      <c r="R24" s="1792"/>
    </row>
    <row r="25" spans="1:18" s="96" customFormat="1" ht="18" customHeight="1">
      <c r="A25" s="1642"/>
      <c r="B25" s="1676" t="s">
        <v>318</v>
      </c>
      <c r="C25" s="1723"/>
      <c r="D25" s="160">
        <f>SUM(D21:D24)</f>
        <v>0</v>
      </c>
      <c r="E25" s="160">
        <f t="shared" ref="E25:O25" si="21">SUM(E21:E24)</f>
        <v>0</v>
      </c>
      <c r="F25" s="160">
        <f t="shared" si="21"/>
        <v>0</v>
      </c>
      <c r="G25" s="160">
        <f t="shared" si="21"/>
        <v>6</v>
      </c>
      <c r="H25" s="160">
        <f t="shared" si="21"/>
        <v>6</v>
      </c>
      <c r="I25" s="160">
        <f t="shared" si="21"/>
        <v>12</v>
      </c>
      <c r="J25" s="160">
        <f t="shared" si="21"/>
        <v>2</v>
      </c>
      <c r="K25" s="160">
        <f t="shared" si="21"/>
        <v>0</v>
      </c>
      <c r="L25" s="160">
        <f t="shared" si="21"/>
        <v>2</v>
      </c>
      <c r="M25" s="160">
        <f t="shared" si="21"/>
        <v>8</v>
      </c>
      <c r="N25" s="160">
        <f t="shared" si="21"/>
        <v>6</v>
      </c>
      <c r="O25" s="160">
        <f t="shared" si="21"/>
        <v>14</v>
      </c>
      <c r="P25" s="1557" t="s">
        <v>1784</v>
      </c>
      <c r="Q25" s="1774"/>
      <c r="R25" s="1792"/>
    </row>
    <row r="26" spans="1:18" s="96" customFormat="1" ht="18" customHeight="1">
      <c r="A26" s="1642"/>
      <c r="B26" s="1787" t="s">
        <v>367</v>
      </c>
      <c r="C26" s="497" t="s">
        <v>367</v>
      </c>
      <c r="D26" s="160">
        <f t="shared" ref="D26:D29" si="22">SUM(D22:D25)</f>
        <v>0</v>
      </c>
      <c r="E26" s="160">
        <f t="shared" ref="E26:E31" si="23">SUM(E22:E25)</f>
        <v>0</v>
      </c>
      <c r="F26" s="160">
        <f t="shared" ref="F26:F31" si="24">SUM(F22:F25)</f>
        <v>0</v>
      </c>
      <c r="G26" s="160">
        <v>2</v>
      </c>
      <c r="H26" s="160">
        <v>1</v>
      </c>
      <c r="I26" s="160">
        <v>3</v>
      </c>
      <c r="J26" s="160">
        <v>0</v>
      </c>
      <c r="K26" s="160">
        <v>0</v>
      </c>
      <c r="L26" s="160">
        <v>0</v>
      </c>
      <c r="M26" s="160">
        <f>SUM(D26,G26,J26)</f>
        <v>2</v>
      </c>
      <c r="N26" s="160">
        <f t="shared" ref="N26:O28" si="25">SUM(E26,H26,K26)</f>
        <v>1</v>
      </c>
      <c r="O26" s="160">
        <f t="shared" si="25"/>
        <v>3</v>
      </c>
      <c r="P26" s="1131" t="s">
        <v>776</v>
      </c>
      <c r="Q26" s="1789" t="s">
        <v>776</v>
      </c>
      <c r="R26" s="1792"/>
    </row>
    <row r="27" spans="1:18" s="96" customFormat="1" ht="18" customHeight="1">
      <c r="A27" s="1642"/>
      <c r="B27" s="1788"/>
      <c r="C27" s="497" t="s">
        <v>368</v>
      </c>
      <c r="D27" s="160">
        <f t="shared" si="22"/>
        <v>0</v>
      </c>
      <c r="E27" s="160">
        <f t="shared" si="23"/>
        <v>0</v>
      </c>
      <c r="F27" s="160">
        <f t="shared" si="24"/>
        <v>0</v>
      </c>
      <c r="G27" s="160">
        <v>1</v>
      </c>
      <c r="H27" s="160">
        <v>0</v>
      </c>
      <c r="I27" s="160">
        <v>1</v>
      </c>
      <c r="J27" s="160">
        <v>0</v>
      </c>
      <c r="K27" s="160">
        <v>0</v>
      </c>
      <c r="L27" s="160">
        <v>0</v>
      </c>
      <c r="M27" s="160">
        <f t="shared" ref="M27:M28" si="26">SUM(D27,G27,J27)</f>
        <v>1</v>
      </c>
      <c r="N27" s="160">
        <f t="shared" si="25"/>
        <v>0</v>
      </c>
      <c r="O27" s="160">
        <f t="shared" si="25"/>
        <v>1</v>
      </c>
      <c r="P27" s="1131" t="s">
        <v>777</v>
      </c>
      <c r="Q27" s="1786"/>
      <c r="R27" s="1792"/>
    </row>
    <row r="28" spans="1:18" s="96" customFormat="1" ht="16.5" customHeight="1">
      <c r="A28" s="1642"/>
      <c r="B28" s="1788"/>
      <c r="C28" s="497" t="s">
        <v>369</v>
      </c>
      <c r="D28" s="160">
        <f t="shared" si="22"/>
        <v>0</v>
      </c>
      <c r="E28" s="160">
        <f t="shared" si="23"/>
        <v>0</v>
      </c>
      <c r="F28" s="160">
        <f t="shared" si="24"/>
        <v>0</v>
      </c>
      <c r="G28" s="160">
        <v>0</v>
      </c>
      <c r="H28" s="160">
        <v>1</v>
      </c>
      <c r="I28" s="160">
        <v>1</v>
      </c>
      <c r="J28" s="160">
        <v>0</v>
      </c>
      <c r="K28" s="160">
        <v>0</v>
      </c>
      <c r="L28" s="160">
        <v>0</v>
      </c>
      <c r="M28" s="160">
        <f t="shared" si="26"/>
        <v>0</v>
      </c>
      <c r="N28" s="160">
        <f t="shared" si="25"/>
        <v>1</v>
      </c>
      <c r="O28" s="160">
        <f t="shared" si="25"/>
        <v>1</v>
      </c>
      <c r="P28" s="1131" t="s">
        <v>778</v>
      </c>
      <c r="Q28" s="1786"/>
      <c r="R28" s="1792"/>
    </row>
    <row r="29" spans="1:18" s="96" customFormat="1" ht="18" customHeight="1">
      <c r="A29" s="1642"/>
      <c r="B29" s="1785"/>
      <c r="C29" s="521" t="s">
        <v>1400</v>
      </c>
      <c r="D29" s="160">
        <f t="shared" si="22"/>
        <v>0</v>
      </c>
      <c r="E29" s="160">
        <f t="shared" si="23"/>
        <v>0</v>
      </c>
      <c r="F29" s="160">
        <f t="shared" si="24"/>
        <v>0</v>
      </c>
      <c r="G29" s="160">
        <v>0</v>
      </c>
      <c r="H29" s="160">
        <v>1</v>
      </c>
      <c r="I29" s="160">
        <v>1</v>
      </c>
      <c r="J29" s="160">
        <v>0</v>
      </c>
      <c r="K29" s="160">
        <v>0</v>
      </c>
      <c r="L29" s="160">
        <v>0</v>
      </c>
      <c r="M29" s="160">
        <f t="shared" ref="M29" si="27">SUM(D29,G29,J29)</f>
        <v>0</v>
      </c>
      <c r="N29" s="160">
        <f t="shared" ref="N29" si="28">SUM(E29,H29,K29)</f>
        <v>1</v>
      </c>
      <c r="O29" s="160">
        <f t="shared" ref="O29" si="29">SUM(F29,I29,L29)</f>
        <v>1</v>
      </c>
      <c r="P29" s="946" t="s">
        <v>1626</v>
      </c>
      <c r="Q29" s="1790"/>
      <c r="R29" s="1792"/>
    </row>
    <row r="30" spans="1:18" s="96" customFormat="1" ht="18" customHeight="1">
      <c r="A30" s="1642"/>
      <c r="B30" s="1676" t="s">
        <v>318</v>
      </c>
      <c r="C30" s="1723"/>
      <c r="D30" s="160">
        <f>SUM(D26:D29)</f>
        <v>0</v>
      </c>
      <c r="E30" s="160">
        <f t="shared" si="23"/>
        <v>0</v>
      </c>
      <c r="F30" s="160">
        <f t="shared" si="24"/>
        <v>0</v>
      </c>
      <c r="G30" s="160">
        <f t="shared" ref="G30:O30" si="30">SUM(G26:G29)</f>
        <v>3</v>
      </c>
      <c r="H30" s="160">
        <f t="shared" si="30"/>
        <v>3</v>
      </c>
      <c r="I30" s="160">
        <f t="shared" si="30"/>
        <v>6</v>
      </c>
      <c r="J30" s="160">
        <f t="shared" si="30"/>
        <v>0</v>
      </c>
      <c r="K30" s="160">
        <f t="shared" si="30"/>
        <v>0</v>
      </c>
      <c r="L30" s="160">
        <f t="shared" si="30"/>
        <v>0</v>
      </c>
      <c r="M30" s="160">
        <f t="shared" si="30"/>
        <v>3</v>
      </c>
      <c r="N30" s="160">
        <f t="shared" si="30"/>
        <v>3</v>
      </c>
      <c r="O30" s="160">
        <f t="shared" si="30"/>
        <v>6</v>
      </c>
      <c r="P30" s="1581" t="s">
        <v>1784</v>
      </c>
      <c r="Q30" s="1781"/>
      <c r="R30" s="1792"/>
    </row>
    <row r="31" spans="1:18" s="96" customFormat="1" ht="18" customHeight="1">
      <c r="A31" s="1643"/>
      <c r="B31" s="496" t="s">
        <v>370</v>
      </c>
      <c r="C31" s="497" t="s">
        <v>371</v>
      </c>
      <c r="D31" s="160">
        <f>SUM(D27:D30)</f>
        <v>0</v>
      </c>
      <c r="E31" s="160">
        <f t="shared" si="23"/>
        <v>0</v>
      </c>
      <c r="F31" s="160">
        <f t="shared" si="24"/>
        <v>0</v>
      </c>
      <c r="G31" s="160">
        <v>3</v>
      </c>
      <c r="H31" s="160">
        <v>0</v>
      </c>
      <c r="I31" s="160">
        <v>3</v>
      </c>
      <c r="J31" s="160">
        <f t="shared" ref="J31" si="31">SUM(J27:J30)</f>
        <v>0</v>
      </c>
      <c r="K31" s="160">
        <f t="shared" ref="K31" si="32">SUM(K27:K30)</f>
        <v>0</v>
      </c>
      <c r="L31" s="160">
        <f t="shared" ref="L31" si="33">SUM(L27:L30)</f>
        <v>0</v>
      </c>
      <c r="M31" s="160">
        <f>SUM(D31,G31,J31)</f>
        <v>3</v>
      </c>
      <c r="N31" s="160">
        <f t="shared" ref="N31:O31" si="34">SUM(E31,H31,K31)</f>
        <v>0</v>
      </c>
      <c r="O31" s="160">
        <f t="shared" si="34"/>
        <v>3</v>
      </c>
      <c r="P31" s="1131" t="s">
        <v>780</v>
      </c>
      <c r="Q31" s="1134" t="s">
        <v>779</v>
      </c>
      <c r="R31" s="1793"/>
    </row>
    <row r="32" spans="1:18" s="96" customFormat="1" ht="18" customHeight="1" thickBot="1">
      <c r="A32" s="1641" t="s">
        <v>327</v>
      </c>
      <c r="B32" s="1787"/>
      <c r="C32" s="1779"/>
      <c r="D32" s="201">
        <f>SUM(D28:D31)</f>
        <v>0</v>
      </c>
      <c r="E32" s="201">
        <f t="shared" ref="E32:O32" si="35">SUM(E31,E30,E25)</f>
        <v>0</v>
      </c>
      <c r="F32" s="201">
        <f t="shared" si="35"/>
        <v>0</v>
      </c>
      <c r="G32" s="201">
        <f t="shared" si="35"/>
        <v>12</v>
      </c>
      <c r="H32" s="201">
        <f t="shared" si="35"/>
        <v>9</v>
      </c>
      <c r="I32" s="201">
        <f t="shared" si="35"/>
        <v>21</v>
      </c>
      <c r="J32" s="201">
        <f t="shared" si="35"/>
        <v>2</v>
      </c>
      <c r="K32" s="201">
        <f t="shared" si="35"/>
        <v>0</v>
      </c>
      <c r="L32" s="201">
        <f t="shared" si="35"/>
        <v>2</v>
      </c>
      <c r="M32" s="201">
        <f t="shared" si="35"/>
        <v>14</v>
      </c>
      <c r="N32" s="201">
        <f t="shared" si="35"/>
        <v>9</v>
      </c>
      <c r="O32" s="201">
        <f t="shared" si="35"/>
        <v>23</v>
      </c>
      <c r="P32" s="1794" t="s">
        <v>1787</v>
      </c>
      <c r="Q32" s="1794"/>
      <c r="R32" s="1794"/>
    </row>
    <row r="33" spans="1:18" s="94" customFormat="1" ht="18" customHeight="1" thickBot="1">
      <c r="A33" s="1682" t="s">
        <v>10</v>
      </c>
      <c r="B33" s="1682"/>
      <c r="C33" s="1682"/>
      <c r="D33" s="324">
        <f>SUM(D8,D16,D20,D32)</f>
        <v>2</v>
      </c>
      <c r="E33" s="324">
        <f t="shared" ref="E33:O33" si="36">SUM(E8,E16,E20,E32)</f>
        <v>0</v>
      </c>
      <c r="F33" s="324">
        <f t="shared" si="36"/>
        <v>2</v>
      </c>
      <c r="G33" s="324">
        <f t="shared" si="36"/>
        <v>41</v>
      </c>
      <c r="H33" s="324">
        <f t="shared" si="36"/>
        <v>28</v>
      </c>
      <c r="I33" s="324">
        <f t="shared" si="36"/>
        <v>69</v>
      </c>
      <c r="J33" s="324">
        <f t="shared" si="36"/>
        <v>6</v>
      </c>
      <c r="K33" s="324">
        <f t="shared" si="36"/>
        <v>0</v>
      </c>
      <c r="L33" s="324">
        <f t="shared" si="36"/>
        <v>6</v>
      </c>
      <c r="M33" s="324">
        <f t="shared" si="36"/>
        <v>49</v>
      </c>
      <c r="N33" s="324">
        <f t="shared" si="36"/>
        <v>28</v>
      </c>
      <c r="O33" s="324">
        <f t="shared" si="36"/>
        <v>77</v>
      </c>
      <c r="P33" s="1784" t="s">
        <v>1782</v>
      </c>
      <c r="Q33" s="1784"/>
      <c r="R33" s="1784"/>
    </row>
    <row r="34" spans="1:18" s="96" customFormat="1" ht="18" customHeight="1" thickTop="1">
      <c r="A34" s="97"/>
      <c r="B34" s="97"/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5"/>
    </row>
    <row r="45" spans="1:18" ht="15.75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</row>
    <row r="46" spans="1:18" ht="15.75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</row>
    <row r="47" spans="1:18" ht="15.7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</row>
    <row r="48" spans="1:18" ht="15.7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</row>
    <row r="49" spans="1:15" ht="15.7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</row>
    <row r="50" spans="1:15" ht="15.7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</row>
    <row r="51" spans="1:15" ht="15.7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ht="15.75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ht="15.75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5.7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</row>
    <row r="55" spans="1:15" ht="15.75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</row>
    <row r="56" spans="1:15" ht="15.75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</row>
    <row r="57" spans="1:15" ht="15.75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ht="15.7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  <row r="59" spans="1:15" ht="15.75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</row>
    <row r="60" spans="1:15" ht="15.75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</row>
    <row r="61" spans="1:15" ht="15.75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</row>
    <row r="62" spans="1:15" ht="15.75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</row>
    <row r="63" spans="1:15" ht="15.75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5.75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5.75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5.75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5.75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  <row r="68" spans="1:15" ht="15.7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</row>
    <row r="69" spans="1:15" ht="15.7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</row>
    <row r="70" spans="1:15" ht="15.7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ht="15.7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</row>
    <row r="72" spans="1:15" ht="15.75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</row>
    <row r="73" spans="1:15" ht="15.75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</row>
    <row r="74" spans="1:15" ht="15.75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</row>
    <row r="75" spans="1:15" ht="15.75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</row>
    <row r="76" spans="1:15" ht="15.7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</row>
    <row r="77" spans="1:15" ht="15.7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</row>
    <row r="78" spans="1:15" ht="15.7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</row>
    <row r="79" spans="1:15" ht="15.75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</row>
    <row r="80" spans="1:15" ht="15.7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</row>
    <row r="81" spans="1:15" ht="15.75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</row>
    <row r="82" spans="1:15" ht="15.7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</row>
    <row r="83" spans="1:15" ht="15.75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</row>
    <row r="84" spans="1:15" ht="15.75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</row>
    <row r="85" spans="1:15" ht="15.75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</row>
    <row r="86" spans="1:15" ht="15.75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</row>
    <row r="87" spans="1:15" ht="15.75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</row>
    <row r="88" spans="1:15" ht="15.75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</row>
    <row r="89" spans="1:15" ht="15.75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</row>
    <row r="90" spans="1:15" ht="15.75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</row>
    <row r="91" spans="1:15" ht="15.75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</row>
    <row r="92" spans="1:15" ht="15.75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</row>
    <row r="93" spans="1:15" ht="15.7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</row>
    <row r="94" spans="1:15" ht="15.75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</row>
    <row r="95" spans="1:15" ht="15.75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</row>
    <row r="96" spans="1:15" ht="15.75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</row>
    <row r="97" spans="1:15" ht="15.75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</row>
    <row r="98" spans="1:15" ht="15.75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</row>
    <row r="99" spans="1:15" ht="15.75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</row>
    <row r="100" spans="1:15" ht="15.7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</row>
    <row r="101" spans="1:15" ht="15.75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</row>
    <row r="102" spans="1:15" ht="15.75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</row>
    <row r="103" spans="1:15" ht="15.7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</row>
    <row r="104" spans="1:15" ht="15.7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</row>
    <row r="105" spans="1:15" ht="15.7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</row>
    <row r="106" spans="1:15" ht="15.7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</row>
  </sheetData>
  <mergeCells count="46">
    <mergeCell ref="A33:C33"/>
    <mergeCell ref="P33:R33"/>
    <mergeCell ref="A21:A31"/>
    <mergeCell ref="B21:B23"/>
    <mergeCell ref="Q21:Q23"/>
    <mergeCell ref="B25:C25"/>
    <mergeCell ref="P25:Q25"/>
    <mergeCell ref="B30:C30"/>
    <mergeCell ref="B26:B29"/>
    <mergeCell ref="Q26:Q29"/>
    <mergeCell ref="R21:R31"/>
    <mergeCell ref="P32:R32"/>
    <mergeCell ref="P30:Q30"/>
    <mergeCell ref="A32:C32"/>
    <mergeCell ref="A9:A14"/>
    <mergeCell ref="R9:R14"/>
    <mergeCell ref="B11:C11"/>
    <mergeCell ref="P11:Q11"/>
    <mergeCell ref="A16:C16"/>
    <mergeCell ref="P16:R16"/>
    <mergeCell ref="B13:B14"/>
    <mergeCell ref="B15:C15"/>
    <mergeCell ref="P15:Q15"/>
    <mergeCell ref="Q13:Q14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17:A19"/>
    <mergeCell ref="B19:C19"/>
    <mergeCell ref="A20:C20"/>
    <mergeCell ref="P19:Q19"/>
    <mergeCell ref="P20:R20"/>
    <mergeCell ref="R17:R19"/>
  </mergeCells>
  <printOptions horizontalCentered="1"/>
  <pageMargins left="0.5" right="0.5" top="1.5" bottom="0.75" header="1" footer="1"/>
  <pageSetup paperSize="9" scale="70" firstPageNumber="161" orientation="landscape" useFirstPageNumber="1" r:id="rId1"/>
  <rowBreaks count="1" manualBreakCount="1">
    <brk id="36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68"/>
  </cols>
  <sheetData>
    <row r="13" spans="1:14" ht="59.25">
      <c r="A13" s="1795" t="s">
        <v>1153</v>
      </c>
      <c r="B13" s="1795"/>
      <c r="C13" s="1795"/>
      <c r="D13" s="1795"/>
      <c r="E13" s="1795"/>
      <c r="F13" s="1795"/>
      <c r="G13" s="1795"/>
      <c r="H13" s="1795"/>
      <c r="I13" s="1795"/>
      <c r="J13" s="1795"/>
      <c r="K13" s="1795"/>
      <c r="L13" s="1795"/>
      <c r="M13" s="1795"/>
      <c r="N13" s="1795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rightToLeft="1" view="pageBreakPreview" zoomScale="60" workbookViewId="0">
      <selection activeCell="P30" sqref="P30"/>
    </sheetView>
  </sheetViews>
  <sheetFormatPr defaultRowHeight="12.75"/>
  <cols>
    <col min="1" max="16384" width="9.140625" style="368"/>
  </cols>
  <sheetData>
    <row r="1" spans="1:14" s="393" customFormat="1" ht="85.5" customHeight="1">
      <c r="A1" s="1482" t="s">
        <v>1142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</row>
    <row r="2" spans="1:14" ht="67.5">
      <c r="A2" s="394"/>
      <c r="B2" s="394"/>
      <c r="C2" s="394"/>
      <c r="D2" s="394"/>
      <c r="E2" s="394"/>
      <c r="F2" s="394"/>
      <c r="G2" s="394"/>
      <c r="H2" s="394"/>
      <c r="I2" s="394"/>
      <c r="J2" s="394"/>
    </row>
    <row r="3" spans="1:14" s="393" customFormat="1" ht="93" customHeight="1">
      <c r="A3" s="1483" t="s">
        <v>1143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1483"/>
      <c r="M3" s="1483"/>
      <c r="N3" s="1483"/>
    </row>
    <row r="4" spans="1:14" ht="67.5">
      <c r="A4" s="394"/>
      <c r="B4" s="394"/>
      <c r="C4" s="394"/>
      <c r="D4" s="394"/>
      <c r="E4" s="394"/>
      <c r="F4" s="394"/>
      <c r="G4" s="394"/>
      <c r="H4" s="394"/>
      <c r="I4" s="394"/>
      <c r="J4" s="394"/>
    </row>
    <row r="5" spans="1:14" s="395" customFormat="1" ht="85.5" customHeight="1">
      <c r="A5" s="1484" t="s">
        <v>1144</v>
      </c>
      <c r="B5" s="1484"/>
      <c r="C5" s="1484"/>
      <c r="D5" s="1484"/>
      <c r="E5" s="1484"/>
      <c r="F5" s="1484"/>
      <c r="G5" s="1484"/>
      <c r="H5" s="1484"/>
      <c r="I5" s="1484"/>
      <c r="J5" s="1484"/>
      <c r="K5" s="1484"/>
      <c r="L5" s="1484"/>
      <c r="M5" s="1484"/>
      <c r="N5" s="1484"/>
    </row>
  </sheetData>
  <mergeCells count="3">
    <mergeCell ref="A1:N1"/>
    <mergeCell ref="A3:N3"/>
    <mergeCell ref="A5:N5"/>
  </mergeCells>
  <printOptions horizontalCentered="1"/>
  <pageMargins left="0.74803149606299213" right="0.74803149606299213" top="0.98425196850393704" bottom="0.98425196850393704" header="0.51181102362204722" footer="0.51181102362204722"/>
  <pageSetup paperSize="9" firstPageNumber="187" orientation="landscape" useFirstPageNumber="1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0"/>
  <sheetViews>
    <sheetView rightToLeft="1" view="pageBreakPreview" zoomScale="80" zoomScaleSheetLayoutView="80" workbookViewId="0">
      <selection activeCell="N19" sqref="N19"/>
    </sheetView>
  </sheetViews>
  <sheetFormatPr defaultRowHeight="15"/>
  <cols>
    <col min="1" max="1" width="29.28515625" style="113" customWidth="1"/>
    <col min="2" max="13" width="7.85546875" style="113" customWidth="1"/>
    <col min="14" max="14" width="37.28515625" style="113" customWidth="1"/>
    <col min="15" max="16384" width="9.140625" style="113"/>
  </cols>
  <sheetData>
    <row r="1" spans="1:14" ht="35.25" customHeight="1">
      <c r="A1" s="1796" t="s">
        <v>1519</v>
      </c>
      <c r="B1" s="1796"/>
      <c r="C1" s="1796"/>
      <c r="D1" s="1796"/>
      <c r="E1" s="1796"/>
      <c r="F1" s="1796"/>
      <c r="G1" s="1796"/>
      <c r="H1" s="1796"/>
      <c r="I1" s="1796"/>
      <c r="J1" s="1796"/>
      <c r="K1" s="1796"/>
      <c r="L1" s="1796"/>
      <c r="M1" s="1796"/>
      <c r="N1" s="1796"/>
    </row>
    <row r="2" spans="1:14" ht="42.75" customHeight="1">
      <c r="A2" s="1796" t="s">
        <v>1520</v>
      </c>
      <c r="B2" s="1796"/>
      <c r="C2" s="1796"/>
      <c r="D2" s="1796"/>
      <c r="E2" s="1796"/>
      <c r="F2" s="1796"/>
      <c r="G2" s="1796"/>
      <c r="H2" s="1796"/>
      <c r="I2" s="1796"/>
      <c r="J2" s="1796"/>
      <c r="K2" s="1796"/>
      <c r="L2" s="1796"/>
      <c r="M2" s="1796"/>
      <c r="N2" s="1796"/>
    </row>
    <row r="3" spans="1:14" ht="35.25" customHeight="1" thickBot="1">
      <c r="A3" s="356" t="s">
        <v>1818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 t="s">
        <v>1819</v>
      </c>
    </row>
    <row r="4" spans="1:14" ht="35.25" customHeight="1" thickTop="1">
      <c r="A4" s="1485" t="s">
        <v>1047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1048</v>
      </c>
    </row>
    <row r="5" spans="1:14" ht="35.2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ht="35.25" customHeight="1">
      <c r="A6" s="1486"/>
      <c r="B6" s="669" t="s">
        <v>914</v>
      </c>
      <c r="C6" s="669" t="s">
        <v>915</v>
      </c>
      <c r="D6" s="669" t="s">
        <v>916</v>
      </c>
      <c r="E6" s="669" t="s">
        <v>914</v>
      </c>
      <c r="F6" s="669" t="s">
        <v>915</v>
      </c>
      <c r="G6" s="669" t="s">
        <v>916</v>
      </c>
      <c r="H6" s="669" t="s">
        <v>914</v>
      </c>
      <c r="I6" s="669" t="s">
        <v>915</v>
      </c>
      <c r="J6" s="669" t="s">
        <v>916</v>
      </c>
      <c r="K6" s="669" t="s">
        <v>914</v>
      </c>
      <c r="L6" s="669" t="s">
        <v>915</v>
      </c>
      <c r="M6" s="669" t="s">
        <v>916</v>
      </c>
      <c r="N6" s="1486"/>
    </row>
    <row r="7" spans="1:14" ht="35.25" customHeight="1" thickBot="1">
      <c r="A7" s="1486"/>
      <c r="B7" s="719" t="s">
        <v>917</v>
      </c>
      <c r="C7" s="719" t="s">
        <v>918</v>
      </c>
      <c r="D7" s="719" t="s">
        <v>919</v>
      </c>
      <c r="E7" s="719" t="s">
        <v>917</v>
      </c>
      <c r="F7" s="719" t="s">
        <v>918</v>
      </c>
      <c r="G7" s="719" t="s">
        <v>919</v>
      </c>
      <c r="H7" s="719" t="s">
        <v>917</v>
      </c>
      <c r="I7" s="719" t="s">
        <v>918</v>
      </c>
      <c r="J7" s="719" t="s">
        <v>919</v>
      </c>
      <c r="K7" s="719" t="s">
        <v>917</v>
      </c>
      <c r="L7" s="719" t="s">
        <v>918</v>
      </c>
      <c r="M7" s="719" t="s">
        <v>919</v>
      </c>
      <c r="N7" s="1486"/>
    </row>
    <row r="8" spans="1:14" ht="43.5" customHeight="1" thickBot="1">
      <c r="A8" s="320" t="s">
        <v>420</v>
      </c>
      <c r="B8" s="358">
        <v>0</v>
      </c>
      <c r="C8" s="358">
        <v>0</v>
      </c>
      <c r="D8" s="358">
        <v>0</v>
      </c>
      <c r="E8" s="358">
        <v>0</v>
      </c>
      <c r="F8" s="358">
        <v>0</v>
      </c>
      <c r="G8" s="358">
        <v>0</v>
      </c>
      <c r="H8" s="358">
        <v>270</v>
      </c>
      <c r="I8" s="358">
        <v>132</v>
      </c>
      <c r="J8" s="358">
        <v>402</v>
      </c>
      <c r="K8" s="358">
        <f>SUM(B8,E8,H8)</f>
        <v>270</v>
      </c>
      <c r="L8" s="358">
        <f t="shared" ref="L8:M8" si="0">SUM(C8,F8,I8)</f>
        <v>132</v>
      </c>
      <c r="M8" s="358">
        <f t="shared" si="0"/>
        <v>402</v>
      </c>
      <c r="N8" s="354" t="s">
        <v>430</v>
      </c>
    </row>
    <row r="9" spans="1:14" ht="46.5" customHeight="1" thickBot="1">
      <c r="A9" s="324" t="s">
        <v>322</v>
      </c>
      <c r="B9" s="359">
        <f>SUM(B8)</f>
        <v>0</v>
      </c>
      <c r="C9" s="359">
        <f t="shared" ref="C9:M9" si="1">SUM(C8)</f>
        <v>0</v>
      </c>
      <c r="D9" s="359">
        <f t="shared" si="1"/>
        <v>0</v>
      </c>
      <c r="E9" s="359">
        <f t="shared" si="1"/>
        <v>0</v>
      </c>
      <c r="F9" s="359">
        <f t="shared" si="1"/>
        <v>0</v>
      </c>
      <c r="G9" s="359">
        <f t="shared" si="1"/>
        <v>0</v>
      </c>
      <c r="H9" s="359">
        <f t="shared" si="1"/>
        <v>270</v>
      </c>
      <c r="I9" s="359">
        <f t="shared" si="1"/>
        <v>132</v>
      </c>
      <c r="J9" s="359">
        <f t="shared" si="1"/>
        <v>402</v>
      </c>
      <c r="K9" s="359">
        <f t="shared" si="1"/>
        <v>270</v>
      </c>
      <c r="L9" s="359">
        <f t="shared" si="1"/>
        <v>132</v>
      </c>
      <c r="M9" s="359">
        <f t="shared" si="1"/>
        <v>402</v>
      </c>
      <c r="N9" s="355" t="s">
        <v>1781</v>
      </c>
    </row>
    <row r="10" spans="1:14" ht="15.75" thickTop="1"/>
  </sheetData>
  <mergeCells count="12">
    <mergeCell ref="A2:N2"/>
    <mergeCell ref="A1:N1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V116"/>
  <sheetViews>
    <sheetView rightToLeft="1" view="pageBreakPreview" zoomScale="80" zoomScaleSheetLayoutView="80" workbookViewId="0">
      <selection activeCell="P60" sqref="P60"/>
    </sheetView>
  </sheetViews>
  <sheetFormatPr defaultRowHeight="15"/>
  <cols>
    <col min="1" max="1" width="20.5703125" style="113" customWidth="1"/>
    <col min="2" max="2" width="14.140625" style="113" customWidth="1"/>
    <col min="3" max="3" width="17.5703125" style="113" customWidth="1"/>
    <col min="4" max="9" width="5.5703125" style="113" customWidth="1"/>
    <col min="10" max="10" width="7" style="113" customWidth="1"/>
    <col min="11" max="15" width="6.85546875" style="113" customWidth="1"/>
    <col min="16" max="16" width="18.140625" style="113" customWidth="1"/>
    <col min="17" max="17" width="17.5703125" style="113" customWidth="1"/>
    <col min="18" max="18" width="22.7109375" style="113" customWidth="1"/>
    <col min="19" max="16384" width="9.140625" style="113"/>
  </cols>
  <sheetData>
    <row r="1" spans="1:22" ht="15" customHeight="1">
      <c r="A1" s="1796" t="s">
        <v>1521</v>
      </c>
      <c r="B1" s="1796"/>
      <c r="C1" s="1796"/>
      <c r="D1" s="1796"/>
      <c r="E1" s="1796"/>
      <c r="F1" s="1796"/>
      <c r="G1" s="1796"/>
      <c r="H1" s="1796"/>
      <c r="I1" s="1796"/>
      <c r="J1" s="1796"/>
      <c r="K1" s="1796"/>
      <c r="L1" s="1796"/>
      <c r="M1" s="1796"/>
      <c r="N1" s="1796"/>
      <c r="O1" s="1796"/>
      <c r="P1" s="1796"/>
      <c r="Q1" s="1796"/>
      <c r="R1" s="1796"/>
    </row>
    <row r="2" spans="1:22" ht="37.5" customHeight="1">
      <c r="A2" s="1803" t="s">
        <v>1522</v>
      </c>
      <c r="B2" s="1803"/>
      <c r="C2" s="1803"/>
      <c r="D2" s="1803"/>
      <c r="E2" s="1803"/>
      <c r="F2" s="1803"/>
      <c r="G2" s="1803"/>
      <c r="H2" s="1803"/>
      <c r="I2" s="1803"/>
      <c r="J2" s="1803"/>
      <c r="K2" s="1803"/>
      <c r="L2" s="1803"/>
      <c r="M2" s="1803"/>
      <c r="N2" s="1803"/>
      <c r="O2" s="1803"/>
      <c r="P2" s="1803"/>
      <c r="Q2" s="1803"/>
      <c r="R2" s="1803"/>
    </row>
    <row r="3" spans="1:22" ht="15" customHeight="1" thickBot="1">
      <c r="A3" s="356" t="s">
        <v>1820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0"/>
      <c r="R3" s="356" t="s">
        <v>1821</v>
      </c>
    </row>
    <row r="4" spans="1:22" ht="15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22" ht="15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22" ht="15" customHeight="1">
      <c r="A6" s="1674"/>
      <c r="B6" s="1674"/>
      <c r="C6" s="1674"/>
      <c r="D6" s="669" t="s">
        <v>914</v>
      </c>
      <c r="E6" s="669" t="s">
        <v>915</v>
      </c>
      <c r="F6" s="669" t="s">
        <v>916</v>
      </c>
      <c r="G6" s="669" t="s">
        <v>914</v>
      </c>
      <c r="H6" s="669" t="s">
        <v>915</v>
      </c>
      <c r="I6" s="669" t="s">
        <v>916</v>
      </c>
      <c r="J6" s="669" t="s">
        <v>914</v>
      </c>
      <c r="K6" s="669" t="s">
        <v>915</v>
      </c>
      <c r="L6" s="669" t="s">
        <v>916</v>
      </c>
      <c r="M6" s="669" t="s">
        <v>914</v>
      </c>
      <c r="N6" s="669" t="s">
        <v>915</v>
      </c>
      <c r="O6" s="669" t="s">
        <v>916</v>
      </c>
      <c r="P6" s="1820"/>
      <c r="Q6" s="1820"/>
      <c r="R6" s="1820"/>
    </row>
    <row r="7" spans="1:22" ht="15" customHeight="1" thickBot="1">
      <c r="A7" s="1674"/>
      <c r="B7" s="1674"/>
      <c r="C7" s="1674"/>
      <c r="D7" s="669" t="s">
        <v>917</v>
      </c>
      <c r="E7" s="669" t="s">
        <v>918</v>
      </c>
      <c r="F7" s="669" t="s">
        <v>919</v>
      </c>
      <c r="G7" s="669" t="s">
        <v>917</v>
      </c>
      <c r="H7" s="669" t="s">
        <v>918</v>
      </c>
      <c r="I7" s="669" t="s">
        <v>919</v>
      </c>
      <c r="J7" s="669" t="s">
        <v>917</v>
      </c>
      <c r="K7" s="669" t="s">
        <v>918</v>
      </c>
      <c r="L7" s="669" t="s">
        <v>919</v>
      </c>
      <c r="M7" s="669" t="s">
        <v>917</v>
      </c>
      <c r="N7" s="669" t="s">
        <v>918</v>
      </c>
      <c r="O7" s="669" t="s">
        <v>919</v>
      </c>
      <c r="P7" s="1820"/>
      <c r="Q7" s="1820"/>
      <c r="R7" s="1820"/>
    </row>
    <row r="8" spans="1:22" ht="36.75" customHeight="1" thickTop="1">
      <c r="A8" s="1805" t="s">
        <v>1092</v>
      </c>
      <c r="B8" s="1809" t="s">
        <v>337</v>
      </c>
      <c r="C8" s="945" t="s">
        <v>1093</v>
      </c>
      <c r="D8" s="180">
        <v>0</v>
      </c>
      <c r="E8" s="180">
        <v>0</v>
      </c>
      <c r="F8" s="180">
        <v>0</v>
      </c>
      <c r="G8" s="180">
        <v>0</v>
      </c>
      <c r="H8" s="180">
        <v>0</v>
      </c>
      <c r="I8" s="180">
        <v>0</v>
      </c>
      <c r="J8" s="180">
        <v>2</v>
      </c>
      <c r="K8" s="180">
        <v>1</v>
      </c>
      <c r="L8" s="180">
        <v>3</v>
      </c>
      <c r="M8" s="180">
        <f>SUM(D8,G8,J8)</f>
        <v>2</v>
      </c>
      <c r="N8" s="180">
        <f>SUM(E8,H8,K8)</f>
        <v>1</v>
      </c>
      <c r="O8" s="180">
        <f>SUM(M8:N8)</f>
        <v>3</v>
      </c>
      <c r="P8" s="1135" t="s">
        <v>748</v>
      </c>
      <c r="Q8" s="1825" t="s">
        <v>885</v>
      </c>
      <c r="R8" s="1799" t="s">
        <v>1328</v>
      </c>
    </row>
    <row r="9" spans="1:22" ht="36.75" customHeight="1">
      <c r="A9" s="1806"/>
      <c r="B9" s="1719"/>
      <c r="C9" s="954" t="s">
        <v>1094</v>
      </c>
      <c r="D9" s="181">
        <v>0</v>
      </c>
      <c r="E9" s="181">
        <v>0</v>
      </c>
      <c r="F9" s="181">
        <v>0</v>
      </c>
      <c r="G9" s="181">
        <v>0</v>
      </c>
      <c r="H9" s="181">
        <v>0</v>
      </c>
      <c r="I9" s="181">
        <v>0</v>
      </c>
      <c r="J9" s="181">
        <v>3</v>
      </c>
      <c r="K9" s="181">
        <v>3</v>
      </c>
      <c r="L9" s="181">
        <v>6</v>
      </c>
      <c r="M9" s="181">
        <f>SUM(D9,G9,J9)</f>
        <v>3</v>
      </c>
      <c r="N9" s="181">
        <f>SUM(E9,H9,K9)</f>
        <v>3</v>
      </c>
      <c r="O9" s="181">
        <f>SUM(M9:N9)</f>
        <v>6</v>
      </c>
      <c r="P9" s="1136" t="s">
        <v>1317</v>
      </c>
      <c r="Q9" s="1826"/>
      <c r="R9" s="1800"/>
    </row>
    <row r="10" spans="1:22" ht="36.75" customHeight="1">
      <c r="A10" s="1806"/>
      <c r="B10" s="1719"/>
      <c r="C10" s="954" t="s">
        <v>68</v>
      </c>
      <c r="D10" s="181">
        <v>0</v>
      </c>
      <c r="E10" s="181">
        <v>0</v>
      </c>
      <c r="F10" s="181">
        <v>0</v>
      </c>
      <c r="G10" s="181">
        <v>0</v>
      </c>
      <c r="H10" s="181">
        <v>0</v>
      </c>
      <c r="I10" s="181">
        <v>0</v>
      </c>
      <c r="J10" s="181">
        <v>1</v>
      </c>
      <c r="K10" s="181">
        <v>0</v>
      </c>
      <c r="L10" s="181">
        <v>1</v>
      </c>
      <c r="M10" s="181">
        <f t="shared" ref="M10:M56" si="0">SUM(D10,G10,J10)</f>
        <v>1</v>
      </c>
      <c r="N10" s="181">
        <f t="shared" ref="N10:N56" si="1">SUM(E10,H10,K10)</f>
        <v>0</v>
      </c>
      <c r="O10" s="181">
        <f t="shared" ref="O10:O56" si="2">SUM(M10:N10)</f>
        <v>1</v>
      </c>
      <c r="P10" s="1136" t="s">
        <v>449</v>
      </c>
      <c r="Q10" s="1826"/>
      <c r="R10" s="1800"/>
    </row>
    <row r="11" spans="1:22" ht="36.75" customHeight="1">
      <c r="A11" s="1806"/>
      <c r="B11" s="1719"/>
      <c r="C11" s="954" t="s">
        <v>1095</v>
      </c>
      <c r="D11" s="181">
        <v>0</v>
      </c>
      <c r="E11" s="181">
        <v>0</v>
      </c>
      <c r="F11" s="181">
        <v>0</v>
      </c>
      <c r="G11" s="181">
        <v>0</v>
      </c>
      <c r="H11" s="181">
        <v>0</v>
      </c>
      <c r="I11" s="181">
        <v>0</v>
      </c>
      <c r="J11" s="181">
        <v>3</v>
      </c>
      <c r="K11" s="181">
        <v>1</v>
      </c>
      <c r="L11" s="181">
        <v>4</v>
      </c>
      <c r="M11" s="181">
        <f t="shared" si="0"/>
        <v>3</v>
      </c>
      <c r="N11" s="181">
        <f t="shared" si="1"/>
        <v>1</v>
      </c>
      <c r="O11" s="181">
        <f t="shared" si="2"/>
        <v>4</v>
      </c>
      <c r="P11" s="1136" t="s">
        <v>1318</v>
      </c>
      <c r="Q11" s="1827"/>
      <c r="R11" s="1801"/>
    </row>
    <row r="12" spans="1:22" ht="37.5" customHeight="1">
      <c r="A12" s="1155" t="s">
        <v>1096</v>
      </c>
      <c r="B12" s="961" t="s">
        <v>422</v>
      </c>
      <c r="C12" s="954" t="s">
        <v>422</v>
      </c>
      <c r="D12" s="181">
        <v>0</v>
      </c>
      <c r="E12" s="181">
        <v>0</v>
      </c>
      <c r="F12" s="181">
        <v>0</v>
      </c>
      <c r="G12" s="181">
        <v>0</v>
      </c>
      <c r="H12" s="181">
        <v>0</v>
      </c>
      <c r="I12" s="181">
        <v>0</v>
      </c>
      <c r="J12" s="181">
        <v>1</v>
      </c>
      <c r="K12" s="181">
        <v>1</v>
      </c>
      <c r="L12" s="181">
        <v>2</v>
      </c>
      <c r="M12" s="181">
        <f t="shared" si="0"/>
        <v>1</v>
      </c>
      <c r="N12" s="181">
        <f t="shared" si="1"/>
        <v>1</v>
      </c>
      <c r="O12" s="181">
        <f t="shared" si="2"/>
        <v>2</v>
      </c>
      <c r="P12" s="1136" t="s">
        <v>1319</v>
      </c>
      <c r="Q12" s="1136" t="s">
        <v>1319</v>
      </c>
      <c r="R12" s="1136" t="s">
        <v>1329</v>
      </c>
    </row>
    <row r="13" spans="1:22" ht="50.25" customHeight="1">
      <c r="A13" s="1156" t="s">
        <v>1097</v>
      </c>
      <c r="B13" s="961" t="s">
        <v>1098</v>
      </c>
      <c r="C13" s="954" t="s">
        <v>1098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  <c r="J13" s="181">
        <v>3</v>
      </c>
      <c r="K13" s="181">
        <v>0</v>
      </c>
      <c r="L13" s="181">
        <v>3</v>
      </c>
      <c r="M13" s="181">
        <f t="shared" si="0"/>
        <v>3</v>
      </c>
      <c r="N13" s="181">
        <f t="shared" si="1"/>
        <v>0</v>
      </c>
      <c r="O13" s="181">
        <f t="shared" si="2"/>
        <v>3</v>
      </c>
      <c r="P13" s="1136" t="s">
        <v>1320</v>
      </c>
      <c r="Q13" s="1136" t="s">
        <v>1320</v>
      </c>
      <c r="R13" s="1136" t="s">
        <v>1330</v>
      </c>
    </row>
    <row r="14" spans="1:22" ht="58.5" customHeight="1">
      <c r="A14" s="1157" t="s">
        <v>1099</v>
      </c>
      <c r="B14" s="961" t="s">
        <v>421</v>
      </c>
      <c r="C14" s="954" t="s">
        <v>421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1</v>
      </c>
      <c r="K14" s="181">
        <v>0</v>
      </c>
      <c r="L14" s="181">
        <v>1</v>
      </c>
      <c r="M14" s="181">
        <f t="shared" si="0"/>
        <v>1</v>
      </c>
      <c r="N14" s="181">
        <f t="shared" si="1"/>
        <v>0</v>
      </c>
      <c r="O14" s="181">
        <f t="shared" si="2"/>
        <v>1</v>
      </c>
      <c r="P14" s="1136" t="s">
        <v>1321</v>
      </c>
      <c r="Q14" s="1136" t="s">
        <v>1321</v>
      </c>
      <c r="R14" s="1136" t="s">
        <v>1331</v>
      </c>
      <c r="V14" s="357" t="s">
        <v>1138</v>
      </c>
    </row>
    <row r="15" spans="1:22" ht="44.25" customHeight="1">
      <c r="A15" s="1806" t="s">
        <v>1100</v>
      </c>
      <c r="B15" s="961" t="s">
        <v>423</v>
      </c>
      <c r="C15" s="954" t="s">
        <v>423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3</v>
      </c>
      <c r="K15" s="181">
        <v>0</v>
      </c>
      <c r="L15" s="181">
        <v>3</v>
      </c>
      <c r="M15" s="181">
        <f t="shared" si="0"/>
        <v>3</v>
      </c>
      <c r="N15" s="181">
        <f t="shared" si="1"/>
        <v>0</v>
      </c>
      <c r="O15" s="181">
        <f t="shared" si="2"/>
        <v>3</v>
      </c>
      <c r="P15" s="1136" t="s">
        <v>1322</v>
      </c>
      <c r="Q15" s="1136" t="s">
        <v>1322</v>
      </c>
      <c r="R15" s="1813" t="s">
        <v>1332</v>
      </c>
    </row>
    <row r="16" spans="1:22" ht="36.75" customHeight="1">
      <c r="A16" s="1806"/>
      <c r="B16" s="961" t="s">
        <v>424</v>
      </c>
      <c r="C16" s="954" t="s">
        <v>424</v>
      </c>
      <c r="D16" s="181">
        <v>0</v>
      </c>
      <c r="E16" s="181">
        <v>0</v>
      </c>
      <c r="F16" s="181">
        <v>0</v>
      </c>
      <c r="G16" s="181">
        <v>0</v>
      </c>
      <c r="H16" s="181">
        <v>0</v>
      </c>
      <c r="I16" s="181">
        <v>0</v>
      </c>
      <c r="J16" s="181">
        <v>3</v>
      </c>
      <c r="K16" s="181">
        <v>0</v>
      </c>
      <c r="L16" s="181">
        <v>3</v>
      </c>
      <c r="M16" s="181">
        <f t="shared" si="0"/>
        <v>3</v>
      </c>
      <c r="N16" s="181">
        <f t="shared" si="1"/>
        <v>0</v>
      </c>
      <c r="O16" s="181">
        <f t="shared" si="2"/>
        <v>3</v>
      </c>
      <c r="P16" s="1136" t="s">
        <v>1323</v>
      </c>
      <c r="Q16" s="1136" t="s">
        <v>1323</v>
      </c>
      <c r="R16" s="1801"/>
    </row>
    <row r="17" spans="1:18" ht="37.5" customHeight="1">
      <c r="A17" s="1821" t="s">
        <v>1092</v>
      </c>
      <c r="B17" s="961" t="s">
        <v>425</v>
      </c>
      <c r="C17" s="954" t="s">
        <v>425</v>
      </c>
      <c r="D17" s="181">
        <v>0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2</v>
      </c>
      <c r="K17" s="181">
        <v>0</v>
      </c>
      <c r="L17" s="181">
        <v>2</v>
      </c>
      <c r="M17" s="181">
        <f t="shared" si="0"/>
        <v>2</v>
      </c>
      <c r="N17" s="181">
        <f t="shared" si="1"/>
        <v>0</v>
      </c>
      <c r="O17" s="181">
        <f t="shared" si="2"/>
        <v>2</v>
      </c>
      <c r="P17" s="1136" t="s">
        <v>1324</v>
      </c>
      <c r="Q17" s="1136" t="s">
        <v>1324</v>
      </c>
      <c r="R17" s="1813" t="s">
        <v>1328</v>
      </c>
    </row>
    <row r="18" spans="1:18" ht="48" customHeight="1">
      <c r="A18" s="1822"/>
      <c r="B18" s="961" t="s">
        <v>1101</v>
      </c>
      <c r="C18" s="954" t="s">
        <v>1101</v>
      </c>
      <c r="D18" s="181">
        <v>0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1</v>
      </c>
      <c r="K18" s="181">
        <v>0</v>
      </c>
      <c r="L18" s="181">
        <v>1</v>
      </c>
      <c r="M18" s="181">
        <f t="shared" si="0"/>
        <v>1</v>
      </c>
      <c r="N18" s="181">
        <f t="shared" si="1"/>
        <v>0</v>
      </c>
      <c r="O18" s="181">
        <f t="shared" si="2"/>
        <v>1</v>
      </c>
      <c r="P18" s="1136" t="s">
        <v>1325</v>
      </c>
      <c r="Q18" s="1137" t="s">
        <v>1325</v>
      </c>
      <c r="R18" s="1800"/>
    </row>
    <row r="19" spans="1:18" ht="48.75" customHeight="1" thickBot="1">
      <c r="A19" s="1823"/>
      <c r="B19" s="959" t="s">
        <v>1102</v>
      </c>
      <c r="C19" s="897" t="s">
        <v>1102</v>
      </c>
      <c r="D19" s="1158">
        <v>0</v>
      </c>
      <c r="E19" s="1158">
        <v>0</v>
      </c>
      <c r="F19" s="1158">
        <v>0</v>
      </c>
      <c r="G19" s="1158">
        <v>0</v>
      </c>
      <c r="H19" s="1158">
        <v>0</v>
      </c>
      <c r="I19" s="1158">
        <v>0</v>
      </c>
      <c r="J19" s="1158">
        <v>1</v>
      </c>
      <c r="K19" s="1158">
        <v>1</v>
      </c>
      <c r="L19" s="1158">
        <v>2</v>
      </c>
      <c r="M19" s="1158">
        <f t="shared" si="0"/>
        <v>1</v>
      </c>
      <c r="N19" s="1158">
        <f t="shared" si="1"/>
        <v>1</v>
      </c>
      <c r="O19" s="1158">
        <f t="shared" si="2"/>
        <v>2</v>
      </c>
      <c r="P19" s="1159" t="s">
        <v>1326</v>
      </c>
      <c r="Q19" s="1159" t="s">
        <v>1326</v>
      </c>
      <c r="R19" s="1814"/>
    </row>
    <row r="20" spans="1:18" ht="13.5" customHeight="1" thickTop="1" thickBot="1">
      <c r="A20" s="1153" t="s">
        <v>1823</v>
      </c>
      <c r="B20" s="1154"/>
      <c r="C20" s="115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1138"/>
      <c r="Q20" s="1139"/>
      <c r="R20" s="1140" t="s">
        <v>1822</v>
      </c>
    </row>
    <row r="21" spans="1:18" ht="13.5" customHeight="1" thickTop="1">
      <c r="A21" s="1797" t="s">
        <v>11</v>
      </c>
      <c r="B21" s="1797" t="s">
        <v>50</v>
      </c>
      <c r="C21" s="1797" t="s">
        <v>34</v>
      </c>
      <c r="D21" s="1485" t="s">
        <v>4</v>
      </c>
      <c r="E21" s="1485"/>
      <c r="F21" s="1485"/>
      <c r="G21" s="1485" t="s">
        <v>5</v>
      </c>
      <c r="H21" s="1485"/>
      <c r="I21" s="1485"/>
      <c r="J21" s="1485" t="s">
        <v>909</v>
      </c>
      <c r="K21" s="1485"/>
      <c r="L21" s="1485"/>
      <c r="M21" s="1485" t="s">
        <v>908</v>
      </c>
      <c r="N21" s="1485"/>
      <c r="O21" s="1485"/>
      <c r="P21" s="1523" t="s">
        <v>524</v>
      </c>
      <c r="Q21" s="1523" t="s">
        <v>431</v>
      </c>
      <c r="R21" s="1523" t="s">
        <v>525</v>
      </c>
    </row>
    <row r="22" spans="1:18" ht="13.5" customHeight="1">
      <c r="A22" s="1674"/>
      <c r="B22" s="1674"/>
      <c r="C22" s="1674"/>
      <c r="D22" s="1486" t="s">
        <v>910</v>
      </c>
      <c r="E22" s="1486"/>
      <c r="F22" s="1486"/>
      <c r="G22" s="1486" t="s">
        <v>427</v>
      </c>
      <c r="H22" s="1486"/>
      <c r="I22" s="1486"/>
      <c r="J22" s="1486" t="s">
        <v>911</v>
      </c>
      <c r="K22" s="1486"/>
      <c r="L22" s="1486"/>
      <c r="M22" s="1486" t="s">
        <v>504</v>
      </c>
      <c r="N22" s="1486"/>
      <c r="O22" s="1486"/>
      <c r="P22" s="1524"/>
      <c r="Q22" s="1524"/>
      <c r="R22" s="1524"/>
    </row>
    <row r="23" spans="1:18" ht="13.5" customHeight="1">
      <c r="A23" s="1674"/>
      <c r="B23" s="1674"/>
      <c r="C23" s="1674"/>
      <c r="D23" s="931" t="s">
        <v>914</v>
      </c>
      <c r="E23" s="931" t="s">
        <v>915</v>
      </c>
      <c r="F23" s="931" t="s">
        <v>916</v>
      </c>
      <c r="G23" s="931" t="s">
        <v>914</v>
      </c>
      <c r="H23" s="931" t="s">
        <v>915</v>
      </c>
      <c r="I23" s="931" t="s">
        <v>916</v>
      </c>
      <c r="J23" s="931" t="s">
        <v>914</v>
      </c>
      <c r="K23" s="931" t="s">
        <v>915</v>
      </c>
      <c r="L23" s="931" t="s">
        <v>916</v>
      </c>
      <c r="M23" s="931" t="s">
        <v>914</v>
      </c>
      <c r="N23" s="931" t="s">
        <v>915</v>
      </c>
      <c r="O23" s="931" t="s">
        <v>916</v>
      </c>
      <c r="P23" s="1524"/>
      <c r="Q23" s="1524"/>
      <c r="R23" s="1524"/>
    </row>
    <row r="24" spans="1:18" ht="13.5" customHeight="1" thickBot="1">
      <c r="A24" s="1798"/>
      <c r="B24" s="1798"/>
      <c r="C24" s="1798"/>
      <c r="D24" s="933" t="s">
        <v>917</v>
      </c>
      <c r="E24" s="933" t="s">
        <v>918</v>
      </c>
      <c r="F24" s="933" t="s">
        <v>919</v>
      </c>
      <c r="G24" s="933" t="s">
        <v>917</v>
      </c>
      <c r="H24" s="933" t="s">
        <v>918</v>
      </c>
      <c r="I24" s="933" t="s">
        <v>919</v>
      </c>
      <c r="J24" s="933" t="s">
        <v>917</v>
      </c>
      <c r="K24" s="933" t="s">
        <v>918</v>
      </c>
      <c r="L24" s="933" t="s">
        <v>919</v>
      </c>
      <c r="M24" s="933" t="s">
        <v>917</v>
      </c>
      <c r="N24" s="933" t="s">
        <v>918</v>
      </c>
      <c r="O24" s="933" t="s">
        <v>919</v>
      </c>
      <c r="P24" s="1525"/>
      <c r="Q24" s="1525"/>
      <c r="R24" s="1525"/>
    </row>
    <row r="25" spans="1:18" ht="54" customHeight="1" thickBot="1">
      <c r="A25" s="1160" t="s">
        <v>1103</v>
      </c>
      <c r="B25" s="1176" t="s">
        <v>1104</v>
      </c>
      <c r="C25" s="1161" t="s">
        <v>1104</v>
      </c>
      <c r="D25" s="1162">
        <v>0</v>
      </c>
      <c r="E25" s="1162">
        <v>0</v>
      </c>
      <c r="F25" s="1162">
        <v>0</v>
      </c>
      <c r="G25" s="1162">
        <v>0</v>
      </c>
      <c r="H25" s="1162">
        <v>0</v>
      </c>
      <c r="I25" s="1162">
        <v>0</v>
      </c>
      <c r="J25" s="1162">
        <v>3</v>
      </c>
      <c r="K25" s="1162">
        <v>8</v>
      </c>
      <c r="L25" s="1162">
        <v>11</v>
      </c>
      <c r="M25" s="1162">
        <f t="shared" si="0"/>
        <v>3</v>
      </c>
      <c r="N25" s="1162">
        <f t="shared" si="1"/>
        <v>8</v>
      </c>
      <c r="O25" s="1162">
        <f t="shared" si="2"/>
        <v>11</v>
      </c>
      <c r="P25" s="1163" t="s">
        <v>1327</v>
      </c>
      <c r="Q25" s="1177" t="s">
        <v>1327</v>
      </c>
      <c r="R25" s="1163" t="s">
        <v>1333</v>
      </c>
    </row>
    <row r="26" spans="1:18" ht="33.75" customHeight="1" thickTop="1">
      <c r="A26" s="873" t="s">
        <v>1099</v>
      </c>
      <c r="B26" s="1167" t="s">
        <v>401</v>
      </c>
      <c r="C26" s="873" t="s">
        <v>401</v>
      </c>
      <c r="D26" s="181">
        <v>0</v>
      </c>
      <c r="E26" s="181">
        <v>0</v>
      </c>
      <c r="F26" s="181">
        <v>0</v>
      </c>
      <c r="G26" s="181">
        <v>0</v>
      </c>
      <c r="H26" s="181">
        <v>0</v>
      </c>
      <c r="I26" s="181">
        <v>0</v>
      </c>
      <c r="J26" s="181">
        <v>28</v>
      </c>
      <c r="K26" s="181">
        <v>0</v>
      </c>
      <c r="L26" s="181">
        <v>28</v>
      </c>
      <c r="M26" s="181">
        <f>SUM(D26,G26,J26)</f>
        <v>28</v>
      </c>
      <c r="N26" s="181">
        <f>SUM(E26,H26,K26)</f>
        <v>0</v>
      </c>
      <c r="O26" s="181">
        <f>SUM(M26:N26)</f>
        <v>28</v>
      </c>
      <c r="P26" s="1144" t="s">
        <v>1630</v>
      </c>
      <c r="Q26" s="1143" t="s">
        <v>1630</v>
      </c>
      <c r="R26" s="857" t="s">
        <v>1631</v>
      </c>
    </row>
    <row r="27" spans="1:18" ht="39" customHeight="1">
      <c r="A27" s="971" t="s">
        <v>1105</v>
      </c>
      <c r="B27" s="947" t="s">
        <v>406</v>
      </c>
      <c r="C27" s="940" t="s">
        <v>406</v>
      </c>
      <c r="D27" s="363">
        <v>0</v>
      </c>
      <c r="E27" s="363">
        <v>0</v>
      </c>
      <c r="F27" s="363">
        <v>0</v>
      </c>
      <c r="G27" s="363">
        <v>0</v>
      </c>
      <c r="H27" s="363">
        <v>0</v>
      </c>
      <c r="I27" s="363">
        <v>0</v>
      </c>
      <c r="J27" s="363">
        <v>34</v>
      </c>
      <c r="K27" s="363">
        <v>16</v>
      </c>
      <c r="L27" s="363">
        <v>50</v>
      </c>
      <c r="M27" s="363">
        <f t="shared" si="0"/>
        <v>34</v>
      </c>
      <c r="N27" s="363">
        <f t="shared" si="1"/>
        <v>16</v>
      </c>
      <c r="O27" s="363">
        <f t="shared" si="2"/>
        <v>50</v>
      </c>
      <c r="P27" s="1164" t="s">
        <v>429</v>
      </c>
      <c r="Q27" s="1165" t="s">
        <v>429</v>
      </c>
      <c r="R27" s="1166" t="s">
        <v>1632</v>
      </c>
    </row>
    <row r="28" spans="1:18" ht="39" customHeight="1">
      <c r="A28" s="1807" t="s">
        <v>1106</v>
      </c>
      <c r="B28" s="961" t="s">
        <v>67</v>
      </c>
      <c r="C28" s="954" t="s">
        <v>67</v>
      </c>
      <c r="D28" s="181">
        <v>0</v>
      </c>
      <c r="E28" s="181">
        <v>0</v>
      </c>
      <c r="F28" s="181">
        <v>0</v>
      </c>
      <c r="G28" s="181">
        <v>0</v>
      </c>
      <c r="H28" s="181">
        <v>0</v>
      </c>
      <c r="I28" s="181">
        <v>0</v>
      </c>
      <c r="J28" s="181">
        <v>1</v>
      </c>
      <c r="K28" s="181">
        <v>5</v>
      </c>
      <c r="L28" s="181">
        <v>6</v>
      </c>
      <c r="M28" s="181">
        <f t="shared" si="0"/>
        <v>1</v>
      </c>
      <c r="N28" s="181">
        <f t="shared" si="1"/>
        <v>5</v>
      </c>
      <c r="O28" s="181">
        <f t="shared" si="2"/>
        <v>6</v>
      </c>
      <c r="P28" s="1141" t="s">
        <v>1633</v>
      </c>
      <c r="Q28" s="1143" t="s">
        <v>1633</v>
      </c>
      <c r="R28" s="1815" t="s">
        <v>1634</v>
      </c>
    </row>
    <row r="29" spans="1:18" ht="60.75" customHeight="1">
      <c r="A29" s="1807"/>
      <c r="B29" s="961" t="s">
        <v>1107</v>
      </c>
      <c r="C29" s="954" t="s">
        <v>1107</v>
      </c>
      <c r="D29" s="181">
        <v>0</v>
      </c>
      <c r="E29" s="181">
        <v>0</v>
      </c>
      <c r="F29" s="181">
        <v>0</v>
      </c>
      <c r="G29" s="181">
        <v>0</v>
      </c>
      <c r="H29" s="181">
        <v>0</v>
      </c>
      <c r="I29" s="181">
        <v>0</v>
      </c>
      <c r="J29" s="181">
        <v>3</v>
      </c>
      <c r="K29" s="181">
        <v>27</v>
      </c>
      <c r="L29" s="181">
        <v>30</v>
      </c>
      <c r="M29" s="181">
        <f t="shared" si="0"/>
        <v>3</v>
      </c>
      <c r="N29" s="181">
        <f t="shared" si="1"/>
        <v>27</v>
      </c>
      <c r="O29" s="181">
        <f t="shared" si="2"/>
        <v>30</v>
      </c>
      <c r="P29" s="1141" t="s">
        <v>1635</v>
      </c>
      <c r="Q29" s="1143" t="s">
        <v>1635</v>
      </c>
      <c r="R29" s="1816"/>
    </row>
    <row r="30" spans="1:18" ht="36" customHeight="1">
      <c r="A30" s="873" t="s">
        <v>1108</v>
      </c>
      <c r="B30" s="961" t="s">
        <v>1109</v>
      </c>
      <c r="C30" s="954" t="s">
        <v>1109</v>
      </c>
      <c r="D30" s="181">
        <v>0</v>
      </c>
      <c r="E30" s="181">
        <v>0</v>
      </c>
      <c r="F30" s="181">
        <v>0</v>
      </c>
      <c r="G30" s="181">
        <v>0</v>
      </c>
      <c r="H30" s="181">
        <v>0</v>
      </c>
      <c r="I30" s="181">
        <v>0</v>
      </c>
      <c r="J30" s="181">
        <v>5</v>
      </c>
      <c r="K30" s="181">
        <v>4</v>
      </c>
      <c r="L30" s="181">
        <v>9</v>
      </c>
      <c r="M30" s="181">
        <f t="shared" si="0"/>
        <v>5</v>
      </c>
      <c r="N30" s="181">
        <f t="shared" si="1"/>
        <v>4</v>
      </c>
      <c r="O30" s="181">
        <f t="shared" si="2"/>
        <v>9</v>
      </c>
      <c r="P30" s="1144" t="s">
        <v>1638</v>
      </c>
      <c r="Q30" s="1143" t="s">
        <v>1638</v>
      </c>
      <c r="R30" s="857" t="s">
        <v>1639</v>
      </c>
    </row>
    <row r="31" spans="1:18" ht="41.25" customHeight="1">
      <c r="A31" s="873" t="s">
        <v>1110</v>
      </c>
      <c r="B31" s="961" t="s">
        <v>1111</v>
      </c>
      <c r="C31" s="954" t="s">
        <v>1111</v>
      </c>
      <c r="D31" s="181">
        <v>0</v>
      </c>
      <c r="E31" s="181">
        <v>0</v>
      </c>
      <c r="F31" s="181">
        <v>0</v>
      </c>
      <c r="G31" s="181">
        <v>0</v>
      </c>
      <c r="H31" s="181">
        <v>0</v>
      </c>
      <c r="I31" s="181">
        <v>0</v>
      </c>
      <c r="J31" s="362">
        <v>9</v>
      </c>
      <c r="K31" s="362">
        <v>0</v>
      </c>
      <c r="L31" s="362">
        <v>9</v>
      </c>
      <c r="M31" s="181">
        <f t="shared" si="0"/>
        <v>9</v>
      </c>
      <c r="N31" s="181">
        <f t="shared" si="1"/>
        <v>0</v>
      </c>
      <c r="O31" s="181">
        <f t="shared" si="2"/>
        <v>9</v>
      </c>
      <c r="P31" s="1145" t="s">
        <v>1640</v>
      </c>
      <c r="Q31" s="1146" t="s">
        <v>1640</v>
      </c>
      <c r="R31" s="1147" t="s">
        <v>1641</v>
      </c>
    </row>
    <row r="32" spans="1:18" ht="50.25" customHeight="1">
      <c r="A32" s="873" t="s">
        <v>1112</v>
      </c>
      <c r="B32" s="961" t="s">
        <v>1113</v>
      </c>
      <c r="C32" s="954" t="s">
        <v>1113</v>
      </c>
      <c r="D32" s="181">
        <v>0</v>
      </c>
      <c r="E32" s="181">
        <v>0</v>
      </c>
      <c r="F32" s="181">
        <v>0</v>
      </c>
      <c r="G32" s="181">
        <v>0</v>
      </c>
      <c r="H32" s="181">
        <v>0</v>
      </c>
      <c r="I32" s="181">
        <v>0</v>
      </c>
      <c r="J32" s="362">
        <v>1</v>
      </c>
      <c r="K32" s="362">
        <v>2</v>
      </c>
      <c r="L32" s="362">
        <v>3</v>
      </c>
      <c r="M32" s="181">
        <f t="shared" si="0"/>
        <v>1</v>
      </c>
      <c r="N32" s="181">
        <f t="shared" si="1"/>
        <v>2</v>
      </c>
      <c r="O32" s="181">
        <f t="shared" si="2"/>
        <v>3</v>
      </c>
      <c r="P32" s="1145" t="s">
        <v>1636</v>
      </c>
      <c r="Q32" s="1146" t="s">
        <v>1636</v>
      </c>
      <c r="R32" s="1147" t="s">
        <v>1637</v>
      </c>
    </row>
    <row r="33" spans="1:18" ht="30" customHeight="1">
      <c r="A33" s="1807" t="s">
        <v>1114</v>
      </c>
      <c r="B33" s="961" t="s">
        <v>1115</v>
      </c>
      <c r="C33" s="954" t="s">
        <v>1115</v>
      </c>
      <c r="D33" s="181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362">
        <v>10</v>
      </c>
      <c r="K33" s="362">
        <v>3</v>
      </c>
      <c r="L33" s="362">
        <v>13</v>
      </c>
      <c r="M33" s="181">
        <f t="shared" si="0"/>
        <v>10</v>
      </c>
      <c r="N33" s="181">
        <f t="shared" si="1"/>
        <v>3</v>
      </c>
      <c r="O33" s="181">
        <f t="shared" si="2"/>
        <v>13</v>
      </c>
      <c r="P33" s="1145" t="s">
        <v>1645</v>
      </c>
      <c r="Q33" s="1146" t="s">
        <v>1645</v>
      </c>
      <c r="R33" s="1817" t="s">
        <v>1642</v>
      </c>
    </row>
    <row r="34" spans="1:18" ht="30.75" customHeight="1">
      <c r="A34" s="1807"/>
      <c r="B34" s="1167" t="s">
        <v>325</v>
      </c>
      <c r="C34" s="873" t="s">
        <v>402</v>
      </c>
      <c r="D34" s="181">
        <v>0</v>
      </c>
      <c r="E34" s="181">
        <v>0</v>
      </c>
      <c r="F34" s="181">
        <v>0</v>
      </c>
      <c r="G34" s="181">
        <v>0</v>
      </c>
      <c r="H34" s="181">
        <v>0</v>
      </c>
      <c r="I34" s="181">
        <v>0</v>
      </c>
      <c r="J34" s="362">
        <v>33</v>
      </c>
      <c r="K34" s="362">
        <v>1</v>
      </c>
      <c r="L34" s="362">
        <v>34</v>
      </c>
      <c r="M34" s="181">
        <f t="shared" si="0"/>
        <v>33</v>
      </c>
      <c r="N34" s="181">
        <f t="shared" si="1"/>
        <v>1</v>
      </c>
      <c r="O34" s="181">
        <f t="shared" si="2"/>
        <v>34</v>
      </c>
      <c r="P34" s="1145" t="s">
        <v>1644</v>
      </c>
      <c r="Q34" s="1146" t="s">
        <v>1643</v>
      </c>
      <c r="R34" s="1818"/>
    </row>
    <row r="35" spans="1:18" ht="48" thickBot="1">
      <c r="A35" s="1171" t="s">
        <v>1116</v>
      </c>
      <c r="B35" s="959" t="s">
        <v>1117</v>
      </c>
      <c r="C35" s="897" t="s">
        <v>1117</v>
      </c>
      <c r="D35" s="1158">
        <v>0</v>
      </c>
      <c r="E35" s="1158">
        <v>0</v>
      </c>
      <c r="F35" s="1158">
        <v>0</v>
      </c>
      <c r="G35" s="1158">
        <v>0</v>
      </c>
      <c r="H35" s="1158">
        <v>0</v>
      </c>
      <c r="I35" s="1158">
        <v>0</v>
      </c>
      <c r="J35" s="1172">
        <v>16</v>
      </c>
      <c r="K35" s="1172">
        <v>0</v>
      </c>
      <c r="L35" s="1172">
        <v>16</v>
      </c>
      <c r="M35" s="1158">
        <f t="shared" si="0"/>
        <v>16</v>
      </c>
      <c r="N35" s="1158">
        <f t="shared" si="1"/>
        <v>0</v>
      </c>
      <c r="O35" s="1158">
        <f t="shared" si="2"/>
        <v>16</v>
      </c>
      <c r="P35" s="1149" t="s">
        <v>1646</v>
      </c>
      <c r="Q35" s="1173" t="s">
        <v>1646</v>
      </c>
      <c r="R35" s="1174" t="s">
        <v>1647</v>
      </c>
    </row>
    <row r="36" spans="1:18" ht="16.5" thickTop="1">
      <c r="A36" s="970"/>
      <c r="B36" s="938"/>
      <c r="C36" s="938"/>
      <c r="D36" s="366"/>
      <c r="E36" s="366"/>
      <c r="F36" s="366"/>
      <c r="G36" s="366"/>
      <c r="H36" s="366"/>
      <c r="I36" s="366"/>
      <c r="J36" s="691"/>
      <c r="K36" s="691"/>
      <c r="L36" s="691"/>
      <c r="M36" s="366"/>
      <c r="N36" s="366"/>
      <c r="O36" s="366"/>
      <c r="P36" s="1178"/>
      <c r="Q36" s="1179"/>
      <c r="R36" s="1175"/>
    </row>
    <row r="37" spans="1:18" ht="16.5" customHeight="1" thickBot="1">
      <c r="A37" s="1153" t="s">
        <v>1823</v>
      </c>
      <c r="B37" s="1154"/>
      <c r="C37" s="115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1138"/>
      <c r="Q37" s="1139"/>
      <c r="R37" s="1140" t="s">
        <v>1822</v>
      </c>
    </row>
    <row r="38" spans="1:18" ht="14.25" customHeight="1" thickTop="1">
      <c r="A38" s="1797" t="s">
        <v>11</v>
      </c>
      <c r="B38" s="1797" t="s">
        <v>50</v>
      </c>
      <c r="C38" s="1797" t="s">
        <v>34</v>
      </c>
      <c r="D38" s="1485" t="s">
        <v>4</v>
      </c>
      <c r="E38" s="1485"/>
      <c r="F38" s="1485"/>
      <c r="G38" s="1485" t="s">
        <v>5</v>
      </c>
      <c r="H38" s="1485"/>
      <c r="I38" s="1485"/>
      <c r="J38" s="1485" t="s">
        <v>909</v>
      </c>
      <c r="K38" s="1485"/>
      <c r="L38" s="1485"/>
      <c r="M38" s="1485" t="s">
        <v>908</v>
      </c>
      <c r="N38" s="1485"/>
      <c r="O38" s="1485"/>
      <c r="P38" s="1523" t="s">
        <v>524</v>
      </c>
      <c r="Q38" s="1523" t="s">
        <v>431</v>
      </c>
      <c r="R38" s="1523" t="s">
        <v>525</v>
      </c>
    </row>
    <row r="39" spans="1:18" ht="14.25" customHeight="1">
      <c r="A39" s="1674"/>
      <c r="B39" s="1674"/>
      <c r="C39" s="1674"/>
      <c r="D39" s="1486" t="s">
        <v>910</v>
      </c>
      <c r="E39" s="1486"/>
      <c r="F39" s="1486"/>
      <c r="G39" s="1486" t="s">
        <v>427</v>
      </c>
      <c r="H39" s="1486"/>
      <c r="I39" s="1486"/>
      <c r="J39" s="1486" t="s">
        <v>911</v>
      </c>
      <c r="K39" s="1486"/>
      <c r="L39" s="1486"/>
      <c r="M39" s="1486" t="s">
        <v>504</v>
      </c>
      <c r="N39" s="1486"/>
      <c r="O39" s="1486"/>
      <c r="P39" s="1524"/>
      <c r="Q39" s="1524"/>
      <c r="R39" s="1524"/>
    </row>
    <row r="40" spans="1:18" ht="14.25" customHeight="1">
      <c r="A40" s="1674"/>
      <c r="B40" s="1674"/>
      <c r="C40" s="1674"/>
      <c r="D40" s="931" t="s">
        <v>914</v>
      </c>
      <c r="E40" s="931" t="s">
        <v>915</v>
      </c>
      <c r="F40" s="931" t="s">
        <v>916</v>
      </c>
      <c r="G40" s="931" t="s">
        <v>914</v>
      </c>
      <c r="H40" s="931" t="s">
        <v>915</v>
      </c>
      <c r="I40" s="931" t="s">
        <v>916</v>
      </c>
      <c r="J40" s="931" t="s">
        <v>914</v>
      </c>
      <c r="K40" s="931" t="s">
        <v>915</v>
      </c>
      <c r="L40" s="931" t="s">
        <v>916</v>
      </c>
      <c r="M40" s="931" t="s">
        <v>914</v>
      </c>
      <c r="N40" s="931" t="s">
        <v>915</v>
      </c>
      <c r="O40" s="931" t="s">
        <v>916</v>
      </c>
      <c r="P40" s="1524"/>
      <c r="Q40" s="1524"/>
      <c r="R40" s="1524"/>
    </row>
    <row r="41" spans="1:18" ht="14.25" customHeight="1" thickBot="1">
      <c r="A41" s="1798"/>
      <c r="B41" s="1798"/>
      <c r="C41" s="1798"/>
      <c r="D41" s="933" t="s">
        <v>917</v>
      </c>
      <c r="E41" s="933" t="s">
        <v>918</v>
      </c>
      <c r="F41" s="933" t="s">
        <v>919</v>
      </c>
      <c r="G41" s="933" t="s">
        <v>917</v>
      </c>
      <c r="H41" s="933" t="s">
        <v>918</v>
      </c>
      <c r="I41" s="933" t="s">
        <v>919</v>
      </c>
      <c r="J41" s="933" t="s">
        <v>917</v>
      </c>
      <c r="K41" s="933" t="s">
        <v>918</v>
      </c>
      <c r="L41" s="933" t="s">
        <v>919</v>
      </c>
      <c r="M41" s="933" t="s">
        <v>917</v>
      </c>
      <c r="N41" s="933" t="s">
        <v>918</v>
      </c>
      <c r="O41" s="933" t="s">
        <v>919</v>
      </c>
      <c r="P41" s="1525"/>
      <c r="Q41" s="1525"/>
      <c r="R41" s="1525"/>
    </row>
    <row r="42" spans="1:18" ht="42.75" customHeight="1">
      <c r="A42" s="971" t="s">
        <v>1118</v>
      </c>
      <c r="B42" s="1038" t="s">
        <v>132</v>
      </c>
      <c r="C42" s="940" t="s">
        <v>132</v>
      </c>
      <c r="D42" s="363">
        <v>0</v>
      </c>
      <c r="E42" s="363">
        <v>0</v>
      </c>
      <c r="F42" s="363">
        <v>0</v>
      </c>
      <c r="G42" s="363">
        <v>0</v>
      </c>
      <c r="H42" s="363">
        <v>0</v>
      </c>
      <c r="I42" s="363">
        <v>0</v>
      </c>
      <c r="J42" s="1168">
        <v>2</v>
      </c>
      <c r="K42" s="1168">
        <v>2</v>
      </c>
      <c r="L42" s="1168">
        <v>4</v>
      </c>
      <c r="M42" s="363">
        <f t="shared" si="0"/>
        <v>2</v>
      </c>
      <c r="N42" s="363">
        <f t="shared" si="1"/>
        <v>2</v>
      </c>
      <c r="O42" s="363">
        <f t="shared" si="2"/>
        <v>4</v>
      </c>
      <c r="P42" s="1169" t="s">
        <v>1648</v>
      </c>
      <c r="Q42" s="1170" t="s">
        <v>1648</v>
      </c>
      <c r="R42" s="1166" t="s">
        <v>1649</v>
      </c>
    </row>
    <row r="43" spans="1:18" ht="24.75" customHeight="1">
      <c r="A43" s="873" t="s">
        <v>1119</v>
      </c>
      <c r="B43" s="961" t="s">
        <v>133</v>
      </c>
      <c r="C43" s="954" t="s">
        <v>133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362">
        <v>19</v>
      </c>
      <c r="K43" s="362">
        <v>0</v>
      </c>
      <c r="L43" s="362">
        <v>19</v>
      </c>
      <c r="M43" s="181">
        <f t="shared" si="0"/>
        <v>19</v>
      </c>
      <c r="N43" s="181">
        <f t="shared" si="1"/>
        <v>0</v>
      </c>
      <c r="O43" s="181">
        <f t="shared" si="2"/>
        <v>19</v>
      </c>
      <c r="P43" s="857" t="s">
        <v>1650</v>
      </c>
      <c r="Q43" s="1143" t="s">
        <v>1650</v>
      </c>
      <c r="R43" s="857" t="s">
        <v>1651</v>
      </c>
    </row>
    <row r="44" spans="1:18" ht="42.75" customHeight="1">
      <c r="A44" s="873" t="s">
        <v>1120</v>
      </c>
      <c r="B44" s="961" t="s">
        <v>1121</v>
      </c>
      <c r="C44" s="954" t="s">
        <v>1121</v>
      </c>
      <c r="D44" s="181">
        <v>0</v>
      </c>
      <c r="E44" s="181">
        <v>0</v>
      </c>
      <c r="F44" s="181">
        <v>0</v>
      </c>
      <c r="G44" s="181">
        <v>0</v>
      </c>
      <c r="H44" s="181">
        <v>0</v>
      </c>
      <c r="I44" s="181">
        <v>0</v>
      </c>
      <c r="J44" s="362">
        <v>4</v>
      </c>
      <c r="K44" s="362">
        <v>1</v>
      </c>
      <c r="L44" s="362">
        <v>5</v>
      </c>
      <c r="M44" s="181">
        <f t="shared" si="0"/>
        <v>4</v>
      </c>
      <c r="N44" s="181">
        <f t="shared" si="1"/>
        <v>1</v>
      </c>
      <c r="O44" s="181">
        <f t="shared" si="2"/>
        <v>5</v>
      </c>
      <c r="P44" s="1148" t="s">
        <v>1652</v>
      </c>
      <c r="Q44" s="1142" t="s">
        <v>1652</v>
      </c>
      <c r="R44" s="857" t="s">
        <v>1653</v>
      </c>
    </row>
    <row r="45" spans="1:18" ht="28.5" customHeight="1">
      <c r="A45" s="873" t="s">
        <v>1096</v>
      </c>
      <c r="B45" s="961" t="s">
        <v>1122</v>
      </c>
      <c r="C45" s="954" t="s">
        <v>1122</v>
      </c>
      <c r="D45" s="181">
        <v>0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362">
        <v>19</v>
      </c>
      <c r="K45" s="362">
        <v>1</v>
      </c>
      <c r="L45" s="362">
        <v>20</v>
      </c>
      <c r="M45" s="181">
        <f t="shared" si="0"/>
        <v>19</v>
      </c>
      <c r="N45" s="181">
        <f t="shared" si="1"/>
        <v>1</v>
      </c>
      <c r="O45" s="181">
        <f t="shared" si="2"/>
        <v>20</v>
      </c>
      <c r="P45" s="857" t="s">
        <v>1654</v>
      </c>
      <c r="Q45" s="1143" t="s">
        <v>1654</v>
      </c>
      <c r="R45" s="857" t="s">
        <v>1655</v>
      </c>
    </row>
    <row r="46" spans="1:18" ht="34.5" customHeight="1">
      <c r="A46" s="873" t="s">
        <v>1110</v>
      </c>
      <c r="B46" s="961" t="s">
        <v>1123</v>
      </c>
      <c r="C46" s="954" t="s">
        <v>1123</v>
      </c>
      <c r="D46" s="181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362">
        <v>7</v>
      </c>
      <c r="K46" s="362">
        <v>0</v>
      </c>
      <c r="L46" s="362">
        <v>7</v>
      </c>
      <c r="M46" s="181">
        <f t="shared" si="0"/>
        <v>7</v>
      </c>
      <c r="N46" s="181">
        <f t="shared" si="1"/>
        <v>0</v>
      </c>
      <c r="O46" s="181">
        <f t="shared" si="2"/>
        <v>7</v>
      </c>
      <c r="P46" s="1148" t="s">
        <v>1640</v>
      </c>
      <c r="Q46" s="1142" t="s">
        <v>1640</v>
      </c>
      <c r="R46" s="857" t="s">
        <v>1641</v>
      </c>
    </row>
    <row r="47" spans="1:18" ht="42.75" customHeight="1">
      <c r="A47" s="873" t="s">
        <v>1097</v>
      </c>
      <c r="B47" s="961" t="s">
        <v>1124</v>
      </c>
      <c r="C47" s="954" t="s">
        <v>1124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362">
        <v>2</v>
      </c>
      <c r="K47" s="362">
        <v>0</v>
      </c>
      <c r="L47" s="362">
        <v>2</v>
      </c>
      <c r="M47" s="181">
        <f t="shared" si="0"/>
        <v>2</v>
      </c>
      <c r="N47" s="181">
        <f t="shared" si="1"/>
        <v>0</v>
      </c>
      <c r="O47" s="181">
        <f t="shared" si="2"/>
        <v>2</v>
      </c>
      <c r="P47" s="1148" t="s">
        <v>1656</v>
      </c>
      <c r="Q47" s="1142" t="s">
        <v>1656</v>
      </c>
      <c r="R47" s="857" t="s">
        <v>1657</v>
      </c>
    </row>
    <row r="48" spans="1:18" ht="33" customHeight="1">
      <c r="A48" s="969" t="s">
        <v>1125</v>
      </c>
      <c r="B48" s="961" t="s">
        <v>1126</v>
      </c>
      <c r="C48" s="937" t="s">
        <v>1126</v>
      </c>
      <c r="D48" s="361">
        <v>0</v>
      </c>
      <c r="E48" s="361">
        <v>0</v>
      </c>
      <c r="F48" s="361">
        <v>0</v>
      </c>
      <c r="G48" s="361">
        <v>0</v>
      </c>
      <c r="H48" s="361">
        <v>0</v>
      </c>
      <c r="I48" s="361">
        <v>0</v>
      </c>
      <c r="J48" s="365">
        <v>13</v>
      </c>
      <c r="K48" s="365">
        <v>1</v>
      </c>
      <c r="L48" s="365">
        <v>14</v>
      </c>
      <c r="M48" s="361">
        <f t="shared" si="0"/>
        <v>13</v>
      </c>
      <c r="N48" s="361">
        <f t="shared" si="1"/>
        <v>1</v>
      </c>
      <c r="O48" s="361">
        <f t="shared" si="2"/>
        <v>14</v>
      </c>
      <c r="P48" s="1148" t="s">
        <v>429</v>
      </c>
      <c r="Q48" s="1142" t="s">
        <v>429</v>
      </c>
      <c r="R48" s="857" t="s">
        <v>1632</v>
      </c>
    </row>
    <row r="49" spans="1:18" ht="56.25" customHeight="1">
      <c r="A49" s="873" t="s">
        <v>1127</v>
      </c>
      <c r="B49" s="961" t="s">
        <v>1128</v>
      </c>
      <c r="C49" s="954" t="s">
        <v>1128</v>
      </c>
      <c r="D49" s="181">
        <v>0</v>
      </c>
      <c r="E49" s="181">
        <v>0</v>
      </c>
      <c r="F49" s="181">
        <v>0</v>
      </c>
      <c r="G49" s="181">
        <v>0</v>
      </c>
      <c r="H49" s="181">
        <v>0</v>
      </c>
      <c r="I49" s="181">
        <v>0</v>
      </c>
      <c r="J49" s="362">
        <v>8</v>
      </c>
      <c r="K49" s="362">
        <v>0</v>
      </c>
      <c r="L49" s="362">
        <v>8</v>
      </c>
      <c r="M49" s="181">
        <f t="shared" si="0"/>
        <v>8</v>
      </c>
      <c r="N49" s="181">
        <f t="shared" si="1"/>
        <v>0</v>
      </c>
      <c r="O49" s="181">
        <f t="shared" si="2"/>
        <v>8</v>
      </c>
      <c r="P49" s="857" t="s">
        <v>1658</v>
      </c>
      <c r="Q49" s="1143" t="s">
        <v>1658</v>
      </c>
      <c r="R49" s="857" t="s">
        <v>1659</v>
      </c>
    </row>
    <row r="50" spans="1:18" ht="40.5" customHeight="1">
      <c r="A50" s="873" t="s">
        <v>1129</v>
      </c>
      <c r="B50" s="954" t="s">
        <v>234</v>
      </c>
      <c r="C50" s="954" t="s">
        <v>234</v>
      </c>
      <c r="D50" s="181">
        <v>0</v>
      </c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362">
        <v>0</v>
      </c>
      <c r="K50" s="362">
        <v>36</v>
      </c>
      <c r="L50" s="362">
        <v>36</v>
      </c>
      <c r="M50" s="181">
        <f t="shared" si="0"/>
        <v>0</v>
      </c>
      <c r="N50" s="181">
        <f t="shared" si="1"/>
        <v>36</v>
      </c>
      <c r="O50" s="181">
        <f t="shared" si="2"/>
        <v>36</v>
      </c>
      <c r="P50" s="857" t="s">
        <v>1660</v>
      </c>
      <c r="Q50" s="1143" t="s">
        <v>1660</v>
      </c>
      <c r="R50" s="857" t="s">
        <v>1661</v>
      </c>
    </row>
    <row r="51" spans="1:18" ht="31.5">
      <c r="A51" s="873" t="s">
        <v>1130</v>
      </c>
      <c r="B51" s="954" t="s">
        <v>925</v>
      </c>
      <c r="C51" s="954" t="s">
        <v>925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362">
        <v>10</v>
      </c>
      <c r="K51" s="362">
        <v>10</v>
      </c>
      <c r="L51" s="362">
        <v>20</v>
      </c>
      <c r="M51" s="181">
        <f t="shared" si="0"/>
        <v>10</v>
      </c>
      <c r="N51" s="181">
        <f t="shared" si="1"/>
        <v>10</v>
      </c>
      <c r="O51" s="181">
        <f t="shared" si="2"/>
        <v>20</v>
      </c>
      <c r="P51" s="1148" t="s">
        <v>1662</v>
      </c>
      <c r="Q51" s="1143" t="s">
        <v>1662</v>
      </c>
      <c r="R51" s="857" t="s">
        <v>1663</v>
      </c>
    </row>
    <row r="52" spans="1:18" ht="35.25" customHeight="1">
      <c r="A52" s="873" t="s">
        <v>1131</v>
      </c>
      <c r="B52" s="954" t="s">
        <v>238</v>
      </c>
      <c r="C52" s="954" t="s">
        <v>1132</v>
      </c>
      <c r="D52" s="181">
        <v>0</v>
      </c>
      <c r="E52" s="181">
        <v>0</v>
      </c>
      <c r="F52" s="181">
        <v>0</v>
      </c>
      <c r="G52" s="181">
        <v>0</v>
      </c>
      <c r="H52" s="181">
        <v>0</v>
      </c>
      <c r="I52" s="181">
        <v>0</v>
      </c>
      <c r="J52" s="362">
        <v>12</v>
      </c>
      <c r="K52" s="362">
        <v>6</v>
      </c>
      <c r="L52" s="362">
        <v>18</v>
      </c>
      <c r="M52" s="181">
        <f t="shared" si="0"/>
        <v>12</v>
      </c>
      <c r="N52" s="181">
        <f t="shared" si="1"/>
        <v>6</v>
      </c>
      <c r="O52" s="181">
        <f t="shared" si="2"/>
        <v>18</v>
      </c>
      <c r="P52" s="1150" t="s">
        <v>1538</v>
      </c>
      <c r="Q52" s="1143" t="s">
        <v>1538</v>
      </c>
      <c r="R52" s="857" t="s">
        <v>1664</v>
      </c>
    </row>
    <row r="53" spans="1:18" ht="31.5" customHeight="1">
      <c r="A53" s="1807" t="s">
        <v>1114</v>
      </c>
      <c r="B53" s="954" t="s">
        <v>1133</v>
      </c>
      <c r="C53" s="954" t="s">
        <v>1133</v>
      </c>
      <c r="D53" s="181">
        <v>0</v>
      </c>
      <c r="E53" s="181">
        <v>0</v>
      </c>
      <c r="F53" s="181">
        <v>0</v>
      </c>
      <c r="G53" s="181">
        <v>0</v>
      </c>
      <c r="H53" s="181">
        <v>0</v>
      </c>
      <c r="I53" s="181">
        <v>0</v>
      </c>
      <c r="J53" s="362">
        <v>5</v>
      </c>
      <c r="K53" s="362">
        <v>1</v>
      </c>
      <c r="L53" s="362">
        <v>6</v>
      </c>
      <c r="M53" s="181">
        <f t="shared" si="0"/>
        <v>5</v>
      </c>
      <c r="N53" s="181">
        <f t="shared" si="1"/>
        <v>1</v>
      </c>
      <c r="O53" s="181">
        <f t="shared" si="2"/>
        <v>6</v>
      </c>
      <c r="P53" s="1150" t="s">
        <v>1665</v>
      </c>
      <c r="Q53" s="1151" t="s">
        <v>1665</v>
      </c>
      <c r="R53" s="1811" t="s">
        <v>1666</v>
      </c>
    </row>
    <row r="54" spans="1:18" ht="31.5" customHeight="1">
      <c r="A54" s="1808"/>
      <c r="B54" s="937" t="s">
        <v>1134</v>
      </c>
      <c r="C54" s="937" t="s">
        <v>1134</v>
      </c>
      <c r="D54" s="361">
        <v>0</v>
      </c>
      <c r="E54" s="361">
        <v>0</v>
      </c>
      <c r="F54" s="361">
        <v>0</v>
      </c>
      <c r="G54" s="361">
        <v>0</v>
      </c>
      <c r="H54" s="361">
        <v>0</v>
      </c>
      <c r="I54" s="361">
        <v>0</v>
      </c>
      <c r="J54" s="365">
        <v>1</v>
      </c>
      <c r="K54" s="365">
        <v>0</v>
      </c>
      <c r="L54" s="365">
        <v>1</v>
      </c>
      <c r="M54" s="361">
        <f t="shared" si="0"/>
        <v>1</v>
      </c>
      <c r="N54" s="361">
        <f t="shared" si="1"/>
        <v>0</v>
      </c>
      <c r="O54" s="361">
        <f t="shared" si="2"/>
        <v>1</v>
      </c>
      <c r="P54" s="787" t="s">
        <v>1667</v>
      </c>
      <c r="Q54" s="1090" t="s">
        <v>1668</v>
      </c>
      <c r="R54" s="1824"/>
    </row>
    <row r="55" spans="1:18" ht="31.5" customHeight="1">
      <c r="A55" s="1808" t="s">
        <v>1092</v>
      </c>
      <c r="B55" s="954" t="s">
        <v>1135</v>
      </c>
      <c r="C55" s="954" t="s">
        <v>1135</v>
      </c>
      <c r="D55" s="181">
        <v>0</v>
      </c>
      <c r="E55" s="181">
        <v>0</v>
      </c>
      <c r="F55" s="181">
        <v>0</v>
      </c>
      <c r="G55" s="181">
        <v>0</v>
      </c>
      <c r="H55" s="181">
        <v>0</v>
      </c>
      <c r="I55" s="181">
        <v>0</v>
      </c>
      <c r="J55" s="362">
        <v>0</v>
      </c>
      <c r="K55" s="362">
        <v>1</v>
      </c>
      <c r="L55" s="362">
        <v>1</v>
      </c>
      <c r="M55" s="181">
        <f t="shared" si="0"/>
        <v>0</v>
      </c>
      <c r="N55" s="181">
        <f t="shared" si="1"/>
        <v>1</v>
      </c>
      <c r="O55" s="181">
        <f t="shared" si="2"/>
        <v>1</v>
      </c>
      <c r="P55" s="857" t="s">
        <v>1670</v>
      </c>
      <c r="Q55" s="1143" t="s">
        <v>1670</v>
      </c>
      <c r="R55" s="1811" t="s">
        <v>1669</v>
      </c>
    </row>
    <row r="56" spans="1:18" ht="31.5" customHeight="1" thickBot="1">
      <c r="A56" s="1810"/>
      <c r="B56" s="937" t="s">
        <v>1523</v>
      </c>
      <c r="C56" s="937" t="s">
        <v>1523</v>
      </c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691">
        <v>1</v>
      </c>
      <c r="K56" s="691">
        <v>0</v>
      </c>
      <c r="L56" s="691">
        <v>1</v>
      </c>
      <c r="M56" s="366">
        <f t="shared" si="0"/>
        <v>1</v>
      </c>
      <c r="N56" s="366">
        <f t="shared" si="1"/>
        <v>0</v>
      </c>
      <c r="O56" s="366">
        <f t="shared" si="2"/>
        <v>1</v>
      </c>
      <c r="P56" s="1180" t="s">
        <v>1671</v>
      </c>
      <c r="Q56" s="1152" t="s">
        <v>1671</v>
      </c>
      <c r="R56" s="1812"/>
    </row>
    <row r="57" spans="1:18" ht="16.5" customHeight="1" thickBot="1">
      <c r="A57" s="1804" t="s">
        <v>1137</v>
      </c>
      <c r="B57" s="1804"/>
      <c r="C57" s="1804"/>
      <c r="D57" s="367">
        <f>SUM(D8:D56)</f>
        <v>0</v>
      </c>
      <c r="E57" s="367">
        <f t="shared" ref="E57:O57" si="3">SUM(E8:E56)</f>
        <v>0</v>
      </c>
      <c r="F57" s="367">
        <f t="shared" si="3"/>
        <v>0</v>
      </c>
      <c r="G57" s="367">
        <f t="shared" si="3"/>
        <v>0</v>
      </c>
      <c r="H57" s="367">
        <f t="shared" si="3"/>
        <v>0</v>
      </c>
      <c r="I57" s="367">
        <f t="shared" si="3"/>
        <v>0</v>
      </c>
      <c r="J57" s="367">
        <f t="shared" si="3"/>
        <v>270</v>
      </c>
      <c r="K57" s="367">
        <f t="shared" si="3"/>
        <v>132</v>
      </c>
      <c r="L57" s="367">
        <f t="shared" si="3"/>
        <v>402</v>
      </c>
      <c r="M57" s="367">
        <f t="shared" si="3"/>
        <v>270</v>
      </c>
      <c r="N57" s="367">
        <f t="shared" si="3"/>
        <v>132</v>
      </c>
      <c r="O57" s="367">
        <f t="shared" si="3"/>
        <v>402</v>
      </c>
      <c r="P57" s="1802" t="s">
        <v>1672</v>
      </c>
      <c r="Q57" s="1802"/>
      <c r="R57" s="1802"/>
    </row>
    <row r="58" spans="1:18" ht="16.5" thickTop="1">
      <c r="A58" s="1139"/>
      <c r="B58" s="1139"/>
      <c r="C58" s="1139"/>
      <c r="P58" s="1139"/>
      <c r="Q58" s="1139"/>
      <c r="R58" s="1139"/>
    </row>
    <row r="59" spans="1:18" ht="15.75">
      <c r="A59" s="1139"/>
      <c r="B59" s="1139"/>
      <c r="C59" s="1139"/>
      <c r="P59" s="1139"/>
      <c r="Q59" s="1139"/>
      <c r="R59" s="1139"/>
    </row>
    <row r="60" spans="1:18" ht="15.75">
      <c r="P60" s="1139"/>
      <c r="Q60" s="1139"/>
      <c r="R60" s="1139"/>
    </row>
    <row r="61" spans="1:18" ht="15.75">
      <c r="P61" s="1139"/>
      <c r="Q61" s="1139"/>
      <c r="R61" s="1139"/>
    </row>
    <row r="62" spans="1:18" ht="15.75">
      <c r="P62" s="1139"/>
      <c r="Q62" s="1139"/>
      <c r="R62" s="1139"/>
    </row>
    <row r="63" spans="1:18" ht="15.75">
      <c r="P63" s="1139"/>
      <c r="Q63" s="1139"/>
      <c r="R63" s="1139"/>
    </row>
    <row r="64" spans="1:18" ht="15.75">
      <c r="P64" s="1139"/>
      <c r="Q64" s="1139"/>
      <c r="R64" s="1139"/>
    </row>
    <row r="65" spans="16:18" ht="15.75">
      <c r="P65" s="1139"/>
      <c r="Q65" s="1139"/>
      <c r="R65" s="1139"/>
    </row>
    <row r="66" spans="16:18" ht="15.75">
      <c r="P66" s="1139"/>
      <c r="Q66" s="1139"/>
      <c r="R66" s="1139"/>
    </row>
    <row r="67" spans="16:18" ht="15.75">
      <c r="P67" s="1139"/>
      <c r="Q67" s="1139"/>
      <c r="R67" s="1139"/>
    </row>
    <row r="68" spans="16:18" ht="15.75">
      <c r="P68" s="1139"/>
      <c r="Q68" s="1139"/>
      <c r="R68" s="1139"/>
    </row>
    <row r="69" spans="16:18" ht="15.75">
      <c r="P69" s="1139"/>
      <c r="Q69" s="1139"/>
      <c r="R69" s="1139"/>
    </row>
    <row r="70" spans="16:18" ht="15.75">
      <c r="P70" s="1139"/>
      <c r="Q70" s="1139"/>
      <c r="R70" s="1139"/>
    </row>
    <row r="71" spans="16:18" ht="15.75">
      <c r="P71" s="1139"/>
      <c r="Q71" s="1139"/>
      <c r="R71" s="1139"/>
    </row>
    <row r="72" spans="16:18" ht="15.75">
      <c r="P72" s="1139"/>
      <c r="Q72" s="1139"/>
      <c r="R72" s="1139"/>
    </row>
    <row r="73" spans="16:18" ht="15.75">
      <c r="P73" s="1139"/>
      <c r="Q73" s="1139"/>
      <c r="R73" s="1139"/>
    </row>
    <row r="74" spans="16:18" ht="15.75">
      <c r="P74" s="1139"/>
      <c r="Q74" s="1139"/>
      <c r="R74" s="1139"/>
    </row>
    <row r="75" spans="16:18" ht="15.75">
      <c r="P75" s="1139"/>
      <c r="Q75" s="1139"/>
      <c r="R75" s="1139"/>
    </row>
    <row r="76" spans="16:18" ht="15.75">
      <c r="P76" s="1139"/>
      <c r="Q76" s="1139"/>
      <c r="R76" s="1139"/>
    </row>
    <row r="77" spans="16:18" ht="15.75">
      <c r="P77" s="1139"/>
      <c r="Q77" s="1139"/>
      <c r="R77" s="1139"/>
    </row>
    <row r="78" spans="16:18" ht="15.75">
      <c r="P78" s="1139"/>
      <c r="Q78" s="1139"/>
      <c r="R78" s="1139"/>
    </row>
    <row r="79" spans="16:18" ht="15.75">
      <c r="P79" s="1139"/>
      <c r="Q79" s="1139"/>
      <c r="R79" s="1139"/>
    </row>
    <row r="80" spans="16:18" ht="15.75">
      <c r="P80" s="1139"/>
      <c r="Q80" s="1139"/>
      <c r="R80" s="1139"/>
    </row>
    <row r="81" spans="16:18" ht="15.75">
      <c r="P81" s="1139"/>
      <c r="Q81" s="1139"/>
      <c r="R81" s="1139"/>
    </row>
    <row r="82" spans="16:18" ht="15.75">
      <c r="P82" s="1139"/>
      <c r="Q82" s="1139"/>
      <c r="R82" s="1139"/>
    </row>
    <row r="83" spans="16:18" ht="15.75">
      <c r="P83" s="1139"/>
      <c r="Q83" s="1139"/>
      <c r="R83" s="1139"/>
    </row>
    <row r="84" spans="16:18" ht="15.75">
      <c r="P84" s="1139"/>
      <c r="Q84" s="1139"/>
      <c r="R84" s="1139"/>
    </row>
    <row r="85" spans="16:18" ht="15.75">
      <c r="P85" s="1139"/>
      <c r="Q85" s="1139"/>
      <c r="R85" s="1139"/>
    </row>
    <row r="86" spans="16:18" ht="15.75">
      <c r="P86" s="1139"/>
      <c r="Q86" s="1139"/>
      <c r="R86" s="1139"/>
    </row>
    <row r="87" spans="16:18" ht="15.75">
      <c r="P87" s="1139"/>
      <c r="Q87" s="1139"/>
      <c r="R87" s="1139"/>
    </row>
    <row r="88" spans="16:18" ht="15.75">
      <c r="P88" s="1139"/>
      <c r="Q88" s="1139"/>
      <c r="R88" s="1139"/>
    </row>
    <row r="89" spans="16:18" ht="15.75">
      <c r="P89" s="1139"/>
      <c r="Q89" s="1139"/>
      <c r="R89" s="1139"/>
    </row>
    <row r="90" spans="16:18" ht="15.75">
      <c r="P90" s="1139"/>
      <c r="Q90" s="1139"/>
      <c r="R90" s="1139"/>
    </row>
    <row r="91" spans="16:18" ht="15.75">
      <c r="P91" s="1139"/>
      <c r="Q91" s="1139"/>
      <c r="R91" s="1139"/>
    </row>
    <row r="92" spans="16:18" ht="15.75">
      <c r="P92" s="1139"/>
      <c r="Q92" s="1139"/>
      <c r="R92" s="1139"/>
    </row>
    <row r="93" spans="16:18" ht="15.75">
      <c r="P93" s="1139"/>
      <c r="Q93" s="1139"/>
      <c r="R93" s="1139"/>
    </row>
    <row r="94" spans="16:18" ht="15.75">
      <c r="P94" s="1139"/>
      <c r="Q94" s="1139"/>
      <c r="R94" s="1139"/>
    </row>
    <row r="95" spans="16:18" ht="15.75">
      <c r="P95" s="1139"/>
      <c r="Q95" s="1139"/>
      <c r="R95" s="1139"/>
    </row>
    <row r="96" spans="16:18" ht="15.75">
      <c r="P96" s="1139"/>
      <c r="Q96" s="1139"/>
      <c r="R96" s="1139"/>
    </row>
    <row r="97" spans="16:18" ht="15.75">
      <c r="P97" s="1139"/>
      <c r="Q97" s="1139"/>
      <c r="R97" s="1139"/>
    </row>
    <row r="98" spans="16:18" ht="15.75">
      <c r="P98" s="1139"/>
      <c r="Q98" s="1139"/>
      <c r="R98" s="1139"/>
    </row>
    <row r="99" spans="16:18" ht="15.75">
      <c r="P99" s="1139"/>
      <c r="Q99" s="1139"/>
      <c r="R99" s="1139"/>
    </row>
    <row r="100" spans="16:18" ht="15.75">
      <c r="P100" s="1139"/>
      <c r="Q100" s="1139"/>
      <c r="R100" s="1139"/>
    </row>
    <row r="101" spans="16:18" ht="15.75">
      <c r="P101" s="1139"/>
      <c r="Q101" s="1139"/>
      <c r="R101" s="1139"/>
    </row>
    <row r="102" spans="16:18" ht="15.75">
      <c r="P102" s="1139"/>
      <c r="Q102" s="1139"/>
      <c r="R102" s="1139"/>
    </row>
    <row r="103" spans="16:18" ht="15.75">
      <c r="P103" s="1139"/>
      <c r="Q103" s="1139"/>
      <c r="R103" s="1139"/>
    </row>
    <row r="104" spans="16:18" ht="15.75">
      <c r="P104" s="1139"/>
      <c r="Q104" s="1139"/>
      <c r="R104" s="1139"/>
    </row>
    <row r="105" spans="16:18" ht="15.75">
      <c r="P105" s="1139"/>
      <c r="Q105" s="1139"/>
      <c r="R105" s="1139"/>
    </row>
    <row r="106" spans="16:18" ht="15.75">
      <c r="P106" s="1139"/>
      <c r="Q106" s="1139"/>
      <c r="R106" s="1139"/>
    </row>
    <row r="107" spans="16:18" ht="15.75">
      <c r="P107" s="1139"/>
      <c r="Q107" s="1139"/>
      <c r="R107" s="1139"/>
    </row>
    <row r="108" spans="16:18" ht="15.75">
      <c r="P108" s="1139"/>
      <c r="Q108" s="1139"/>
      <c r="R108" s="1139"/>
    </row>
    <row r="109" spans="16:18" ht="15.75">
      <c r="P109" s="1139"/>
      <c r="Q109" s="1139"/>
      <c r="R109" s="1139"/>
    </row>
    <row r="110" spans="16:18" ht="15.75">
      <c r="P110" s="1139"/>
      <c r="Q110" s="1139"/>
      <c r="R110" s="1139"/>
    </row>
    <row r="111" spans="16:18" ht="15.75">
      <c r="P111" s="1139"/>
      <c r="Q111" s="1139"/>
      <c r="R111" s="1139"/>
    </row>
    <row r="112" spans="16:18" ht="15.75">
      <c r="P112" s="1139"/>
      <c r="Q112" s="1139"/>
      <c r="R112" s="1139"/>
    </row>
    <row r="113" spans="16:18" ht="15.75">
      <c r="P113" s="1139"/>
      <c r="Q113" s="1139"/>
      <c r="R113" s="1139"/>
    </row>
    <row r="114" spans="16:18" ht="15.75">
      <c r="P114" s="1139"/>
      <c r="Q114" s="1139"/>
      <c r="R114" s="1139"/>
    </row>
    <row r="115" spans="16:18" ht="15.75">
      <c r="P115" s="1139"/>
      <c r="Q115" s="1139"/>
      <c r="R115" s="1139"/>
    </row>
    <row r="116" spans="16:18" ht="15.75">
      <c r="P116" s="1139"/>
      <c r="Q116" s="1139"/>
      <c r="R116" s="1139"/>
    </row>
  </sheetData>
  <mergeCells count="62">
    <mergeCell ref="R4:R7"/>
    <mergeCell ref="D5:F5"/>
    <mergeCell ref="G5:I5"/>
    <mergeCell ref="A17:A19"/>
    <mergeCell ref="R53:R54"/>
    <mergeCell ref="A38:A41"/>
    <mergeCell ref="B38:B41"/>
    <mergeCell ref="C38:C41"/>
    <mergeCell ref="A21:A24"/>
    <mergeCell ref="P4:P7"/>
    <mergeCell ref="Q4:Q7"/>
    <mergeCell ref="B4:B7"/>
    <mergeCell ref="A4:A7"/>
    <mergeCell ref="Q8:Q11"/>
    <mergeCell ref="J5:L5"/>
    <mergeCell ref="M5:O5"/>
    <mergeCell ref="R55:R56"/>
    <mergeCell ref="R17:R19"/>
    <mergeCell ref="R15:R16"/>
    <mergeCell ref="R28:R29"/>
    <mergeCell ref="R33:R34"/>
    <mergeCell ref="G4:I4"/>
    <mergeCell ref="J4:L4"/>
    <mergeCell ref="M4:O4"/>
    <mergeCell ref="C4:C7"/>
    <mergeCell ref="D4:F4"/>
    <mergeCell ref="R8:R11"/>
    <mergeCell ref="P57:R57"/>
    <mergeCell ref="A2:R2"/>
    <mergeCell ref="A1:R1"/>
    <mergeCell ref="D38:F38"/>
    <mergeCell ref="G38:I38"/>
    <mergeCell ref="J38:L38"/>
    <mergeCell ref="A57:C57"/>
    <mergeCell ref="A8:A11"/>
    <mergeCell ref="A15:A16"/>
    <mergeCell ref="A28:A29"/>
    <mergeCell ref="A33:A34"/>
    <mergeCell ref="A53:A54"/>
    <mergeCell ref="B8:B11"/>
    <mergeCell ref="A55:A56"/>
    <mergeCell ref="M38:O38"/>
    <mergeCell ref="P38:P41"/>
    <mergeCell ref="Q38:Q41"/>
    <mergeCell ref="R38:R41"/>
    <mergeCell ref="D39:F39"/>
    <mergeCell ref="G39:I39"/>
    <mergeCell ref="J39:L39"/>
    <mergeCell ref="M39:O39"/>
    <mergeCell ref="B21:B24"/>
    <mergeCell ref="C21:C24"/>
    <mergeCell ref="D21:F21"/>
    <mergeCell ref="G21:I21"/>
    <mergeCell ref="J21:L21"/>
    <mergeCell ref="M21:O21"/>
    <mergeCell ref="P21:P24"/>
    <mergeCell ref="Q21:Q24"/>
    <mergeCell ref="R21:R24"/>
    <mergeCell ref="D22:F22"/>
    <mergeCell ref="G22:I22"/>
    <mergeCell ref="J22:L22"/>
    <mergeCell ref="M22:O22"/>
  </mergeCells>
  <printOptions horizontalCentered="1"/>
  <pageMargins left="0.5" right="0.5" top="1.5" bottom="0.75" header="1" footer="1"/>
  <pageSetup paperSize="9" scale="70" firstPageNumber="161" orientation="landscape" useFirstPageNumber="1" r:id="rId1"/>
  <rowBreaks count="1" manualBreakCount="1">
    <brk id="36" max="17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68"/>
  </cols>
  <sheetData>
    <row r="13" spans="1:14" ht="59.25">
      <c r="A13" s="1828" t="s">
        <v>904</v>
      </c>
      <c r="B13" s="1828"/>
      <c r="C13" s="1828"/>
      <c r="D13" s="1828"/>
      <c r="E13" s="1828"/>
      <c r="F13" s="1828"/>
      <c r="G13" s="1828"/>
      <c r="H13" s="1828"/>
      <c r="I13" s="1828"/>
      <c r="J13" s="1828"/>
      <c r="K13" s="1828"/>
      <c r="L13" s="1828"/>
      <c r="M13" s="1828"/>
      <c r="N13" s="1828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0"/>
  <sheetViews>
    <sheetView rightToLeft="1" view="pageBreakPreview" zoomScale="80" zoomScaleSheetLayoutView="80" workbookViewId="0">
      <selection activeCell="N4" sqref="N4:N7"/>
    </sheetView>
  </sheetViews>
  <sheetFormatPr defaultRowHeight="12.75"/>
  <cols>
    <col min="1" max="1" width="30.42578125" bestFit="1" customWidth="1"/>
    <col min="14" max="14" width="30.42578125" customWidth="1"/>
  </cols>
  <sheetData>
    <row r="1" spans="1:14" ht="43.5" customHeight="1">
      <c r="A1" s="1829" t="s">
        <v>1506</v>
      </c>
      <c r="B1" s="1829"/>
      <c r="C1" s="1829"/>
      <c r="D1" s="1829"/>
      <c r="E1" s="1829"/>
      <c r="F1" s="1829"/>
      <c r="G1" s="1829"/>
      <c r="H1" s="1829"/>
      <c r="I1" s="1829"/>
      <c r="J1" s="1829"/>
      <c r="K1" s="1829"/>
      <c r="L1" s="1829"/>
      <c r="M1" s="1829"/>
      <c r="N1" s="1829"/>
    </row>
    <row r="2" spans="1:14" s="280" customFormat="1" ht="43.5" customHeight="1">
      <c r="A2" s="1830" t="s">
        <v>1507</v>
      </c>
      <c r="B2" s="1830"/>
      <c r="C2" s="1830"/>
      <c r="D2" s="1830"/>
      <c r="E2" s="1830"/>
      <c r="F2" s="1830"/>
      <c r="G2" s="1830"/>
      <c r="H2" s="1830"/>
      <c r="I2" s="1830"/>
      <c r="J2" s="1830"/>
      <c r="K2" s="1830"/>
      <c r="L2" s="1830"/>
      <c r="M2" s="1830"/>
      <c r="N2" s="1830"/>
    </row>
    <row r="3" spans="1:14" ht="43.5" customHeight="1" thickBot="1">
      <c r="A3" s="326" t="s">
        <v>1824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876" t="s">
        <v>1825</v>
      </c>
    </row>
    <row r="4" spans="1:14" ht="43.5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</row>
    <row r="5" spans="1:14" s="280" customFormat="1" ht="43.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ht="43.5" customHeight="1">
      <c r="A6" s="1486"/>
      <c r="B6" s="640" t="s">
        <v>914</v>
      </c>
      <c r="C6" s="640" t="s">
        <v>915</v>
      </c>
      <c r="D6" s="640" t="s">
        <v>916</v>
      </c>
      <c r="E6" s="640" t="s">
        <v>914</v>
      </c>
      <c r="F6" s="640" t="s">
        <v>915</v>
      </c>
      <c r="G6" s="640" t="s">
        <v>916</v>
      </c>
      <c r="H6" s="640" t="s">
        <v>914</v>
      </c>
      <c r="I6" s="640" t="s">
        <v>915</v>
      </c>
      <c r="J6" s="640" t="s">
        <v>916</v>
      </c>
      <c r="K6" s="640" t="s">
        <v>914</v>
      </c>
      <c r="L6" s="640" t="s">
        <v>915</v>
      </c>
      <c r="M6" s="640" t="s">
        <v>916</v>
      </c>
      <c r="N6" s="1486"/>
    </row>
    <row r="7" spans="1:14" s="280" customFormat="1" ht="43.5" customHeight="1" thickBot="1">
      <c r="A7" s="1486"/>
      <c r="B7" s="640" t="s">
        <v>917</v>
      </c>
      <c r="C7" s="640" t="s">
        <v>918</v>
      </c>
      <c r="D7" s="640" t="s">
        <v>919</v>
      </c>
      <c r="E7" s="640" t="s">
        <v>917</v>
      </c>
      <c r="F7" s="640" t="s">
        <v>918</v>
      </c>
      <c r="G7" s="640" t="s">
        <v>919</v>
      </c>
      <c r="H7" s="640" t="s">
        <v>917</v>
      </c>
      <c r="I7" s="640" t="s">
        <v>918</v>
      </c>
      <c r="J7" s="640" t="s">
        <v>919</v>
      </c>
      <c r="K7" s="640" t="s">
        <v>917</v>
      </c>
      <c r="L7" s="640" t="s">
        <v>918</v>
      </c>
      <c r="M7" s="640" t="s">
        <v>919</v>
      </c>
      <c r="N7" s="1496"/>
    </row>
    <row r="8" spans="1:14" ht="43.5" customHeight="1" thickBot="1">
      <c r="A8" s="320" t="s">
        <v>1039</v>
      </c>
      <c r="B8" s="323">
        <v>7</v>
      </c>
      <c r="C8" s="323">
        <v>18</v>
      </c>
      <c r="D8" s="323">
        <v>25</v>
      </c>
      <c r="E8" s="323">
        <v>1</v>
      </c>
      <c r="F8" s="323">
        <v>4</v>
      </c>
      <c r="G8" s="323">
        <v>5</v>
      </c>
      <c r="H8" s="323">
        <v>0</v>
      </c>
      <c r="I8" s="323">
        <v>0</v>
      </c>
      <c r="J8" s="323">
        <v>0</v>
      </c>
      <c r="K8" s="323">
        <f>SUM(B8,E8,H8)</f>
        <v>8</v>
      </c>
      <c r="L8" s="323">
        <f>SUM(C8,F8,I8)</f>
        <v>22</v>
      </c>
      <c r="M8" s="323">
        <f>SUM(K8:L8)</f>
        <v>30</v>
      </c>
      <c r="N8" s="680" t="s">
        <v>1309</v>
      </c>
    </row>
    <row r="9" spans="1:14" ht="43.5" customHeight="1" thickBot="1">
      <c r="A9" s="324" t="s">
        <v>322</v>
      </c>
      <c r="B9" s="325">
        <f>SUM(B8)</f>
        <v>7</v>
      </c>
      <c r="C9" s="325">
        <f t="shared" ref="C9:J9" si="0">SUM(C8)</f>
        <v>18</v>
      </c>
      <c r="D9" s="325">
        <f t="shared" si="0"/>
        <v>25</v>
      </c>
      <c r="E9" s="325">
        <f t="shared" si="0"/>
        <v>1</v>
      </c>
      <c r="F9" s="325">
        <f t="shared" si="0"/>
        <v>4</v>
      </c>
      <c r="G9" s="325">
        <f t="shared" si="0"/>
        <v>5</v>
      </c>
      <c r="H9" s="325">
        <f t="shared" si="0"/>
        <v>0</v>
      </c>
      <c r="I9" s="325">
        <f t="shared" si="0"/>
        <v>0</v>
      </c>
      <c r="J9" s="325">
        <f t="shared" si="0"/>
        <v>0</v>
      </c>
      <c r="K9" s="325">
        <f>SUM(H9,E9,B9)</f>
        <v>8</v>
      </c>
      <c r="L9" s="325">
        <f>SUM(I9,F9,C9)</f>
        <v>22</v>
      </c>
      <c r="M9" s="325">
        <f>SUM(J9,G9,D9)</f>
        <v>30</v>
      </c>
      <c r="N9" s="681" t="s">
        <v>504</v>
      </c>
    </row>
    <row r="10" spans="1:14" ht="13.5" thickTop="1"/>
  </sheetData>
  <mergeCells count="12">
    <mergeCell ref="A1:N1"/>
    <mergeCell ref="A2:N2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0"/>
  <sheetViews>
    <sheetView rightToLeft="1" view="pageBreakPreview" zoomScale="80" zoomScaleSheetLayoutView="80" workbookViewId="0">
      <selection activeCell="P8" sqref="P8"/>
    </sheetView>
  </sheetViews>
  <sheetFormatPr defaultRowHeight="12.75"/>
  <cols>
    <col min="1" max="1" width="13.85546875" customWidth="1"/>
    <col min="2" max="3" width="12.28515625" customWidth="1"/>
    <col min="4" max="15" width="6.7109375" customWidth="1"/>
    <col min="16" max="16" width="15.5703125" customWidth="1"/>
    <col min="17" max="17" width="14.5703125" customWidth="1"/>
    <col min="18" max="18" width="24.7109375" customWidth="1"/>
  </cols>
  <sheetData>
    <row r="1" spans="1:18" ht="36.75" customHeight="1">
      <c r="A1" s="1497" t="s">
        <v>1628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7"/>
      <c r="L1" s="1497"/>
      <c r="M1" s="1497"/>
      <c r="N1" s="1497"/>
      <c r="O1" s="1497"/>
      <c r="P1" s="1497"/>
      <c r="Q1" s="1497"/>
      <c r="R1" s="1497"/>
    </row>
    <row r="2" spans="1:18" s="280" customFormat="1" ht="36.75" customHeight="1">
      <c r="A2" s="1754" t="s">
        <v>1629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</row>
    <row r="3" spans="1:18" ht="36.75" customHeight="1" thickBot="1">
      <c r="A3" s="333" t="s">
        <v>1826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28"/>
      <c r="O3" s="328"/>
      <c r="R3" s="327" t="s">
        <v>1827</v>
      </c>
    </row>
    <row r="4" spans="1:18" ht="32.25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18" s="280" customFormat="1" ht="32.25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18" ht="32.25" customHeight="1">
      <c r="A6" s="1674"/>
      <c r="B6" s="1674"/>
      <c r="C6" s="1674"/>
      <c r="D6" s="719" t="s">
        <v>914</v>
      </c>
      <c r="E6" s="719" t="s">
        <v>915</v>
      </c>
      <c r="F6" s="719" t="s">
        <v>916</v>
      </c>
      <c r="G6" s="719" t="s">
        <v>914</v>
      </c>
      <c r="H6" s="719" t="s">
        <v>915</v>
      </c>
      <c r="I6" s="719" t="s">
        <v>916</v>
      </c>
      <c r="J6" s="719" t="s">
        <v>914</v>
      </c>
      <c r="K6" s="719" t="s">
        <v>915</v>
      </c>
      <c r="L6" s="719" t="s">
        <v>916</v>
      </c>
      <c r="M6" s="719" t="s">
        <v>914</v>
      </c>
      <c r="N6" s="719" t="s">
        <v>915</v>
      </c>
      <c r="O6" s="719" t="s">
        <v>916</v>
      </c>
      <c r="P6" s="1820"/>
      <c r="Q6" s="1820"/>
      <c r="R6" s="1820"/>
    </row>
    <row r="7" spans="1:18" s="280" customFormat="1" ht="32.25" customHeight="1" thickBot="1">
      <c r="A7" s="1674"/>
      <c r="B7" s="1674"/>
      <c r="C7" s="1674"/>
      <c r="D7" s="719" t="s">
        <v>917</v>
      </c>
      <c r="E7" s="719" t="s">
        <v>918</v>
      </c>
      <c r="F7" s="719" t="s">
        <v>919</v>
      </c>
      <c r="G7" s="719" t="s">
        <v>917</v>
      </c>
      <c r="H7" s="719" t="s">
        <v>918</v>
      </c>
      <c r="I7" s="719" t="s">
        <v>919</v>
      </c>
      <c r="J7" s="719" t="s">
        <v>917</v>
      </c>
      <c r="K7" s="719" t="s">
        <v>918</v>
      </c>
      <c r="L7" s="719" t="s">
        <v>919</v>
      </c>
      <c r="M7" s="719" t="s">
        <v>917</v>
      </c>
      <c r="N7" s="719" t="s">
        <v>918</v>
      </c>
      <c r="O7" s="719" t="s">
        <v>919</v>
      </c>
      <c r="P7" s="1820"/>
      <c r="Q7" s="1820"/>
      <c r="R7" s="1820"/>
    </row>
    <row r="8" spans="1:18" ht="51.75" customHeight="1" thickBot="1">
      <c r="A8" s="758" t="s">
        <v>1041</v>
      </c>
      <c r="B8" s="759" t="s">
        <v>1042</v>
      </c>
      <c r="C8" s="759" t="s">
        <v>1042</v>
      </c>
      <c r="D8" s="351">
        <v>7</v>
      </c>
      <c r="E8" s="351">
        <v>18</v>
      </c>
      <c r="F8" s="351">
        <v>25</v>
      </c>
      <c r="G8" s="351">
        <v>1</v>
      </c>
      <c r="H8" s="351">
        <v>4</v>
      </c>
      <c r="I8" s="351">
        <v>5</v>
      </c>
      <c r="J8" s="351">
        <v>0</v>
      </c>
      <c r="K8" s="351">
        <v>0</v>
      </c>
      <c r="L8" s="351">
        <v>0</v>
      </c>
      <c r="M8" s="351">
        <f>SUM(J8,G8,D8)</f>
        <v>8</v>
      </c>
      <c r="N8" s="351">
        <f>SUM(K8,H8,E8)</f>
        <v>22</v>
      </c>
      <c r="O8" s="351">
        <f>SUM(L8,I8,F8)</f>
        <v>30</v>
      </c>
      <c r="P8" s="760" t="s">
        <v>819</v>
      </c>
      <c r="Q8" s="760" t="s">
        <v>819</v>
      </c>
      <c r="R8" s="761" t="s">
        <v>1627</v>
      </c>
    </row>
    <row r="9" spans="1:18" ht="36.75" customHeight="1" thickBot="1">
      <c r="A9" s="1831" t="s">
        <v>1038</v>
      </c>
      <c r="B9" s="1831"/>
      <c r="C9" s="1831"/>
      <c r="D9" s="757">
        <f t="shared" ref="D9:O9" si="0">SUM(D8:D8)</f>
        <v>7</v>
      </c>
      <c r="E9" s="757">
        <f t="shared" si="0"/>
        <v>18</v>
      </c>
      <c r="F9" s="757">
        <f t="shared" si="0"/>
        <v>25</v>
      </c>
      <c r="G9" s="757">
        <f t="shared" si="0"/>
        <v>1</v>
      </c>
      <c r="H9" s="757">
        <f t="shared" si="0"/>
        <v>4</v>
      </c>
      <c r="I9" s="757">
        <f t="shared" si="0"/>
        <v>5</v>
      </c>
      <c r="J9" s="757">
        <f t="shared" si="0"/>
        <v>0</v>
      </c>
      <c r="K9" s="757">
        <f t="shared" si="0"/>
        <v>0</v>
      </c>
      <c r="L9" s="757">
        <f t="shared" si="0"/>
        <v>0</v>
      </c>
      <c r="M9" s="757">
        <f t="shared" si="0"/>
        <v>8</v>
      </c>
      <c r="N9" s="757">
        <f t="shared" si="0"/>
        <v>22</v>
      </c>
      <c r="O9" s="757">
        <f t="shared" si="0"/>
        <v>30</v>
      </c>
      <c r="P9" s="1832" t="s">
        <v>1856</v>
      </c>
      <c r="Q9" s="1832"/>
      <c r="R9" s="1832"/>
    </row>
    <row r="10" spans="1:18" ht="13.5" thickTop="1"/>
  </sheetData>
  <mergeCells count="18">
    <mergeCell ref="A9:C9"/>
    <mergeCell ref="P9:R9"/>
    <mergeCell ref="A2:R2"/>
    <mergeCell ref="B4:B7"/>
    <mergeCell ref="C4:C7"/>
    <mergeCell ref="P4:P7"/>
    <mergeCell ref="Q4:Q7"/>
    <mergeCell ref="R4:R7"/>
    <mergeCell ref="D5:F5"/>
    <mergeCell ref="G5:I5"/>
    <mergeCell ref="J5:L5"/>
    <mergeCell ref="M5:O5"/>
    <mergeCell ref="D4:F4"/>
    <mergeCell ref="G4:I4"/>
    <mergeCell ref="J4:L4"/>
    <mergeCell ref="M4:O4"/>
    <mergeCell ref="A4:A7"/>
    <mergeCell ref="A1:R1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11"/>
  <sheetViews>
    <sheetView rightToLeft="1" view="pageBreakPreview" zoomScaleSheetLayoutView="100" workbookViewId="0">
      <selection activeCell="M12" sqref="M12"/>
    </sheetView>
  </sheetViews>
  <sheetFormatPr defaultRowHeight="12.75"/>
  <sheetData>
    <row r="1" spans="1:14">
      <c r="A1" t="s">
        <v>1231</v>
      </c>
    </row>
    <row r="11" spans="1:14" ht="90">
      <c r="A11" s="1495" t="s">
        <v>279</v>
      </c>
      <c r="B11" s="1495"/>
      <c r="C11" s="1495"/>
      <c r="D11" s="1495"/>
      <c r="E11" s="1495"/>
      <c r="F11" s="1495"/>
      <c r="G11" s="1495"/>
      <c r="H11" s="1495"/>
      <c r="I11" s="1495"/>
      <c r="J11" s="1495"/>
      <c r="K11" s="1495"/>
      <c r="L11" s="1495"/>
      <c r="M11" s="1495"/>
      <c r="N11" s="1495"/>
    </row>
  </sheetData>
  <mergeCells count="1">
    <mergeCell ref="A11:N11"/>
  </mergeCells>
  <phoneticPr fontId="7" type="noConversion"/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28"/>
  <sheetViews>
    <sheetView rightToLeft="1" view="pageBreakPreview" zoomScale="80" zoomScaleNormal="75" zoomScaleSheetLayoutView="80" workbookViewId="0">
      <selection activeCell="F27" sqref="F27"/>
    </sheetView>
  </sheetViews>
  <sheetFormatPr defaultColWidth="8.7109375" defaultRowHeight="21" customHeight="1"/>
  <cols>
    <col min="1" max="1" width="21.140625" style="39" customWidth="1"/>
    <col min="2" max="13" width="8.28515625" style="39" customWidth="1"/>
    <col min="14" max="14" width="39.5703125" style="39" customWidth="1"/>
    <col min="15" max="16384" width="8.7109375" style="39"/>
  </cols>
  <sheetData>
    <row r="1" spans="1:17" s="5" customFormat="1" ht="21.75" customHeight="1">
      <c r="A1" s="1833" t="s">
        <v>1403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</row>
    <row r="2" spans="1:17" s="5" customFormat="1" ht="33" customHeight="1">
      <c r="A2" s="1754" t="s">
        <v>1404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254"/>
      <c r="P2" s="254"/>
      <c r="Q2" s="254"/>
    </row>
    <row r="3" spans="1:17" s="5" customFormat="1" ht="15" customHeight="1" thickBot="1">
      <c r="A3" s="147" t="s">
        <v>1828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319" t="s">
        <v>1829</v>
      </c>
    </row>
    <row r="4" spans="1:17" ht="17.25" customHeight="1" thickTop="1">
      <c r="A4" s="1665" t="s">
        <v>11</v>
      </c>
      <c r="B4" s="1665" t="s">
        <v>1172</v>
      </c>
      <c r="C4" s="1665"/>
      <c r="D4" s="1665"/>
      <c r="E4" s="1665" t="s">
        <v>1173</v>
      </c>
      <c r="F4" s="1665"/>
      <c r="G4" s="1665"/>
      <c r="H4" s="1665" t="s">
        <v>1174</v>
      </c>
      <c r="I4" s="1665"/>
      <c r="J4" s="1665"/>
      <c r="K4" s="1665" t="s">
        <v>1175</v>
      </c>
      <c r="L4" s="1665"/>
      <c r="M4" s="1665"/>
      <c r="N4" s="1665" t="s">
        <v>525</v>
      </c>
    </row>
    <row r="5" spans="1:17" ht="13.5" customHeight="1">
      <c r="A5" s="1654"/>
      <c r="B5" s="1654" t="s">
        <v>910</v>
      </c>
      <c r="C5" s="1654"/>
      <c r="D5" s="1654"/>
      <c r="E5" s="1654" t="s">
        <v>1176</v>
      </c>
      <c r="F5" s="1654"/>
      <c r="G5" s="1654"/>
      <c r="H5" s="1654" t="s">
        <v>911</v>
      </c>
      <c r="I5" s="1654"/>
      <c r="J5" s="1654"/>
      <c r="K5" s="1654" t="s">
        <v>1177</v>
      </c>
      <c r="L5" s="1654"/>
      <c r="M5" s="1654"/>
      <c r="N5" s="1654"/>
    </row>
    <row r="6" spans="1:17" ht="18" customHeight="1">
      <c r="A6" s="1654"/>
      <c r="B6" s="525" t="s">
        <v>914</v>
      </c>
      <c r="C6" s="525" t="s">
        <v>915</v>
      </c>
      <c r="D6" s="525" t="s">
        <v>916</v>
      </c>
      <c r="E6" s="525" t="s">
        <v>914</v>
      </c>
      <c r="F6" s="525" t="s">
        <v>915</v>
      </c>
      <c r="G6" s="525" t="s">
        <v>916</v>
      </c>
      <c r="H6" s="525" t="s">
        <v>914</v>
      </c>
      <c r="I6" s="525" t="s">
        <v>915</v>
      </c>
      <c r="J6" s="525" t="s">
        <v>916</v>
      </c>
      <c r="K6" s="525" t="s">
        <v>914</v>
      </c>
      <c r="L6" s="525" t="s">
        <v>915</v>
      </c>
      <c r="M6" s="525" t="s">
        <v>916</v>
      </c>
      <c r="N6" s="1654"/>
    </row>
    <row r="7" spans="1:17" ht="17.25" customHeight="1" thickBot="1">
      <c r="A7" s="1773"/>
      <c r="B7" s="528" t="s">
        <v>1156</v>
      </c>
      <c r="C7" s="528" t="s">
        <v>918</v>
      </c>
      <c r="D7" s="528" t="s">
        <v>919</v>
      </c>
      <c r="E7" s="528" t="s">
        <v>1156</v>
      </c>
      <c r="F7" s="528" t="s">
        <v>918</v>
      </c>
      <c r="G7" s="528" t="s">
        <v>919</v>
      </c>
      <c r="H7" s="528" t="s">
        <v>1156</v>
      </c>
      <c r="I7" s="528" t="s">
        <v>918</v>
      </c>
      <c r="J7" s="528" t="s">
        <v>919</v>
      </c>
      <c r="K7" s="528" t="s">
        <v>1156</v>
      </c>
      <c r="L7" s="528" t="s">
        <v>918</v>
      </c>
      <c r="M7" s="528" t="s">
        <v>919</v>
      </c>
      <c r="N7" s="1773"/>
    </row>
    <row r="8" spans="1:17" ht="21" customHeight="1" thickTop="1">
      <c r="A8" s="159" t="s">
        <v>1406</v>
      </c>
      <c r="B8" s="543">
        <v>1</v>
      </c>
      <c r="C8" s="543">
        <v>3</v>
      </c>
      <c r="D8" s="543">
        <v>4</v>
      </c>
      <c r="E8" s="543">
        <v>0</v>
      </c>
      <c r="F8" s="543">
        <v>4</v>
      </c>
      <c r="G8" s="543">
        <v>4</v>
      </c>
      <c r="H8" s="543">
        <v>1</v>
      </c>
      <c r="I8" s="543">
        <v>6</v>
      </c>
      <c r="J8" s="543">
        <v>7</v>
      </c>
      <c r="K8" s="543">
        <f>SUM(B8,E8,H8)</f>
        <v>2</v>
      </c>
      <c r="L8" s="543">
        <f>SUM(C8,F8,I8)</f>
        <v>13</v>
      </c>
      <c r="M8" s="543">
        <f>SUM(K8:L8)</f>
        <v>15</v>
      </c>
      <c r="N8" s="544" t="s">
        <v>670</v>
      </c>
    </row>
    <row r="9" spans="1:17" ht="21" customHeight="1">
      <c r="A9" s="159" t="s">
        <v>14</v>
      </c>
      <c r="B9" s="126">
        <v>0</v>
      </c>
      <c r="C9" s="126">
        <v>0</v>
      </c>
      <c r="D9" s="126">
        <v>0</v>
      </c>
      <c r="E9" s="126">
        <v>2</v>
      </c>
      <c r="F9" s="126">
        <v>4</v>
      </c>
      <c r="G9" s="126">
        <v>6</v>
      </c>
      <c r="H9" s="126">
        <v>0</v>
      </c>
      <c r="I9" s="126">
        <v>2</v>
      </c>
      <c r="J9" s="126">
        <v>2</v>
      </c>
      <c r="K9" s="131">
        <f t="shared" ref="K9:K27" si="0">SUM(B9,E9,H9)</f>
        <v>2</v>
      </c>
      <c r="L9" s="131">
        <f t="shared" ref="L9:L27" si="1">SUM(C9,F9,I9)</f>
        <v>6</v>
      </c>
      <c r="M9" s="131">
        <f t="shared" ref="M9:M27" si="2">SUM(K9:L9)</f>
        <v>8</v>
      </c>
      <c r="N9" s="545" t="s">
        <v>526</v>
      </c>
    </row>
    <row r="10" spans="1:17" ht="21" customHeight="1">
      <c r="A10" s="159" t="s">
        <v>1407</v>
      </c>
      <c r="B10" s="126">
        <v>0</v>
      </c>
      <c r="C10" s="126">
        <v>0</v>
      </c>
      <c r="D10" s="126">
        <v>0</v>
      </c>
      <c r="E10" s="126">
        <v>0</v>
      </c>
      <c r="F10" s="126">
        <v>3</v>
      </c>
      <c r="G10" s="126">
        <v>3</v>
      </c>
      <c r="H10" s="126">
        <v>1</v>
      </c>
      <c r="I10" s="126">
        <v>0</v>
      </c>
      <c r="J10" s="126">
        <v>1</v>
      </c>
      <c r="K10" s="131">
        <f t="shared" si="0"/>
        <v>1</v>
      </c>
      <c r="L10" s="131">
        <f t="shared" si="1"/>
        <v>3</v>
      </c>
      <c r="M10" s="131">
        <f t="shared" si="2"/>
        <v>4</v>
      </c>
      <c r="N10" s="545" t="s">
        <v>1936</v>
      </c>
    </row>
    <row r="11" spans="1:17" ht="21" customHeight="1">
      <c r="A11" s="159" t="s">
        <v>7</v>
      </c>
      <c r="B11" s="126">
        <v>0</v>
      </c>
      <c r="C11" s="126">
        <v>3</v>
      </c>
      <c r="D11" s="126">
        <v>3</v>
      </c>
      <c r="E11" s="126">
        <v>22</v>
      </c>
      <c r="F11" s="126">
        <v>13</v>
      </c>
      <c r="G11" s="126">
        <v>35</v>
      </c>
      <c r="H11" s="126">
        <v>2</v>
      </c>
      <c r="I11" s="126">
        <v>2</v>
      </c>
      <c r="J11" s="126">
        <v>4</v>
      </c>
      <c r="K11" s="131">
        <f t="shared" si="0"/>
        <v>24</v>
      </c>
      <c r="L11" s="131">
        <f t="shared" si="1"/>
        <v>18</v>
      </c>
      <c r="M11" s="131">
        <f t="shared" si="2"/>
        <v>42</v>
      </c>
      <c r="N11" s="545" t="s">
        <v>540</v>
      </c>
    </row>
    <row r="12" spans="1:17" ht="21" customHeight="1">
      <c r="A12" s="159" t="s">
        <v>17</v>
      </c>
      <c r="B12" s="126">
        <v>0</v>
      </c>
      <c r="C12" s="126">
        <v>1</v>
      </c>
      <c r="D12" s="126">
        <v>1</v>
      </c>
      <c r="E12" s="126">
        <v>6</v>
      </c>
      <c r="F12" s="126">
        <v>1</v>
      </c>
      <c r="G12" s="126">
        <v>7</v>
      </c>
      <c r="H12" s="126">
        <v>1</v>
      </c>
      <c r="I12" s="126">
        <v>1</v>
      </c>
      <c r="J12" s="126">
        <v>2</v>
      </c>
      <c r="K12" s="131">
        <f t="shared" si="0"/>
        <v>7</v>
      </c>
      <c r="L12" s="131">
        <f t="shared" si="1"/>
        <v>3</v>
      </c>
      <c r="M12" s="131">
        <f t="shared" si="2"/>
        <v>10</v>
      </c>
      <c r="N12" s="545" t="s">
        <v>781</v>
      </c>
    </row>
    <row r="13" spans="1:17" ht="21" customHeight="1">
      <c r="A13" s="159" t="s">
        <v>18</v>
      </c>
      <c r="B13" s="126">
        <v>0</v>
      </c>
      <c r="C13" s="126">
        <v>0</v>
      </c>
      <c r="D13" s="126">
        <v>0</v>
      </c>
      <c r="E13" s="126">
        <v>4</v>
      </c>
      <c r="F13" s="126">
        <v>3</v>
      </c>
      <c r="G13" s="126">
        <v>7</v>
      </c>
      <c r="H13" s="126">
        <v>1</v>
      </c>
      <c r="I13" s="126">
        <v>1</v>
      </c>
      <c r="J13" s="126">
        <v>2</v>
      </c>
      <c r="K13" s="131">
        <f t="shared" si="0"/>
        <v>5</v>
      </c>
      <c r="L13" s="131">
        <f t="shared" si="1"/>
        <v>4</v>
      </c>
      <c r="M13" s="131">
        <f t="shared" si="2"/>
        <v>9</v>
      </c>
      <c r="N13" s="545" t="s">
        <v>782</v>
      </c>
    </row>
    <row r="14" spans="1:17" ht="21" customHeight="1">
      <c r="A14" s="159" t="s">
        <v>8</v>
      </c>
      <c r="B14" s="126">
        <v>0</v>
      </c>
      <c r="C14" s="126">
        <v>0</v>
      </c>
      <c r="D14" s="126">
        <v>0</v>
      </c>
      <c r="E14" s="126">
        <v>18</v>
      </c>
      <c r="F14" s="126">
        <v>10</v>
      </c>
      <c r="G14" s="126">
        <v>28</v>
      </c>
      <c r="H14" s="126">
        <v>9</v>
      </c>
      <c r="I14" s="126">
        <v>15</v>
      </c>
      <c r="J14" s="126">
        <v>24</v>
      </c>
      <c r="K14" s="131">
        <f t="shared" si="0"/>
        <v>27</v>
      </c>
      <c r="L14" s="131">
        <f t="shared" si="1"/>
        <v>25</v>
      </c>
      <c r="M14" s="131">
        <f t="shared" si="2"/>
        <v>52</v>
      </c>
      <c r="N14" s="545" t="s">
        <v>444</v>
      </c>
    </row>
    <row r="15" spans="1:17" ht="21" customHeight="1">
      <c r="A15" s="159" t="s">
        <v>19</v>
      </c>
      <c r="B15" s="126">
        <v>1</v>
      </c>
      <c r="C15" s="126">
        <v>1</v>
      </c>
      <c r="D15" s="126">
        <v>2</v>
      </c>
      <c r="E15" s="126">
        <v>6</v>
      </c>
      <c r="F15" s="126">
        <v>10</v>
      </c>
      <c r="G15" s="126">
        <v>16</v>
      </c>
      <c r="H15" s="126">
        <v>3</v>
      </c>
      <c r="I15" s="126">
        <v>1</v>
      </c>
      <c r="J15" s="126">
        <v>4</v>
      </c>
      <c r="K15" s="131">
        <f t="shared" si="0"/>
        <v>10</v>
      </c>
      <c r="L15" s="131">
        <f t="shared" si="1"/>
        <v>12</v>
      </c>
      <c r="M15" s="131">
        <f t="shared" si="2"/>
        <v>22</v>
      </c>
      <c r="N15" s="545" t="s">
        <v>783</v>
      </c>
    </row>
    <row r="16" spans="1:17" ht="21" customHeight="1">
      <c r="A16" s="159" t="s">
        <v>1405</v>
      </c>
      <c r="B16" s="126">
        <v>0</v>
      </c>
      <c r="C16" s="126">
        <v>0</v>
      </c>
      <c r="D16" s="126">
        <v>0</v>
      </c>
      <c r="E16" s="126">
        <v>2</v>
      </c>
      <c r="F16" s="126">
        <v>0</v>
      </c>
      <c r="G16" s="126">
        <v>2</v>
      </c>
      <c r="H16" s="126">
        <v>0</v>
      </c>
      <c r="I16" s="126">
        <v>0</v>
      </c>
      <c r="J16" s="126">
        <v>0</v>
      </c>
      <c r="K16" s="131">
        <f t="shared" si="0"/>
        <v>2</v>
      </c>
      <c r="L16" s="131">
        <f t="shared" si="1"/>
        <v>0</v>
      </c>
      <c r="M16" s="131">
        <f t="shared" si="2"/>
        <v>2</v>
      </c>
      <c r="N16" s="470" t="s">
        <v>1676</v>
      </c>
    </row>
    <row r="17" spans="1:14" ht="21" customHeight="1">
      <c r="A17" s="159" t="s">
        <v>20</v>
      </c>
      <c r="B17" s="126">
        <v>3</v>
      </c>
      <c r="C17" s="126">
        <v>5</v>
      </c>
      <c r="D17" s="126">
        <v>8</v>
      </c>
      <c r="E17" s="126">
        <v>17</v>
      </c>
      <c r="F17" s="126">
        <v>14</v>
      </c>
      <c r="G17" s="126">
        <v>31</v>
      </c>
      <c r="H17" s="126">
        <v>4</v>
      </c>
      <c r="I17" s="126">
        <v>5</v>
      </c>
      <c r="J17" s="126">
        <v>9</v>
      </c>
      <c r="K17" s="131">
        <f t="shared" si="0"/>
        <v>24</v>
      </c>
      <c r="L17" s="131">
        <f t="shared" si="1"/>
        <v>24</v>
      </c>
      <c r="M17" s="131">
        <f t="shared" si="2"/>
        <v>48</v>
      </c>
      <c r="N17" s="470" t="s">
        <v>671</v>
      </c>
    </row>
    <row r="18" spans="1:14" ht="21" customHeight="1">
      <c r="A18" s="159" t="s">
        <v>323</v>
      </c>
      <c r="B18" s="126">
        <v>0</v>
      </c>
      <c r="C18" s="126">
        <v>0</v>
      </c>
      <c r="D18" s="126">
        <v>0</v>
      </c>
      <c r="E18" s="126">
        <v>3</v>
      </c>
      <c r="F18" s="126">
        <v>3</v>
      </c>
      <c r="G18" s="126">
        <v>6</v>
      </c>
      <c r="H18" s="126">
        <v>2</v>
      </c>
      <c r="I18" s="126">
        <v>6</v>
      </c>
      <c r="J18" s="126">
        <v>8</v>
      </c>
      <c r="K18" s="131">
        <f t="shared" si="0"/>
        <v>5</v>
      </c>
      <c r="L18" s="131">
        <f t="shared" si="1"/>
        <v>9</v>
      </c>
      <c r="M18" s="131">
        <f t="shared" si="2"/>
        <v>14</v>
      </c>
      <c r="N18" s="470" t="s">
        <v>1675</v>
      </c>
    </row>
    <row r="19" spans="1:14" ht="21" customHeight="1">
      <c r="A19" s="159" t="s">
        <v>324</v>
      </c>
      <c r="B19" s="126">
        <v>0</v>
      </c>
      <c r="C19" s="126">
        <v>2</v>
      </c>
      <c r="D19" s="126">
        <v>2</v>
      </c>
      <c r="E19" s="126">
        <v>28</v>
      </c>
      <c r="F19" s="126">
        <v>22</v>
      </c>
      <c r="G19" s="126">
        <v>50</v>
      </c>
      <c r="H19" s="126">
        <v>21</v>
      </c>
      <c r="I19" s="126">
        <v>17</v>
      </c>
      <c r="J19" s="126">
        <v>38</v>
      </c>
      <c r="K19" s="131">
        <f t="shared" si="0"/>
        <v>49</v>
      </c>
      <c r="L19" s="131">
        <f t="shared" si="1"/>
        <v>41</v>
      </c>
      <c r="M19" s="131">
        <f t="shared" si="2"/>
        <v>90</v>
      </c>
      <c r="N19" s="470" t="s">
        <v>1674</v>
      </c>
    </row>
    <row r="20" spans="1:14" ht="21" customHeight="1">
      <c r="A20" s="159" t="s">
        <v>300</v>
      </c>
      <c r="B20" s="126">
        <v>0</v>
      </c>
      <c r="C20" s="126">
        <v>0</v>
      </c>
      <c r="D20" s="126">
        <v>0</v>
      </c>
      <c r="E20" s="126">
        <v>0</v>
      </c>
      <c r="F20" s="126">
        <v>2</v>
      </c>
      <c r="G20" s="126">
        <v>2</v>
      </c>
      <c r="H20" s="126">
        <v>0</v>
      </c>
      <c r="I20" s="126">
        <v>0</v>
      </c>
      <c r="J20" s="126">
        <v>0</v>
      </c>
      <c r="K20" s="131">
        <f t="shared" si="0"/>
        <v>0</v>
      </c>
      <c r="L20" s="131">
        <f t="shared" si="1"/>
        <v>2</v>
      </c>
      <c r="M20" s="131">
        <f t="shared" si="2"/>
        <v>2</v>
      </c>
      <c r="N20" s="545" t="s">
        <v>784</v>
      </c>
    </row>
    <row r="21" spans="1:14" ht="21" customHeight="1">
      <c r="A21" s="159" t="s">
        <v>24</v>
      </c>
      <c r="B21" s="126">
        <v>0</v>
      </c>
      <c r="C21" s="126">
        <v>0</v>
      </c>
      <c r="D21" s="126">
        <v>0</v>
      </c>
      <c r="E21" s="126">
        <v>19</v>
      </c>
      <c r="F21" s="126">
        <v>13</v>
      </c>
      <c r="G21" s="126">
        <v>32</v>
      </c>
      <c r="H21" s="126">
        <v>5</v>
      </c>
      <c r="I21" s="126">
        <v>0</v>
      </c>
      <c r="J21" s="126">
        <v>5</v>
      </c>
      <c r="K21" s="131">
        <f t="shared" si="0"/>
        <v>24</v>
      </c>
      <c r="L21" s="131">
        <f t="shared" si="1"/>
        <v>13</v>
      </c>
      <c r="M21" s="131">
        <f t="shared" si="2"/>
        <v>37</v>
      </c>
      <c r="N21" s="545" t="s">
        <v>785</v>
      </c>
    </row>
    <row r="22" spans="1:14" ht="21" customHeight="1">
      <c r="A22" s="159" t="s">
        <v>22</v>
      </c>
      <c r="B22" s="126">
        <v>0</v>
      </c>
      <c r="C22" s="126">
        <v>0</v>
      </c>
      <c r="D22" s="126">
        <v>0</v>
      </c>
      <c r="E22" s="126">
        <v>16</v>
      </c>
      <c r="F22" s="126">
        <v>14</v>
      </c>
      <c r="G22" s="126">
        <v>30</v>
      </c>
      <c r="H22" s="126">
        <v>7</v>
      </c>
      <c r="I22" s="126">
        <v>4</v>
      </c>
      <c r="J22" s="126">
        <v>11</v>
      </c>
      <c r="K22" s="131">
        <f t="shared" si="0"/>
        <v>23</v>
      </c>
      <c r="L22" s="131">
        <f t="shared" si="1"/>
        <v>18</v>
      </c>
      <c r="M22" s="131">
        <f t="shared" si="2"/>
        <v>41</v>
      </c>
      <c r="N22" s="545" t="s">
        <v>592</v>
      </c>
    </row>
    <row r="23" spans="1:14" ht="21" customHeight="1">
      <c r="A23" s="159" t="s">
        <v>76</v>
      </c>
      <c r="B23" s="126">
        <v>0</v>
      </c>
      <c r="C23" s="126">
        <v>0</v>
      </c>
      <c r="D23" s="126">
        <v>0</v>
      </c>
      <c r="E23" s="126">
        <v>0</v>
      </c>
      <c r="F23" s="126">
        <v>1</v>
      </c>
      <c r="G23" s="126">
        <v>1</v>
      </c>
      <c r="H23" s="126">
        <v>0</v>
      </c>
      <c r="I23" s="126">
        <v>0</v>
      </c>
      <c r="J23" s="126">
        <v>0</v>
      </c>
      <c r="K23" s="131">
        <f t="shared" si="0"/>
        <v>0</v>
      </c>
      <c r="L23" s="131">
        <f t="shared" si="1"/>
        <v>1</v>
      </c>
      <c r="M23" s="131">
        <f t="shared" si="2"/>
        <v>1</v>
      </c>
      <c r="N23" s="546" t="s">
        <v>596</v>
      </c>
    </row>
    <row r="24" spans="1:14" ht="21" customHeight="1">
      <c r="A24" s="159" t="s">
        <v>223</v>
      </c>
      <c r="B24" s="126">
        <v>3</v>
      </c>
      <c r="C24" s="126">
        <v>2</v>
      </c>
      <c r="D24" s="126">
        <v>5</v>
      </c>
      <c r="E24" s="126">
        <v>8</v>
      </c>
      <c r="F24" s="126">
        <v>7</v>
      </c>
      <c r="G24" s="126">
        <v>15</v>
      </c>
      <c r="H24" s="126">
        <v>11</v>
      </c>
      <c r="I24" s="126">
        <v>5</v>
      </c>
      <c r="J24" s="126">
        <v>16</v>
      </c>
      <c r="K24" s="131">
        <f t="shared" si="0"/>
        <v>22</v>
      </c>
      <c r="L24" s="131">
        <f t="shared" si="1"/>
        <v>14</v>
      </c>
      <c r="M24" s="131">
        <f t="shared" si="2"/>
        <v>36</v>
      </c>
      <c r="N24" s="545" t="s">
        <v>600</v>
      </c>
    </row>
    <row r="25" spans="1:14" ht="21" customHeight="1">
      <c r="A25" s="159" t="s">
        <v>9</v>
      </c>
      <c r="B25" s="126">
        <v>0</v>
      </c>
      <c r="C25" s="126">
        <v>0</v>
      </c>
      <c r="D25" s="126">
        <v>0</v>
      </c>
      <c r="E25" s="126">
        <v>2</v>
      </c>
      <c r="F25" s="126">
        <v>1</v>
      </c>
      <c r="G25" s="126">
        <v>3</v>
      </c>
      <c r="H25" s="126">
        <v>0</v>
      </c>
      <c r="I25" s="126">
        <v>0</v>
      </c>
      <c r="J25" s="126">
        <v>0</v>
      </c>
      <c r="K25" s="131">
        <f t="shared" si="0"/>
        <v>2</v>
      </c>
      <c r="L25" s="131">
        <f t="shared" si="1"/>
        <v>1</v>
      </c>
      <c r="M25" s="131">
        <f t="shared" si="2"/>
        <v>3</v>
      </c>
      <c r="N25" s="545" t="s">
        <v>601</v>
      </c>
    </row>
    <row r="26" spans="1:14" ht="21" customHeight="1" thickBot="1">
      <c r="A26" s="542" t="s">
        <v>961</v>
      </c>
      <c r="B26" s="123">
        <v>0</v>
      </c>
      <c r="C26" s="123">
        <v>0</v>
      </c>
      <c r="D26" s="123">
        <v>0</v>
      </c>
      <c r="E26" s="123">
        <v>4</v>
      </c>
      <c r="F26" s="123">
        <v>4</v>
      </c>
      <c r="G26" s="123">
        <v>8</v>
      </c>
      <c r="H26" s="123">
        <v>8</v>
      </c>
      <c r="I26" s="123">
        <v>1</v>
      </c>
      <c r="J26" s="123">
        <v>9</v>
      </c>
      <c r="K26" s="543">
        <f t="shared" si="0"/>
        <v>12</v>
      </c>
      <c r="L26" s="543">
        <f t="shared" si="1"/>
        <v>5</v>
      </c>
      <c r="M26" s="543">
        <f t="shared" si="2"/>
        <v>17</v>
      </c>
      <c r="N26" s="547" t="s">
        <v>1673</v>
      </c>
    </row>
    <row r="27" spans="1:14" ht="21" customHeight="1" thickTop="1" thickBot="1">
      <c r="A27" s="538" t="s">
        <v>10</v>
      </c>
      <c r="B27" s="148">
        <f>SUM(B8:B26)</f>
        <v>8</v>
      </c>
      <c r="C27" s="148">
        <f t="shared" ref="C27:J27" si="3">SUM(C8:C26)</f>
        <v>17</v>
      </c>
      <c r="D27" s="148">
        <f t="shared" si="3"/>
        <v>25</v>
      </c>
      <c r="E27" s="148">
        <f t="shared" si="3"/>
        <v>157</v>
      </c>
      <c r="F27" s="148">
        <f t="shared" si="3"/>
        <v>129</v>
      </c>
      <c r="G27" s="148">
        <f t="shared" si="3"/>
        <v>286</v>
      </c>
      <c r="H27" s="148">
        <f t="shared" si="3"/>
        <v>76</v>
      </c>
      <c r="I27" s="148">
        <f t="shared" si="3"/>
        <v>66</v>
      </c>
      <c r="J27" s="148">
        <f t="shared" si="3"/>
        <v>142</v>
      </c>
      <c r="K27" s="132">
        <f t="shared" si="0"/>
        <v>241</v>
      </c>
      <c r="L27" s="132">
        <f t="shared" si="1"/>
        <v>212</v>
      </c>
      <c r="M27" s="132">
        <f t="shared" si="2"/>
        <v>453</v>
      </c>
      <c r="N27" s="548" t="s">
        <v>1782</v>
      </c>
    </row>
    <row r="28" spans="1:14" ht="21" customHeight="1" thickTop="1"/>
  </sheetData>
  <mergeCells count="12">
    <mergeCell ref="A1:N1"/>
    <mergeCell ref="B4:D4"/>
    <mergeCell ref="E4:G4"/>
    <mergeCell ref="H4:J4"/>
    <mergeCell ref="K4:M4"/>
    <mergeCell ref="A2:N2"/>
    <mergeCell ref="A4:A7"/>
    <mergeCell ref="N4:N7"/>
    <mergeCell ref="B5:D5"/>
    <mergeCell ref="E5:G5"/>
    <mergeCell ref="H5:J5"/>
    <mergeCell ref="K5:M5"/>
  </mergeCells>
  <phoneticPr fontId="7" type="noConversion"/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3:R255"/>
  <sheetViews>
    <sheetView rightToLeft="1" view="pageBreakPreview" topLeftCell="A199" zoomScale="80" zoomScaleNormal="75" zoomScaleSheetLayoutView="80" workbookViewId="0">
      <selection activeCell="B10" sqref="B10"/>
    </sheetView>
  </sheetViews>
  <sheetFormatPr defaultColWidth="9.7109375" defaultRowHeight="20.100000000000001" customHeight="1"/>
  <cols>
    <col min="1" max="1" width="14.28515625" style="21" customWidth="1"/>
    <col min="2" max="2" width="17.5703125" style="21" customWidth="1"/>
    <col min="3" max="3" width="15.42578125" style="21" customWidth="1"/>
    <col min="4" max="6" width="5.85546875" style="21" customWidth="1"/>
    <col min="7" max="15" width="6.7109375" style="21" customWidth="1"/>
    <col min="16" max="16" width="21.85546875" style="164" customWidth="1"/>
    <col min="17" max="17" width="18.85546875" style="164" customWidth="1"/>
    <col min="18" max="18" width="14.85546875" style="164" customWidth="1"/>
    <col min="19" max="16384" width="9.7109375" style="40"/>
  </cols>
  <sheetData>
    <row r="3" spans="1:18" s="11" customFormat="1" ht="21" customHeight="1">
      <c r="A3" s="1498" t="s">
        <v>1408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  <c r="N3" s="1498"/>
      <c r="O3" s="1498"/>
      <c r="P3" s="1498"/>
      <c r="Q3" s="1498"/>
      <c r="R3" s="1498"/>
    </row>
    <row r="4" spans="1:18" s="11" customFormat="1" ht="33.75" customHeight="1">
      <c r="A4" s="1754" t="s">
        <v>1409</v>
      </c>
      <c r="B4" s="1754"/>
      <c r="C4" s="1754"/>
      <c r="D4" s="1754"/>
      <c r="E4" s="1754"/>
      <c r="F4" s="1754"/>
      <c r="G4" s="1754"/>
      <c r="H4" s="1754"/>
      <c r="I4" s="1754"/>
      <c r="J4" s="1754"/>
      <c r="K4" s="1754"/>
      <c r="L4" s="1754"/>
      <c r="M4" s="1754"/>
      <c r="N4" s="1754"/>
      <c r="O4" s="1754"/>
      <c r="P4" s="1754"/>
      <c r="Q4" s="1754"/>
      <c r="R4" s="1754"/>
    </row>
    <row r="5" spans="1:18" s="11" customFormat="1" ht="18" customHeight="1" thickBot="1">
      <c r="A5" s="143" t="s">
        <v>1830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63"/>
      <c r="Q5" s="163"/>
      <c r="R5" s="327" t="s">
        <v>1832</v>
      </c>
    </row>
    <row r="6" spans="1:18" s="11" customFormat="1" ht="18" customHeight="1" thickTop="1">
      <c r="A6" s="1663" t="s">
        <v>11</v>
      </c>
      <c r="B6" s="1663" t="s">
        <v>50</v>
      </c>
      <c r="C6" s="1663" t="s">
        <v>34</v>
      </c>
      <c r="D6" s="1665" t="s">
        <v>1172</v>
      </c>
      <c r="E6" s="1665"/>
      <c r="F6" s="1665"/>
      <c r="G6" s="1665" t="s">
        <v>1173</v>
      </c>
      <c r="H6" s="1665"/>
      <c r="I6" s="1665"/>
      <c r="J6" s="1665" t="s">
        <v>1174</v>
      </c>
      <c r="K6" s="1665"/>
      <c r="L6" s="1665"/>
      <c r="M6" s="1665" t="s">
        <v>1175</v>
      </c>
      <c r="N6" s="1665"/>
      <c r="O6" s="1665"/>
      <c r="P6" s="1523" t="s">
        <v>524</v>
      </c>
      <c r="Q6" s="1523" t="s">
        <v>431</v>
      </c>
      <c r="R6" s="1651" t="s">
        <v>525</v>
      </c>
    </row>
    <row r="7" spans="1:18" s="11" customFormat="1" ht="18" customHeight="1">
      <c r="A7" s="1583"/>
      <c r="B7" s="1583"/>
      <c r="C7" s="1583"/>
      <c r="D7" s="1654" t="s">
        <v>910</v>
      </c>
      <c r="E7" s="1654"/>
      <c r="F7" s="1654"/>
      <c r="G7" s="1654" t="s">
        <v>1176</v>
      </c>
      <c r="H7" s="1654"/>
      <c r="I7" s="1654"/>
      <c r="J7" s="1654" t="s">
        <v>911</v>
      </c>
      <c r="K7" s="1654"/>
      <c r="L7" s="1654"/>
      <c r="M7" s="1654" t="s">
        <v>1177</v>
      </c>
      <c r="N7" s="1654"/>
      <c r="O7" s="1654"/>
      <c r="P7" s="1524"/>
      <c r="Q7" s="1524"/>
      <c r="R7" s="1652"/>
    </row>
    <row r="8" spans="1:18" ht="18" customHeight="1">
      <c r="A8" s="1583"/>
      <c r="B8" s="1583"/>
      <c r="C8" s="1583"/>
      <c r="D8" s="525" t="s">
        <v>914</v>
      </c>
      <c r="E8" s="525" t="s">
        <v>915</v>
      </c>
      <c r="F8" s="525" t="s">
        <v>916</v>
      </c>
      <c r="G8" s="525" t="s">
        <v>914</v>
      </c>
      <c r="H8" s="525" t="s">
        <v>915</v>
      </c>
      <c r="I8" s="525" t="s">
        <v>916</v>
      </c>
      <c r="J8" s="525" t="s">
        <v>914</v>
      </c>
      <c r="K8" s="525" t="s">
        <v>915</v>
      </c>
      <c r="L8" s="525" t="s">
        <v>916</v>
      </c>
      <c r="M8" s="525" t="s">
        <v>914</v>
      </c>
      <c r="N8" s="525" t="s">
        <v>915</v>
      </c>
      <c r="O8" s="525" t="s">
        <v>916</v>
      </c>
      <c r="P8" s="1524"/>
      <c r="Q8" s="1524"/>
      <c r="R8" s="1652"/>
    </row>
    <row r="9" spans="1:18" s="165" customFormat="1" ht="24.75" customHeight="1" thickBot="1">
      <c r="A9" s="1664"/>
      <c r="B9" s="1664"/>
      <c r="C9" s="1664"/>
      <c r="D9" s="528" t="s">
        <v>1156</v>
      </c>
      <c r="E9" s="528" t="s">
        <v>918</v>
      </c>
      <c r="F9" s="528" t="s">
        <v>919</v>
      </c>
      <c r="G9" s="528" t="s">
        <v>1156</v>
      </c>
      <c r="H9" s="528" t="s">
        <v>918</v>
      </c>
      <c r="I9" s="528" t="s">
        <v>919</v>
      </c>
      <c r="J9" s="528" t="s">
        <v>1156</v>
      </c>
      <c r="K9" s="528" t="s">
        <v>918</v>
      </c>
      <c r="L9" s="528" t="s">
        <v>919</v>
      </c>
      <c r="M9" s="528" t="s">
        <v>1156</v>
      </c>
      <c r="N9" s="528" t="s">
        <v>918</v>
      </c>
      <c r="O9" s="528" t="s">
        <v>919</v>
      </c>
      <c r="P9" s="1650"/>
      <c r="Q9" s="1650"/>
      <c r="R9" s="1653"/>
    </row>
    <row r="10" spans="1:18" s="165" customFormat="1" ht="31.5" customHeight="1" thickTop="1">
      <c r="A10" s="1755" t="s">
        <v>33</v>
      </c>
      <c r="B10" s="1238" t="s">
        <v>185</v>
      </c>
      <c r="C10" s="160" t="s">
        <v>185</v>
      </c>
      <c r="D10" s="128">
        <v>0</v>
      </c>
      <c r="E10" s="128">
        <v>0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1</v>
      </c>
      <c r="L10" s="128">
        <v>1</v>
      </c>
      <c r="M10" s="128">
        <f>SUM(D10,G10,J10)</f>
        <v>0</v>
      </c>
      <c r="N10" s="128">
        <f>SUM(E10,H10,K10)</f>
        <v>1</v>
      </c>
      <c r="O10" s="128">
        <f>SUM(M10:N10)</f>
        <v>1</v>
      </c>
      <c r="P10" s="1226" t="s">
        <v>1677</v>
      </c>
      <c r="Q10" s="1241" t="s">
        <v>1677</v>
      </c>
      <c r="R10" s="1857" t="s">
        <v>670</v>
      </c>
    </row>
    <row r="11" spans="1:18" s="41" customFormat="1" ht="30" customHeight="1">
      <c r="A11" s="1756"/>
      <c r="B11" s="1239" t="s">
        <v>69</v>
      </c>
      <c r="C11" s="1455" t="s">
        <v>210</v>
      </c>
      <c r="D11" s="128">
        <v>0</v>
      </c>
      <c r="E11" s="128">
        <v>0</v>
      </c>
      <c r="F11" s="128">
        <v>0</v>
      </c>
      <c r="G11" s="128">
        <v>0</v>
      </c>
      <c r="H11" s="128">
        <v>0</v>
      </c>
      <c r="I11" s="128">
        <v>0</v>
      </c>
      <c r="J11" s="128">
        <v>1</v>
      </c>
      <c r="K11" s="128">
        <v>0</v>
      </c>
      <c r="L11" s="128">
        <v>1</v>
      </c>
      <c r="M11" s="128">
        <f t="shared" ref="M11:M15" si="0">SUM(D11,G11,J11)</f>
        <v>1</v>
      </c>
      <c r="N11" s="128">
        <f t="shared" ref="N11:N15" si="1">SUM(E11,H11,K11)</f>
        <v>0</v>
      </c>
      <c r="O11" s="128">
        <f t="shared" ref="O11:O15" si="2">SUM(M11:N11)</f>
        <v>1</v>
      </c>
      <c r="P11" s="1231" t="s">
        <v>745</v>
      </c>
      <c r="Q11" s="1242" t="s">
        <v>743</v>
      </c>
      <c r="R11" s="1853"/>
    </row>
    <row r="12" spans="1:18" s="41" customFormat="1" ht="24" customHeight="1">
      <c r="A12" s="1756"/>
      <c r="B12" s="1240" t="s">
        <v>74</v>
      </c>
      <c r="C12" s="160" t="s">
        <v>211</v>
      </c>
      <c r="D12" s="128">
        <v>0</v>
      </c>
      <c r="E12" s="128">
        <v>0</v>
      </c>
      <c r="F12" s="128">
        <v>0</v>
      </c>
      <c r="G12" s="128">
        <v>0</v>
      </c>
      <c r="H12" s="128">
        <v>2</v>
      </c>
      <c r="I12" s="128">
        <v>2</v>
      </c>
      <c r="J12" s="128">
        <v>0</v>
      </c>
      <c r="K12" s="128">
        <v>0</v>
      </c>
      <c r="L12" s="128">
        <v>0</v>
      </c>
      <c r="M12" s="128">
        <f t="shared" si="0"/>
        <v>0</v>
      </c>
      <c r="N12" s="128">
        <f t="shared" si="1"/>
        <v>2</v>
      </c>
      <c r="O12" s="128">
        <f t="shared" si="2"/>
        <v>2</v>
      </c>
      <c r="P12" s="1227" t="s">
        <v>859</v>
      </c>
      <c r="Q12" s="1243" t="s">
        <v>859</v>
      </c>
      <c r="R12" s="1853"/>
    </row>
    <row r="13" spans="1:18" s="41" customFormat="1" ht="24" customHeight="1">
      <c r="A13" s="1756"/>
      <c r="B13" s="1240" t="s">
        <v>98</v>
      </c>
      <c r="C13" s="160" t="s">
        <v>98</v>
      </c>
      <c r="D13" s="128">
        <v>0</v>
      </c>
      <c r="E13" s="128">
        <v>0</v>
      </c>
      <c r="F13" s="128">
        <v>0</v>
      </c>
      <c r="G13" s="128">
        <v>0</v>
      </c>
      <c r="H13" s="128">
        <v>1</v>
      </c>
      <c r="I13" s="128">
        <v>1</v>
      </c>
      <c r="J13" s="128">
        <v>0</v>
      </c>
      <c r="K13" s="128">
        <v>0</v>
      </c>
      <c r="L13" s="128">
        <v>0</v>
      </c>
      <c r="M13" s="128">
        <f t="shared" si="0"/>
        <v>0</v>
      </c>
      <c r="N13" s="128">
        <f t="shared" si="1"/>
        <v>1</v>
      </c>
      <c r="O13" s="128">
        <f t="shared" si="2"/>
        <v>1</v>
      </c>
      <c r="P13" s="1228" t="s">
        <v>536</v>
      </c>
      <c r="Q13" s="1244" t="s">
        <v>536</v>
      </c>
      <c r="R13" s="1853"/>
    </row>
    <row r="14" spans="1:18" s="41" customFormat="1" ht="30.75" customHeight="1">
      <c r="A14" s="1756"/>
      <c r="B14" s="1240" t="s">
        <v>67</v>
      </c>
      <c r="C14" s="160" t="s">
        <v>67</v>
      </c>
      <c r="D14" s="128">
        <v>1</v>
      </c>
      <c r="E14" s="128">
        <v>3</v>
      </c>
      <c r="F14" s="128">
        <v>4</v>
      </c>
      <c r="G14" s="128">
        <v>0</v>
      </c>
      <c r="H14" s="128">
        <v>1</v>
      </c>
      <c r="I14" s="128">
        <v>1</v>
      </c>
      <c r="J14" s="128">
        <v>0</v>
      </c>
      <c r="K14" s="128">
        <v>3</v>
      </c>
      <c r="L14" s="128">
        <v>3</v>
      </c>
      <c r="M14" s="128">
        <f t="shared" si="0"/>
        <v>1</v>
      </c>
      <c r="N14" s="128">
        <f t="shared" si="1"/>
        <v>7</v>
      </c>
      <c r="O14" s="128">
        <f t="shared" si="2"/>
        <v>8</v>
      </c>
      <c r="P14" s="1229" t="s">
        <v>632</v>
      </c>
      <c r="Q14" s="1245" t="s">
        <v>632</v>
      </c>
      <c r="R14" s="1853"/>
    </row>
    <row r="15" spans="1:18" s="41" customFormat="1" ht="27.75" customHeight="1">
      <c r="A15" s="1757"/>
      <c r="B15" s="1240" t="s">
        <v>68</v>
      </c>
      <c r="C15" s="160" t="s">
        <v>68</v>
      </c>
      <c r="D15" s="128">
        <v>0</v>
      </c>
      <c r="E15" s="128">
        <v>0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2</v>
      </c>
      <c r="L15" s="128">
        <v>2</v>
      </c>
      <c r="M15" s="128">
        <f t="shared" si="0"/>
        <v>0</v>
      </c>
      <c r="N15" s="128">
        <f t="shared" si="1"/>
        <v>2</v>
      </c>
      <c r="O15" s="128">
        <f t="shared" si="2"/>
        <v>2</v>
      </c>
      <c r="P15" s="1228" t="s">
        <v>449</v>
      </c>
      <c r="Q15" s="1246" t="s">
        <v>449</v>
      </c>
      <c r="R15" s="1854"/>
    </row>
    <row r="16" spans="1:18" s="12" customFormat="1" ht="24" customHeight="1">
      <c r="A16" s="1555" t="s">
        <v>277</v>
      </c>
      <c r="B16" s="1555"/>
      <c r="C16" s="1555"/>
      <c r="D16" s="128">
        <f t="shared" ref="D16:L16" si="3">SUM(D10:D15)</f>
        <v>1</v>
      </c>
      <c r="E16" s="128">
        <f t="shared" si="3"/>
        <v>3</v>
      </c>
      <c r="F16" s="128">
        <f t="shared" si="3"/>
        <v>4</v>
      </c>
      <c r="G16" s="128">
        <f t="shared" si="3"/>
        <v>0</v>
      </c>
      <c r="H16" s="128">
        <f t="shared" si="3"/>
        <v>4</v>
      </c>
      <c r="I16" s="128">
        <f t="shared" si="3"/>
        <v>4</v>
      </c>
      <c r="J16" s="128">
        <f t="shared" si="3"/>
        <v>1</v>
      </c>
      <c r="K16" s="128">
        <f t="shared" si="3"/>
        <v>6</v>
      </c>
      <c r="L16" s="128">
        <f t="shared" si="3"/>
        <v>7</v>
      </c>
      <c r="M16" s="128">
        <f t="shared" ref="M16:M41" si="4">SUM(D16,G16,J16)</f>
        <v>2</v>
      </c>
      <c r="N16" s="128">
        <f t="shared" ref="N16:N41" si="5">SUM(E16,H16,K16)</f>
        <v>13</v>
      </c>
      <c r="O16" s="128">
        <f t="shared" ref="O16:O41" si="6">SUM(M16:N16)</f>
        <v>15</v>
      </c>
      <c r="P16" s="1850" t="s">
        <v>1787</v>
      </c>
      <c r="Q16" s="1850"/>
      <c r="R16" s="1851"/>
    </row>
    <row r="17" spans="1:18" s="41" customFormat="1" ht="24" customHeight="1">
      <c r="A17" s="1581" t="s">
        <v>14</v>
      </c>
      <c r="B17" s="1781" t="s">
        <v>72</v>
      </c>
      <c r="C17" s="160" t="s">
        <v>72</v>
      </c>
      <c r="D17" s="126">
        <v>0</v>
      </c>
      <c r="E17" s="126">
        <v>0</v>
      </c>
      <c r="F17" s="126">
        <v>0</v>
      </c>
      <c r="G17" s="126">
        <v>2</v>
      </c>
      <c r="H17" s="126">
        <v>1</v>
      </c>
      <c r="I17" s="126">
        <v>3</v>
      </c>
      <c r="J17" s="126">
        <v>0</v>
      </c>
      <c r="K17" s="126">
        <v>0</v>
      </c>
      <c r="L17" s="126">
        <v>0</v>
      </c>
      <c r="M17" s="128">
        <f t="shared" ref="M17:M20" si="7">SUM(D17,G17,J17)</f>
        <v>2</v>
      </c>
      <c r="N17" s="128">
        <f t="shared" ref="N17:N20" si="8">SUM(E17,H17,K17)</f>
        <v>1</v>
      </c>
      <c r="O17" s="128">
        <f t="shared" ref="O17:O20" si="9">SUM(M17:N17)</f>
        <v>3</v>
      </c>
      <c r="P17" s="921" t="s">
        <v>636</v>
      </c>
      <c r="Q17" s="1031" t="s">
        <v>636</v>
      </c>
      <c r="R17" s="1852" t="s">
        <v>526</v>
      </c>
    </row>
    <row r="18" spans="1:18" s="41" customFormat="1" ht="24" customHeight="1">
      <c r="A18" s="1756"/>
      <c r="B18" s="1841"/>
      <c r="C18" s="160" t="s">
        <v>1410</v>
      </c>
      <c r="D18" s="126">
        <v>0</v>
      </c>
      <c r="E18" s="126">
        <v>0</v>
      </c>
      <c r="F18" s="126">
        <v>0</v>
      </c>
      <c r="G18" s="126">
        <v>0</v>
      </c>
      <c r="H18" s="126">
        <v>2</v>
      </c>
      <c r="I18" s="126">
        <v>2</v>
      </c>
      <c r="J18" s="126">
        <v>0</v>
      </c>
      <c r="K18" s="126">
        <v>1</v>
      </c>
      <c r="L18" s="126">
        <v>1</v>
      </c>
      <c r="M18" s="128">
        <f t="shared" si="7"/>
        <v>0</v>
      </c>
      <c r="N18" s="128">
        <f t="shared" si="8"/>
        <v>3</v>
      </c>
      <c r="O18" s="128">
        <f t="shared" si="9"/>
        <v>3</v>
      </c>
      <c r="P18" s="921" t="s">
        <v>636</v>
      </c>
      <c r="Q18" s="1031" t="s">
        <v>636</v>
      </c>
      <c r="R18" s="1853"/>
    </row>
    <row r="19" spans="1:18" s="41" customFormat="1" ht="24" customHeight="1">
      <c r="A19" s="1756"/>
      <c r="B19" s="1555" t="s">
        <v>317</v>
      </c>
      <c r="C19" s="1555"/>
      <c r="D19" s="126">
        <v>0</v>
      </c>
      <c r="E19" s="126">
        <v>0</v>
      </c>
      <c r="F19" s="126">
        <v>0</v>
      </c>
      <c r="G19" s="126">
        <v>2</v>
      </c>
      <c r="H19" s="126">
        <v>3</v>
      </c>
      <c r="I19" s="126">
        <v>5</v>
      </c>
      <c r="J19" s="126">
        <v>0</v>
      </c>
      <c r="K19" s="126">
        <v>1</v>
      </c>
      <c r="L19" s="126">
        <v>1</v>
      </c>
      <c r="M19" s="128">
        <f t="shared" si="7"/>
        <v>2</v>
      </c>
      <c r="N19" s="128">
        <f t="shared" si="8"/>
        <v>4</v>
      </c>
      <c r="O19" s="128">
        <f t="shared" si="9"/>
        <v>6</v>
      </c>
      <c r="P19" s="1850" t="s">
        <v>1784</v>
      </c>
      <c r="Q19" s="1850"/>
      <c r="R19" s="1853"/>
    </row>
    <row r="20" spans="1:18" s="41" customFormat="1" ht="24" customHeight="1">
      <c r="A20" s="1756"/>
      <c r="B20" s="1130" t="s">
        <v>73</v>
      </c>
      <c r="C20" s="144" t="s">
        <v>73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1</v>
      </c>
      <c r="L20" s="126">
        <v>1</v>
      </c>
      <c r="M20" s="128">
        <f t="shared" si="7"/>
        <v>0</v>
      </c>
      <c r="N20" s="128">
        <f t="shared" si="8"/>
        <v>1</v>
      </c>
      <c r="O20" s="128">
        <f t="shared" si="9"/>
        <v>1</v>
      </c>
      <c r="P20" s="921" t="s">
        <v>788</v>
      </c>
      <c r="Q20" s="1031" t="s">
        <v>788</v>
      </c>
      <c r="R20" s="1853"/>
    </row>
    <row r="21" spans="1:18" s="41" customFormat="1" ht="24" customHeight="1">
      <c r="A21" s="1756"/>
      <c r="B21" s="1774" t="s">
        <v>132</v>
      </c>
      <c r="C21" s="144" t="s">
        <v>108</v>
      </c>
      <c r="D21" s="126">
        <v>0</v>
      </c>
      <c r="E21" s="126">
        <v>0</v>
      </c>
      <c r="F21" s="126">
        <v>0</v>
      </c>
      <c r="G21" s="126">
        <v>0</v>
      </c>
      <c r="H21" s="126">
        <v>1</v>
      </c>
      <c r="I21" s="126">
        <v>1</v>
      </c>
      <c r="J21" s="126">
        <v>0</v>
      </c>
      <c r="K21" s="126">
        <v>0</v>
      </c>
      <c r="L21" s="126">
        <v>0</v>
      </c>
      <c r="M21" s="128">
        <f t="shared" si="4"/>
        <v>0</v>
      </c>
      <c r="N21" s="128">
        <f t="shared" si="5"/>
        <v>1</v>
      </c>
      <c r="O21" s="128">
        <f t="shared" si="6"/>
        <v>1</v>
      </c>
      <c r="P21" s="921" t="s">
        <v>853</v>
      </c>
      <c r="Q21" s="1855" t="s">
        <v>852</v>
      </c>
      <c r="R21" s="1853"/>
    </row>
    <row r="22" spans="1:18" s="41" customFormat="1" ht="24" customHeight="1">
      <c r="A22" s="1756"/>
      <c r="B22" s="1774"/>
      <c r="C22" s="144" t="s">
        <v>290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8">
        <f t="shared" si="4"/>
        <v>0</v>
      </c>
      <c r="N22" s="128">
        <f t="shared" si="5"/>
        <v>0</v>
      </c>
      <c r="O22" s="128">
        <f t="shared" si="6"/>
        <v>0</v>
      </c>
      <c r="P22" s="921" t="s">
        <v>789</v>
      </c>
      <c r="Q22" s="1856"/>
      <c r="R22" s="1853"/>
    </row>
    <row r="23" spans="1:18" s="41" customFormat="1" ht="24" customHeight="1">
      <c r="A23" s="1757"/>
      <c r="B23" s="1555" t="s">
        <v>317</v>
      </c>
      <c r="C23" s="1555"/>
      <c r="D23" s="126">
        <v>0</v>
      </c>
      <c r="E23" s="126">
        <v>0</v>
      </c>
      <c r="F23" s="126">
        <v>0</v>
      </c>
      <c r="G23" s="126">
        <v>0</v>
      </c>
      <c r="H23" s="126">
        <v>1</v>
      </c>
      <c r="I23" s="126">
        <v>1</v>
      </c>
      <c r="J23" s="126">
        <v>0</v>
      </c>
      <c r="K23" s="126">
        <v>0</v>
      </c>
      <c r="L23" s="126">
        <v>0</v>
      </c>
      <c r="M23" s="128">
        <f t="shared" si="4"/>
        <v>0</v>
      </c>
      <c r="N23" s="128">
        <f t="shared" si="5"/>
        <v>1</v>
      </c>
      <c r="O23" s="128">
        <f t="shared" si="6"/>
        <v>1</v>
      </c>
      <c r="P23" s="1850" t="s">
        <v>1784</v>
      </c>
      <c r="Q23" s="1850"/>
      <c r="R23" s="1854"/>
    </row>
    <row r="24" spans="1:18" s="12" customFormat="1" ht="24" customHeight="1">
      <c r="A24" s="1555" t="s">
        <v>277</v>
      </c>
      <c r="B24" s="1555"/>
      <c r="C24" s="1555"/>
      <c r="D24" s="126">
        <f>SUM(D19,D20:D20,D23)</f>
        <v>0</v>
      </c>
      <c r="E24" s="126">
        <f t="shared" ref="E24:O24" si="10">SUM(E19,E20:E20,E23)</f>
        <v>0</v>
      </c>
      <c r="F24" s="126">
        <f t="shared" si="10"/>
        <v>0</v>
      </c>
      <c r="G24" s="126">
        <f t="shared" si="10"/>
        <v>2</v>
      </c>
      <c r="H24" s="126">
        <f t="shared" si="10"/>
        <v>4</v>
      </c>
      <c r="I24" s="126">
        <f t="shared" si="10"/>
        <v>6</v>
      </c>
      <c r="J24" s="126">
        <f t="shared" si="10"/>
        <v>0</v>
      </c>
      <c r="K24" s="126">
        <f t="shared" si="10"/>
        <v>2</v>
      </c>
      <c r="L24" s="126">
        <f t="shared" si="10"/>
        <v>2</v>
      </c>
      <c r="M24" s="126">
        <f t="shared" si="10"/>
        <v>2</v>
      </c>
      <c r="N24" s="126">
        <f t="shared" si="10"/>
        <v>6</v>
      </c>
      <c r="O24" s="126">
        <f t="shared" si="10"/>
        <v>8</v>
      </c>
      <c r="P24" s="1850" t="s">
        <v>790</v>
      </c>
      <c r="Q24" s="1850"/>
      <c r="R24" s="1850"/>
    </row>
    <row r="25" spans="1:18" s="12" customFormat="1" ht="24" customHeight="1" thickBot="1">
      <c r="A25" s="517" t="s">
        <v>15</v>
      </c>
      <c r="B25" s="162"/>
      <c r="C25" s="162"/>
      <c r="D25" s="126">
        <v>0</v>
      </c>
      <c r="E25" s="126">
        <v>0</v>
      </c>
      <c r="F25" s="126">
        <v>0</v>
      </c>
      <c r="G25" s="126">
        <v>0</v>
      </c>
      <c r="H25" s="126">
        <v>3</v>
      </c>
      <c r="I25" s="126">
        <v>3</v>
      </c>
      <c r="J25" s="126">
        <v>1</v>
      </c>
      <c r="K25" s="126">
        <v>0</v>
      </c>
      <c r="L25" s="126">
        <v>1</v>
      </c>
      <c r="M25" s="128">
        <f t="shared" ref="M25" si="11">SUM(D25,G25,J25)</f>
        <v>1</v>
      </c>
      <c r="N25" s="128">
        <f t="shared" ref="N25" si="12">SUM(E25,H25,K25)</f>
        <v>3</v>
      </c>
      <c r="O25" s="128">
        <f t="shared" ref="O25" si="13">SUM(M25:N25)</f>
        <v>4</v>
      </c>
      <c r="P25" s="162"/>
      <c r="Q25" s="162"/>
      <c r="R25" s="921" t="s">
        <v>1411</v>
      </c>
    </row>
    <row r="26" spans="1:18" s="12" customFormat="1" ht="16.5" customHeight="1" thickTop="1">
      <c r="A26" s="519"/>
      <c r="B26" s="519"/>
      <c r="C26" s="519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551"/>
      <c r="Q26" s="552"/>
      <c r="R26" s="551"/>
    </row>
    <row r="27" spans="1:18" s="12" customFormat="1" ht="16.5" customHeight="1">
      <c r="A27" s="514"/>
      <c r="B27" s="514"/>
      <c r="C27" s="514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549"/>
      <c r="Q27" s="550"/>
      <c r="R27" s="549"/>
    </row>
    <row r="28" spans="1:18" s="12" customFormat="1" ht="16.5" customHeight="1">
      <c r="A28" s="1015"/>
      <c r="B28" s="1015"/>
      <c r="C28" s="1015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549"/>
      <c r="Q28" s="550"/>
      <c r="R28" s="549"/>
    </row>
    <row r="29" spans="1:18" s="12" customFormat="1" ht="16.5" customHeight="1">
      <c r="A29" s="1457"/>
      <c r="B29" s="1457"/>
      <c r="C29" s="1457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549"/>
      <c r="Q29" s="550"/>
      <c r="R29" s="549"/>
    </row>
    <row r="30" spans="1:18" s="12" customFormat="1" ht="16.5" customHeight="1">
      <c r="A30" s="1457"/>
      <c r="B30" s="1457"/>
      <c r="C30" s="1457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549"/>
      <c r="Q30" s="550"/>
      <c r="R30" s="549"/>
    </row>
    <row r="31" spans="1:18" s="12" customFormat="1" ht="16.5" customHeight="1">
      <c r="A31" s="1457"/>
      <c r="B31" s="1457"/>
      <c r="C31" s="1457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549"/>
      <c r="Q31" s="550"/>
      <c r="R31" s="549"/>
    </row>
    <row r="32" spans="1:18" s="12" customFormat="1" ht="16.5" customHeight="1">
      <c r="A32" s="1457"/>
      <c r="B32" s="1457"/>
      <c r="C32" s="1457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549"/>
      <c r="Q32" s="550"/>
      <c r="R32" s="549"/>
    </row>
    <row r="33" spans="1:18" s="12" customFormat="1" ht="16.5" customHeight="1">
      <c r="A33" s="1457"/>
      <c r="B33" s="1457"/>
      <c r="C33" s="145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549"/>
      <c r="Q33" s="550"/>
      <c r="R33" s="549"/>
    </row>
    <row r="34" spans="1:18" s="12" customFormat="1" ht="16.5" customHeight="1">
      <c r="A34" s="1457"/>
      <c r="B34" s="1457"/>
      <c r="C34" s="145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549"/>
      <c r="Q34" s="550"/>
      <c r="R34" s="549"/>
    </row>
    <row r="35" spans="1:18" s="12" customFormat="1" ht="16.5" customHeight="1">
      <c r="A35" s="1457"/>
      <c r="B35" s="1457"/>
      <c r="C35" s="145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549"/>
      <c r="Q35" s="550"/>
      <c r="R35" s="549"/>
    </row>
    <row r="36" spans="1:18" s="12" customFormat="1" ht="16.5" customHeight="1" thickBot="1">
      <c r="A36" s="1740" t="s">
        <v>1831</v>
      </c>
      <c r="B36" s="1740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80"/>
      <c r="Q36" s="80"/>
      <c r="R36" s="319" t="s">
        <v>1833</v>
      </c>
    </row>
    <row r="37" spans="1:18" s="12" customFormat="1" ht="16.5" customHeight="1" thickTop="1">
      <c r="A37" s="1663" t="s">
        <v>11</v>
      </c>
      <c r="B37" s="1663" t="s">
        <v>50</v>
      </c>
      <c r="C37" s="1663" t="s">
        <v>34</v>
      </c>
      <c r="D37" s="1665" t="s">
        <v>1172</v>
      </c>
      <c r="E37" s="1665"/>
      <c r="F37" s="1665"/>
      <c r="G37" s="1665" t="s">
        <v>1173</v>
      </c>
      <c r="H37" s="1665"/>
      <c r="I37" s="1665"/>
      <c r="J37" s="1665" t="s">
        <v>1174</v>
      </c>
      <c r="K37" s="1665"/>
      <c r="L37" s="1665"/>
      <c r="M37" s="1665" t="s">
        <v>1175</v>
      </c>
      <c r="N37" s="1665"/>
      <c r="O37" s="1665"/>
      <c r="P37" s="1523" t="s">
        <v>524</v>
      </c>
      <c r="Q37" s="1523" t="s">
        <v>431</v>
      </c>
      <c r="R37" s="1651" t="s">
        <v>525</v>
      </c>
    </row>
    <row r="38" spans="1:18" s="12" customFormat="1" ht="16.5" customHeight="1">
      <c r="A38" s="1583"/>
      <c r="B38" s="1583"/>
      <c r="C38" s="1583"/>
      <c r="D38" s="1654" t="s">
        <v>910</v>
      </c>
      <c r="E38" s="1654"/>
      <c r="F38" s="1654"/>
      <c r="G38" s="1654" t="s">
        <v>1176</v>
      </c>
      <c r="H38" s="1654"/>
      <c r="I38" s="1654"/>
      <c r="J38" s="1654" t="s">
        <v>911</v>
      </c>
      <c r="K38" s="1654"/>
      <c r="L38" s="1654"/>
      <c r="M38" s="1654" t="s">
        <v>1177</v>
      </c>
      <c r="N38" s="1654"/>
      <c r="O38" s="1654"/>
      <c r="P38" s="1524"/>
      <c r="Q38" s="1524"/>
      <c r="R38" s="1652"/>
    </row>
    <row r="39" spans="1:18" s="12" customFormat="1" ht="16.5" customHeight="1">
      <c r="A39" s="1583"/>
      <c r="B39" s="1583"/>
      <c r="C39" s="1583"/>
      <c r="D39" s="525" t="s">
        <v>914</v>
      </c>
      <c r="E39" s="525" t="s">
        <v>915</v>
      </c>
      <c r="F39" s="525" t="s">
        <v>916</v>
      </c>
      <c r="G39" s="525" t="s">
        <v>914</v>
      </c>
      <c r="H39" s="525" t="s">
        <v>915</v>
      </c>
      <c r="I39" s="525" t="s">
        <v>916</v>
      </c>
      <c r="J39" s="525" t="s">
        <v>914</v>
      </c>
      <c r="K39" s="525" t="s">
        <v>915</v>
      </c>
      <c r="L39" s="525" t="s">
        <v>916</v>
      </c>
      <c r="M39" s="525" t="s">
        <v>914</v>
      </c>
      <c r="N39" s="525" t="s">
        <v>915</v>
      </c>
      <c r="O39" s="525" t="s">
        <v>916</v>
      </c>
      <c r="P39" s="1524"/>
      <c r="Q39" s="1524"/>
      <c r="R39" s="1652"/>
    </row>
    <row r="40" spans="1:18" s="12" customFormat="1" ht="16.5" customHeight="1" thickBot="1">
      <c r="A40" s="1664"/>
      <c r="B40" s="1664"/>
      <c r="C40" s="1664"/>
      <c r="D40" s="528" t="s">
        <v>1156</v>
      </c>
      <c r="E40" s="528" t="s">
        <v>918</v>
      </c>
      <c r="F40" s="528" t="s">
        <v>919</v>
      </c>
      <c r="G40" s="528" t="s">
        <v>1156</v>
      </c>
      <c r="H40" s="528" t="s">
        <v>918</v>
      </c>
      <c r="I40" s="528" t="s">
        <v>919</v>
      </c>
      <c r="J40" s="528" t="s">
        <v>1156</v>
      </c>
      <c r="K40" s="528" t="s">
        <v>918</v>
      </c>
      <c r="L40" s="528" t="s">
        <v>919</v>
      </c>
      <c r="M40" s="528" t="s">
        <v>1156</v>
      </c>
      <c r="N40" s="528" t="s">
        <v>918</v>
      </c>
      <c r="O40" s="528" t="s">
        <v>919</v>
      </c>
      <c r="P40" s="1650"/>
      <c r="Q40" s="1650"/>
      <c r="R40" s="1653"/>
    </row>
    <row r="41" spans="1:18" s="41" customFormat="1" ht="24" customHeight="1" thickTop="1">
      <c r="A41" s="1755" t="s">
        <v>7</v>
      </c>
      <c r="B41" s="553" t="s">
        <v>158</v>
      </c>
      <c r="C41" s="553" t="s">
        <v>158</v>
      </c>
      <c r="D41" s="125">
        <v>0</v>
      </c>
      <c r="E41" s="125">
        <v>1</v>
      </c>
      <c r="F41" s="125">
        <v>1</v>
      </c>
      <c r="G41" s="125">
        <v>5</v>
      </c>
      <c r="H41" s="125">
        <v>2</v>
      </c>
      <c r="I41" s="125">
        <v>7</v>
      </c>
      <c r="J41" s="125">
        <v>0</v>
      </c>
      <c r="K41" s="125">
        <v>1</v>
      </c>
      <c r="L41" s="125">
        <v>1</v>
      </c>
      <c r="M41" s="125">
        <f t="shared" si="4"/>
        <v>5</v>
      </c>
      <c r="N41" s="321">
        <f t="shared" si="5"/>
        <v>4</v>
      </c>
      <c r="O41" s="526">
        <f t="shared" si="6"/>
        <v>9</v>
      </c>
      <c r="P41" s="1235" t="s">
        <v>539</v>
      </c>
      <c r="Q41" s="1235" t="s">
        <v>539</v>
      </c>
      <c r="R41" s="1857" t="s">
        <v>540</v>
      </c>
    </row>
    <row r="42" spans="1:18" s="41" customFormat="1" ht="30" customHeight="1">
      <c r="A42" s="1756"/>
      <c r="B42" s="1232" t="s">
        <v>66</v>
      </c>
      <c r="C42" s="554" t="s">
        <v>256</v>
      </c>
      <c r="D42" s="128">
        <v>0</v>
      </c>
      <c r="E42" s="128">
        <v>0</v>
      </c>
      <c r="F42" s="128">
        <v>0</v>
      </c>
      <c r="G42" s="128">
        <v>2</v>
      </c>
      <c r="H42" s="128">
        <v>0</v>
      </c>
      <c r="I42" s="128">
        <v>2</v>
      </c>
      <c r="J42" s="128">
        <v>0</v>
      </c>
      <c r="K42" s="128">
        <v>0</v>
      </c>
      <c r="L42" s="128">
        <v>0</v>
      </c>
      <c r="M42" s="126">
        <f t="shared" ref="M42:M47" si="14">SUM(D42,G42,J42)</f>
        <v>2</v>
      </c>
      <c r="N42" s="126">
        <f t="shared" ref="N42:N47" si="15">SUM(E42,H42,K42)</f>
        <v>0</v>
      </c>
      <c r="O42" s="516">
        <f t="shared" ref="O42:O47" si="16">SUM(M42:N42)</f>
        <v>2</v>
      </c>
      <c r="P42" s="1236" t="s">
        <v>714</v>
      </c>
      <c r="Q42" s="1236" t="s">
        <v>714</v>
      </c>
      <c r="R42" s="1853"/>
    </row>
    <row r="43" spans="1:18" s="41" customFormat="1" ht="28.5" customHeight="1">
      <c r="A43" s="1756"/>
      <c r="B43" s="1233" t="s">
        <v>159</v>
      </c>
      <c r="C43" s="555" t="s">
        <v>159</v>
      </c>
      <c r="D43" s="128">
        <v>0</v>
      </c>
      <c r="E43" s="128">
        <v>0</v>
      </c>
      <c r="F43" s="128">
        <v>0</v>
      </c>
      <c r="G43" s="128">
        <v>4</v>
      </c>
      <c r="H43" s="128">
        <v>4</v>
      </c>
      <c r="I43" s="128">
        <v>8</v>
      </c>
      <c r="J43" s="128">
        <v>0</v>
      </c>
      <c r="K43" s="128">
        <v>0</v>
      </c>
      <c r="L43" s="128">
        <v>0</v>
      </c>
      <c r="M43" s="126">
        <f t="shared" si="14"/>
        <v>4</v>
      </c>
      <c r="N43" s="126">
        <f t="shared" si="15"/>
        <v>4</v>
      </c>
      <c r="O43" s="516">
        <f t="shared" si="16"/>
        <v>8</v>
      </c>
      <c r="P43" s="1237" t="s">
        <v>791</v>
      </c>
      <c r="Q43" s="1237" t="s">
        <v>791</v>
      </c>
      <c r="R43" s="1853"/>
    </row>
    <row r="44" spans="1:18" s="13" customFormat="1" ht="33.75" customHeight="1">
      <c r="A44" s="1756"/>
      <c r="B44" s="1233" t="s">
        <v>160</v>
      </c>
      <c r="C44" s="555" t="s">
        <v>160</v>
      </c>
      <c r="D44" s="126">
        <v>0</v>
      </c>
      <c r="E44" s="126">
        <v>2</v>
      </c>
      <c r="F44" s="126">
        <v>2</v>
      </c>
      <c r="G44" s="126">
        <v>10</v>
      </c>
      <c r="H44" s="126">
        <v>3</v>
      </c>
      <c r="I44" s="126">
        <v>13</v>
      </c>
      <c r="J44" s="126">
        <v>2</v>
      </c>
      <c r="K44" s="126">
        <v>1</v>
      </c>
      <c r="L44" s="126">
        <v>3</v>
      </c>
      <c r="M44" s="126">
        <f t="shared" si="14"/>
        <v>12</v>
      </c>
      <c r="N44" s="126">
        <f t="shared" si="15"/>
        <v>6</v>
      </c>
      <c r="O44" s="516">
        <f t="shared" si="16"/>
        <v>18</v>
      </c>
      <c r="P44" s="1237" t="s">
        <v>684</v>
      </c>
      <c r="Q44" s="1237" t="s">
        <v>684</v>
      </c>
      <c r="R44" s="1853"/>
    </row>
    <row r="45" spans="1:18" s="41" customFormat="1" ht="34.5" customHeight="1">
      <c r="A45" s="1756"/>
      <c r="B45" s="1234" t="s">
        <v>975</v>
      </c>
      <c r="C45" s="556" t="s">
        <v>975</v>
      </c>
      <c r="D45" s="126">
        <v>0</v>
      </c>
      <c r="E45" s="126">
        <v>0</v>
      </c>
      <c r="F45" s="126">
        <v>0</v>
      </c>
      <c r="G45" s="126">
        <v>0</v>
      </c>
      <c r="H45" s="126">
        <v>2</v>
      </c>
      <c r="I45" s="126">
        <v>2</v>
      </c>
      <c r="J45" s="126">
        <v>0</v>
      </c>
      <c r="K45" s="126">
        <v>0</v>
      </c>
      <c r="L45" s="126">
        <v>0</v>
      </c>
      <c r="M45" s="126">
        <f t="shared" si="14"/>
        <v>0</v>
      </c>
      <c r="N45" s="126">
        <f t="shared" si="15"/>
        <v>2</v>
      </c>
      <c r="O45" s="516">
        <f t="shared" si="16"/>
        <v>2</v>
      </c>
      <c r="P45" s="1236" t="s">
        <v>753</v>
      </c>
      <c r="Q45" s="1236" t="s">
        <v>753</v>
      </c>
      <c r="R45" s="1853"/>
    </row>
    <row r="46" spans="1:18" s="41" customFormat="1" ht="34.5" customHeight="1">
      <c r="A46" s="1757"/>
      <c r="B46" s="1233" t="s">
        <v>287</v>
      </c>
      <c r="C46" s="557" t="s">
        <v>281</v>
      </c>
      <c r="D46" s="126">
        <v>0</v>
      </c>
      <c r="E46" s="126">
        <v>0</v>
      </c>
      <c r="F46" s="126">
        <v>0</v>
      </c>
      <c r="G46" s="126">
        <v>1</v>
      </c>
      <c r="H46" s="126">
        <v>2</v>
      </c>
      <c r="I46" s="126">
        <v>3</v>
      </c>
      <c r="J46" s="126">
        <v>0</v>
      </c>
      <c r="K46" s="126">
        <v>0</v>
      </c>
      <c r="L46" s="126">
        <v>0</v>
      </c>
      <c r="M46" s="126">
        <f t="shared" si="14"/>
        <v>1</v>
      </c>
      <c r="N46" s="126">
        <f t="shared" si="15"/>
        <v>2</v>
      </c>
      <c r="O46" s="516">
        <f t="shared" si="16"/>
        <v>3</v>
      </c>
      <c r="P46" s="998" t="s">
        <v>680</v>
      </c>
      <c r="Q46" s="222" t="s">
        <v>792</v>
      </c>
      <c r="R46" s="1853"/>
    </row>
    <row r="47" spans="1:18" s="12" customFormat="1" ht="24" customHeight="1">
      <c r="A47" s="1584" t="s">
        <v>277</v>
      </c>
      <c r="B47" s="1584"/>
      <c r="C47" s="1584"/>
      <c r="D47" s="128">
        <f>SUM(D41:D46)</f>
        <v>0</v>
      </c>
      <c r="E47" s="128">
        <f t="shared" ref="E47:L47" si="17">SUM(E41:E46)</f>
        <v>3</v>
      </c>
      <c r="F47" s="128">
        <f t="shared" si="17"/>
        <v>3</v>
      </c>
      <c r="G47" s="128">
        <f t="shared" si="17"/>
        <v>22</v>
      </c>
      <c r="H47" s="128">
        <f t="shared" si="17"/>
        <v>13</v>
      </c>
      <c r="I47" s="128">
        <f t="shared" si="17"/>
        <v>35</v>
      </c>
      <c r="J47" s="128">
        <f t="shared" si="17"/>
        <v>2</v>
      </c>
      <c r="K47" s="128">
        <f t="shared" si="17"/>
        <v>2</v>
      </c>
      <c r="L47" s="128">
        <f t="shared" si="17"/>
        <v>4</v>
      </c>
      <c r="M47" s="126">
        <f t="shared" si="14"/>
        <v>24</v>
      </c>
      <c r="N47" s="128">
        <f t="shared" si="15"/>
        <v>18</v>
      </c>
      <c r="O47" s="516">
        <f t="shared" si="16"/>
        <v>42</v>
      </c>
      <c r="P47" s="1858" t="s">
        <v>1787</v>
      </c>
      <c r="Q47" s="1858"/>
      <c r="R47" s="1654"/>
    </row>
    <row r="48" spans="1:18" s="41" customFormat="1" ht="24" customHeight="1">
      <c r="A48" s="1581" t="s">
        <v>100</v>
      </c>
      <c r="B48" s="209" t="s">
        <v>125</v>
      </c>
      <c r="C48" s="517"/>
      <c r="D48" s="126">
        <v>0</v>
      </c>
      <c r="E48" s="126">
        <v>0</v>
      </c>
      <c r="F48" s="126">
        <v>0</v>
      </c>
      <c r="G48" s="126">
        <v>1</v>
      </c>
      <c r="H48" s="126">
        <v>0</v>
      </c>
      <c r="I48" s="126">
        <v>1</v>
      </c>
      <c r="J48" s="126">
        <v>0</v>
      </c>
      <c r="K48" s="126">
        <v>0</v>
      </c>
      <c r="L48" s="126">
        <v>0</v>
      </c>
      <c r="M48" s="126">
        <f t="shared" ref="M48:M56" si="18">SUM(D48,G48,J48)</f>
        <v>1</v>
      </c>
      <c r="N48" s="128">
        <f t="shared" ref="N48:N56" si="19">SUM(E48,H48,K48)</f>
        <v>0</v>
      </c>
      <c r="O48" s="516">
        <f t="shared" ref="O48:O56" si="20">SUM(M48:N48)</f>
        <v>1</v>
      </c>
      <c r="P48" s="161"/>
      <c r="Q48" s="222" t="s">
        <v>793</v>
      </c>
      <c r="R48" s="1855" t="s">
        <v>795</v>
      </c>
    </row>
    <row r="49" spans="1:18" s="41" customFormat="1" ht="24" customHeight="1">
      <c r="A49" s="1756"/>
      <c r="B49" s="209" t="s">
        <v>214</v>
      </c>
      <c r="C49" s="517"/>
      <c r="D49" s="126">
        <v>0</v>
      </c>
      <c r="E49" s="126">
        <v>0</v>
      </c>
      <c r="F49" s="126">
        <v>0</v>
      </c>
      <c r="G49" s="126">
        <v>0</v>
      </c>
      <c r="H49" s="126">
        <v>1</v>
      </c>
      <c r="I49" s="126">
        <v>1</v>
      </c>
      <c r="J49" s="126">
        <v>0</v>
      </c>
      <c r="K49" s="126">
        <v>0</v>
      </c>
      <c r="L49" s="126">
        <v>0</v>
      </c>
      <c r="M49" s="126">
        <f t="shared" si="18"/>
        <v>0</v>
      </c>
      <c r="N49" s="128">
        <f t="shared" si="19"/>
        <v>1</v>
      </c>
      <c r="O49" s="516">
        <f t="shared" si="20"/>
        <v>1</v>
      </c>
      <c r="P49" s="186"/>
      <c r="Q49" s="222" t="s">
        <v>794</v>
      </c>
      <c r="R49" s="1872"/>
    </row>
    <row r="50" spans="1:18" s="41" customFormat="1" ht="24" customHeight="1">
      <c r="A50" s="1756"/>
      <c r="B50" s="160" t="s">
        <v>1412</v>
      </c>
      <c r="C50" s="517"/>
      <c r="D50" s="126">
        <v>0</v>
      </c>
      <c r="E50" s="126">
        <v>0</v>
      </c>
      <c r="F50" s="126">
        <v>0</v>
      </c>
      <c r="G50" s="126">
        <v>1</v>
      </c>
      <c r="H50" s="126">
        <v>0</v>
      </c>
      <c r="I50" s="126">
        <v>1</v>
      </c>
      <c r="J50" s="126">
        <v>0</v>
      </c>
      <c r="K50" s="126">
        <v>0</v>
      </c>
      <c r="L50" s="126">
        <v>0</v>
      </c>
      <c r="M50" s="126">
        <f t="shared" si="18"/>
        <v>1</v>
      </c>
      <c r="N50" s="128">
        <f t="shared" si="19"/>
        <v>0</v>
      </c>
      <c r="O50" s="516">
        <f t="shared" si="20"/>
        <v>1</v>
      </c>
      <c r="P50" s="161"/>
      <c r="Q50" s="222" t="s">
        <v>556</v>
      </c>
      <c r="R50" s="1872"/>
    </row>
    <row r="51" spans="1:18" s="41" customFormat="1" ht="24" customHeight="1">
      <c r="A51" s="1756"/>
      <c r="B51" s="209" t="s">
        <v>167</v>
      </c>
      <c r="C51" s="517"/>
      <c r="D51" s="126">
        <v>0</v>
      </c>
      <c r="E51" s="126">
        <v>0</v>
      </c>
      <c r="F51" s="126">
        <v>0</v>
      </c>
      <c r="G51" s="126">
        <v>1</v>
      </c>
      <c r="H51" s="126">
        <v>0</v>
      </c>
      <c r="I51" s="126">
        <v>1</v>
      </c>
      <c r="J51" s="126">
        <v>0</v>
      </c>
      <c r="K51" s="126">
        <v>1</v>
      </c>
      <c r="L51" s="126">
        <v>1</v>
      </c>
      <c r="M51" s="126">
        <f t="shared" si="18"/>
        <v>1</v>
      </c>
      <c r="N51" s="128">
        <f t="shared" si="19"/>
        <v>1</v>
      </c>
      <c r="O51" s="516">
        <f t="shared" si="20"/>
        <v>2</v>
      </c>
      <c r="P51" s="161"/>
      <c r="Q51" s="222" t="s">
        <v>797</v>
      </c>
      <c r="R51" s="1872"/>
    </row>
    <row r="52" spans="1:18" s="41" customFormat="1" ht="24" customHeight="1">
      <c r="A52" s="1756"/>
      <c r="B52" s="209" t="s">
        <v>39</v>
      </c>
      <c r="C52" s="513"/>
      <c r="D52" s="126">
        <v>0</v>
      </c>
      <c r="E52" s="126">
        <v>0</v>
      </c>
      <c r="F52" s="126">
        <v>0</v>
      </c>
      <c r="G52" s="129">
        <v>1</v>
      </c>
      <c r="H52" s="126">
        <v>0</v>
      </c>
      <c r="I52" s="129">
        <v>1</v>
      </c>
      <c r="J52" s="126">
        <v>0</v>
      </c>
      <c r="K52" s="126">
        <v>0</v>
      </c>
      <c r="L52" s="126">
        <v>0</v>
      </c>
      <c r="M52" s="126">
        <f t="shared" si="18"/>
        <v>1</v>
      </c>
      <c r="N52" s="128">
        <f t="shared" si="19"/>
        <v>0</v>
      </c>
      <c r="O52" s="516">
        <f t="shared" si="20"/>
        <v>1</v>
      </c>
      <c r="P52" s="558"/>
      <c r="Q52" s="222" t="s">
        <v>557</v>
      </c>
      <c r="R52" s="1872"/>
    </row>
    <row r="53" spans="1:18" s="41" customFormat="1" ht="24" customHeight="1">
      <c r="A53" s="1756"/>
      <c r="B53" s="160" t="s">
        <v>103</v>
      </c>
      <c r="C53" s="517"/>
      <c r="D53" s="126">
        <v>0</v>
      </c>
      <c r="E53" s="126">
        <v>0</v>
      </c>
      <c r="F53" s="126">
        <v>0</v>
      </c>
      <c r="G53" s="126">
        <v>1</v>
      </c>
      <c r="H53" s="126">
        <v>0</v>
      </c>
      <c r="I53" s="126">
        <v>1</v>
      </c>
      <c r="J53" s="126">
        <v>0</v>
      </c>
      <c r="K53" s="126">
        <v>0</v>
      </c>
      <c r="L53" s="126">
        <v>0</v>
      </c>
      <c r="M53" s="126">
        <f t="shared" si="18"/>
        <v>1</v>
      </c>
      <c r="N53" s="128">
        <f t="shared" si="19"/>
        <v>0</v>
      </c>
      <c r="O53" s="516">
        <f t="shared" si="20"/>
        <v>1</v>
      </c>
      <c r="P53" s="161"/>
      <c r="Q53" s="222" t="s">
        <v>652</v>
      </c>
      <c r="R53" s="1872"/>
    </row>
    <row r="54" spans="1:18" s="41" customFormat="1" ht="24" customHeight="1">
      <c r="A54" s="1756"/>
      <c r="B54" s="209" t="s">
        <v>95</v>
      </c>
      <c r="C54" s="517"/>
      <c r="D54" s="126">
        <v>0</v>
      </c>
      <c r="E54" s="126">
        <v>0</v>
      </c>
      <c r="F54" s="126">
        <v>0</v>
      </c>
      <c r="G54" s="126">
        <v>1</v>
      </c>
      <c r="H54" s="126">
        <v>0</v>
      </c>
      <c r="I54" s="126">
        <v>1</v>
      </c>
      <c r="J54" s="126">
        <v>0</v>
      </c>
      <c r="K54" s="126">
        <v>0</v>
      </c>
      <c r="L54" s="126">
        <v>0</v>
      </c>
      <c r="M54" s="126">
        <f t="shared" si="18"/>
        <v>1</v>
      </c>
      <c r="N54" s="128">
        <f t="shared" si="19"/>
        <v>0</v>
      </c>
      <c r="O54" s="516">
        <f t="shared" si="20"/>
        <v>1</v>
      </c>
      <c r="P54" s="161"/>
      <c r="Q54" s="222" t="s">
        <v>799</v>
      </c>
      <c r="R54" s="1872"/>
    </row>
    <row r="55" spans="1:18" s="41" customFormat="1" ht="24" customHeight="1">
      <c r="A55" s="1757"/>
      <c r="B55" s="209" t="s">
        <v>182</v>
      </c>
      <c r="C55" s="513"/>
      <c r="D55" s="126">
        <v>0</v>
      </c>
      <c r="E55" s="126">
        <v>1</v>
      </c>
      <c r="F55" s="126">
        <v>1</v>
      </c>
      <c r="G55" s="126">
        <v>0</v>
      </c>
      <c r="H55" s="126">
        <v>0</v>
      </c>
      <c r="I55" s="126">
        <v>0</v>
      </c>
      <c r="J55" s="126">
        <v>1</v>
      </c>
      <c r="K55" s="126">
        <v>0</v>
      </c>
      <c r="L55" s="126">
        <v>1</v>
      </c>
      <c r="M55" s="126">
        <f t="shared" si="18"/>
        <v>1</v>
      </c>
      <c r="N55" s="128">
        <f t="shared" si="19"/>
        <v>1</v>
      </c>
      <c r="O55" s="516">
        <f t="shared" si="20"/>
        <v>2</v>
      </c>
      <c r="P55" s="161"/>
      <c r="Q55" s="222" t="s">
        <v>800</v>
      </c>
      <c r="R55" s="1856"/>
    </row>
    <row r="56" spans="1:18" s="41" customFormat="1" ht="28.5" customHeight="1" thickBot="1">
      <c r="A56" s="1538" t="s">
        <v>277</v>
      </c>
      <c r="B56" s="1538"/>
      <c r="C56" s="1538"/>
      <c r="D56" s="225">
        <f>SUM(D48:D55)</f>
        <v>0</v>
      </c>
      <c r="E56" s="225">
        <f t="shared" ref="E56:L56" si="21">SUM(E48:E55)</f>
        <v>1</v>
      </c>
      <c r="F56" s="225">
        <f t="shared" si="21"/>
        <v>1</v>
      </c>
      <c r="G56" s="225">
        <f t="shared" si="21"/>
        <v>6</v>
      </c>
      <c r="H56" s="225">
        <f t="shared" si="21"/>
        <v>1</v>
      </c>
      <c r="I56" s="225">
        <f t="shared" si="21"/>
        <v>7</v>
      </c>
      <c r="J56" s="225">
        <f t="shared" si="21"/>
        <v>1</v>
      </c>
      <c r="K56" s="225">
        <f t="shared" si="21"/>
        <v>1</v>
      </c>
      <c r="L56" s="225">
        <f t="shared" si="21"/>
        <v>2</v>
      </c>
      <c r="M56" s="225">
        <f t="shared" si="18"/>
        <v>7</v>
      </c>
      <c r="N56" s="225">
        <f t="shared" si="19"/>
        <v>3</v>
      </c>
      <c r="O56" s="1005">
        <f t="shared" si="20"/>
        <v>10</v>
      </c>
      <c r="P56" s="1848" t="s">
        <v>1787</v>
      </c>
      <c r="Q56" s="1848"/>
      <c r="R56" s="1848"/>
    </row>
    <row r="57" spans="1:18" s="41" customFormat="1" ht="28.5" customHeight="1" thickTop="1">
      <c r="A57" s="1015"/>
      <c r="B57" s="1015"/>
      <c r="C57" s="1015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1025"/>
      <c r="P57" s="1024"/>
      <c r="Q57" s="1024"/>
      <c r="R57" s="1024"/>
    </row>
    <row r="58" spans="1:18" s="41" customFormat="1" ht="28.5" customHeight="1">
      <c r="A58" s="1015"/>
      <c r="B58" s="1015"/>
      <c r="C58" s="1015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1025"/>
      <c r="P58" s="1024"/>
      <c r="Q58" s="1024"/>
      <c r="R58" s="1024"/>
    </row>
    <row r="59" spans="1:18" s="41" customFormat="1" ht="28.5" customHeight="1">
      <c r="A59" s="1457"/>
      <c r="B59" s="1457"/>
      <c r="C59" s="145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1456"/>
      <c r="P59" s="1459"/>
      <c r="Q59" s="1459"/>
      <c r="R59" s="1459"/>
    </row>
    <row r="60" spans="1:18" s="41" customFormat="1" ht="28.5" customHeight="1">
      <c r="A60" s="1457"/>
      <c r="B60" s="1457"/>
      <c r="C60" s="145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1456"/>
      <c r="P60" s="1459"/>
      <c r="Q60" s="1459"/>
      <c r="R60" s="1459"/>
    </row>
    <row r="61" spans="1:18" s="41" customFormat="1" ht="28.5" customHeight="1">
      <c r="A61" s="1457"/>
      <c r="B61" s="1457"/>
      <c r="C61" s="145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1456"/>
      <c r="P61" s="1459"/>
      <c r="Q61" s="1459"/>
      <c r="R61" s="1459"/>
    </row>
    <row r="62" spans="1:18" s="41" customFormat="1" ht="28.5" customHeight="1">
      <c r="A62" s="1457"/>
      <c r="B62" s="1457"/>
      <c r="C62" s="145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1456"/>
      <c r="P62" s="1459"/>
      <c r="Q62" s="1459"/>
      <c r="R62" s="1459"/>
    </row>
    <row r="63" spans="1:18" s="41" customFormat="1" ht="18.75" customHeight="1">
      <c r="A63" s="1457"/>
      <c r="B63" s="1457"/>
      <c r="C63" s="145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1456"/>
      <c r="P63" s="1459"/>
      <c r="Q63" s="1459"/>
      <c r="R63" s="1459"/>
    </row>
    <row r="64" spans="1:18" s="41" customFormat="1" ht="20.25" customHeight="1" thickBot="1">
      <c r="A64" s="1740" t="s">
        <v>1831</v>
      </c>
      <c r="B64" s="1740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80"/>
      <c r="Q64" s="80"/>
      <c r="R64" s="319" t="s">
        <v>1833</v>
      </c>
    </row>
    <row r="65" spans="1:18" s="41" customFormat="1" ht="15.75" customHeight="1" thickTop="1">
      <c r="A65" s="1663" t="s">
        <v>11</v>
      </c>
      <c r="B65" s="1663" t="s">
        <v>50</v>
      </c>
      <c r="C65" s="1663" t="s">
        <v>34</v>
      </c>
      <c r="D65" s="1665" t="s">
        <v>1172</v>
      </c>
      <c r="E65" s="1665"/>
      <c r="F65" s="1665"/>
      <c r="G65" s="1665" t="s">
        <v>1173</v>
      </c>
      <c r="H65" s="1665"/>
      <c r="I65" s="1665"/>
      <c r="J65" s="1665" t="s">
        <v>1174</v>
      </c>
      <c r="K65" s="1665"/>
      <c r="L65" s="1665"/>
      <c r="M65" s="1665" t="s">
        <v>1175</v>
      </c>
      <c r="N65" s="1665"/>
      <c r="O65" s="1665"/>
      <c r="P65" s="1523" t="s">
        <v>524</v>
      </c>
      <c r="Q65" s="1523" t="s">
        <v>431</v>
      </c>
      <c r="R65" s="1651" t="s">
        <v>525</v>
      </c>
    </row>
    <row r="66" spans="1:18" s="41" customFormat="1" ht="15.75" customHeight="1">
      <c r="A66" s="1583"/>
      <c r="B66" s="1583"/>
      <c r="C66" s="1583"/>
      <c r="D66" s="1654" t="s">
        <v>910</v>
      </c>
      <c r="E66" s="1654"/>
      <c r="F66" s="1654"/>
      <c r="G66" s="1654" t="s">
        <v>1176</v>
      </c>
      <c r="H66" s="1654"/>
      <c r="I66" s="1654"/>
      <c r="J66" s="1654" t="s">
        <v>911</v>
      </c>
      <c r="K66" s="1654"/>
      <c r="L66" s="1654"/>
      <c r="M66" s="1654" t="s">
        <v>1177</v>
      </c>
      <c r="N66" s="1654"/>
      <c r="O66" s="1654"/>
      <c r="P66" s="1524"/>
      <c r="Q66" s="1524"/>
      <c r="R66" s="1652"/>
    </row>
    <row r="67" spans="1:18" s="41" customFormat="1" ht="15.75" customHeight="1">
      <c r="A67" s="1583"/>
      <c r="B67" s="1583"/>
      <c r="C67" s="1583"/>
      <c r="D67" s="1012" t="s">
        <v>914</v>
      </c>
      <c r="E67" s="1012" t="s">
        <v>915</v>
      </c>
      <c r="F67" s="1012" t="s">
        <v>916</v>
      </c>
      <c r="G67" s="1012" t="s">
        <v>914</v>
      </c>
      <c r="H67" s="1012" t="s">
        <v>915</v>
      </c>
      <c r="I67" s="1012" t="s">
        <v>916</v>
      </c>
      <c r="J67" s="1012" t="s">
        <v>914</v>
      </c>
      <c r="K67" s="1012" t="s">
        <v>915</v>
      </c>
      <c r="L67" s="1012" t="s">
        <v>916</v>
      </c>
      <c r="M67" s="1012" t="s">
        <v>914</v>
      </c>
      <c r="N67" s="1012" t="s">
        <v>915</v>
      </c>
      <c r="O67" s="1012" t="s">
        <v>916</v>
      </c>
      <c r="P67" s="1524"/>
      <c r="Q67" s="1524"/>
      <c r="R67" s="1652"/>
    </row>
    <row r="68" spans="1:18" s="41" customFormat="1" ht="15.75" customHeight="1" thickBot="1">
      <c r="A68" s="1664"/>
      <c r="B68" s="1664"/>
      <c r="C68" s="1664"/>
      <c r="D68" s="528" t="s">
        <v>1156</v>
      </c>
      <c r="E68" s="528" t="s">
        <v>918</v>
      </c>
      <c r="F68" s="528" t="s">
        <v>919</v>
      </c>
      <c r="G68" s="528" t="s">
        <v>1156</v>
      </c>
      <c r="H68" s="528" t="s">
        <v>918</v>
      </c>
      <c r="I68" s="528" t="s">
        <v>919</v>
      </c>
      <c r="J68" s="528" t="s">
        <v>1156</v>
      </c>
      <c r="K68" s="528" t="s">
        <v>918</v>
      </c>
      <c r="L68" s="528" t="s">
        <v>919</v>
      </c>
      <c r="M68" s="528" t="s">
        <v>1156</v>
      </c>
      <c r="N68" s="528" t="s">
        <v>918</v>
      </c>
      <c r="O68" s="528" t="s">
        <v>919</v>
      </c>
      <c r="P68" s="1650"/>
      <c r="Q68" s="1650"/>
      <c r="R68" s="1653"/>
    </row>
    <row r="69" spans="1:18" s="41" customFormat="1" ht="30.75" customHeight="1" thickTop="1">
      <c r="A69" s="1755" t="s">
        <v>18</v>
      </c>
      <c r="B69" s="1840" t="s">
        <v>68</v>
      </c>
      <c r="C69" s="1006" t="s">
        <v>240</v>
      </c>
      <c r="D69" s="128">
        <v>0</v>
      </c>
      <c r="E69" s="128">
        <v>0</v>
      </c>
      <c r="F69" s="128">
        <v>0</v>
      </c>
      <c r="G69" s="128">
        <v>0</v>
      </c>
      <c r="H69" s="128">
        <v>1</v>
      </c>
      <c r="I69" s="128">
        <v>1</v>
      </c>
      <c r="J69" s="128">
        <v>0</v>
      </c>
      <c r="K69" s="128">
        <v>0</v>
      </c>
      <c r="L69" s="128">
        <v>0</v>
      </c>
      <c r="M69" s="128">
        <f t="shared" ref="M69:M71" si="22">SUM(D69,G69,J69)</f>
        <v>0</v>
      </c>
      <c r="N69" s="128">
        <f t="shared" ref="N69:N71" si="23">SUM(E69,H69,K69)</f>
        <v>1</v>
      </c>
      <c r="O69" s="1019">
        <f t="shared" ref="O69:O71" si="24">SUM(M69:N69)</f>
        <v>1</v>
      </c>
      <c r="P69" s="1247" t="s">
        <v>801</v>
      </c>
      <c r="Q69" s="1866" t="s">
        <v>449</v>
      </c>
      <c r="R69" s="1834" t="s">
        <v>803</v>
      </c>
    </row>
    <row r="70" spans="1:18" s="41" customFormat="1" ht="39" customHeight="1">
      <c r="A70" s="1756"/>
      <c r="B70" s="1841"/>
      <c r="C70" s="998" t="s">
        <v>241</v>
      </c>
      <c r="D70" s="126">
        <v>0</v>
      </c>
      <c r="E70" s="126">
        <v>0</v>
      </c>
      <c r="F70" s="126">
        <v>0</v>
      </c>
      <c r="G70" s="126">
        <v>0</v>
      </c>
      <c r="H70" s="126">
        <v>0</v>
      </c>
      <c r="I70" s="126">
        <v>0</v>
      </c>
      <c r="J70" s="126">
        <v>1</v>
      </c>
      <c r="K70" s="126">
        <v>0</v>
      </c>
      <c r="L70" s="126">
        <v>1</v>
      </c>
      <c r="M70" s="126">
        <f t="shared" si="22"/>
        <v>1</v>
      </c>
      <c r="N70" s="128">
        <f t="shared" si="23"/>
        <v>0</v>
      </c>
      <c r="O70" s="999">
        <f t="shared" si="24"/>
        <v>1</v>
      </c>
      <c r="P70" s="489" t="s">
        <v>802</v>
      </c>
      <c r="Q70" s="1867"/>
      <c r="R70" s="1835"/>
    </row>
    <row r="71" spans="1:18" s="41" customFormat="1" ht="17.25" customHeight="1">
      <c r="A71" s="1756"/>
      <c r="B71" s="1555" t="s">
        <v>317</v>
      </c>
      <c r="C71" s="1555"/>
      <c r="D71" s="126">
        <f>SUM(D69:D70)</f>
        <v>0</v>
      </c>
      <c r="E71" s="126">
        <f t="shared" ref="E71:L71" si="25">SUM(E69:E70)</f>
        <v>0</v>
      </c>
      <c r="F71" s="126">
        <f t="shared" si="25"/>
        <v>0</v>
      </c>
      <c r="G71" s="126">
        <f t="shared" si="25"/>
        <v>0</v>
      </c>
      <c r="H71" s="126">
        <f t="shared" si="25"/>
        <v>1</v>
      </c>
      <c r="I71" s="126">
        <f t="shared" si="25"/>
        <v>1</v>
      </c>
      <c r="J71" s="126">
        <f t="shared" si="25"/>
        <v>1</v>
      </c>
      <c r="K71" s="126">
        <f t="shared" si="25"/>
        <v>0</v>
      </c>
      <c r="L71" s="126">
        <f t="shared" si="25"/>
        <v>1</v>
      </c>
      <c r="M71" s="126">
        <f t="shared" si="22"/>
        <v>1</v>
      </c>
      <c r="N71" s="128">
        <f t="shared" si="23"/>
        <v>1</v>
      </c>
      <c r="O71" s="999">
        <f t="shared" si="24"/>
        <v>2</v>
      </c>
      <c r="P71" s="1555" t="s">
        <v>1784</v>
      </c>
      <c r="Q71" s="1557"/>
      <c r="R71" s="1835"/>
    </row>
    <row r="72" spans="1:18" s="41" customFormat="1" ht="18.75" customHeight="1">
      <c r="A72" s="1756"/>
      <c r="B72" s="1781" t="s">
        <v>105</v>
      </c>
      <c r="C72" s="213" t="s">
        <v>235</v>
      </c>
      <c r="D72" s="128">
        <v>0</v>
      </c>
      <c r="E72" s="128">
        <v>0</v>
      </c>
      <c r="F72" s="128">
        <f>SUM(D72:E72)</f>
        <v>0</v>
      </c>
      <c r="G72" s="128">
        <v>1</v>
      </c>
      <c r="H72" s="128">
        <v>0</v>
      </c>
      <c r="I72" s="128">
        <v>1</v>
      </c>
      <c r="J72" s="128">
        <v>0</v>
      </c>
      <c r="K72" s="128">
        <v>0</v>
      </c>
      <c r="L72" s="128">
        <v>0</v>
      </c>
      <c r="M72" s="1248">
        <f t="shared" ref="M72:M78" si="26">SUM(D72,G72,J72)</f>
        <v>1</v>
      </c>
      <c r="N72" s="1248">
        <f t="shared" ref="N72:N78" si="27">SUM(E72,H72,K72)</f>
        <v>0</v>
      </c>
      <c r="O72" s="1248">
        <f t="shared" ref="O72:O78" si="28">SUM(M72:N72)</f>
        <v>1</v>
      </c>
      <c r="P72" s="764" t="s">
        <v>805</v>
      </c>
      <c r="Q72" s="1875" t="s">
        <v>804</v>
      </c>
      <c r="R72" s="1835"/>
    </row>
    <row r="73" spans="1:18" s="41" customFormat="1" ht="17.25" customHeight="1">
      <c r="A73" s="1756"/>
      <c r="B73" s="1841"/>
      <c r="C73" s="160" t="s">
        <v>105</v>
      </c>
      <c r="D73" s="126">
        <v>0</v>
      </c>
      <c r="E73" s="126">
        <v>0</v>
      </c>
      <c r="F73" s="126">
        <f>SUM(F72:F72)</f>
        <v>0</v>
      </c>
      <c r="G73" s="126">
        <v>0</v>
      </c>
      <c r="H73" s="126">
        <v>1</v>
      </c>
      <c r="I73" s="126">
        <v>1</v>
      </c>
      <c r="J73" s="126">
        <v>0</v>
      </c>
      <c r="K73" s="126">
        <v>1</v>
      </c>
      <c r="L73" s="126">
        <v>1</v>
      </c>
      <c r="M73" s="562">
        <f t="shared" si="26"/>
        <v>0</v>
      </c>
      <c r="N73" s="562">
        <f t="shared" si="27"/>
        <v>2</v>
      </c>
      <c r="O73" s="562">
        <f t="shared" si="28"/>
        <v>2</v>
      </c>
      <c r="P73" s="1021" t="s">
        <v>804</v>
      </c>
      <c r="Q73" s="1876"/>
      <c r="R73" s="1835"/>
    </row>
    <row r="74" spans="1:18" s="41" customFormat="1" ht="16.5" customHeight="1">
      <c r="A74" s="1756"/>
      <c r="B74" s="1555" t="s">
        <v>317</v>
      </c>
      <c r="C74" s="1555"/>
      <c r="D74" s="126">
        <f>SUM(D72:D73)</f>
        <v>0</v>
      </c>
      <c r="E74" s="126">
        <f t="shared" ref="E74:L74" si="29">SUM(E72:E73)</f>
        <v>0</v>
      </c>
      <c r="F74" s="126">
        <f t="shared" si="29"/>
        <v>0</v>
      </c>
      <c r="G74" s="126">
        <f t="shared" si="29"/>
        <v>1</v>
      </c>
      <c r="H74" s="126">
        <f t="shared" si="29"/>
        <v>1</v>
      </c>
      <c r="I74" s="126">
        <f t="shared" si="29"/>
        <v>2</v>
      </c>
      <c r="J74" s="126">
        <f t="shared" si="29"/>
        <v>0</v>
      </c>
      <c r="K74" s="126">
        <f t="shared" si="29"/>
        <v>1</v>
      </c>
      <c r="L74" s="126">
        <f t="shared" si="29"/>
        <v>1</v>
      </c>
      <c r="M74" s="562">
        <f t="shared" si="26"/>
        <v>1</v>
      </c>
      <c r="N74" s="562">
        <f t="shared" si="27"/>
        <v>2</v>
      </c>
      <c r="O74" s="562">
        <f t="shared" si="28"/>
        <v>3</v>
      </c>
      <c r="P74" s="1863" t="s">
        <v>1784</v>
      </c>
      <c r="Q74" s="1863"/>
      <c r="R74" s="1835"/>
    </row>
    <row r="75" spans="1:18" s="41" customFormat="1" ht="16.5" customHeight="1">
      <c r="A75" s="1756"/>
      <c r="B75" s="1781" t="s">
        <v>157</v>
      </c>
      <c r="C75" s="201" t="s">
        <v>1414</v>
      </c>
      <c r="D75" s="126">
        <v>0</v>
      </c>
      <c r="E75" s="126">
        <v>0</v>
      </c>
      <c r="F75" s="126">
        <f>SUM(F72:F74)</f>
        <v>0</v>
      </c>
      <c r="G75" s="126">
        <v>1</v>
      </c>
      <c r="H75" s="126">
        <v>0</v>
      </c>
      <c r="I75" s="126">
        <v>1</v>
      </c>
      <c r="J75" s="126">
        <v>0</v>
      </c>
      <c r="K75" s="126">
        <v>0</v>
      </c>
      <c r="L75" s="126">
        <v>0</v>
      </c>
      <c r="M75" s="562">
        <f t="shared" si="26"/>
        <v>1</v>
      </c>
      <c r="N75" s="562">
        <f t="shared" si="27"/>
        <v>0</v>
      </c>
      <c r="O75" s="562">
        <f t="shared" si="28"/>
        <v>1</v>
      </c>
      <c r="P75" s="162" t="s">
        <v>1678</v>
      </c>
      <c r="Q75" s="1868" t="s">
        <v>806</v>
      </c>
      <c r="R75" s="1835"/>
    </row>
    <row r="76" spans="1:18" s="41" customFormat="1" ht="16.5" customHeight="1">
      <c r="A76" s="1756"/>
      <c r="B76" s="1841"/>
      <c r="C76" s="201" t="s">
        <v>157</v>
      </c>
      <c r="D76" s="126">
        <v>0</v>
      </c>
      <c r="E76" s="126">
        <v>0</v>
      </c>
      <c r="F76" s="126">
        <f t="shared" ref="F76" si="30">SUM(F72:F75)</f>
        <v>0</v>
      </c>
      <c r="G76" s="126">
        <v>1</v>
      </c>
      <c r="H76" s="126">
        <v>0</v>
      </c>
      <c r="I76" s="126">
        <v>1</v>
      </c>
      <c r="J76" s="126">
        <v>0</v>
      </c>
      <c r="K76" s="126">
        <v>0</v>
      </c>
      <c r="L76" s="126">
        <v>0</v>
      </c>
      <c r="M76" s="562">
        <f t="shared" si="26"/>
        <v>1</v>
      </c>
      <c r="N76" s="562">
        <f t="shared" si="27"/>
        <v>0</v>
      </c>
      <c r="O76" s="562">
        <f t="shared" si="28"/>
        <v>1</v>
      </c>
      <c r="P76" s="559" t="s">
        <v>806</v>
      </c>
      <c r="Q76" s="1869"/>
      <c r="R76" s="1835"/>
    </row>
    <row r="77" spans="1:18" s="41" customFormat="1" ht="24" customHeight="1">
      <c r="A77" s="1756"/>
      <c r="B77" s="1555" t="s">
        <v>317</v>
      </c>
      <c r="C77" s="1555"/>
      <c r="D77" s="126">
        <f>SUM(D75:D76)</f>
        <v>0</v>
      </c>
      <c r="E77" s="126">
        <f t="shared" ref="E77" si="31">SUM(E75:E76)</f>
        <v>0</v>
      </c>
      <c r="F77" s="126">
        <f t="shared" ref="F77" si="32">SUM(F75:F76)</f>
        <v>0</v>
      </c>
      <c r="G77" s="126">
        <f t="shared" ref="G77:L77" si="33">SUM(G75:G76)</f>
        <v>2</v>
      </c>
      <c r="H77" s="126">
        <f t="shared" si="33"/>
        <v>0</v>
      </c>
      <c r="I77" s="126">
        <f t="shared" si="33"/>
        <v>2</v>
      </c>
      <c r="J77" s="126">
        <f t="shared" si="33"/>
        <v>0</v>
      </c>
      <c r="K77" s="126">
        <f t="shared" si="33"/>
        <v>0</v>
      </c>
      <c r="L77" s="126">
        <f t="shared" si="33"/>
        <v>0</v>
      </c>
      <c r="M77" s="562">
        <f t="shared" ref="M77" si="34">SUM(D77,G77,J77)</f>
        <v>2</v>
      </c>
      <c r="N77" s="562">
        <f t="shared" ref="N77" si="35">SUM(E77,H77,K77)</f>
        <v>0</v>
      </c>
      <c r="O77" s="562">
        <f t="shared" ref="O77" si="36">SUM(M77:N77)</f>
        <v>2</v>
      </c>
      <c r="P77" s="1863" t="s">
        <v>1784</v>
      </c>
      <c r="Q77" s="1873"/>
      <c r="R77" s="1835"/>
    </row>
    <row r="78" spans="1:18" s="41" customFormat="1" ht="33.75" customHeight="1">
      <c r="A78" s="1757"/>
      <c r="B78" s="513" t="s">
        <v>185</v>
      </c>
      <c r="C78" s="201" t="s">
        <v>1413</v>
      </c>
      <c r="D78" s="126">
        <f t="shared" ref="D78" si="37">SUM(D75:D76)</f>
        <v>0</v>
      </c>
      <c r="E78" s="126">
        <f t="shared" ref="E78" si="38">SUM(E75:E76)</f>
        <v>0</v>
      </c>
      <c r="F78" s="126">
        <f t="shared" ref="F78" si="39">SUM(F75:F76)</f>
        <v>0</v>
      </c>
      <c r="G78" s="126">
        <v>1</v>
      </c>
      <c r="H78" s="126">
        <v>1</v>
      </c>
      <c r="I78" s="126">
        <v>2</v>
      </c>
      <c r="J78" s="126">
        <v>0</v>
      </c>
      <c r="K78" s="126">
        <v>0</v>
      </c>
      <c r="L78" s="126">
        <v>0</v>
      </c>
      <c r="M78" s="562">
        <f t="shared" si="26"/>
        <v>1</v>
      </c>
      <c r="N78" s="562">
        <f t="shared" si="27"/>
        <v>1</v>
      </c>
      <c r="O78" s="562">
        <f t="shared" si="28"/>
        <v>2</v>
      </c>
      <c r="P78" s="559" t="s">
        <v>1679</v>
      </c>
      <c r="Q78" s="1250" t="s">
        <v>1677</v>
      </c>
      <c r="R78" s="1836"/>
    </row>
    <row r="79" spans="1:18" s="41" customFormat="1" ht="16.5" customHeight="1">
      <c r="A79" s="1555" t="s">
        <v>277</v>
      </c>
      <c r="B79" s="1555"/>
      <c r="C79" s="1555"/>
      <c r="D79" s="126">
        <f t="shared" ref="D79:O79" si="40">SUM(D78,D74,D77,D71)</f>
        <v>0</v>
      </c>
      <c r="E79" s="126">
        <f t="shared" si="40"/>
        <v>0</v>
      </c>
      <c r="F79" s="126">
        <f t="shared" si="40"/>
        <v>0</v>
      </c>
      <c r="G79" s="126">
        <f t="shared" si="40"/>
        <v>4</v>
      </c>
      <c r="H79" s="126">
        <f t="shared" si="40"/>
        <v>3</v>
      </c>
      <c r="I79" s="126">
        <f t="shared" si="40"/>
        <v>7</v>
      </c>
      <c r="J79" s="126">
        <f t="shared" si="40"/>
        <v>1</v>
      </c>
      <c r="K79" s="126">
        <f t="shared" si="40"/>
        <v>1</v>
      </c>
      <c r="L79" s="126">
        <f t="shared" si="40"/>
        <v>2</v>
      </c>
      <c r="M79" s="126">
        <f t="shared" si="40"/>
        <v>5</v>
      </c>
      <c r="N79" s="126">
        <f t="shared" si="40"/>
        <v>4</v>
      </c>
      <c r="O79" s="126">
        <f t="shared" si="40"/>
        <v>9</v>
      </c>
      <c r="P79" s="1846" t="s">
        <v>1787</v>
      </c>
      <c r="Q79" s="1846"/>
      <c r="R79" s="161"/>
    </row>
    <row r="80" spans="1:18" s="41" customFormat="1" ht="16.5" customHeight="1">
      <c r="A80" s="1557" t="s">
        <v>8</v>
      </c>
      <c r="B80" s="1557" t="s">
        <v>42</v>
      </c>
      <c r="C80" s="998" t="s">
        <v>68</v>
      </c>
      <c r="D80" s="126">
        <v>0</v>
      </c>
      <c r="E80" s="126">
        <v>0</v>
      </c>
      <c r="F80" s="126">
        <v>0</v>
      </c>
      <c r="G80" s="126">
        <v>2</v>
      </c>
      <c r="H80" s="126">
        <v>2</v>
      </c>
      <c r="I80" s="126">
        <v>4</v>
      </c>
      <c r="J80" s="126">
        <v>0</v>
      </c>
      <c r="K80" s="126">
        <v>3</v>
      </c>
      <c r="L80" s="126">
        <v>3</v>
      </c>
      <c r="M80" s="562">
        <f t="shared" ref="M80:M82" si="41">SUM(D80,G80,J80)</f>
        <v>2</v>
      </c>
      <c r="N80" s="562">
        <f t="shared" ref="N80:N82" si="42">SUM(E80,H80,K80)</f>
        <v>5</v>
      </c>
      <c r="O80" s="562">
        <f t="shared" ref="O80:O82" si="43">SUM(M80:N80)</f>
        <v>7</v>
      </c>
      <c r="P80" s="133" t="s">
        <v>449</v>
      </c>
      <c r="Q80" s="1605" t="s">
        <v>568</v>
      </c>
      <c r="R80" s="1842" t="s">
        <v>444</v>
      </c>
    </row>
    <row r="81" spans="1:18" s="41" customFormat="1" ht="16.5" customHeight="1">
      <c r="A81" s="1557"/>
      <c r="B81" s="1557"/>
      <c r="C81" s="998" t="s">
        <v>215</v>
      </c>
      <c r="D81" s="126">
        <v>0</v>
      </c>
      <c r="E81" s="126">
        <v>0</v>
      </c>
      <c r="F81" s="126">
        <v>0</v>
      </c>
      <c r="G81" s="126">
        <v>1</v>
      </c>
      <c r="H81" s="126">
        <v>2</v>
      </c>
      <c r="I81" s="126">
        <v>3</v>
      </c>
      <c r="J81" s="126">
        <v>0</v>
      </c>
      <c r="K81" s="126">
        <v>4</v>
      </c>
      <c r="L81" s="126">
        <v>4</v>
      </c>
      <c r="M81" s="562">
        <f t="shared" si="41"/>
        <v>1</v>
      </c>
      <c r="N81" s="562">
        <f t="shared" si="42"/>
        <v>6</v>
      </c>
      <c r="O81" s="562">
        <f t="shared" si="43"/>
        <v>7</v>
      </c>
      <c r="P81" s="133" t="s">
        <v>479</v>
      </c>
      <c r="Q81" s="1560"/>
      <c r="R81" s="1838"/>
    </row>
    <row r="82" spans="1:18" s="41" customFormat="1" ht="16.5" customHeight="1">
      <c r="A82" s="1557"/>
      <c r="B82" s="1557"/>
      <c r="C82" s="998" t="s">
        <v>216</v>
      </c>
      <c r="D82" s="126">
        <v>0</v>
      </c>
      <c r="E82" s="126">
        <v>0</v>
      </c>
      <c r="F82" s="126">
        <v>0</v>
      </c>
      <c r="G82" s="126">
        <v>1</v>
      </c>
      <c r="H82" s="126">
        <v>0</v>
      </c>
      <c r="I82" s="126">
        <v>1</v>
      </c>
      <c r="J82" s="126">
        <v>0</v>
      </c>
      <c r="K82" s="126">
        <v>2</v>
      </c>
      <c r="L82" s="126">
        <v>2</v>
      </c>
      <c r="M82" s="562">
        <f t="shared" si="41"/>
        <v>1</v>
      </c>
      <c r="N82" s="562">
        <f t="shared" si="42"/>
        <v>2</v>
      </c>
      <c r="O82" s="562">
        <f t="shared" si="43"/>
        <v>3</v>
      </c>
      <c r="P82" s="133" t="s">
        <v>687</v>
      </c>
      <c r="Q82" s="1561"/>
      <c r="R82" s="1838"/>
    </row>
    <row r="83" spans="1:18" s="41" customFormat="1" ht="21" customHeight="1">
      <c r="A83" s="1557"/>
      <c r="B83" s="1555" t="s">
        <v>317</v>
      </c>
      <c r="C83" s="1555"/>
      <c r="D83" s="126">
        <f>SUM(D80:D82)</f>
        <v>0</v>
      </c>
      <c r="E83" s="126">
        <f t="shared" ref="E83:L83" si="44">SUM(E80:E82)</f>
        <v>0</v>
      </c>
      <c r="F83" s="126">
        <f t="shared" si="44"/>
        <v>0</v>
      </c>
      <c r="G83" s="126">
        <f t="shared" si="44"/>
        <v>4</v>
      </c>
      <c r="H83" s="126">
        <f t="shared" si="44"/>
        <v>4</v>
      </c>
      <c r="I83" s="126">
        <f t="shared" si="44"/>
        <v>8</v>
      </c>
      <c r="J83" s="126">
        <f t="shared" si="44"/>
        <v>0</v>
      </c>
      <c r="K83" s="126">
        <f t="shared" si="44"/>
        <v>9</v>
      </c>
      <c r="L83" s="126">
        <f t="shared" si="44"/>
        <v>9</v>
      </c>
      <c r="M83" s="562">
        <f t="shared" ref="M83" si="45">SUM(D83,G83,J83)</f>
        <v>4</v>
      </c>
      <c r="N83" s="562">
        <f t="shared" ref="N83" si="46">SUM(E83,H83,K83)</f>
        <v>13</v>
      </c>
      <c r="O83" s="562">
        <f t="shared" ref="O83" si="47">SUM(M83:N83)</f>
        <v>17</v>
      </c>
      <c r="P83" s="1846" t="s">
        <v>1784</v>
      </c>
      <c r="Q83" s="1846"/>
      <c r="R83" s="1838"/>
    </row>
    <row r="84" spans="1:18" s="41" customFormat="1" ht="21" customHeight="1">
      <c r="A84" s="1557"/>
      <c r="B84" s="1774" t="s">
        <v>40</v>
      </c>
      <c r="C84" s="998" t="s">
        <v>148</v>
      </c>
      <c r="D84" s="126">
        <f t="shared" ref="D84:D89" si="48">SUM(D81:D83)</f>
        <v>0</v>
      </c>
      <c r="E84" s="126">
        <f t="shared" ref="E84:E89" si="49">SUM(E81:E83)</f>
        <v>0</v>
      </c>
      <c r="F84" s="126">
        <f t="shared" ref="F84:F89" si="50">SUM(F81:F83)</f>
        <v>0</v>
      </c>
      <c r="G84" s="126">
        <v>1</v>
      </c>
      <c r="H84" s="126">
        <v>1</v>
      </c>
      <c r="I84" s="126">
        <v>2</v>
      </c>
      <c r="J84" s="126">
        <v>1</v>
      </c>
      <c r="K84" s="126">
        <v>0</v>
      </c>
      <c r="L84" s="126">
        <v>1</v>
      </c>
      <c r="M84" s="562">
        <f t="shared" ref="M84:M105" si="51">SUM(D84,G84,J84)</f>
        <v>2</v>
      </c>
      <c r="N84" s="562">
        <f t="shared" ref="N84:N105" si="52">SUM(E84,H84,K84)</f>
        <v>1</v>
      </c>
      <c r="O84" s="562">
        <f t="shared" ref="O84:O105" si="53">SUM(M84:N84)</f>
        <v>3</v>
      </c>
      <c r="P84" s="161" t="s">
        <v>807</v>
      </c>
      <c r="Q84" s="1842" t="s">
        <v>570</v>
      </c>
      <c r="R84" s="1838"/>
    </row>
    <row r="85" spans="1:18" s="41" customFormat="1" ht="18" customHeight="1">
      <c r="A85" s="1557"/>
      <c r="B85" s="1774"/>
      <c r="C85" s="998" t="s">
        <v>151</v>
      </c>
      <c r="D85" s="126">
        <f t="shared" si="48"/>
        <v>0</v>
      </c>
      <c r="E85" s="126">
        <f t="shared" si="49"/>
        <v>0</v>
      </c>
      <c r="F85" s="126">
        <f t="shared" si="50"/>
        <v>0</v>
      </c>
      <c r="G85" s="126">
        <v>1</v>
      </c>
      <c r="H85" s="126">
        <v>0</v>
      </c>
      <c r="I85" s="126">
        <v>1</v>
      </c>
      <c r="J85" s="126">
        <v>0</v>
      </c>
      <c r="K85" s="126">
        <v>0</v>
      </c>
      <c r="L85" s="126">
        <v>0</v>
      </c>
      <c r="M85" s="562">
        <f t="shared" si="51"/>
        <v>1</v>
      </c>
      <c r="N85" s="562">
        <f t="shared" si="52"/>
        <v>0</v>
      </c>
      <c r="O85" s="562">
        <f t="shared" si="53"/>
        <v>1</v>
      </c>
      <c r="P85" s="161" t="s">
        <v>808</v>
      </c>
      <c r="Q85" s="1838"/>
      <c r="R85" s="1838"/>
    </row>
    <row r="86" spans="1:18" s="41" customFormat="1" ht="14.25" customHeight="1">
      <c r="A86" s="1557"/>
      <c r="B86" s="1774"/>
      <c r="C86" s="998" t="s">
        <v>146</v>
      </c>
      <c r="D86" s="126">
        <f t="shared" si="48"/>
        <v>0</v>
      </c>
      <c r="E86" s="126">
        <f t="shared" si="49"/>
        <v>0</v>
      </c>
      <c r="F86" s="126">
        <f t="shared" si="50"/>
        <v>0</v>
      </c>
      <c r="G86" s="126">
        <v>0</v>
      </c>
      <c r="H86" s="126">
        <v>1</v>
      </c>
      <c r="I86" s="126">
        <v>1</v>
      </c>
      <c r="J86" s="126">
        <v>0</v>
      </c>
      <c r="K86" s="126">
        <v>1</v>
      </c>
      <c r="L86" s="126">
        <v>1</v>
      </c>
      <c r="M86" s="562">
        <f t="shared" si="51"/>
        <v>0</v>
      </c>
      <c r="N86" s="562">
        <f t="shared" si="52"/>
        <v>2</v>
      </c>
      <c r="O86" s="562">
        <f t="shared" si="53"/>
        <v>2</v>
      </c>
      <c r="P86" s="161" t="s">
        <v>809</v>
      </c>
      <c r="Q86" s="1838"/>
      <c r="R86" s="1838"/>
    </row>
    <row r="87" spans="1:18" s="41" customFormat="1" ht="21" customHeight="1">
      <c r="A87" s="1557"/>
      <c r="B87" s="1774"/>
      <c r="C87" s="998" t="s">
        <v>150</v>
      </c>
      <c r="D87" s="126">
        <f t="shared" si="48"/>
        <v>0</v>
      </c>
      <c r="E87" s="126">
        <f t="shared" si="49"/>
        <v>0</v>
      </c>
      <c r="F87" s="126">
        <f t="shared" si="50"/>
        <v>0</v>
      </c>
      <c r="G87" s="126">
        <v>0</v>
      </c>
      <c r="H87" s="126">
        <v>1</v>
      </c>
      <c r="I87" s="126">
        <v>1</v>
      </c>
      <c r="J87" s="126">
        <v>0</v>
      </c>
      <c r="K87" s="126">
        <v>1</v>
      </c>
      <c r="L87" s="126">
        <v>1</v>
      </c>
      <c r="M87" s="562">
        <f t="shared" si="51"/>
        <v>0</v>
      </c>
      <c r="N87" s="562">
        <f t="shared" si="52"/>
        <v>2</v>
      </c>
      <c r="O87" s="562">
        <f t="shared" si="53"/>
        <v>2</v>
      </c>
      <c r="P87" s="161" t="s">
        <v>571</v>
      </c>
      <c r="Q87" s="1838"/>
      <c r="R87" s="1838"/>
    </row>
    <row r="88" spans="1:18" s="41" customFormat="1" ht="21" customHeight="1">
      <c r="A88" s="1557"/>
      <c r="B88" s="1774"/>
      <c r="C88" s="998" t="s">
        <v>147</v>
      </c>
      <c r="D88" s="126">
        <f t="shared" si="48"/>
        <v>0</v>
      </c>
      <c r="E88" s="126">
        <f t="shared" si="49"/>
        <v>0</v>
      </c>
      <c r="F88" s="126">
        <f t="shared" si="50"/>
        <v>0</v>
      </c>
      <c r="G88" s="126">
        <v>0</v>
      </c>
      <c r="H88" s="126">
        <v>0</v>
      </c>
      <c r="I88" s="126">
        <v>0</v>
      </c>
      <c r="J88" s="126">
        <v>1</v>
      </c>
      <c r="K88" s="126">
        <v>2</v>
      </c>
      <c r="L88" s="126">
        <v>3</v>
      </c>
      <c r="M88" s="562">
        <f t="shared" si="51"/>
        <v>1</v>
      </c>
      <c r="N88" s="562">
        <f t="shared" si="52"/>
        <v>2</v>
      </c>
      <c r="O88" s="562">
        <f t="shared" si="53"/>
        <v>3</v>
      </c>
      <c r="P88" s="161" t="s">
        <v>440</v>
      </c>
      <c r="Q88" s="1838"/>
      <c r="R88" s="1838"/>
    </row>
    <row r="89" spans="1:18" s="41" customFormat="1" ht="21" customHeight="1">
      <c r="A89" s="1557"/>
      <c r="B89" s="1774"/>
      <c r="C89" s="998" t="s">
        <v>149</v>
      </c>
      <c r="D89" s="126">
        <f t="shared" si="48"/>
        <v>0</v>
      </c>
      <c r="E89" s="126">
        <f t="shared" si="49"/>
        <v>0</v>
      </c>
      <c r="F89" s="126">
        <f t="shared" si="50"/>
        <v>0</v>
      </c>
      <c r="G89" s="126">
        <v>0</v>
      </c>
      <c r="H89" s="126">
        <v>0</v>
      </c>
      <c r="I89" s="126">
        <v>0</v>
      </c>
      <c r="J89" s="126">
        <v>0</v>
      </c>
      <c r="K89" s="126">
        <v>1</v>
      </c>
      <c r="L89" s="126">
        <v>1</v>
      </c>
      <c r="M89" s="562">
        <f t="shared" si="51"/>
        <v>0</v>
      </c>
      <c r="N89" s="562">
        <f t="shared" si="52"/>
        <v>1</v>
      </c>
      <c r="O89" s="562">
        <f t="shared" si="53"/>
        <v>1</v>
      </c>
      <c r="P89" s="161" t="s">
        <v>810</v>
      </c>
      <c r="Q89" s="1839"/>
      <c r="R89" s="1838"/>
    </row>
    <row r="90" spans="1:18" s="41" customFormat="1" ht="16.5" customHeight="1">
      <c r="A90" s="1557"/>
      <c r="B90" s="1555" t="s">
        <v>317</v>
      </c>
      <c r="C90" s="1555"/>
      <c r="D90" s="126">
        <f>SUM(D84:D89)</f>
        <v>0</v>
      </c>
      <c r="E90" s="126">
        <f t="shared" ref="E90:L90" si="54">SUM(E84:E89)</f>
        <v>0</v>
      </c>
      <c r="F90" s="126">
        <f t="shared" si="54"/>
        <v>0</v>
      </c>
      <c r="G90" s="126">
        <f t="shared" si="54"/>
        <v>2</v>
      </c>
      <c r="H90" s="126">
        <f t="shared" si="54"/>
        <v>3</v>
      </c>
      <c r="I90" s="126">
        <f t="shared" si="54"/>
        <v>5</v>
      </c>
      <c r="J90" s="126">
        <f t="shared" si="54"/>
        <v>2</v>
      </c>
      <c r="K90" s="126">
        <f t="shared" si="54"/>
        <v>5</v>
      </c>
      <c r="L90" s="126">
        <f t="shared" si="54"/>
        <v>7</v>
      </c>
      <c r="M90" s="562">
        <f t="shared" si="51"/>
        <v>4</v>
      </c>
      <c r="N90" s="562">
        <f t="shared" si="52"/>
        <v>8</v>
      </c>
      <c r="O90" s="562">
        <f t="shared" si="53"/>
        <v>12</v>
      </c>
      <c r="P90" s="1846" t="s">
        <v>1784</v>
      </c>
      <c r="Q90" s="1846"/>
      <c r="R90" s="1838"/>
    </row>
    <row r="91" spans="1:18" s="41" customFormat="1" ht="16.5" customHeight="1">
      <c r="A91" s="1557"/>
      <c r="B91" s="1774" t="s">
        <v>41</v>
      </c>
      <c r="C91" s="998" t="s">
        <v>41</v>
      </c>
      <c r="D91" s="126">
        <f t="shared" ref="D91:D92" si="55">SUM(D85:D90)</f>
        <v>0</v>
      </c>
      <c r="E91" s="126">
        <f t="shared" ref="E91:E92" si="56">SUM(E85:E90)</f>
        <v>0</v>
      </c>
      <c r="F91" s="126">
        <f t="shared" ref="F91:F92" si="57">SUM(F85:F90)</f>
        <v>0</v>
      </c>
      <c r="G91" s="126">
        <v>4</v>
      </c>
      <c r="H91" s="126">
        <v>2</v>
      </c>
      <c r="I91" s="126">
        <v>6</v>
      </c>
      <c r="J91" s="126">
        <v>0</v>
      </c>
      <c r="K91" s="126">
        <v>0</v>
      </c>
      <c r="L91" s="126">
        <v>0</v>
      </c>
      <c r="M91" s="562">
        <f t="shared" si="51"/>
        <v>4</v>
      </c>
      <c r="N91" s="562">
        <f t="shared" si="52"/>
        <v>2</v>
      </c>
      <c r="O91" s="562">
        <f t="shared" si="53"/>
        <v>6</v>
      </c>
      <c r="P91" s="161" t="s">
        <v>571</v>
      </c>
      <c r="Q91" s="1865" t="s">
        <v>571</v>
      </c>
      <c r="R91" s="1838"/>
    </row>
    <row r="92" spans="1:18" s="41" customFormat="1" ht="16.5" customHeight="1">
      <c r="A92" s="1557"/>
      <c r="B92" s="1774"/>
      <c r="C92" s="998" t="s">
        <v>1415</v>
      </c>
      <c r="D92" s="126">
        <f t="shared" si="55"/>
        <v>0</v>
      </c>
      <c r="E92" s="126">
        <f t="shared" si="56"/>
        <v>0</v>
      </c>
      <c r="F92" s="126">
        <f t="shared" si="57"/>
        <v>0</v>
      </c>
      <c r="G92" s="126">
        <v>0</v>
      </c>
      <c r="H92" s="126">
        <v>0</v>
      </c>
      <c r="I92" s="126">
        <v>0</v>
      </c>
      <c r="J92" s="126">
        <v>4</v>
      </c>
      <c r="K92" s="126">
        <v>0</v>
      </c>
      <c r="L92" s="126">
        <v>4</v>
      </c>
      <c r="M92" s="562">
        <f t="shared" si="51"/>
        <v>4</v>
      </c>
      <c r="N92" s="562">
        <f t="shared" si="52"/>
        <v>0</v>
      </c>
      <c r="O92" s="562">
        <f t="shared" si="53"/>
        <v>4</v>
      </c>
      <c r="P92" s="161" t="s">
        <v>1680</v>
      </c>
      <c r="Q92" s="1867"/>
      <c r="R92" s="1838"/>
    </row>
    <row r="93" spans="1:18" s="41" customFormat="1" ht="16.5" customHeight="1" thickBot="1">
      <c r="A93" s="1677"/>
      <c r="B93" s="1538" t="s">
        <v>317</v>
      </c>
      <c r="C93" s="1538"/>
      <c r="D93" s="225">
        <f>SUM(D91:D92)</f>
        <v>0</v>
      </c>
      <c r="E93" s="225">
        <f t="shared" ref="E93:L93" si="58">SUM(E91:E92)</f>
        <v>0</v>
      </c>
      <c r="F93" s="225">
        <f t="shared" si="58"/>
        <v>0</v>
      </c>
      <c r="G93" s="225">
        <f t="shared" si="58"/>
        <v>4</v>
      </c>
      <c r="H93" s="225">
        <f t="shared" si="58"/>
        <v>2</v>
      </c>
      <c r="I93" s="225">
        <f t="shared" si="58"/>
        <v>6</v>
      </c>
      <c r="J93" s="225">
        <f t="shared" si="58"/>
        <v>4</v>
      </c>
      <c r="K93" s="225">
        <f t="shared" si="58"/>
        <v>0</v>
      </c>
      <c r="L93" s="225">
        <f t="shared" si="58"/>
        <v>4</v>
      </c>
      <c r="M93" s="1259">
        <f t="shared" si="51"/>
        <v>8</v>
      </c>
      <c r="N93" s="1259">
        <f t="shared" si="52"/>
        <v>2</v>
      </c>
      <c r="O93" s="1259">
        <f t="shared" si="53"/>
        <v>10</v>
      </c>
      <c r="P93" s="1848" t="s">
        <v>1784</v>
      </c>
      <c r="Q93" s="1848"/>
      <c r="R93" s="1864"/>
    </row>
    <row r="94" spans="1:18" s="41" customFormat="1" ht="16.5" customHeight="1" thickTop="1">
      <c r="A94" s="1458"/>
      <c r="B94" s="1458"/>
      <c r="C94" s="1458"/>
      <c r="D94" s="212"/>
      <c r="E94" s="212"/>
      <c r="F94" s="212"/>
      <c r="G94" s="212"/>
      <c r="H94" s="212"/>
      <c r="I94" s="212"/>
      <c r="J94" s="212"/>
      <c r="K94" s="212"/>
      <c r="L94" s="212"/>
      <c r="M94" s="1460"/>
      <c r="N94" s="1460"/>
      <c r="O94" s="1460"/>
      <c r="P94" s="1461"/>
      <c r="Q94" s="1461"/>
      <c r="R94" s="1461"/>
    </row>
    <row r="95" spans="1:18" s="41" customFormat="1" ht="16.5" customHeight="1">
      <c r="A95" s="1457"/>
      <c r="B95" s="1457"/>
      <c r="C95" s="1457"/>
      <c r="D95" s="98"/>
      <c r="E95" s="98"/>
      <c r="F95" s="98"/>
      <c r="G95" s="98"/>
      <c r="H95" s="98"/>
      <c r="I95" s="98"/>
      <c r="J95" s="98"/>
      <c r="K95" s="98"/>
      <c r="L95" s="98"/>
      <c r="M95" s="1462"/>
      <c r="N95" s="1462"/>
      <c r="O95" s="1462"/>
      <c r="P95" s="1459"/>
      <c r="Q95" s="1459"/>
      <c r="R95" s="1459"/>
    </row>
    <row r="96" spans="1:18" s="41" customFormat="1" ht="16.5" customHeight="1">
      <c r="A96" s="1457"/>
      <c r="B96" s="1457"/>
      <c r="C96" s="1457"/>
      <c r="D96" s="98"/>
      <c r="E96" s="98"/>
      <c r="F96" s="98"/>
      <c r="G96" s="98"/>
      <c r="H96" s="98"/>
      <c r="I96" s="98"/>
      <c r="J96" s="98"/>
      <c r="K96" s="98"/>
      <c r="L96" s="98"/>
      <c r="M96" s="1462"/>
      <c r="N96" s="1462"/>
      <c r="O96" s="1462"/>
      <c r="P96" s="1459"/>
      <c r="Q96" s="1459"/>
      <c r="R96" s="1459"/>
    </row>
    <row r="97" spans="1:18" s="41" customFormat="1" ht="16.5" customHeight="1">
      <c r="A97" s="1457"/>
      <c r="B97" s="1457"/>
      <c r="C97" s="1457"/>
      <c r="D97" s="98"/>
      <c r="E97" s="98"/>
      <c r="F97" s="98"/>
      <c r="G97" s="98"/>
      <c r="H97" s="98"/>
      <c r="I97" s="98"/>
      <c r="J97" s="98"/>
      <c r="K97" s="98"/>
      <c r="L97" s="98"/>
      <c r="M97" s="1462"/>
      <c r="N97" s="1462"/>
      <c r="O97" s="1462"/>
      <c r="P97" s="1459"/>
      <c r="Q97" s="1459"/>
      <c r="R97" s="1459"/>
    </row>
    <row r="98" spans="1:18" s="41" customFormat="1" ht="16.5" customHeight="1">
      <c r="A98" s="1457"/>
      <c r="B98" s="1457"/>
      <c r="C98" s="1457"/>
      <c r="D98" s="98"/>
      <c r="E98" s="98"/>
      <c r="F98" s="98"/>
      <c r="G98" s="98"/>
      <c r="H98" s="98"/>
      <c r="I98" s="98"/>
      <c r="J98" s="98"/>
      <c r="K98" s="98"/>
      <c r="L98" s="98"/>
      <c r="M98" s="1462"/>
      <c r="N98" s="1462"/>
      <c r="O98" s="1462"/>
      <c r="P98" s="1459"/>
      <c r="Q98" s="1459"/>
      <c r="R98" s="1459"/>
    </row>
    <row r="99" spans="1:18" s="41" customFormat="1" ht="16.5" customHeight="1">
      <c r="A99" s="1457"/>
      <c r="B99" s="1457"/>
      <c r="C99" s="1457"/>
      <c r="D99" s="98"/>
      <c r="E99" s="98"/>
      <c r="F99" s="98"/>
      <c r="G99" s="98"/>
      <c r="H99" s="98"/>
      <c r="I99" s="98"/>
      <c r="J99" s="98"/>
      <c r="K99" s="98"/>
      <c r="L99" s="98"/>
      <c r="M99" s="1462"/>
      <c r="N99" s="1462"/>
      <c r="O99" s="1462"/>
      <c r="P99" s="1459"/>
      <c r="Q99" s="1459"/>
      <c r="R99" s="1459"/>
    </row>
    <row r="100" spans="1:18" s="41" customFormat="1" ht="18" customHeight="1" thickBot="1">
      <c r="A100" s="1740" t="s">
        <v>1831</v>
      </c>
      <c r="B100" s="1740"/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80"/>
      <c r="Q100" s="1847" t="s">
        <v>1833</v>
      </c>
      <c r="R100" s="1847"/>
    </row>
    <row r="101" spans="1:18" s="41" customFormat="1" ht="18" customHeight="1" thickTop="1">
      <c r="A101" s="1663" t="s">
        <v>11</v>
      </c>
      <c r="B101" s="1663" t="s">
        <v>50</v>
      </c>
      <c r="C101" s="1663" t="s">
        <v>34</v>
      </c>
      <c r="D101" s="1665" t="s">
        <v>1172</v>
      </c>
      <c r="E101" s="1665"/>
      <c r="F101" s="1665"/>
      <c r="G101" s="1665" t="s">
        <v>1173</v>
      </c>
      <c r="H101" s="1665"/>
      <c r="I101" s="1665"/>
      <c r="J101" s="1665" t="s">
        <v>1174</v>
      </c>
      <c r="K101" s="1665"/>
      <c r="L101" s="1665"/>
      <c r="M101" s="1665" t="s">
        <v>1175</v>
      </c>
      <c r="N101" s="1665"/>
      <c r="O101" s="1665"/>
      <c r="P101" s="1523" t="s">
        <v>524</v>
      </c>
      <c r="Q101" s="1523" t="s">
        <v>431</v>
      </c>
      <c r="R101" s="1651" t="s">
        <v>525</v>
      </c>
    </row>
    <row r="102" spans="1:18" s="41" customFormat="1" ht="18" customHeight="1">
      <c r="A102" s="1583"/>
      <c r="B102" s="1583"/>
      <c r="C102" s="1583"/>
      <c r="D102" s="1654" t="s">
        <v>910</v>
      </c>
      <c r="E102" s="1654"/>
      <c r="F102" s="1654"/>
      <c r="G102" s="1654" t="s">
        <v>1176</v>
      </c>
      <c r="H102" s="1654"/>
      <c r="I102" s="1654"/>
      <c r="J102" s="1654" t="s">
        <v>911</v>
      </c>
      <c r="K102" s="1654"/>
      <c r="L102" s="1654"/>
      <c r="M102" s="1654" t="s">
        <v>1177</v>
      </c>
      <c r="N102" s="1654"/>
      <c r="O102" s="1654"/>
      <c r="P102" s="1524"/>
      <c r="Q102" s="1524"/>
      <c r="R102" s="1652"/>
    </row>
    <row r="103" spans="1:18" s="41" customFormat="1" ht="18" customHeight="1">
      <c r="A103" s="1583"/>
      <c r="B103" s="1583"/>
      <c r="C103" s="1583"/>
      <c r="D103" s="525" t="s">
        <v>914</v>
      </c>
      <c r="E103" s="525" t="s">
        <v>915</v>
      </c>
      <c r="F103" s="525" t="s">
        <v>916</v>
      </c>
      <c r="G103" s="525" t="s">
        <v>914</v>
      </c>
      <c r="H103" s="525" t="s">
        <v>915</v>
      </c>
      <c r="I103" s="525" t="s">
        <v>916</v>
      </c>
      <c r="J103" s="525" t="s">
        <v>914</v>
      </c>
      <c r="K103" s="525" t="s">
        <v>915</v>
      </c>
      <c r="L103" s="525" t="s">
        <v>916</v>
      </c>
      <c r="M103" s="525" t="s">
        <v>914</v>
      </c>
      <c r="N103" s="525" t="s">
        <v>915</v>
      </c>
      <c r="O103" s="525" t="s">
        <v>916</v>
      </c>
      <c r="P103" s="1524"/>
      <c r="Q103" s="1524"/>
      <c r="R103" s="1652"/>
    </row>
    <row r="104" spans="1:18" s="41" customFormat="1" ht="18" customHeight="1" thickBot="1">
      <c r="A104" s="1664"/>
      <c r="B104" s="1664"/>
      <c r="C104" s="1664"/>
      <c r="D104" s="528" t="s">
        <v>1156</v>
      </c>
      <c r="E104" s="528" t="s">
        <v>918</v>
      </c>
      <c r="F104" s="528" t="s">
        <v>919</v>
      </c>
      <c r="G104" s="528" t="s">
        <v>1156</v>
      </c>
      <c r="H104" s="528" t="s">
        <v>918</v>
      </c>
      <c r="I104" s="528" t="s">
        <v>919</v>
      </c>
      <c r="J104" s="528" t="s">
        <v>1156</v>
      </c>
      <c r="K104" s="528" t="s">
        <v>918</v>
      </c>
      <c r="L104" s="528" t="s">
        <v>919</v>
      </c>
      <c r="M104" s="528" t="s">
        <v>1156</v>
      </c>
      <c r="N104" s="528" t="s">
        <v>918</v>
      </c>
      <c r="O104" s="528" t="s">
        <v>919</v>
      </c>
      <c r="P104" s="1650"/>
      <c r="Q104" s="1650"/>
      <c r="R104" s="1653"/>
    </row>
    <row r="105" spans="1:18" s="41" customFormat="1" ht="18" customHeight="1" thickTop="1">
      <c r="A105" s="1755" t="s">
        <v>8</v>
      </c>
      <c r="B105" s="1880" t="s">
        <v>183</v>
      </c>
      <c r="C105" s="144" t="s">
        <v>257</v>
      </c>
      <c r="D105" s="126">
        <v>0</v>
      </c>
      <c r="E105" s="126">
        <v>0</v>
      </c>
      <c r="F105" s="126">
        <v>0</v>
      </c>
      <c r="G105" s="126">
        <v>1</v>
      </c>
      <c r="H105" s="126">
        <v>0</v>
      </c>
      <c r="I105" s="126">
        <v>1</v>
      </c>
      <c r="J105" s="126">
        <v>0</v>
      </c>
      <c r="K105" s="126">
        <v>0</v>
      </c>
      <c r="L105" s="126">
        <v>0</v>
      </c>
      <c r="M105" s="562">
        <f t="shared" si="51"/>
        <v>1</v>
      </c>
      <c r="N105" s="562">
        <f t="shared" si="52"/>
        <v>0</v>
      </c>
      <c r="O105" s="562">
        <f t="shared" si="53"/>
        <v>1</v>
      </c>
      <c r="P105" s="161" t="s">
        <v>811</v>
      </c>
      <c r="Q105" s="1837" t="s">
        <v>573</v>
      </c>
      <c r="R105" s="1837" t="s">
        <v>444</v>
      </c>
    </row>
    <row r="106" spans="1:18" s="41" customFormat="1" ht="18" customHeight="1">
      <c r="A106" s="1756"/>
      <c r="B106" s="1840"/>
      <c r="C106" s="144" t="s">
        <v>155</v>
      </c>
      <c r="D106" s="126">
        <v>0</v>
      </c>
      <c r="E106" s="126">
        <v>0</v>
      </c>
      <c r="F106" s="126">
        <v>0</v>
      </c>
      <c r="G106" s="126">
        <v>0</v>
      </c>
      <c r="H106" s="126">
        <v>0</v>
      </c>
      <c r="I106" s="126">
        <v>0</v>
      </c>
      <c r="J106" s="126">
        <v>1</v>
      </c>
      <c r="K106" s="126">
        <v>1</v>
      </c>
      <c r="L106" s="126">
        <v>2</v>
      </c>
      <c r="M106" s="562">
        <f t="shared" ref="M106:M110" si="59">SUM(D106,G106,J106)</f>
        <v>1</v>
      </c>
      <c r="N106" s="562">
        <f t="shared" ref="N106:N110" si="60">SUM(E106,H106,K106)</f>
        <v>1</v>
      </c>
      <c r="O106" s="562">
        <f t="shared" ref="O106:O110" si="61">SUM(M106:N106)</f>
        <v>2</v>
      </c>
      <c r="P106" s="161" t="s">
        <v>812</v>
      </c>
      <c r="Q106" s="1838"/>
      <c r="R106" s="1838"/>
    </row>
    <row r="107" spans="1:18" s="41" customFormat="1" ht="18" customHeight="1">
      <c r="A107" s="1756"/>
      <c r="B107" s="1840"/>
      <c r="C107" s="144" t="s">
        <v>153</v>
      </c>
      <c r="D107" s="126">
        <v>0</v>
      </c>
      <c r="E107" s="126">
        <v>0</v>
      </c>
      <c r="F107" s="126">
        <v>0</v>
      </c>
      <c r="G107" s="126">
        <v>2</v>
      </c>
      <c r="H107" s="126">
        <v>0</v>
      </c>
      <c r="I107" s="126">
        <v>2</v>
      </c>
      <c r="J107" s="126">
        <v>1</v>
      </c>
      <c r="K107" s="126">
        <v>0</v>
      </c>
      <c r="L107" s="126">
        <v>1</v>
      </c>
      <c r="M107" s="562">
        <f t="shared" si="59"/>
        <v>3</v>
      </c>
      <c r="N107" s="562">
        <f t="shared" si="60"/>
        <v>0</v>
      </c>
      <c r="O107" s="562">
        <f t="shared" si="61"/>
        <v>3</v>
      </c>
      <c r="P107" s="161" t="s">
        <v>813</v>
      </c>
      <c r="Q107" s="1838"/>
      <c r="R107" s="1838"/>
    </row>
    <row r="108" spans="1:18" s="41" customFormat="1" ht="18" customHeight="1">
      <c r="A108" s="1756"/>
      <c r="B108" s="1840"/>
      <c r="C108" s="144" t="s">
        <v>152</v>
      </c>
      <c r="D108" s="126">
        <v>0</v>
      </c>
      <c r="E108" s="126">
        <v>0</v>
      </c>
      <c r="F108" s="126">
        <v>0</v>
      </c>
      <c r="G108" s="126">
        <v>3</v>
      </c>
      <c r="H108" s="126">
        <v>0</v>
      </c>
      <c r="I108" s="126">
        <v>3</v>
      </c>
      <c r="J108" s="126">
        <v>1</v>
      </c>
      <c r="K108" s="126">
        <v>0</v>
      </c>
      <c r="L108" s="126">
        <v>1</v>
      </c>
      <c r="M108" s="562">
        <f t="shared" si="59"/>
        <v>4</v>
      </c>
      <c r="N108" s="562">
        <f t="shared" si="60"/>
        <v>0</v>
      </c>
      <c r="O108" s="562">
        <f t="shared" si="61"/>
        <v>4</v>
      </c>
      <c r="P108" s="161" t="s">
        <v>814</v>
      </c>
      <c r="Q108" s="1838"/>
      <c r="R108" s="1838"/>
    </row>
    <row r="109" spans="1:18" s="41" customFormat="1" ht="18" customHeight="1">
      <c r="A109" s="1756"/>
      <c r="B109" s="1840"/>
      <c r="C109" s="144" t="s">
        <v>154</v>
      </c>
      <c r="D109" s="126">
        <v>0</v>
      </c>
      <c r="E109" s="126">
        <v>0</v>
      </c>
      <c r="F109" s="126">
        <v>0</v>
      </c>
      <c r="G109" s="126">
        <v>1</v>
      </c>
      <c r="H109" s="126">
        <v>0</v>
      </c>
      <c r="I109" s="126">
        <v>1</v>
      </c>
      <c r="J109" s="126">
        <v>0</v>
      </c>
      <c r="K109" s="126">
        <v>0</v>
      </c>
      <c r="L109" s="126">
        <v>0</v>
      </c>
      <c r="M109" s="562">
        <f t="shared" si="59"/>
        <v>1</v>
      </c>
      <c r="N109" s="562">
        <f t="shared" si="60"/>
        <v>0</v>
      </c>
      <c r="O109" s="562">
        <f t="shared" si="61"/>
        <v>1</v>
      </c>
      <c r="P109" s="161" t="s">
        <v>815</v>
      </c>
      <c r="Q109" s="1838"/>
      <c r="R109" s="1838"/>
    </row>
    <row r="110" spans="1:18" s="41" customFormat="1" ht="18" customHeight="1">
      <c r="A110" s="1756"/>
      <c r="B110" s="1841"/>
      <c r="C110" s="517" t="s">
        <v>1416</v>
      </c>
      <c r="D110" s="126">
        <v>0</v>
      </c>
      <c r="E110" s="126">
        <v>0</v>
      </c>
      <c r="F110" s="126">
        <v>0</v>
      </c>
      <c r="G110" s="126">
        <v>1</v>
      </c>
      <c r="H110" s="126">
        <v>1</v>
      </c>
      <c r="I110" s="126">
        <v>2</v>
      </c>
      <c r="J110" s="126">
        <v>0</v>
      </c>
      <c r="K110" s="126">
        <v>0</v>
      </c>
      <c r="L110" s="126">
        <v>0</v>
      </c>
      <c r="M110" s="562">
        <f t="shared" si="59"/>
        <v>1</v>
      </c>
      <c r="N110" s="562">
        <f t="shared" si="60"/>
        <v>1</v>
      </c>
      <c r="O110" s="562">
        <f t="shared" si="61"/>
        <v>2</v>
      </c>
      <c r="P110" s="161" t="s">
        <v>1681</v>
      </c>
      <c r="Q110" s="1839"/>
      <c r="R110" s="1838"/>
    </row>
    <row r="111" spans="1:18" s="41" customFormat="1" ht="15.75" customHeight="1">
      <c r="A111" s="1757"/>
      <c r="B111" s="1555" t="s">
        <v>317</v>
      </c>
      <c r="C111" s="1555"/>
      <c r="D111" s="126">
        <f>SUM(D105:D110)</f>
        <v>0</v>
      </c>
      <c r="E111" s="126">
        <f t="shared" ref="E111:O111" si="62">SUM(E105:E110)</f>
        <v>0</v>
      </c>
      <c r="F111" s="126">
        <f t="shared" si="62"/>
        <v>0</v>
      </c>
      <c r="G111" s="126">
        <f t="shared" si="62"/>
        <v>8</v>
      </c>
      <c r="H111" s="126">
        <f t="shared" si="62"/>
        <v>1</v>
      </c>
      <c r="I111" s="126">
        <f t="shared" si="62"/>
        <v>9</v>
      </c>
      <c r="J111" s="126">
        <f t="shared" si="62"/>
        <v>3</v>
      </c>
      <c r="K111" s="126">
        <f t="shared" si="62"/>
        <v>1</v>
      </c>
      <c r="L111" s="126">
        <f t="shared" si="62"/>
        <v>4</v>
      </c>
      <c r="M111" s="126">
        <f t="shared" si="62"/>
        <v>11</v>
      </c>
      <c r="N111" s="126">
        <f t="shared" si="62"/>
        <v>2</v>
      </c>
      <c r="O111" s="126">
        <f t="shared" si="62"/>
        <v>13</v>
      </c>
      <c r="P111" s="1846" t="s">
        <v>1784</v>
      </c>
      <c r="Q111" s="1846"/>
      <c r="R111" s="1839"/>
    </row>
    <row r="112" spans="1:18" s="12" customFormat="1" ht="18" customHeight="1">
      <c r="A112" s="1555" t="s">
        <v>277</v>
      </c>
      <c r="B112" s="1555"/>
      <c r="C112" s="1555"/>
      <c r="D112" s="126">
        <f t="shared" ref="D112:O112" si="63">SUM(D83,D90,D93,D111)</f>
        <v>0</v>
      </c>
      <c r="E112" s="126">
        <f t="shared" si="63"/>
        <v>0</v>
      </c>
      <c r="F112" s="126">
        <f t="shared" si="63"/>
        <v>0</v>
      </c>
      <c r="G112" s="126">
        <f t="shared" si="63"/>
        <v>18</v>
      </c>
      <c r="H112" s="126">
        <f t="shared" si="63"/>
        <v>10</v>
      </c>
      <c r="I112" s="126">
        <f t="shared" si="63"/>
        <v>28</v>
      </c>
      <c r="J112" s="126">
        <f t="shared" si="63"/>
        <v>9</v>
      </c>
      <c r="K112" s="126">
        <f t="shared" si="63"/>
        <v>15</v>
      </c>
      <c r="L112" s="126">
        <f t="shared" si="63"/>
        <v>24</v>
      </c>
      <c r="M112" s="126">
        <f t="shared" si="63"/>
        <v>27</v>
      </c>
      <c r="N112" s="126">
        <f t="shared" si="63"/>
        <v>25</v>
      </c>
      <c r="O112" s="126">
        <f t="shared" si="63"/>
        <v>52</v>
      </c>
      <c r="P112" s="1846" t="s">
        <v>1787</v>
      </c>
      <c r="Q112" s="1846"/>
      <c r="R112" s="1877" t="s">
        <v>783</v>
      </c>
    </row>
    <row r="113" spans="1:18" s="41" customFormat="1" ht="18" customHeight="1">
      <c r="A113" s="1513" t="s">
        <v>19</v>
      </c>
      <c r="B113" s="1774" t="s">
        <v>52</v>
      </c>
      <c r="C113" s="144" t="s">
        <v>217</v>
      </c>
      <c r="D113" s="126">
        <v>0</v>
      </c>
      <c r="E113" s="126">
        <v>0</v>
      </c>
      <c r="F113" s="126">
        <v>0</v>
      </c>
      <c r="G113" s="126">
        <v>0</v>
      </c>
      <c r="H113" s="126">
        <v>4</v>
      </c>
      <c r="I113" s="126">
        <v>4</v>
      </c>
      <c r="J113" s="126">
        <v>1</v>
      </c>
      <c r="K113" s="126">
        <v>0</v>
      </c>
      <c r="L113" s="126">
        <v>1</v>
      </c>
      <c r="M113" s="562">
        <f t="shared" ref="M113:M118" si="64">SUM(D113,G113,J113)</f>
        <v>1</v>
      </c>
      <c r="N113" s="562">
        <f t="shared" ref="N113:N118" si="65">SUM(E113,H113,K113)</f>
        <v>4</v>
      </c>
      <c r="O113" s="562">
        <f t="shared" ref="O113:O118" si="66">SUM(M113:N113)</f>
        <v>5</v>
      </c>
      <c r="P113" s="161" t="s">
        <v>816</v>
      </c>
      <c r="Q113" s="1842" t="s">
        <v>572</v>
      </c>
      <c r="R113" s="1878"/>
    </row>
    <row r="114" spans="1:18" s="41" customFormat="1" ht="18" customHeight="1">
      <c r="A114" s="1505"/>
      <c r="B114" s="1774"/>
      <c r="C114" s="144" t="s">
        <v>218</v>
      </c>
      <c r="D114" s="126">
        <v>0</v>
      </c>
      <c r="E114" s="126">
        <v>0</v>
      </c>
      <c r="F114" s="126">
        <v>0</v>
      </c>
      <c r="G114" s="126">
        <v>0</v>
      </c>
      <c r="H114" s="126">
        <v>3</v>
      </c>
      <c r="I114" s="126">
        <v>3</v>
      </c>
      <c r="J114" s="126">
        <v>2</v>
      </c>
      <c r="K114" s="126">
        <v>0</v>
      </c>
      <c r="L114" s="126">
        <v>2</v>
      </c>
      <c r="M114" s="562">
        <f t="shared" si="64"/>
        <v>2</v>
      </c>
      <c r="N114" s="562">
        <f t="shared" si="65"/>
        <v>3</v>
      </c>
      <c r="O114" s="562">
        <f t="shared" si="66"/>
        <v>5</v>
      </c>
      <c r="P114" s="161" t="s">
        <v>817</v>
      </c>
      <c r="Q114" s="1839"/>
      <c r="R114" s="1878"/>
    </row>
    <row r="115" spans="1:18" s="41" customFormat="1" ht="18" customHeight="1">
      <c r="A115" s="1505"/>
      <c r="B115" s="1555" t="s">
        <v>317</v>
      </c>
      <c r="C115" s="1555"/>
      <c r="D115" s="126">
        <f>SUM(D113:D114)</f>
        <v>0</v>
      </c>
      <c r="E115" s="126">
        <f t="shared" ref="E115:L115" si="67">SUM(E113:E114)</f>
        <v>0</v>
      </c>
      <c r="F115" s="126">
        <f t="shared" si="67"/>
        <v>0</v>
      </c>
      <c r="G115" s="126">
        <f t="shared" si="67"/>
        <v>0</v>
      </c>
      <c r="H115" s="126">
        <f t="shared" si="67"/>
        <v>7</v>
      </c>
      <c r="I115" s="126">
        <f t="shared" si="67"/>
        <v>7</v>
      </c>
      <c r="J115" s="126">
        <f t="shared" si="67"/>
        <v>3</v>
      </c>
      <c r="K115" s="126">
        <f t="shared" si="67"/>
        <v>0</v>
      </c>
      <c r="L115" s="126">
        <f t="shared" si="67"/>
        <v>3</v>
      </c>
      <c r="M115" s="562">
        <f t="shared" si="64"/>
        <v>3</v>
      </c>
      <c r="N115" s="562">
        <f t="shared" si="65"/>
        <v>7</v>
      </c>
      <c r="O115" s="562">
        <f t="shared" si="66"/>
        <v>10</v>
      </c>
      <c r="P115" s="1846" t="s">
        <v>1784</v>
      </c>
      <c r="Q115" s="1846"/>
      <c r="R115" s="1878"/>
    </row>
    <row r="116" spans="1:18" s="41" customFormat="1" ht="18" customHeight="1">
      <c r="A116" s="1505"/>
      <c r="B116" s="144" t="s">
        <v>144</v>
      </c>
      <c r="C116" s="144"/>
      <c r="D116" s="126">
        <f>SUM(D114:D115)</f>
        <v>0</v>
      </c>
      <c r="E116" s="126">
        <f t="shared" ref="E116" si="68">SUM(E114:E115)</f>
        <v>0</v>
      </c>
      <c r="F116" s="126">
        <v>0</v>
      </c>
      <c r="G116" s="126">
        <v>3</v>
      </c>
      <c r="H116" s="126">
        <v>2</v>
      </c>
      <c r="I116" s="126">
        <v>5</v>
      </c>
      <c r="J116" s="126">
        <v>0</v>
      </c>
      <c r="K116" s="126">
        <v>0</v>
      </c>
      <c r="L116" s="126">
        <v>0</v>
      </c>
      <c r="M116" s="562">
        <f t="shared" si="64"/>
        <v>3</v>
      </c>
      <c r="N116" s="562">
        <f t="shared" si="65"/>
        <v>2</v>
      </c>
      <c r="O116" s="562">
        <f t="shared" si="66"/>
        <v>5</v>
      </c>
      <c r="P116" s="161"/>
      <c r="Q116" s="161" t="s">
        <v>575</v>
      </c>
      <c r="R116" s="1878"/>
    </row>
    <row r="117" spans="1:18" s="41" customFormat="1" ht="18" customHeight="1">
      <c r="A117" s="1505"/>
      <c r="B117" s="144" t="s">
        <v>145</v>
      </c>
      <c r="C117" s="144" t="s">
        <v>292</v>
      </c>
      <c r="D117" s="126">
        <v>1</v>
      </c>
      <c r="E117" s="126">
        <v>1</v>
      </c>
      <c r="F117" s="126">
        <v>2</v>
      </c>
      <c r="G117" s="126">
        <v>1</v>
      </c>
      <c r="H117" s="126">
        <v>1</v>
      </c>
      <c r="I117" s="126">
        <v>2</v>
      </c>
      <c r="J117" s="126">
        <v>0</v>
      </c>
      <c r="K117" s="126">
        <v>1</v>
      </c>
      <c r="L117" s="126">
        <v>1</v>
      </c>
      <c r="M117" s="562">
        <f t="shared" si="64"/>
        <v>2</v>
      </c>
      <c r="N117" s="562">
        <f t="shared" si="65"/>
        <v>3</v>
      </c>
      <c r="O117" s="562">
        <f t="shared" si="66"/>
        <v>5</v>
      </c>
      <c r="P117" s="161"/>
      <c r="Q117" s="161" t="s">
        <v>818</v>
      </c>
      <c r="R117" s="1878"/>
    </row>
    <row r="118" spans="1:18" s="41" customFormat="1" ht="18" customHeight="1">
      <c r="A118" s="1506"/>
      <c r="B118" s="513" t="s">
        <v>293</v>
      </c>
      <c r="C118" s="513" t="s">
        <v>293</v>
      </c>
      <c r="D118" s="129">
        <v>0</v>
      </c>
      <c r="E118" s="129">
        <v>0</v>
      </c>
      <c r="F118" s="129">
        <v>0</v>
      </c>
      <c r="G118" s="129">
        <v>2</v>
      </c>
      <c r="H118" s="129">
        <v>0</v>
      </c>
      <c r="I118" s="129">
        <v>2</v>
      </c>
      <c r="J118" s="129">
        <v>0</v>
      </c>
      <c r="K118" s="129">
        <v>0</v>
      </c>
      <c r="L118" s="129">
        <v>0</v>
      </c>
      <c r="M118" s="563">
        <f t="shared" si="64"/>
        <v>2</v>
      </c>
      <c r="N118" s="563">
        <f t="shared" si="65"/>
        <v>0</v>
      </c>
      <c r="O118" s="563">
        <f t="shared" si="66"/>
        <v>2</v>
      </c>
      <c r="P118" s="559" t="s">
        <v>819</v>
      </c>
      <c r="Q118" s="559" t="s">
        <v>819</v>
      </c>
      <c r="R118" s="1879"/>
    </row>
    <row r="119" spans="1:18" s="12" customFormat="1" ht="15" customHeight="1">
      <c r="A119" s="1555" t="s">
        <v>277</v>
      </c>
      <c r="B119" s="1555"/>
      <c r="C119" s="1555"/>
      <c r="D119" s="126">
        <f>SUM(D115:D118)</f>
        <v>1</v>
      </c>
      <c r="E119" s="126">
        <f t="shared" ref="E119:O119" si="69">SUM(E115:E118)</f>
        <v>1</v>
      </c>
      <c r="F119" s="126">
        <f t="shared" si="69"/>
        <v>2</v>
      </c>
      <c r="G119" s="126">
        <f t="shared" si="69"/>
        <v>6</v>
      </c>
      <c r="H119" s="126">
        <f t="shared" si="69"/>
        <v>10</v>
      </c>
      <c r="I119" s="126">
        <f t="shared" si="69"/>
        <v>16</v>
      </c>
      <c r="J119" s="126">
        <f t="shared" si="69"/>
        <v>3</v>
      </c>
      <c r="K119" s="126">
        <f t="shared" si="69"/>
        <v>1</v>
      </c>
      <c r="L119" s="126">
        <f t="shared" si="69"/>
        <v>4</v>
      </c>
      <c r="M119" s="126">
        <f t="shared" si="69"/>
        <v>10</v>
      </c>
      <c r="N119" s="126">
        <f t="shared" si="69"/>
        <v>12</v>
      </c>
      <c r="O119" s="126">
        <f t="shared" si="69"/>
        <v>22</v>
      </c>
      <c r="P119" s="1846" t="s">
        <v>1787</v>
      </c>
      <c r="Q119" s="1846"/>
      <c r="R119" s="1846"/>
    </row>
    <row r="120" spans="1:18" s="12" customFormat="1" ht="48" customHeight="1">
      <c r="A120" s="1016" t="s">
        <v>1405</v>
      </c>
      <c r="B120" s="517" t="s">
        <v>1417</v>
      </c>
      <c r="C120" s="517"/>
      <c r="D120" s="126">
        <v>0</v>
      </c>
      <c r="E120" s="126">
        <v>0</v>
      </c>
      <c r="F120" s="126">
        <v>0</v>
      </c>
      <c r="G120" s="126">
        <v>2</v>
      </c>
      <c r="H120" s="126">
        <v>0</v>
      </c>
      <c r="I120" s="126">
        <v>2</v>
      </c>
      <c r="J120" s="126">
        <v>0</v>
      </c>
      <c r="K120" s="126">
        <v>0</v>
      </c>
      <c r="L120" s="126">
        <v>0</v>
      </c>
      <c r="M120" s="562">
        <f t="shared" ref="M120:M126" si="70">SUM(D120,G120,J120)</f>
        <v>2</v>
      </c>
      <c r="N120" s="562">
        <f t="shared" ref="N120:N126" si="71">SUM(E120,H120,K120)</f>
        <v>0</v>
      </c>
      <c r="O120" s="562">
        <f t="shared" ref="O120:O126" si="72">SUM(M120:N120)</f>
        <v>2</v>
      </c>
      <c r="P120" s="161"/>
      <c r="Q120" s="1251" t="s">
        <v>1691</v>
      </c>
      <c r="R120" s="186" t="s">
        <v>1676</v>
      </c>
    </row>
    <row r="121" spans="1:18" s="41" customFormat="1" ht="33.75" customHeight="1">
      <c r="A121" s="1557" t="s">
        <v>20</v>
      </c>
      <c r="B121" s="515" t="s">
        <v>239</v>
      </c>
      <c r="C121" s="1002" t="s">
        <v>239</v>
      </c>
      <c r="D121" s="126">
        <v>0</v>
      </c>
      <c r="E121" s="126">
        <v>0</v>
      </c>
      <c r="F121" s="126">
        <v>0</v>
      </c>
      <c r="G121" s="126">
        <v>2</v>
      </c>
      <c r="H121" s="126">
        <v>3</v>
      </c>
      <c r="I121" s="126">
        <v>5</v>
      </c>
      <c r="J121" s="126">
        <v>0</v>
      </c>
      <c r="K121" s="126">
        <v>0</v>
      </c>
      <c r="L121" s="126">
        <v>0</v>
      </c>
      <c r="M121" s="562">
        <f t="shared" si="70"/>
        <v>2</v>
      </c>
      <c r="N121" s="562">
        <f t="shared" si="71"/>
        <v>3</v>
      </c>
      <c r="O121" s="562">
        <f t="shared" si="72"/>
        <v>5</v>
      </c>
      <c r="P121" s="560" t="s">
        <v>822</v>
      </c>
      <c r="Q121" s="560" t="s">
        <v>822</v>
      </c>
      <c r="R121" s="1875" t="s">
        <v>821</v>
      </c>
    </row>
    <row r="122" spans="1:18" s="41" customFormat="1" ht="39" customHeight="1">
      <c r="A122" s="1557"/>
      <c r="B122" s="144" t="s">
        <v>115</v>
      </c>
      <c r="C122" s="144" t="s">
        <v>115</v>
      </c>
      <c r="D122" s="126">
        <v>0</v>
      </c>
      <c r="E122" s="126">
        <v>2</v>
      </c>
      <c r="F122" s="126">
        <v>2</v>
      </c>
      <c r="G122" s="126">
        <v>3</v>
      </c>
      <c r="H122" s="126">
        <v>3</v>
      </c>
      <c r="I122" s="126">
        <v>6</v>
      </c>
      <c r="J122" s="126">
        <v>3</v>
      </c>
      <c r="K122" s="126">
        <v>3</v>
      </c>
      <c r="L122" s="126">
        <v>6</v>
      </c>
      <c r="M122" s="562">
        <f t="shared" si="70"/>
        <v>6</v>
      </c>
      <c r="N122" s="562">
        <f t="shared" si="71"/>
        <v>8</v>
      </c>
      <c r="O122" s="562">
        <f t="shared" si="72"/>
        <v>14</v>
      </c>
      <c r="P122" s="187" t="s">
        <v>688</v>
      </c>
      <c r="Q122" s="187" t="s">
        <v>688</v>
      </c>
      <c r="R122" s="1881"/>
    </row>
    <row r="123" spans="1:18" s="41" customFormat="1" ht="45" customHeight="1">
      <c r="A123" s="1557"/>
      <c r="B123" s="144" t="s">
        <v>169</v>
      </c>
      <c r="C123" s="144"/>
      <c r="D123" s="126">
        <v>1</v>
      </c>
      <c r="E123" s="126">
        <v>1</v>
      </c>
      <c r="F123" s="126">
        <v>2</v>
      </c>
      <c r="G123" s="126">
        <v>7</v>
      </c>
      <c r="H123" s="126">
        <v>2</v>
      </c>
      <c r="I123" s="126">
        <v>9</v>
      </c>
      <c r="J123" s="126">
        <v>0</v>
      </c>
      <c r="K123" s="126">
        <v>0</v>
      </c>
      <c r="L123" s="126">
        <v>0</v>
      </c>
      <c r="M123" s="562">
        <f t="shared" si="70"/>
        <v>8</v>
      </c>
      <c r="N123" s="562">
        <f t="shared" si="71"/>
        <v>3</v>
      </c>
      <c r="O123" s="562">
        <f t="shared" si="72"/>
        <v>11</v>
      </c>
      <c r="P123" s="161"/>
      <c r="Q123" s="1253" t="s">
        <v>580</v>
      </c>
      <c r="R123" s="1881"/>
    </row>
    <row r="124" spans="1:18" s="41" customFormat="1" ht="18" customHeight="1">
      <c r="A124" s="1557"/>
      <c r="B124" s="144" t="s">
        <v>0</v>
      </c>
      <c r="C124" s="144"/>
      <c r="D124" s="126">
        <v>1</v>
      </c>
      <c r="E124" s="126">
        <v>0</v>
      </c>
      <c r="F124" s="126">
        <v>1</v>
      </c>
      <c r="G124" s="126">
        <v>1</v>
      </c>
      <c r="H124" s="126">
        <v>2</v>
      </c>
      <c r="I124" s="126">
        <v>3</v>
      </c>
      <c r="J124" s="126">
        <v>0</v>
      </c>
      <c r="K124" s="126">
        <v>0</v>
      </c>
      <c r="L124" s="126">
        <v>0</v>
      </c>
      <c r="M124" s="562">
        <f t="shared" si="70"/>
        <v>2</v>
      </c>
      <c r="N124" s="562">
        <f t="shared" si="71"/>
        <v>2</v>
      </c>
      <c r="O124" s="562">
        <f t="shared" si="72"/>
        <v>4</v>
      </c>
      <c r="P124" s="161"/>
      <c r="Q124" s="161" t="s">
        <v>581</v>
      </c>
      <c r="R124" s="1881"/>
    </row>
    <row r="125" spans="1:18" s="41" customFormat="1" ht="18" customHeight="1">
      <c r="A125" s="1557"/>
      <c r="B125" s="144" t="s">
        <v>170</v>
      </c>
      <c r="C125" s="144"/>
      <c r="D125" s="126">
        <v>1</v>
      </c>
      <c r="E125" s="126">
        <v>0</v>
      </c>
      <c r="F125" s="126">
        <v>1</v>
      </c>
      <c r="G125" s="126">
        <v>2</v>
      </c>
      <c r="H125" s="126">
        <v>4</v>
      </c>
      <c r="I125" s="126">
        <v>6</v>
      </c>
      <c r="J125" s="126"/>
      <c r="K125" s="126">
        <v>2</v>
      </c>
      <c r="L125" s="126">
        <v>2</v>
      </c>
      <c r="M125" s="562">
        <f t="shared" si="70"/>
        <v>3</v>
      </c>
      <c r="N125" s="562">
        <f t="shared" si="71"/>
        <v>6</v>
      </c>
      <c r="O125" s="562">
        <f t="shared" si="72"/>
        <v>9</v>
      </c>
      <c r="P125" s="161"/>
      <c r="Q125" s="186" t="s">
        <v>823</v>
      </c>
      <c r="R125" s="1881"/>
    </row>
    <row r="126" spans="1:18" s="41" customFormat="1" ht="18" customHeight="1">
      <c r="A126" s="1557"/>
      <c r="B126" s="144" t="s">
        <v>54</v>
      </c>
      <c r="C126" s="144"/>
      <c r="D126" s="126">
        <v>0</v>
      </c>
      <c r="E126" s="126">
        <v>2</v>
      </c>
      <c r="F126" s="126">
        <v>2</v>
      </c>
      <c r="G126" s="126">
        <v>2</v>
      </c>
      <c r="H126" s="126">
        <v>0</v>
      </c>
      <c r="I126" s="126">
        <v>2</v>
      </c>
      <c r="J126" s="126">
        <v>1</v>
      </c>
      <c r="K126" s="126">
        <v>0</v>
      </c>
      <c r="L126" s="126">
        <v>1</v>
      </c>
      <c r="M126" s="562">
        <f t="shared" si="70"/>
        <v>3</v>
      </c>
      <c r="N126" s="562">
        <f t="shared" si="71"/>
        <v>2</v>
      </c>
      <c r="O126" s="562">
        <f t="shared" si="72"/>
        <v>5</v>
      </c>
      <c r="P126" s="161"/>
      <c r="Q126" s="161" t="s">
        <v>582</v>
      </c>
      <c r="R126" s="1876"/>
    </row>
    <row r="127" spans="1:18" s="12" customFormat="1" ht="18" customHeight="1" thickBot="1">
      <c r="A127" s="1538" t="s">
        <v>277</v>
      </c>
      <c r="B127" s="1538"/>
      <c r="C127" s="1538"/>
      <c r="D127" s="225">
        <f>SUM(D121:D126)</f>
        <v>3</v>
      </c>
      <c r="E127" s="225">
        <f t="shared" ref="E127:O127" si="73">SUM(E121:E126)</f>
        <v>5</v>
      </c>
      <c r="F127" s="225">
        <f t="shared" si="73"/>
        <v>8</v>
      </c>
      <c r="G127" s="225">
        <f t="shared" si="73"/>
        <v>17</v>
      </c>
      <c r="H127" s="225">
        <f t="shared" si="73"/>
        <v>14</v>
      </c>
      <c r="I127" s="225">
        <f t="shared" si="73"/>
        <v>31</v>
      </c>
      <c r="J127" s="225">
        <f t="shared" si="73"/>
        <v>4</v>
      </c>
      <c r="K127" s="225">
        <f t="shared" si="73"/>
        <v>5</v>
      </c>
      <c r="L127" s="225">
        <f t="shared" si="73"/>
        <v>9</v>
      </c>
      <c r="M127" s="225">
        <f t="shared" si="73"/>
        <v>24</v>
      </c>
      <c r="N127" s="225">
        <f t="shared" si="73"/>
        <v>24</v>
      </c>
      <c r="O127" s="225">
        <f t="shared" si="73"/>
        <v>48</v>
      </c>
      <c r="P127" s="1848" t="s">
        <v>1787</v>
      </c>
      <c r="Q127" s="1848"/>
      <c r="R127" s="1848"/>
    </row>
    <row r="128" spans="1:18" s="12" customFormat="1" ht="18" customHeight="1" thickTop="1">
      <c r="A128" s="1458"/>
      <c r="B128" s="1458"/>
      <c r="C128" s="1458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1461"/>
      <c r="Q128" s="1461"/>
      <c r="R128" s="1461"/>
    </row>
    <row r="129" spans="1:18" s="12" customFormat="1" ht="18" customHeight="1">
      <c r="A129" s="1457"/>
      <c r="B129" s="1457"/>
      <c r="C129" s="1457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1459"/>
      <c r="Q129" s="1459"/>
      <c r="R129" s="1459"/>
    </row>
    <row r="130" spans="1:18" s="12" customFormat="1" ht="18" customHeight="1">
      <c r="A130" s="1457"/>
      <c r="B130" s="1457"/>
      <c r="C130" s="1457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1459"/>
      <c r="Q130" s="1459"/>
      <c r="R130" s="1459"/>
    </row>
    <row r="131" spans="1:18" s="12" customFormat="1" ht="18" customHeight="1">
      <c r="A131" s="1457"/>
      <c r="B131" s="1457"/>
      <c r="C131" s="1457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1459"/>
      <c r="Q131" s="1459"/>
      <c r="R131" s="1459"/>
    </row>
    <row r="132" spans="1:18" s="12" customFormat="1" ht="18" customHeight="1">
      <c r="A132" s="1457"/>
      <c r="B132" s="1457"/>
      <c r="C132" s="1457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1459"/>
      <c r="Q132" s="1459"/>
      <c r="R132" s="1459"/>
    </row>
    <row r="133" spans="1:18" s="12" customFormat="1" ht="18" customHeight="1">
      <c r="A133" s="1457"/>
      <c r="B133" s="1457"/>
      <c r="C133" s="1457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1459"/>
      <c r="Q133" s="1459"/>
      <c r="R133" s="1459"/>
    </row>
    <row r="134" spans="1:18" s="12" customFormat="1" ht="18" customHeight="1" thickBot="1">
      <c r="A134" s="1740" t="s">
        <v>1831</v>
      </c>
      <c r="B134" s="1740"/>
      <c r="C134" s="242"/>
      <c r="D134" s="242"/>
      <c r="E134" s="242"/>
      <c r="F134" s="242"/>
      <c r="G134" s="242"/>
      <c r="H134" s="242"/>
      <c r="I134" s="242"/>
      <c r="J134" s="242"/>
      <c r="K134" s="242"/>
      <c r="L134" s="242"/>
      <c r="M134" s="242"/>
      <c r="N134" s="242"/>
      <c r="O134" s="242"/>
      <c r="P134" s="80"/>
      <c r="Q134" s="1847" t="s">
        <v>1833</v>
      </c>
      <c r="R134" s="1847"/>
    </row>
    <row r="135" spans="1:18" s="12" customFormat="1" ht="18" customHeight="1" thickTop="1">
      <c r="A135" s="1663" t="s">
        <v>11</v>
      </c>
      <c r="B135" s="1663" t="s">
        <v>50</v>
      </c>
      <c r="C135" s="1663" t="s">
        <v>34</v>
      </c>
      <c r="D135" s="1665" t="s">
        <v>1172</v>
      </c>
      <c r="E135" s="1665"/>
      <c r="F135" s="1665"/>
      <c r="G135" s="1665" t="s">
        <v>1173</v>
      </c>
      <c r="H135" s="1665"/>
      <c r="I135" s="1665"/>
      <c r="J135" s="1665" t="s">
        <v>1174</v>
      </c>
      <c r="K135" s="1665"/>
      <c r="L135" s="1665"/>
      <c r="M135" s="1665" t="s">
        <v>1175</v>
      </c>
      <c r="N135" s="1665"/>
      <c r="O135" s="1665"/>
      <c r="P135" s="1523" t="s">
        <v>524</v>
      </c>
      <c r="Q135" s="1523" t="s">
        <v>431</v>
      </c>
      <c r="R135" s="1651" t="s">
        <v>525</v>
      </c>
    </row>
    <row r="136" spans="1:18" s="12" customFormat="1" ht="18" customHeight="1">
      <c r="A136" s="1583"/>
      <c r="B136" s="1583"/>
      <c r="C136" s="1583"/>
      <c r="D136" s="1654" t="s">
        <v>910</v>
      </c>
      <c r="E136" s="1654"/>
      <c r="F136" s="1654"/>
      <c r="G136" s="1654" t="s">
        <v>1176</v>
      </c>
      <c r="H136" s="1654"/>
      <c r="I136" s="1654"/>
      <c r="J136" s="1654" t="s">
        <v>911</v>
      </c>
      <c r="K136" s="1654"/>
      <c r="L136" s="1654"/>
      <c r="M136" s="1654" t="s">
        <v>1177</v>
      </c>
      <c r="N136" s="1654"/>
      <c r="O136" s="1654"/>
      <c r="P136" s="1524"/>
      <c r="Q136" s="1524"/>
      <c r="R136" s="1652"/>
    </row>
    <row r="137" spans="1:18" s="12" customFormat="1" ht="18" customHeight="1">
      <c r="A137" s="1583"/>
      <c r="B137" s="1583"/>
      <c r="C137" s="1583"/>
      <c r="D137" s="1012" t="s">
        <v>914</v>
      </c>
      <c r="E137" s="1012" t="s">
        <v>915</v>
      </c>
      <c r="F137" s="1012" t="s">
        <v>916</v>
      </c>
      <c r="G137" s="1012" t="s">
        <v>914</v>
      </c>
      <c r="H137" s="1012" t="s">
        <v>915</v>
      </c>
      <c r="I137" s="1012" t="s">
        <v>916</v>
      </c>
      <c r="J137" s="1012" t="s">
        <v>914</v>
      </c>
      <c r="K137" s="1012" t="s">
        <v>915</v>
      </c>
      <c r="L137" s="1012" t="s">
        <v>916</v>
      </c>
      <c r="M137" s="1012" t="s">
        <v>914</v>
      </c>
      <c r="N137" s="1012" t="s">
        <v>915</v>
      </c>
      <c r="O137" s="1012" t="s">
        <v>916</v>
      </c>
      <c r="P137" s="1524"/>
      <c r="Q137" s="1524"/>
      <c r="R137" s="1652"/>
    </row>
    <row r="138" spans="1:18" s="12" customFormat="1" ht="13.5" customHeight="1" thickBot="1">
      <c r="A138" s="1679"/>
      <c r="B138" s="1679"/>
      <c r="C138" s="1679"/>
      <c r="D138" s="1076" t="s">
        <v>1156</v>
      </c>
      <c r="E138" s="1076" t="s">
        <v>918</v>
      </c>
      <c r="F138" s="1076" t="s">
        <v>919</v>
      </c>
      <c r="G138" s="1076" t="s">
        <v>1156</v>
      </c>
      <c r="H138" s="1076" t="s">
        <v>918</v>
      </c>
      <c r="I138" s="1076" t="s">
        <v>919</v>
      </c>
      <c r="J138" s="1076" t="s">
        <v>1156</v>
      </c>
      <c r="K138" s="1076" t="s">
        <v>918</v>
      </c>
      <c r="L138" s="1076" t="s">
        <v>919</v>
      </c>
      <c r="M138" s="1076" t="s">
        <v>1156</v>
      </c>
      <c r="N138" s="1076" t="s">
        <v>918</v>
      </c>
      <c r="O138" s="1076" t="s">
        <v>919</v>
      </c>
      <c r="P138" s="1525"/>
      <c r="Q138" s="1525"/>
      <c r="R138" s="1849"/>
    </row>
    <row r="139" spans="1:18" s="12" customFormat="1" ht="18" customHeight="1">
      <c r="A139" s="1504" t="s">
        <v>323</v>
      </c>
      <c r="B139" s="1006" t="s">
        <v>42</v>
      </c>
      <c r="C139" s="1006"/>
      <c r="D139" s="128">
        <v>0</v>
      </c>
      <c r="E139" s="128">
        <v>0</v>
      </c>
      <c r="F139" s="128">
        <v>0</v>
      </c>
      <c r="G139" s="128">
        <v>1</v>
      </c>
      <c r="H139" s="128">
        <v>1</v>
      </c>
      <c r="I139" s="128">
        <v>2</v>
      </c>
      <c r="J139" s="128">
        <v>1</v>
      </c>
      <c r="K139" s="128">
        <v>5</v>
      </c>
      <c r="L139" s="128">
        <v>6</v>
      </c>
      <c r="M139" s="1248">
        <f t="shared" ref="M139:M142" si="74">SUM(D139,G139,J139)</f>
        <v>2</v>
      </c>
      <c r="N139" s="1248">
        <f t="shared" ref="N139:N142" si="75">SUM(E139,H139,K139)</f>
        <v>6</v>
      </c>
      <c r="O139" s="1248">
        <f t="shared" ref="O139:O142" si="76">SUM(M139:N139)</f>
        <v>8</v>
      </c>
      <c r="P139" s="1023"/>
      <c r="Q139" s="1252" t="s">
        <v>568</v>
      </c>
      <c r="R139" s="1870" t="s">
        <v>1675</v>
      </c>
    </row>
    <row r="140" spans="1:18" s="12" customFormat="1" ht="18" customHeight="1">
      <c r="A140" s="1505"/>
      <c r="B140" s="998" t="s">
        <v>40</v>
      </c>
      <c r="C140" s="998"/>
      <c r="D140" s="126">
        <v>0</v>
      </c>
      <c r="E140" s="126">
        <v>0</v>
      </c>
      <c r="F140" s="126">
        <v>0</v>
      </c>
      <c r="G140" s="126">
        <v>0</v>
      </c>
      <c r="H140" s="126">
        <v>2</v>
      </c>
      <c r="I140" s="126">
        <v>2</v>
      </c>
      <c r="J140" s="126">
        <v>1</v>
      </c>
      <c r="K140" s="126">
        <v>1</v>
      </c>
      <c r="L140" s="126">
        <v>2</v>
      </c>
      <c r="M140" s="562">
        <f t="shared" si="74"/>
        <v>1</v>
      </c>
      <c r="N140" s="562">
        <f t="shared" si="75"/>
        <v>3</v>
      </c>
      <c r="O140" s="562">
        <f t="shared" si="76"/>
        <v>4</v>
      </c>
      <c r="P140" s="1021"/>
      <c r="Q140" s="917" t="s">
        <v>570</v>
      </c>
      <c r="R140" s="1870"/>
    </row>
    <row r="141" spans="1:18" s="12" customFormat="1" ht="24.75" customHeight="1">
      <c r="A141" s="1506"/>
      <c r="B141" s="998" t="s">
        <v>52</v>
      </c>
      <c r="C141" s="998" t="s">
        <v>52</v>
      </c>
      <c r="D141" s="126">
        <v>0</v>
      </c>
      <c r="E141" s="126">
        <v>0</v>
      </c>
      <c r="F141" s="126">
        <v>0</v>
      </c>
      <c r="G141" s="126">
        <v>2</v>
      </c>
      <c r="H141" s="126">
        <v>0</v>
      </c>
      <c r="I141" s="126">
        <v>2</v>
      </c>
      <c r="J141" s="126">
        <v>0</v>
      </c>
      <c r="K141" s="126">
        <v>0</v>
      </c>
      <c r="L141" s="126">
        <v>0</v>
      </c>
      <c r="M141" s="562">
        <f t="shared" si="74"/>
        <v>2</v>
      </c>
      <c r="N141" s="562">
        <f t="shared" si="75"/>
        <v>0</v>
      </c>
      <c r="O141" s="562">
        <f t="shared" si="76"/>
        <v>2</v>
      </c>
      <c r="P141" s="1007" t="s">
        <v>572</v>
      </c>
      <c r="Q141" s="1007" t="s">
        <v>572</v>
      </c>
      <c r="R141" s="1871"/>
    </row>
    <row r="142" spans="1:18" s="12" customFormat="1" ht="18" customHeight="1">
      <c r="A142" s="1555" t="s">
        <v>277</v>
      </c>
      <c r="B142" s="1555"/>
      <c r="C142" s="1555"/>
      <c r="D142" s="126">
        <f t="shared" ref="D142:L142" si="77">SUM(D139:D141)</f>
        <v>0</v>
      </c>
      <c r="E142" s="126">
        <f t="shared" si="77"/>
        <v>0</v>
      </c>
      <c r="F142" s="126">
        <f t="shared" si="77"/>
        <v>0</v>
      </c>
      <c r="G142" s="126">
        <f t="shared" si="77"/>
        <v>3</v>
      </c>
      <c r="H142" s="126">
        <f t="shared" si="77"/>
        <v>3</v>
      </c>
      <c r="I142" s="126">
        <f t="shared" si="77"/>
        <v>6</v>
      </c>
      <c r="J142" s="126">
        <f t="shared" si="77"/>
        <v>2</v>
      </c>
      <c r="K142" s="126">
        <f t="shared" si="77"/>
        <v>6</v>
      </c>
      <c r="L142" s="126">
        <f t="shared" si="77"/>
        <v>8</v>
      </c>
      <c r="M142" s="562">
        <f t="shared" si="74"/>
        <v>5</v>
      </c>
      <c r="N142" s="562">
        <f t="shared" si="75"/>
        <v>9</v>
      </c>
      <c r="O142" s="562">
        <f t="shared" si="76"/>
        <v>14</v>
      </c>
      <c r="P142" s="1846" t="s">
        <v>1787</v>
      </c>
      <c r="Q142" s="1846"/>
      <c r="R142" s="1846"/>
    </row>
    <row r="143" spans="1:18" s="12" customFormat="1" ht="18" customHeight="1">
      <c r="A143" s="1513" t="s">
        <v>324</v>
      </c>
      <c r="B143" s="1583" t="s">
        <v>75</v>
      </c>
      <c r="C143" s="1006" t="s">
        <v>75</v>
      </c>
      <c r="D143" s="128">
        <v>0</v>
      </c>
      <c r="E143" s="128">
        <v>0</v>
      </c>
      <c r="F143" s="128">
        <f>SUM(D143:E143)</f>
        <v>0</v>
      </c>
      <c r="G143" s="128">
        <v>6</v>
      </c>
      <c r="H143" s="128">
        <v>0</v>
      </c>
      <c r="I143" s="128">
        <v>6</v>
      </c>
      <c r="J143" s="128">
        <v>3</v>
      </c>
      <c r="K143" s="128">
        <v>4</v>
      </c>
      <c r="L143" s="128">
        <v>7</v>
      </c>
      <c r="M143" s="1248">
        <f>SUM(D143,G143,J143)</f>
        <v>9</v>
      </c>
      <c r="N143" s="1248">
        <f>SUM(E143,H143,K143)</f>
        <v>4</v>
      </c>
      <c r="O143" s="1248">
        <f>SUM(M143:N143)</f>
        <v>13</v>
      </c>
      <c r="P143" s="1018" t="s">
        <v>583</v>
      </c>
      <c r="Q143" s="1778" t="s">
        <v>583</v>
      </c>
      <c r="R143" s="1875" t="s">
        <v>1674</v>
      </c>
    </row>
    <row r="144" spans="1:18" s="12" customFormat="1" ht="15" customHeight="1">
      <c r="A144" s="1505"/>
      <c r="B144" s="1584"/>
      <c r="C144" s="517" t="s">
        <v>198</v>
      </c>
      <c r="D144" s="126">
        <v>0</v>
      </c>
      <c r="E144" s="126">
        <v>0</v>
      </c>
      <c r="F144" s="126">
        <v>0</v>
      </c>
      <c r="G144" s="126">
        <v>2</v>
      </c>
      <c r="H144" s="126">
        <v>0</v>
      </c>
      <c r="I144" s="126">
        <v>2</v>
      </c>
      <c r="J144" s="126">
        <v>3</v>
      </c>
      <c r="K144" s="126">
        <v>4</v>
      </c>
      <c r="L144" s="126">
        <v>7</v>
      </c>
      <c r="M144" s="562">
        <f t="shared" ref="M144:M175" si="78">SUM(D144,G144,J144)</f>
        <v>5</v>
      </c>
      <c r="N144" s="562">
        <f t="shared" ref="N144:N175" si="79">SUM(E144,H144,K144)</f>
        <v>4</v>
      </c>
      <c r="O144" s="562">
        <f t="shared" ref="O144:O175" si="80">SUM(M144:N144)</f>
        <v>9</v>
      </c>
      <c r="P144" s="1128" t="s">
        <v>1178</v>
      </c>
      <c r="Q144" s="1882"/>
      <c r="R144" s="1881"/>
    </row>
    <row r="145" spans="1:18" s="12" customFormat="1" ht="18" customHeight="1">
      <c r="A145" s="1505"/>
      <c r="B145" s="1555" t="s">
        <v>317</v>
      </c>
      <c r="C145" s="1555"/>
      <c r="D145" s="126">
        <f>SUM(D143:D144)</f>
        <v>0</v>
      </c>
      <c r="E145" s="126">
        <f t="shared" ref="E145:O145" si="81">SUM(E143:E144)</f>
        <v>0</v>
      </c>
      <c r="F145" s="126">
        <f t="shared" si="81"/>
        <v>0</v>
      </c>
      <c r="G145" s="126">
        <f t="shared" si="81"/>
        <v>8</v>
      </c>
      <c r="H145" s="126">
        <f t="shared" si="81"/>
        <v>0</v>
      </c>
      <c r="I145" s="126">
        <f t="shared" si="81"/>
        <v>8</v>
      </c>
      <c r="J145" s="126">
        <f t="shared" si="81"/>
        <v>6</v>
      </c>
      <c r="K145" s="126">
        <f t="shared" si="81"/>
        <v>8</v>
      </c>
      <c r="L145" s="126">
        <f t="shared" si="81"/>
        <v>14</v>
      </c>
      <c r="M145" s="126">
        <f t="shared" si="81"/>
        <v>14</v>
      </c>
      <c r="N145" s="126">
        <f t="shared" si="81"/>
        <v>8</v>
      </c>
      <c r="O145" s="126">
        <f t="shared" si="81"/>
        <v>22</v>
      </c>
      <c r="P145" s="1846" t="s">
        <v>1784</v>
      </c>
      <c r="Q145" s="1846"/>
      <c r="R145" s="1881"/>
    </row>
    <row r="146" spans="1:18" s="12" customFormat="1" ht="27.75" customHeight="1">
      <c r="A146" s="1505"/>
      <c r="B146" s="517" t="s">
        <v>55</v>
      </c>
      <c r="C146" s="517" t="s">
        <v>55</v>
      </c>
      <c r="D146" s="126">
        <v>0</v>
      </c>
      <c r="E146" s="126">
        <v>0</v>
      </c>
      <c r="F146" s="126">
        <v>0</v>
      </c>
      <c r="G146" s="126">
        <v>1</v>
      </c>
      <c r="H146" s="126">
        <v>2</v>
      </c>
      <c r="I146" s="126">
        <v>3</v>
      </c>
      <c r="J146" s="126">
        <v>0</v>
      </c>
      <c r="K146" s="126">
        <v>0</v>
      </c>
      <c r="L146" s="126">
        <v>0</v>
      </c>
      <c r="M146" s="562">
        <f t="shared" si="78"/>
        <v>1</v>
      </c>
      <c r="N146" s="562">
        <f t="shared" si="79"/>
        <v>2</v>
      </c>
      <c r="O146" s="562">
        <f t="shared" si="80"/>
        <v>3</v>
      </c>
      <c r="P146" s="1011" t="s">
        <v>585</v>
      </c>
      <c r="Q146" s="1011" t="s">
        <v>585</v>
      </c>
      <c r="R146" s="1881"/>
    </row>
    <row r="147" spans="1:18" s="12" customFormat="1" ht="25.5" customHeight="1">
      <c r="A147" s="1505"/>
      <c r="B147" s="1575" t="s">
        <v>45</v>
      </c>
      <c r="C147" s="517" t="s">
        <v>111</v>
      </c>
      <c r="D147" s="126">
        <v>0</v>
      </c>
      <c r="E147" s="126">
        <v>0</v>
      </c>
      <c r="F147" s="126">
        <v>0</v>
      </c>
      <c r="G147" s="126">
        <v>10</v>
      </c>
      <c r="H147" s="126">
        <v>6</v>
      </c>
      <c r="I147" s="126">
        <v>16</v>
      </c>
      <c r="J147" s="126">
        <v>4</v>
      </c>
      <c r="K147" s="126">
        <v>3</v>
      </c>
      <c r="L147" s="126">
        <v>7</v>
      </c>
      <c r="M147" s="562">
        <f t="shared" si="78"/>
        <v>14</v>
      </c>
      <c r="N147" s="562">
        <f t="shared" si="79"/>
        <v>9</v>
      </c>
      <c r="O147" s="562">
        <f t="shared" si="80"/>
        <v>23</v>
      </c>
      <c r="P147" s="529" t="s">
        <v>1420</v>
      </c>
      <c r="Q147" s="1787" t="s">
        <v>437</v>
      </c>
      <c r="R147" s="1881"/>
    </row>
    <row r="148" spans="1:18" s="12" customFormat="1" ht="26.25" customHeight="1">
      <c r="A148" s="1505"/>
      <c r="B148" s="1584"/>
      <c r="C148" s="517" t="s">
        <v>113</v>
      </c>
      <c r="D148" s="126">
        <v>0</v>
      </c>
      <c r="E148" s="126">
        <v>0</v>
      </c>
      <c r="F148" s="126">
        <v>0</v>
      </c>
      <c r="G148" s="126">
        <v>6</v>
      </c>
      <c r="H148" s="126">
        <v>1</v>
      </c>
      <c r="I148" s="126">
        <v>7</v>
      </c>
      <c r="J148" s="126">
        <v>3</v>
      </c>
      <c r="K148" s="126">
        <v>2</v>
      </c>
      <c r="L148" s="126">
        <v>5</v>
      </c>
      <c r="M148" s="562">
        <f t="shared" si="78"/>
        <v>9</v>
      </c>
      <c r="N148" s="562">
        <f t="shared" si="79"/>
        <v>3</v>
      </c>
      <c r="O148" s="562">
        <f t="shared" si="80"/>
        <v>12</v>
      </c>
      <c r="P148" s="529" t="s">
        <v>1295</v>
      </c>
      <c r="Q148" s="1785"/>
      <c r="R148" s="1881"/>
    </row>
    <row r="149" spans="1:18" s="12" customFormat="1" ht="24" customHeight="1">
      <c r="A149" s="1505"/>
      <c r="B149" s="1555" t="s">
        <v>317</v>
      </c>
      <c r="C149" s="1555"/>
      <c r="D149" s="126">
        <f>SUM(D147:D148)</f>
        <v>0</v>
      </c>
      <c r="E149" s="126">
        <f t="shared" ref="E149:L149" si="82">SUM(E147:E148)</f>
        <v>0</v>
      </c>
      <c r="F149" s="126">
        <f t="shared" si="82"/>
        <v>0</v>
      </c>
      <c r="G149" s="126">
        <f t="shared" si="82"/>
        <v>16</v>
      </c>
      <c r="H149" s="126">
        <f t="shared" si="82"/>
        <v>7</v>
      </c>
      <c r="I149" s="126">
        <f t="shared" si="82"/>
        <v>23</v>
      </c>
      <c r="J149" s="126">
        <f t="shared" si="82"/>
        <v>7</v>
      </c>
      <c r="K149" s="126">
        <f t="shared" si="82"/>
        <v>5</v>
      </c>
      <c r="L149" s="126">
        <f t="shared" si="82"/>
        <v>12</v>
      </c>
      <c r="M149" s="562">
        <f t="shared" si="78"/>
        <v>23</v>
      </c>
      <c r="N149" s="562">
        <f t="shared" si="79"/>
        <v>12</v>
      </c>
      <c r="O149" s="562">
        <f t="shared" si="80"/>
        <v>35</v>
      </c>
      <c r="P149" s="1846" t="s">
        <v>1784</v>
      </c>
      <c r="Q149" s="1846"/>
      <c r="R149" s="1881"/>
    </row>
    <row r="150" spans="1:18" s="12" customFormat="1" ht="18" customHeight="1">
      <c r="A150" s="1505"/>
      <c r="B150" s="517" t="s">
        <v>65</v>
      </c>
      <c r="C150" s="517"/>
      <c r="D150" s="126">
        <v>0</v>
      </c>
      <c r="E150" s="126">
        <v>2</v>
      </c>
      <c r="F150" s="126">
        <v>2</v>
      </c>
      <c r="G150" s="126">
        <v>1</v>
      </c>
      <c r="H150" s="126">
        <v>1</v>
      </c>
      <c r="I150" s="126">
        <v>2</v>
      </c>
      <c r="J150" s="126">
        <v>2</v>
      </c>
      <c r="K150" s="126">
        <v>0</v>
      </c>
      <c r="L150" s="126">
        <v>2</v>
      </c>
      <c r="M150" s="562">
        <f t="shared" si="78"/>
        <v>3</v>
      </c>
      <c r="N150" s="562">
        <f t="shared" si="79"/>
        <v>3</v>
      </c>
      <c r="O150" s="562">
        <f t="shared" si="80"/>
        <v>6</v>
      </c>
      <c r="P150" s="1021"/>
      <c r="Q150" s="157" t="s">
        <v>586</v>
      </c>
      <c r="R150" s="1881"/>
    </row>
    <row r="151" spans="1:18" s="12" customFormat="1" ht="28.5" customHeight="1">
      <c r="A151" s="1505"/>
      <c r="B151" s="1575" t="s">
        <v>143</v>
      </c>
      <c r="C151" s="517" t="s">
        <v>219</v>
      </c>
      <c r="D151" s="126">
        <v>0</v>
      </c>
      <c r="E151" s="126">
        <v>0</v>
      </c>
      <c r="F151" s="126">
        <v>0</v>
      </c>
      <c r="G151" s="126">
        <v>1</v>
      </c>
      <c r="H151" s="126">
        <v>1</v>
      </c>
      <c r="I151" s="126">
        <v>2</v>
      </c>
      <c r="J151" s="126">
        <v>1</v>
      </c>
      <c r="K151" s="126">
        <v>4</v>
      </c>
      <c r="L151" s="126">
        <v>5</v>
      </c>
      <c r="M151" s="562">
        <f t="shared" si="78"/>
        <v>2</v>
      </c>
      <c r="N151" s="562">
        <f t="shared" si="79"/>
        <v>5</v>
      </c>
      <c r="O151" s="562">
        <f t="shared" si="80"/>
        <v>7</v>
      </c>
      <c r="P151" s="904" t="s">
        <v>693</v>
      </c>
      <c r="Q151" s="1868" t="s">
        <v>1682</v>
      </c>
      <c r="R151" s="1881"/>
    </row>
    <row r="152" spans="1:18" s="12" customFormat="1" ht="33.75" customHeight="1">
      <c r="A152" s="1505"/>
      <c r="B152" s="1584"/>
      <c r="C152" s="517" t="s">
        <v>1418</v>
      </c>
      <c r="D152" s="126">
        <v>0</v>
      </c>
      <c r="E152" s="126">
        <v>0</v>
      </c>
      <c r="F152" s="126">
        <v>0</v>
      </c>
      <c r="G152" s="126">
        <v>1</v>
      </c>
      <c r="H152" s="126">
        <v>6</v>
      </c>
      <c r="I152" s="126">
        <v>7</v>
      </c>
      <c r="J152" s="126">
        <v>5</v>
      </c>
      <c r="K152" s="126">
        <v>0</v>
      </c>
      <c r="L152" s="126">
        <v>5</v>
      </c>
      <c r="M152" s="562">
        <f t="shared" si="78"/>
        <v>6</v>
      </c>
      <c r="N152" s="562">
        <f t="shared" si="79"/>
        <v>6</v>
      </c>
      <c r="O152" s="562">
        <f t="shared" si="80"/>
        <v>12</v>
      </c>
      <c r="P152" s="1021" t="s">
        <v>1683</v>
      </c>
      <c r="Q152" s="1869"/>
      <c r="R152" s="1881"/>
    </row>
    <row r="153" spans="1:18" s="12" customFormat="1" ht="30" customHeight="1">
      <c r="A153" s="1505"/>
      <c r="B153" s="1555" t="s">
        <v>317</v>
      </c>
      <c r="C153" s="1555"/>
      <c r="D153" s="126">
        <f>SUM(D151:D152)</f>
        <v>0</v>
      </c>
      <c r="E153" s="126">
        <f t="shared" ref="E153:L153" si="83">SUM(E151:E152)</f>
        <v>0</v>
      </c>
      <c r="F153" s="126">
        <f t="shared" si="83"/>
        <v>0</v>
      </c>
      <c r="G153" s="126">
        <f t="shared" si="83"/>
        <v>2</v>
      </c>
      <c r="H153" s="126">
        <f t="shared" si="83"/>
        <v>7</v>
      </c>
      <c r="I153" s="126">
        <f t="shared" si="83"/>
        <v>9</v>
      </c>
      <c r="J153" s="126">
        <f t="shared" si="83"/>
        <v>6</v>
      </c>
      <c r="K153" s="126">
        <f t="shared" si="83"/>
        <v>4</v>
      </c>
      <c r="L153" s="126">
        <f t="shared" si="83"/>
        <v>10</v>
      </c>
      <c r="M153" s="562">
        <f t="shared" si="78"/>
        <v>8</v>
      </c>
      <c r="N153" s="562">
        <f t="shared" si="79"/>
        <v>11</v>
      </c>
      <c r="O153" s="562">
        <f t="shared" si="80"/>
        <v>19</v>
      </c>
      <c r="P153" s="1846" t="s">
        <v>1784</v>
      </c>
      <c r="Q153" s="1846"/>
      <c r="R153" s="1881"/>
    </row>
    <row r="154" spans="1:18" s="12" customFormat="1" ht="36.75" customHeight="1">
      <c r="A154" s="1506"/>
      <c r="B154" s="518" t="s">
        <v>172</v>
      </c>
      <c r="C154" s="517" t="s">
        <v>71</v>
      </c>
      <c r="D154" s="126">
        <v>0</v>
      </c>
      <c r="E154" s="126">
        <v>0</v>
      </c>
      <c r="F154" s="126">
        <v>0</v>
      </c>
      <c r="G154" s="126">
        <v>0</v>
      </c>
      <c r="H154" s="126">
        <v>5</v>
      </c>
      <c r="I154" s="126">
        <v>5</v>
      </c>
      <c r="J154" s="126">
        <v>0</v>
      </c>
      <c r="K154" s="126">
        <v>0</v>
      </c>
      <c r="L154" s="126">
        <v>0</v>
      </c>
      <c r="M154" s="562">
        <f t="shared" si="78"/>
        <v>0</v>
      </c>
      <c r="N154" s="562">
        <f t="shared" si="79"/>
        <v>5</v>
      </c>
      <c r="O154" s="562">
        <f t="shared" si="80"/>
        <v>5</v>
      </c>
      <c r="P154" s="187" t="s">
        <v>1684</v>
      </c>
      <c r="Q154" s="187" t="s">
        <v>589</v>
      </c>
      <c r="R154" s="1876"/>
    </row>
    <row r="155" spans="1:18" s="12" customFormat="1" ht="27.75" customHeight="1">
      <c r="A155" s="1555" t="s">
        <v>277</v>
      </c>
      <c r="B155" s="1555"/>
      <c r="C155" s="1555"/>
      <c r="D155" s="126">
        <f>SUM(D154,D153,D150,D149,D146,D145)</f>
        <v>0</v>
      </c>
      <c r="E155" s="126">
        <f t="shared" ref="E155:O155" si="84">SUM(E154,E153,E150,E149,E146,E145)</f>
        <v>2</v>
      </c>
      <c r="F155" s="126">
        <f t="shared" si="84"/>
        <v>2</v>
      </c>
      <c r="G155" s="126">
        <f t="shared" si="84"/>
        <v>28</v>
      </c>
      <c r="H155" s="126">
        <f t="shared" si="84"/>
        <v>22</v>
      </c>
      <c r="I155" s="126">
        <f t="shared" si="84"/>
        <v>50</v>
      </c>
      <c r="J155" s="126">
        <f t="shared" si="84"/>
        <v>21</v>
      </c>
      <c r="K155" s="126">
        <f t="shared" si="84"/>
        <v>17</v>
      </c>
      <c r="L155" s="126">
        <f t="shared" si="84"/>
        <v>38</v>
      </c>
      <c r="M155" s="126">
        <f t="shared" si="84"/>
        <v>49</v>
      </c>
      <c r="N155" s="126">
        <f t="shared" si="84"/>
        <v>41</v>
      </c>
      <c r="O155" s="126">
        <f t="shared" si="84"/>
        <v>90</v>
      </c>
      <c r="P155" s="1846" t="s">
        <v>1787</v>
      </c>
      <c r="Q155" s="1846"/>
      <c r="R155" s="1846"/>
    </row>
    <row r="156" spans="1:18" s="12" customFormat="1" ht="27.75" customHeight="1">
      <c r="A156" s="1575" t="s">
        <v>300</v>
      </c>
      <c r="B156" s="517" t="s">
        <v>49</v>
      </c>
      <c r="C156" s="517" t="s">
        <v>1015</v>
      </c>
      <c r="D156" s="126">
        <v>0</v>
      </c>
      <c r="E156" s="126">
        <v>0</v>
      </c>
      <c r="F156" s="126">
        <v>0</v>
      </c>
      <c r="G156" s="126">
        <v>0</v>
      </c>
      <c r="H156" s="126">
        <v>1</v>
      </c>
      <c r="I156" s="126">
        <v>1</v>
      </c>
      <c r="J156" s="126">
        <v>0</v>
      </c>
      <c r="K156" s="126">
        <v>0</v>
      </c>
      <c r="L156" s="126">
        <v>0</v>
      </c>
      <c r="M156" s="562">
        <f t="shared" si="78"/>
        <v>0</v>
      </c>
      <c r="N156" s="562">
        <f t="shared" si="79"/>
        <v>1</v>
      </c>
      <c r="O156" s="562">
        <f t="shared" si="80"/>
        <v>1</v>
      </c>
      <c r="P156" s="1018" t="s">
        <v>583</v>
      </c>
      <c r="Q156" s="1018" t="s">
        <v>583</v>
      </c>
      <c r="R156" s="1844" t="s">
        <v>784</v>
      </c>
    </row>
    <row r="157" spans="1:18" s="12" customFormat="1" ht="33.75" customHeight="1">
      <c r="A157" s="1584"/>
      <c r="B157" s="517" t="s">
        <v>40</v>
      </c>
      <c r="C157" s="517" t="s">
        <v>151</v>
      </c>
      <c r="D157" s="126">
        <v>0</v>
      </c>
      <c r="E157" s="126">
        <v>0</v>
      </c>
      <c r="F157" s="126">
        <v>0</v>
      </c>
      <c r="G157" s="126">
        <v>0</v>
      </c>
      <c r="H157" s="126">
        <v>1</v>
      </c>
      <c r="I157" s="126">
        <v>1</v>
      </c>
      <c r="J157" s="126">
        <v>0</v>
      </c>
      <c r="K157" s="126">
        <v>0</v>
      </c>
      <c r="L157" s="126">
        <v>0</v>
      </c>
      <c r="M157" s="562">
        <f t="shared" si="78"/>
        <v>0</v>
      </c>
      <c r="N157" s="562">
        <f t="shared" si="79"/>
        <v>1</v>
      </c>
      <c r="O157" s="562">
        <f t="shared" si="80"/>
        <v>1</v>
      </c>
      <c r="P157" s="904" t="s">
        <v>1685</v>
      </c>
      <c r="Q157" s="1011" t="s">
        <v>570</v>
      </c>
      <c r="R157" s="1845"/>
    </row>
    <row r="158" spans="1:18" s="12" customFormat="1" ht="29.25" customHeight="1" thickBot="1">
      <c r="A158" s="1575" t="s">
        <v>277</v>
      </c>
      <c r="B158" s="1575"/>
      <c r="C158" s="1575"/>
      <c r="D158" s="129">
        <f>SUM(D156:D157)</f>
        <v>0</v>
      </c>
      <c r="E158" s="129">
        <f t="shared" ref="E158:O158" si="85">SUM(E156:E157)</f>
        <v>0</v>
      </c>
      <c r="F158" s="129">
        <f t="shared" si="85"/>
        <v>0</v>
      </c>
      <c r="G158" s="129">
        <f t="shared" si="85"/>
        <v>0</v>
      </c>
      <c r="H158" s="129">
        <f t="shared" si="85"/>
        <v>2</v>
      </c>
      <c r="I158" s="129">
        <f t="shared" si="85"/>
        <v>2</v>
      </c>
      <c r="J158" s="129">
        <f t="shared" si="85"/>
        <v>0</v>
      </c>
      <c r="K158" s="129">
        <f t="shared" si="85"/>
        <v>0</v>
      </c>
      <c r="L158" s="129">
        <f t="shared" si="85"/>
        <v>0</v>
      </c>
      <c r="M158" s="129">
        <f t="shared" si="85"/>
        <v>0</v>
      </c>
      <c r="N158" s="129">
        <f t="shared" si="85"/>
        <v>2</v>
      </c>
      <c r="O158" s="129">
        <f t="shared" si="85"/>
        <v>2</v>
      </c>
      <c r="P158" s="1844" t="s">
        <v>1787</v>
      </c>
      <c r="Q158" s="1844"/>
      <c r="R158" s="1844"/>
    </row>
    <row r="159" spans="1:18" s="12" customFormat="1" ht="29.25" customHeight="1" thickTop="1">
      <c r="A159" s="1463"/>
      <c r="B159" s="1463"/>
      <c r="C159" s="1463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1464"/>
      <c r="Q159" s="1464"/>
      <c r="R159" s="1464"/>
    </row>
    <row r="160" spans="1:18" s="12" customFormat="1" ht="29.25" customHeight="1">
      <c r="A160" s="1457"/>
      <c r="B160" s="1457"/>
      <c r="C160" s="1457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1459"/>
      <c r="Q160" s="1459"/>
      <c r="R160" s="1459"/>
    </row>
    <row r="161" spans="1:18" s="12" customFormat="1" ht="29.25" customHeight="1">
      <c r="A161" s="1457"/>
      <c r="B161" s="1457"/>
      <c r="C161" s="1457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1459"/>
      <c r="Q161" s="1459"/>
      <c r="R161" s="1459"/>
    </row>
    <row r="162" spans="1:18" s="12" customFormat="1" ht="29.25" customHeight="1">
      <c r="A162" s="1457"/>
      <c r="B162" s="1457"/>
      <c r="C162" s="1457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1459"/>
      <c r="Q162" s="1459"/>
      <c r="R162" s="1459"/>
    </row>
    <row r="163" spans="1:18" s="12" customFormat="1" ht="18" customHeight="1" thickBot="1">
      <c r="A163" s="1740" t="s">
        <v>1831</v>
      </c>
      <c r="B163" s="1740"/>
      <c r="C163" s="242"/>
      <c r="D163" s="242"/>
      <c r="E163" s="242"/>
      <c r="F163" s="242"/>
      <c r="G163" s="242"/>
      <c r="H163" s="242"/>
      <c r="I163" s="242"/>
      <c r="J163" s="242"/>
      <c r="K163" s="242"/>
      <c r="L163" s="242"/>
      <c r="M163" s="242"/>
      <c r="N163" s="242"/>
      <c r="O163" s="242"/>
      <c r="P163" s="80"/>
      <c r="Q163" s="1847" t="s">
        <v>1833</v>
      </c>
      <c r="R163" s="1847"/>
    </row>
    <row r="164" spans="1:18" s="12" customFormat="1" ht="18" customHeight="1" thickTop="1">
      <c r="A164" s="1663" t="s">
        <v>11</v>
      </c>
      <c r="B164" s="1663" t="s">
        <v>50</v>
      </c>
      <c r="C164" s="1663" t="s">
        <v>34</v>
      </c>
      <c r="D164" s="1665" t="s">
        <v>1172</v>
      </c>
      <c r="E164" s="1665"/>
      <c r="F164" s="1665"/>
      <c r="G164" s="1665" t="s">
        <v>1173</v>
      </c>
      <c r="H164" s="1665"/>
      <c r="I164" s="1665"/>
      <c r="J164" s="1665" t="s">
        <v>1174</v>
      </c>
      <c r="K164" s="1665"/>
      <c r="L164" s="1665"/>
      <c r="M164" s="1665" t="s">
        <v>1175</v>
      </c>
      <c r="N164" s="1665"/>
      <c r="O164" s="1665"/>
      <c r="P164" s="1523" t="s">
        <v>524</v>
      </c>
      <c r="Q164" s="1523" t="s">
        <v>431</v>
      </c>
      <c r="R164" s="1651" t="s">
        <v>525</v>
      </c>
    </row>
    <row r="165" spans="1:18" s="12" customFormat="1" ht="18" customHeight="1">
      <c r="A165" s="1583"/>
      <c r="B165" s="1583"/>
      <c r="C165" s="1583"/>
      <c r="D165" s="1654" t="s">
        <v>910</v>
      </c>
      <c r="E165" s="1654"/>
      <c r="F165" s="1654"/>
      <c r="G165" s="1654" t="s">
        <v>1176</v>
      </c>
      <c r="H165" s="1654"/>
      <c r="I165" s="1654"/>
      <c r="J165" s="1654" t="s">
        <v>911</v>
      </c>
      <c r="K165" s="1654"/>
      <c r="L165" s="1654"/>
      <c r="M165" s="1654" t="s">
        <v>1177</v>
      </c>
      <c r="N165" s="1654"/>
      <c r="O165" s="1654"/>
      <c r="P165" s="1524"/>
      <c r="Q165" s="1524"/>
      <c r="R165" s="1652"/>
    </row>
    <row r="166" spans="1:18" s="12" customFormat="1" ht="18" customHeight="1">
      <c r="A166" s="1583"/>
      <c r="B166" s="1583"/>
      <c r="C166" s="1583"/>
      <c r="D166" s="525" t="s">
        <v>914</v>
      </c>
      <c r="E166" s="525" t="s">
        <v>915</v>
      </c>
      <c r="F166" s="525" t="s">
        <v>916</v>
      </c>
      <c r="G166" s="525" t="s">
        <v>914</v>
      </c>
      <c r="H166" s="525" t="s">
        <v>915</v>
      </c>
      <c r="I166" s="525" t="s">
        <v>916</v>
      </c>
      <c r="J166" s="525" t="s">
        <v>914</v>
      </c>
      <c r="K166" s="525" t="s">
        <v>915</v>
      </c>
      <c r="L166" s="525" t="s">
        <v>916</v>
      </c>
      <c r="M166" s="525" t="s">
        <v>914</v>
      </c>
      <c r="N166" s="525" t="s">
        <v>915</v>
      </c>
      <c r="O166" s="525" t="s">
        <v>916</v>
      </c>
      <c r="P166" s="1524"/>
      <c r="Q166" s="1524"/>
      <c r="R166" s="1652"/>
    </row>
    <row r="167" spans="1:18" s="12" customFormat="1" ht="18" customHeight="1" thickBot="1">
      <c r="A167" s="1664"/>
      <c r="B167" s="1664"/>
      <c r="C167" s="1664"/>
      <c r="D167" s="528" t="s">
        <v>1156</v>
      </c>
      <c r="E167" s="528" t="s">
        <v>918</v>
      </c>
      <c r="F167" s="528" t="s">
        <v>919</v>
      </c>
      <c r="G167" s="528" t="s">
        <v>1156</v>
      </c>
      <c r="H167" s="528" t="s">
        <v>918</v>
      </c>
      <c r="I167" s="528" t="s">
        <v>919</v>
      </c>
      <c r="J167" s="528" t="s">
        <v>1156</v>
      </c>
      <c r="K167" s="528" t="s">
        <v>918</v>
      </c>
      <c r="L167" s="528" t="s">
        <v>919</v>
      </c>
      <c r="M167" s="528" t="s">
        <v>1156</v>
      </c>
      <c r="N167" s="528" t="s">
        <v>918</v>
      </c>
      <c r="O167" s="528" t="s">
        <v>919</v>
      </c>
      <c r="P167" s="1650"/>
      <c r="Q167" s="1650"/>
      <c r="R167" s="1653"/>
    </row>
    <row r="168" spans="1:18" s="12" customFormat="1" ht="35.25" customHeight="1" thickTop="1">
      <c r="A168" s="1755" t="s">
        <v>24</v>
      </c>
      <c r="B168" s="1255" t="s">
        <v>49</v>
      </c>
      <c r="C168" s="1006" t="s">
        <v>1421</v>
      </c>
      <c r="D168" s="128">
        <v>0</v>
      </c>
      <c r="E168" s="128">
        <v>0</v>
      </c>
      <c r="F168" s="128">
        <v>0</v>
      </c>
      <c r="G168" s="128">
        <v>5</v>
      </c>
      <c r="H168" s="128">
        <v>4</v>
      </c>
      <c r="I168" s="128">
        <v>9</v>
      </c>
      <c r="J168" s="128">
        <v>5</v>
      </c>
      <c r="K168" s="128">
        <v>0</v>
      </c>
      <c r="L168" s="128">
        <v>5</v>
      </c>
      <c r="M168" s="1248">
        <f t="shared" si="78"/>
        <v>10</v>
      </c>
      <c r="N168" s="1248">
        <f t="shared" si="79"/>
        <v>4</v>
      </c>
      <c r="O168" s="1248">
        <f t="shared" si="80"/>
        <v>14</v>
      </c>
      <c r="P168" s="1022" t="s">
        <v>1686</v>
      </c>
      <c r="Q168" s="1256" t="s">
        <v>583</v>
      </c>
      <c r="R168" s="1870" t="s">
        <v>696</v>
      </c>
    </row>
    <row r="169" spans="1:18" s="12" customFormat="1" ht="29.25" customHeight="1">
      <c r="A169" s="1756"/>
      <c r="B169" s="1130" t="s">
        <v>21</v>
      </c>
      <c r="C169" s="1003" t="s">
        <v>1422</v>
      </c>
      <c r="D169" s="126">
        <v>0</v>
      </c>
      <c r="E169" s="126">
        <v>0</v>
      </c>
      <c r="F169" s="126">
        <v>0</v>
      </c>
      <c r="G169" s="126">
        <v>5</v>
      </c>
      <c r="H169" s="126">
        <v>3</v>
      </c>
      <c r="I169" s="126">
        <v>8</v>
      </c>
      <c r="J169" s="126">
        <v>0</v>
      </c>
      <c r="K169" s="126">
        <v>0</v>
      </c>
      <c r="L169" s="126">
        <v>0</v>
      </c>
      <c r="M169" s="562">
        <f t="shared" si="78"/>
        <v>5</v>
      </c>
      <c r="N169" s="562">
        <f t="shared" si="79"/>
        <v>3</v>
      </c>
      <c r="O169" s="562">
        <f t="shared" si="80"/>
        <v>8</v>
      </c>
      <c r="P169" s="721" t="s">
        <v>1592</v>
      </c>
      <c r="Q169" s="1063" t="s">
        <v>1592</v>
      </c>
      <c r="R169" s="1870"/>
    </row>
    <row r="170" spans="1:18" s="12" customFormat="1" ht="33.75" customHeight="1">
      <c r="A170" s="1757"/>
      <c r="B170" s="1130" t="s">
        <v>56</v>
      </c>
      <c r="C170" s="1003" t="s">
        <v>220</v>
      </c>
      <c r="D170" s="126">
        <v>0</v>
      </c>
      <c r="E170" s="126">
        <v>0</v>
      </c>
      <c r="F170" s="126">
        <v>0</v>
      </c>
      <c r="G170" s="126">
        <v>9</v>
      </c>
      <c r="H170" s="126">
        <v>6</v>
      </c>
      <c r="I170" s="126">
        <v>15</v>
      </c>
      <c r="J170" s="126">
        <v>0</v>
      </c>
      <c r="K170" s="126">
        <v>0</v>
      </c>
      <c r="L170" s="126">
        <v>0</v>
      </c>
      <c r="M170" s="1254">
        <f t="shared" si="78"/>
        <v>9</v>
      </c>
      <c r="N170" s="562">
        <f t="shared" si="79"/>
        <v>6</v>
      </c>
      <c r="O170" s="562">
        <f t="shared" si="80"/>
        <v>15</v>
      </c>
      <c r="P170" s="187" t="s">
        <v>1687</v>
      </c>
      <c r="Q170" s="1061" t="s">
        <v>1593</v>
      </c>
      <c r="R170" s="1871"/>
    </row>
    <row r="171" spans="1:18" s="12" customFormat="1" ht="22.5" customHeight="1">
      <c r="A171" s="1555" t="s">
        <v>277</v>
      </c>
      <c r="B171" s="1555"/>
      <c r="C171" s="1555"/>
      <c r="D171" s="126">
        <f t="shared" ref="D171:L171" si="86">SUM(D168:D170)</f>
        <v>0</v>
      </c>
      <c r="E171" s="126">
        <f t="shared" si="86"/>
        <v>0</v>
      </c>
      <c r="F171" s="126">
        <f t="shared" si="86"/>
        <v>0</v>
      </c>
      <c r="G171" s="126">
        <f t="shared" si="86"/>
        <v>19</v>
      </c>
      <c r="H171" s="126">
        <f t="shared" si="86"/>
        <v>13</v>
      </c>
      <c r="I171" s="126">
        <f t="shared" si="86"/>
        <v>32</v>
      </c>
      <c r="J171" s="126">
        <f t="shared" si="86"/>
        <v>5</v>
      </c>
      <c r="K171" s="126">
        <f t="shared" si="86"/>
        <v>0</v>
      </c>
      <c r="L171" s="126">
        <f t="shared" si="86"/>
        <v>5</v>
      </c>
      <c r="M171" s="562">
        <f t="shared" si="78"/>
        <v>24</v>
      </c>
      <c r="N171" s="562">
        <f t="shared" si="79"/>
        <v>13</v>
      </c>
      <c r="O171" s="562">
        <f t="shared" si="80"/>
        <v>37</v>
      </c>
      <c r="P171" s="1846" t="s">
        <v>1787</v>
      </c>
      <c r="Q171" s="1846"/>
      <c r="R171" s="1846"/>
    </row>
    <row r="172" spans="1:18" s="12" customFormat="1" ht="33.75" customHeight="1">
      <c r="A172" s="1581" t="s">
        <v>22</v>
      </c>
      <c r="B172" s="1555" t="s">
        <v>49</v>
      </c>
      <c r="C172" s="517" t="s">
        <v>49</v>
      </c>
      <c r="D172" s="126">
        <v>0</v>
      </c>
      <c r="E172" s="126">
        <v>0</v>
      </c>
      <c r="F172" s="126">
        <v>0</v>
      </c>
      <c r="G172" s="126">
        <v>3</v>
      </c>
      <c r="H172" s="126">
        <v>1</v>
      </c>
      <c r="I172" s="126">
        <v>4</v>
      </c>
      <c r="J172" s="126">
        <v>3</v>
      </c>
      <c r="K172" s="126">
        <v>1</v>
      </c>
      <c r="L172" s="126">
        <v>4</v>
      </c>
      <c r="M172" s="562">
        <f t="shared" si="78"/>
        <v>6</v>
      </c>
      <c r="N172" s="562">
        <f t="shared" si="79"/>
        <v>2</v>
      </c>
      <c r="O172" s="562">
        <f t="shared" si="80"/>
        <v>8</v>
      </c>
      <c r="P172" s="564" t="s">
        <v>583</v>
      </c>
      <c r="Q172" s="1860" t="s">
        <v>583</v>
      </c>
      <c r="R172" s="1860" t="s">
        <v>592</v>
      </c>
    </row>
    <row r="173" spans="1:18" s="12" customFormat="1" ht="33.75" customHeight="1">
      <c r="A173" s="1756"/>
      <c r="B173" s="1555"/>
      <c r="C173" s="517" t="s">
        <v>198</v>
      </c>
      <c r="D173" s="126">
        <v>0</v>
      </c>
      <c r="E173" s="126">
        <v>0</v>
      </c>
      <c r="F173" s="126">
        <v>0</v>
      </c>
      <c r="G173" s="126">
        <v>0</v>
      </c>
      <c r="H173" s="126">
        <v>2</v>
      </c>
      <c r="I173" s="126">
        <v>2</v>
      </c>
      <c r="J173" s="126">
        <v>0</v>
      </c>
      <c r="K173" s="126">
        <v>1</v>
      </c>
      <c r="L173" s="126">
        <v>1</v>
      </c>
      <c r="M173" s="562">
        <f t="shared" si="78"/>
        <v>0</v>
      </c>
      <c r="N173" s="562">
        <f t="shared" si="79"/>
        <v>3</v>
      </c>
      <c r="O173" s="562">
        <f t="shared" si="80"/>
        <v>3</v>
      </c>
      <c r="P173" s="565" t="s">
        <v>690</v>
      </c>
      <c r="Q173" s="1861"/>
      <c r="R173" s="1874"/>
    </row>
    <row r="174" spans="1:18" s="12" customFormat="1" ht="33.75" customHeight="1">
      <c r="A174" s="1756"/>
      <c r="B174" s="1555" t="s">
        <v>317</v>
      </c>
      <c r="C174" s="1555"/>
      <c r="D174" s="126">
        <f>SUM(D172:D173)</f>
        <v>0</v>
      </c>
      <c r="E174" s="126">
        <f t="shared" ref="E174:L174" si="87">SUM(E172:E173)</f>
        <v>0</v>
      </c>
      <c r="F174" s="126">
        <f t="shared" si="87"/>
        <v>0</v>
      </c>
      <c r="G174" s="126">
        <f t="shared" si="87"/>
        <v>3</v>
      </c>
      <c r="H174" s="126">
        <f t="shared" si="87"/>
        <v>3</v>
      </c>
      <c r="I174" s="126">
        <f t="shared" si="87"/>
        <v>6</v>
      </c>
      <c r="J174" s="126">
        <f t="shared" si="87"/>
        <v>3</v>
      </c>
      <c r="K174" s="126">
        <f t="shared" si="87"/>
        <v>2</v>
      </c>
      <c r="L174" s="126">
        <f t="shared" si="87"/>
        <v>5</v>
      </c>
      <c r="M174" s="562">
        <f t="shared" si="78"/>
        <v>6</v>
      </c>
      <c r="N174" s="562">
        <f t="shared" si="79"/>
        <v>5</v>
      </c>
      <c r="O174" s="562">
        <f t="shared" si="80"/>
        <v>11</v>
      </c>
      <c r="P174" s="1846" t="s">
        <v>1784</v>
      </c>
      <c r="Q174" s="1846"/>
      <c r="R174" s="1874"/>
    </row>
    <row r="175" spans="1:18" s="12" customFormat="1" ht="33.75" customHeight="1">
      <c r="A175" s="1756"/>
      <c r="B175" s="1000" t="s">
        <v>55</v>
      </c>
      <c r="C175" s="998" t="s">
        <v>55</v>
      </c>
      <c r="D175" s="126">
        <v>0</v>
      </c>
      <c r="E175" s="126">
        <v>0</v>
      </c>
      <c r="F175" s="126">
        <v>0</v>
      </c>
      <c r="G175" s="126">
        <v>1</v>
      </c>
      <c r="H175" s="126">
        <v>3</v>
      </c>
      <c r="I175" s="126">
        <v>4</v>
      </c>
      <c r="J175" s="126">
        <v>0</v>
      </c>
      <c r="K175" s="126">
        <v>0</v>
      </c>
      <c r="L175" s="126">
        <v>0</v>
      </c>
      <c r="M175" s="562">
        <f t="shared" si="78"/>
        <v>1</v>
      </c>
      <c r="N175" s="562">
        <f t="shared" si="79"/>
        <v>3</v>
      </c>
      <c r="O175" s="562">
        <f t="shared" si="80"/>
        <v>4</v>
      </c>
      <c r="P175" s="1257" t="s">
        <v>827</v>
      </c>
      <c r="Q175" s="1258" t="s">
        <v>827</v>
      </c>
      <c r="R175" s="1874"/>
    </row>
    <row r="176" spans="1:18" s="12" customFormat="1" ht="33.75" customHeight="1">
      <c r="A176" s="1756"/>
      <c r="B176" s="1583" t="s">
        <v>45</v>
      </c>
      <c r="C176" s="1006" t="s">
        <v>111</v>
      </c>
      <c r="D176" s="128">
        <v>0</v>
      </c>
      <c r="E176" s="128">
        <v>0</v>
      </c>
      <c r="F176" s="128">
        <v>0</v>
      </c>
      <c r="G176" s="128">
        <v>2</v>
      </c>
      <c r="H176" s="128">
        <v>0</v>
      </c>
      <c r="I176" s="128">
        <v>2</v>
      </c>
      <c r="J176" s="128">
        <v>2</v>
      </c>
      <c r="K176" s="128">
        <v>1</v>
      </c>
      <c r="L176" s="128">
        <v>3</v>
      </c>
      <c r="M176" s="1248">
        <f>SUM(D176,G176,J176)</f>
        <v>4</v>
      </c>
      <c r="N176" s="1248">
        <f t="shared" ref="N176:O176" si="88">SUM(E176,H176,K176)</f>
        <v>1</v>
      </c>
      <c r="O176" s="1248">
        <f t="shared" si="88"/>
        <v>5</v>
      </c>
      <c r="P176" s="764" t="s">
        <v>691</v>
      </c>
      <c r="Q176" s="1862" t="s">
        <v>437</v>
      </c>
      <c r="R176" s="1874"/>
    </row>
    <row r="177" spans="1:18" s="12" customFormat="1" ht="33.75" customHeight="1">
      <c r="A177" s="1756"/>
      <c r="B177" s="1583"/>
      <c r="C177" s="144" t="s">
        <v>113</v>
      </c>
      <c r="D177" s="126">
        <v>0</v>
      </c>
      <c r="E177" s="126">
        <v>0</v>
      </c>
      <c r="F177" s="126">
        <v>0</v>
      </c>
      <c r="G177" s="126">
        <v>8</v>
      </c>
      <c r="H177" s="126">
        <v>1</v>
      </c>
      <c r="I177" s="126">
        <v>9</v>
      </c>
      <c r="J177" s="126">
        <v>1</v>
      </c>
      <c r="K177" s="126">
        <v>1</v>
      </c>
      <c r="L177" s="126">
        <v>2</v>
      </c>
      <c r="M177" s="562">
        <f t="shared" ref="M177:M204" si="89">SUM(D177,G177,J177)</f>
        <v>9</v>
      </c>
      <c r="N177" s="562">
        <f t="shared" ref="N177:N204" si="90">SUM(E177,H177,K177)</f>
        <v>2</v>
      </c>
      <c r="O177" s="562">
        <f t="shared" ref="O177:O204" si="91">SUM(F177,I177,L177)</f>
        <v>11</v>
      </c>
      <c r="P177" s="161" t="s">
        <v>692</v>
      </c>
      <c r="Q177" s="1845"/>
      <c r="R177" s="1874"/>
    </row>
    <row r="178" spans="1:18" s="12" customFormat="1" ht="33.75" customHeight="1">
      <c r="A178" s="1756"/>
      <c r="B178" s="1555" t="s">
        <v>317</v>
      </c>
      <c r="C178" s="1555"/>
      <c r="D178" s="126">
        <f>SUM(D176:D177)</f>
        <v>0</v>
      </c>
      <c r="E178" s="126">
        <f t="shared" ref="E178:L178" si="92">SUM(E176:E177)</f>
        <v>0</v>
      </c>
      <c r="F178" s="126">
        <f t="shared" si="92"/>
        <v>0</v>
      </c>
      <c r="G178" s="126">
        <f t="shared" si="92"/>
        <v>10</v>
      </c>
      <c r="H178" s="126">
        <f t="shared" si="92"/>
        <v>1</v>
      </c>
      <c r="I178" s="126">
        <f t="shared" si="92"/>
        <v>11</v>
      </c>
      <c r="J178" s="126">
        <f t="shared" si="92"/>
        <v>3</v>
      </c>
      <c r="K178" s="126">
        <f t="shared" si="92"/>
        <v>2</v>
      </c>
      <c r="L178" s="126">
        <f t="shared" si="92"/>
        <v>5</v>
      </c>
      <c r="M178" s="562">
        <f t="shared" si="89"/>
        <v>13</v>
      </c>
      <c r="N178" s="562">
        <f t="shared" si="90"/>
        <v>3</v>
      </c>
      <c r="O178" s="562">
        <f t="shared" si="91"/>
        <v>16</v>
      </c>
      <c r="P178" s="1846" t="s">
        <v>1784</v>
      </c>
      <c r="Q178" s="1846"/>
      <c r="R178" s="1874"/>
    </row>
    <row r="179" spans="1:18" s="12" customFormat="1" ht="33.75" customHeight="1">
      <c r="A179" s="1756"/>
      <c r="B179" s="517" t="s">
        <v>288</v>
      </c>
      <c r="C179" s="517"/>
      <c r="D179" s="126">
        <v>0</v>
      </c>
      <c r="E179" s="126">
        <v>0</v>
      </c>
      <c r="F179" s="126">
        <v>0</v>
      </c>
      <c r="G179" s="126">
        <v>1</v>
      </c>
      <c r="H179" s="126">
        <v>1</v>
      </c>
      <c r="I179" s="126">
        <v>2</v>
      </c>
      <c r="J179" s="126">
        <v>0</v>
      </c>
      <c r="K179" s="126">
        <v>0</v>
      </c>
      <c r="L179" s="126">
        <v>0</v>
      </c>
      <c r="M179" s="562">
        <f t="shared" si="89"/>
        <v>1</v>
      </c>
      <c r="N179" s="562">
        <f t="shared" si="90"/>
        <v>1</v>
      </c>
      <c r="O179" s="562">
        <f t="shared" si="91"/>
        <v>2</v>
      </c>
      <c r="P179" s="1021"/>
      <c r="Q179" s="1021"/>
      <c r="R179" s="1874"/>
    </row>
    <row r="180" spans="1:18" s="12" customFormat="1" ht="33.75" customHeight="1">
      <c r="A180" s="1756"/>
      <c r="B180" s="144" t="s">
        <v>58</v>
      </c>
      <c r="C180" s="144"/>
      <c r="D180" s="126">
        <v>0</v>
      </c>
      <c r="E180" s="126">
        <v>0</v>
      </c>
      <c r="F180" s="126">
        <v>0</v>
      </c>
      <c r="G180" s="126">
        <v>0</v>
      </c>
      <c r="H180" s="126">
        <v>6</v>
      </c>
      <c r="I180" s="126">
        <v>6</v>
      </c>
      <c r="J180" s="126">
        <v>1</v>
      </c>
      <c r="K180" s="126">
        <v>0</v>
      </c>
      <c r="L180" s="126">
        <v>1</v>
      </c>
      <c r="M180" s="562">
        <f t="shared" si="89"/>
        <v>1</v>
      </c>
      <c r="N180" s="562">
        <f t="shared" si="90"/>
        <v>6</v>
      </c>
      <c r="O180" s="562">
        <f t="shared" si="91"/>
        <v>7</v>
      </c>
      <c r="P180" s="161"/>
      <c r="Q180" s="161" t="s">
        <v>700</v>
      </c>
      <c r="R180" s="1874"/>
    </row>
    <row r="181" spans="1:18" s="12" customFormat="1" ht="33.75" customHeight="1">
      <c r="A181" s="1757"/>
      <c r="B181" s="513" t="s">
        <v>57</v>
      </c>
      <c r="C181" s="513"/>
      <c r="D181" s="126">
        <f>SUM(D180:D180)</f>
        <v>0</v>
      </c>
      <c r="E181" s="126">
        <f>SUM(E180:E180)</f>
        <v>0</v>
      </c>
      <c r="F181" s="126">
        <f>SUM(F180:F180)</f>
        <v>0</v>
      </c>
      <c r="G181" s="129">
        <v>1</v>
      </c>
      <c r="H181" s="129">
        <v>0</v>
      </c>
      <c r="I181" s="129">
        <v>1</v>
      </c>
      <c r="J181" s="129">
        <v>0</v>
      </c>
      <c r="K181" s="129">
        <v>0</v>
      </c>
      <c r="L181" s="129">
        <v>0</v>
      </c>
      <c r="M181" s="562">
        <f t="shared" si="89"/>
        <v>1</v>
      </c>
      <c r="N181" s="562">
        <f t="shared" si="90"/>
        <v>0</v>
      </c>
      <c r="O181" s="562">
        <f t="shared" si="91"/>
        <v>1</v>
      </c>
      <c r="P181" s="558"/>
      <c r="Q181" s="558" t="s">
        <v>828</v>
      </c>
      <c r="R181" s="1861"/>
    </row>
    <row r="182" spans="1:18" s="12" customFormat="1" ht="33.75" customHeight="1" thickBot="1">
      <c r="A182" s="1538" t="s">
        <v>277</v>
      </c>
      <c r="B182" s="1538"/>
      <c r="C182" s="1538"/>
      <c r="D182" s="225">
        <f t="shared" ref="D182:O182" si="93">SUM(D174,D175,D178,D179,D180,D181)</f>
        <v>0</v>
      </c>
      <c r="E182" s="225">
        <f t="shared" si="93"/>
        <v>0</v>
      </c>
      <c r="F182" s="225">
        <f t="shared" si="93"/>
        <v>0</v>
      </c>
      <c r="G182" s="225">
        <f t="shared" si="93"/>
        <v>16</v>
      </c>
      <c r="H182" s="225">
        <f t="shared" si="93"/>
        <v>14</v>
      </c>
      <c r="I182" s="225">
        <f t="shared" si="93"/>
        <v>30</v>
      </c>
      <c r="J182" s="225">
        <f t="shared" si="93"/>
        <v>7</v>
      </c>
      <c r="K182" s="225">
        <f t="shared" si="93"/>
        <v>4</v>
      </c>
      <c r="L182" s="225">
        <f t="shared" si="93"/>
        <v>11</v>
      </c>
      <c r="M182" s="225">
        <f t="shared" si="93"/>
        <v>23</v>
      </c>
      <c r="N182" s="225">
        <f t="shared" si="93"/>
        <v>18</v>
      </c>
      <c r="O182" s="225">
        <f t="shared" si="93"/>
        <v>41</v>
      </c>
      <c r="P182" s="1848" t="s">
        <v>1787</v>
      </c>
      <c r="Q182" s="1848"/>
      <c r="R182" s="1848"/>
    </row>
    <row r="183" spans="1:18" s="12" customFormat="1" ht="33.75" customHeight="1" thickTop="1">
      <c r="A183" s="1458"/>
      <c r="B183" s="1458"/>
      <c r="C183" s="1458"/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1461"/>
      <c r="Q183" s="1461"/>
      <c r="R183" s="1461"/>
    </row>
    <row r="184" spans="1:18" s="12" customFormat="1" ht="33.75" customHeight="1">
      <c r="A184" s="1457"/>
      <c r="B184" s="1457"/>
      <c r="C184" s="1457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1459"/>
      <c r="Q184" s="1459"/>
      <c r="R184" s="1459"/>
    </row>
    <row r="185" spans="1:18" s="12" customFormat="1" ht="33.75" customHeight="1">
      <c r="A185" s="1457"/>
      <c r="B185" s="1457"/>
      <c r="C185" s="1457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1459"/>
      <c r="Q185" s="1459"/>
      <c r="R185" s="1459"/>
    </row>
    <row r="186" spans="1:18" s="12" customFormat="1" ht="21.75" customHeight="1">
      <c r="A186" s="1457"/>
      <c r="B186" s="1457"/>
      <c r="C186" s="1457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1459"/>
      <c r="Q186" s="1459"/>
      <c r="R186" s="1459"/>
    </row>
    <row r="187" spans="1:18" s="12" customFormat="1" ht="31.5" customHeight="1" thickBot="1">
      <c r="A187" s="1740" t="s">
        <v>1831</v>
      </c>
      <c r="B187" s="1740"/>
      <c r="C187" s="242"/>
      <c r="D187" s="242"/>
      <c r="E187" s="242"/>
      <c r="F187" s="242"/>
      <c r="G187" s="242"/>
      <c r="H187" s="242"/>
      <c r="I187" s="242"/>
      <c r="J187" s="242"/>
      <c r="K187" s="242"/>
      <c r="L187" s="242"/>
      <c r="M187" s="242"/>
      <c r="N187" s="242"/>
      <c r="O187" s="242"/>
      <c r="P187" s="80"/>
      <c r="Q187" s="1843" t="s">
        <v>1833</v>
      </c>
      <c r="R187" s="1843"/>
    </row>
    <row r="188" spans="1:18" s="12" customFormat="1" ht="20.25" customHeight="1" thickTop="1">
      <c r="A188" s="1663" t="s">
        <v>11</v>
      </c>
      <c r="B188" s="1663" t="s">
        <v>50</v>
      </c>
      <c r="C188" s="1663" t="s">
        <v>34</v>
      </c>
      <c r="D188" s="1665" t="s">
        <v>1172</v>
      </c>
      <c r="E188" s="1665"/>
      <c r="F188" s="1665"/>
      <c r="G188" s="1665" t="s">
        <v>1173</v>
      </c>
      <c r="H188" s="1665"/>
      <c r="I188" s="1665"/>
      <c r="J188" s="1665" t="s">
        <v>1174</v>
      </c>
      <c r="K188" s="1665"/>
      <c r="L188" s="1665"/>
      <c r="M188" s="1665" t="s">
        <v>1175</v>
      </c>
      <c r="N188" s="1665"/>
      <c r="O188" s="1665"/>
      <c r="P188" s="1523" t="s">
        <v>524</v>
      </c>
      <c r="Q188" s="1523" t="s">
        <v>431</v>
      </c>
      <c r="R188" s="1651" t="s">
        <v>525</v>
      </c>
    </row>
    <row r="189" spans="1:18" s="12" customFormat="1" ht="20.25" customHeight="1">
      <c r="A189" s="1583"/>
      <c r="B189" s="1583"/>
      <c r="C189" s="1583"/>
      <c r="D189" s="1654" t="s">
        <v>910</v>
      </c>
      <c r="E189" s="1654"/>
      <c r="F189" s="1654"/>
      <c r="G189" s="1654" t="s">
        <v>1176</v>
      </c>
      <c r="H189" s="1654"/>
      <c r="I189" s="1654"/>
      <c r="J189" s="1654" t="s">
        <v>911</v>
      </c>
      <c r="K189" s="1654"/>
      <c r="L189" s="1654"/>
      <c r="M189" s="1654" t="s">
        <v>1177</v>
      </c>
      <c r="N189" s="1654"/>
      <c r="O189" s="1654"/>
      <c r="P189" s="1524"/>
      <c r="Q189" s="1524"/>
      <c r="R189" s="1652"/>
    </row>
    <row r="190" spans="1:18" s="41" customFormat="1" ht="20.25" customHeight="1">
      <c r="A190" s="1583"/>
      <c r="B190" s="1583"/>
      <c r="C190" s="1583"/>
      <c r="D190" s="525" t="s">
        <v>914</v>
      </c>
      <c r="E190" s="525" t="s">
        <v>915</v>
      </c>
      <c r="F190" s="525" t="s">
        <v>916</v>
      </c>
      <c r="G190" s="525" t="s">
        <v>914</v>
      </c>
      <c r="H190" s="525" t="s">
        <v>915</v>
      </c>
      <c r="I190" s="525" t="s">
        <v>916</v>
      </c>
      <c r="J190" s="525" t="s">
        <v>914</v>
      </c>
      <c r="K190" s="525" t="s">
        <v>915</v>
      </c>
      <c r="L190" s="525" t="s">
        <v>916</v>
      </c>
      <c r="M190" s="525" t="s">
        <v>914</v>
      </c>
      <c r="N190" s="525" t="s">
        <v>915</v>
      </c>
      <c r="O190" s="525" t="s">
        <v>916</v>
      </c>
      <c r="P190" s="1524"/>
      <c r="Q190" s="1524"/>
      <c r="R190" s="1652"/>
    </row>
    <row r="191" spans="1:18" s="41" customFormat="1" ht="20.25" customHeight="1" thickBot="1">
      <c r="A191" s="1664"/>
      <c r="B191" s="1664"/>
      <c r="C191" s="1664"/>
      <c r="D191" s="528" t="s">
        <v>1156</v>
      </c>
      <c r="E191" s="528" t="s">
        <v>918</v>
      </c>
      <c r="F191" s="528" t="s">
        <v>919</v>
      </c>
      <c r="G191" s="528" t="s">
        <v>1156</v>
      </c>
      <c r="H191" s="528" t="s">
        <v>918</v>
      </c>
      <c r="I191" s="528" t="s">
        <v>919</v>
      </c>
      <c r="J191" s="528" t="s">
        <v>1156</v>
      </c>
      <c r="K191" s="528" t="s">
        <v>918</v>
      </c>
      <c r="L191" s="528" t="s">
        <v>919</v>
      </c>
      <c r="M191" s="528" t="s">
        <v>1156</v>
      </c>
      <c r="N191" s="528" t="s">
        <v>918</v>
      </c>
      <c r="O191" s="528" t="s">
        <v>919</v>
      </c>
      <c r="P191" s="1650"/>
      <c r="Q191" s="1650"/>
      <c r="R191" s="1653"/>
    </row>
    <row r="192" spans="1:18" s="12" customFormat="1" ht="33.75" customHeight="1" thickTop="1">
      <c r="A192" s="1006" t="s">
        <v>76</v>
      </c>
      <c r="B192" s="1006" t="s">
        <v>261</v>
      </c>
      <c r="C192" s="1006" t="s">
        <v>262</v>
      </c>
      <c r="D192" s="128">
        <v>0</v>
      </c>
      <c r="E192" s="128">
        <v>0</v>
      </c>
      <c r="F192" s="128">
        <v>0</v>
      </c>
      <c r="G192" s="128">
        <v>0</v>
      </c>
      <c r="H192" s="128">
        <v>1</v>
      </c>
      <c r="I192" s="128">
        <v>1</v>
      </c>
      <c r="J192" s="128">
        <v>0</v>
      </c>
      <c r="K192" s="128">
        <v>0</v>
      </c>
      <c r="L192" s="128">
        <v>0</v>
      </c>
      <c r="M192" s="1248">
        <f t="shared" si="89"/>
        <v>0</v>
      </c>
      <c r="N192" s="1248">
        <f t="shared" si="90"/>
        <v>1</v>
      </c>
      <c r="O192" s="1248">
        <f t="shared" si="91"/>
        <v>1</v>
      </c>
      <c r="P192" s="764" t="s">
        <v>829</v>
      </c>
      <c r="Q192" s="764" t="s">
        <v>596</v>
      </c>
      <c r="R192" s="764" t="s">
        <v>596</v>
      </c>
    </row>
    <row r="193" spans="1:18" s="12" customFormat="1" ht="36.75" customHeight="1">
      <c r="A193" s="1581" t="s">
        <v>223</v>
      </c>
      <c r="B193" s="1781" t="s">
        <v>107</v>
      </c>
      <c r="C193" s="144" t="s">
        <v>224</v>
      </c>
      <c r="D193" s="126">
        <v>0</v>
      </c>
      <c r="E193" s="126">
        <v>0</v>
      </c>
      <c r="F193" s="126">
        <v>0</v>
      </c>
      <c r="G193" s="126">
        <v>1</v>
      </c>
      <c r="H193" s="126">
        <v>0</v>
      </c>
      <c r="I193" s="126">
        <v>1</v>
      </c>
      <c r="J193" s="126">
        <v>2</v>
      </c>
      <c r="K193" s="126">
        <v>3</v>
      </c>
      <c r="L193" s="126">
        <v>5</v>
      </c>
      <c r="M193" s="562">
        <f t="shared" si="89"/>
        <v>3</v>
      </c>
      <c r="N193" s="562">
        <f t="shared" si="90"/>
        <v>3</v>
      </c>
      <c r="O193" s="562">
        <f t="shared" si="91"/>
        <v>6</v>
      </c>
      <c r="P193" s="186" t="s">
        <v>830</v>
      </c>
      <c r="Q193" s="1842" t="s">
        <v>702</v>
      </c>
      <c r="R193" s="1860" t="s">
        <v>600</v>
      </c>
    </row>
    <row r="194" spans="1:18" s="12" customFormat="1" ht="28.5" customHeight="1">
      <c r="A194" s="1756"/>
      <c r="B194" s="1840"/>
      <c r="C194" s="144" t="s">
        <v>225</v>
      </c>
      <c r="D194" s="126">
        <v>0</v>
      </c>
      <c r="E194" s="126">
        <v>0</v>
      </c>
      <c r="F194" s="126">
        <v>0</v>
      </c>
      <c r="G194" s="126">
        <v>1</v>
      </c>
      <c r="H194" s="126">
        <v>1</v>
      </c>
      <c r="I194" s="126">
        <v>2</v>
      </c>
      <c r="J194" s="126">
        <v>2</v>
      </c>
      <c r="K194" s="126">
        <v>0</v>
      </c>
      <c r="L194" s="126">
        <v>2</v>
      </c>
      <c r="M194" s="562">
        <f t="shared" si="89"/>
        <v>3</v>
      </c>
      <c r="N194" s="562">
        <f t="shared" si="90"/>
        <v>1</v>
      </c>
      <c r="O194" s="562">
        <f t="shared" si="91"/>
        <v>4</v>
      </c>
      <c r="P194" s="161" t="s">
        <v>831</v>
      </c>
      <c r="Q194" s="1838"/>
      <c r="R194" s="1874"/>
    </row>
    <row r="195" spans="1:18" s="12" customFormat="1" ht="28.5" customHeight="1">
      <c r="A195" s="1756"/>
      <c r="B195" s="1840"/>
      <c r="C195" s="144" t="s">
        <v>226</v>
      </c>
      <c r="D195" s="126">
        <v>0</v>
      </c>
      <c r="E195" s="126">
        <v>0</v>
      </c>
      <c r="F195" s="126">
        <v>0</v>
      </c>
      <c r="G195" s="126">
        <v>2</v>
      </c>
      <c r="H195" s="126">
        <v>1</v>
      </c>
      <c r="I195" s="126">
        <v>3</v>
      </c>
      <c r="J195" s="126">
        <v>0</v>
      </c>
      <c r="K195" s="126">
        <v>0</v>
      </c>
      <c r="L195" s="126">
        <v>0</v>
      </c>
      <c r="M195" s="562">
        <f t="shared" si="89"/>
        <v>2</v>
      </c>
      <c r="N195" s="562">
        <f t="shared" si="90"/>
        <v>1</v>
      </c>
      <c r="O195" s="562">
        <f t="shared" si="91"/>
        <v>3</v>
      </c>
      <c r="P195" s="161" t="s">
        <v>832</v>
      </c>
      <c r="Q195" s="1838"/>
      <c r="R195" s="1874"/>
    </row>
    <row r="196" spans="1:18" s="12" customFormat="1" ht="28.5" customHeight="1">
      <c r="A196" s="1756"/>
      <c r="B196" s="1841"/>
      <c r="C196" s="144" t="s">
        <v>243</v>
      </c>
      <c r="D196" s="126">
        <v>0</v>
      </c>
      <c r="E196" s="126">
        <v>0</v>
      </c>
      <c r="F196" s="126">
        <v>0</v>
      </c>
      <c r="G196" s="126">
        <v>0</v>
      </c>
      <c r="H196" s="126">
        <v>0</v>
      </c>
      <c r="I196" s="126">
        <v>0</v>
      </c>
      <c r="J196" s="126">
        <v>0</v>
      </c>
      <c r="K196" s="126">
        <v>1</v>
      </c>
      <c r="L196" s="126">
        <v>1</v>
      </c>
      <c r="M196" s="562">
        <f t="shared" si="89"/>
        <v>0</v>
      </c>
      <c r="N196" s="562">
        <f t="shared" si="90"/>
        <v>1</v>
      </c>
      <c r="O196" s="562">
        <f t="shared" si="91"/>
        <v>1</v>
      </c>
      <c r="P196" s="188" t="s">
        <v>848</v>
      </c>
      <c r="Q196" s="1839"/>
      <c r="R196" s="1874"/>
    </row>
    <row r="197" spans="1:18" s="12" customFormat="1" ht="28.5" customHeight="1">
      <c r="A197" s="1756"/>
      <c r="B197" s="1555" t="s">
        <v>317</v>
      </c>
      <c r="C197" s="1555"/>
      <c r="D197" s="126">
        <f t="shared" ref="D197:L197" si="94">SUM(D193:D196)</f>
        <v>0</v>
      </c>
      <c r="E197" s="126">
        <f t="shared" si="94"/>
        <v>0</v>
      </c>
      <c r="F197" s="126">
        <f t="shared" si="94"/>
        <v>0</v>
      </c>
      <c r="G197" s="126">
        <f t="shared" si="94"/>
        <v>4</v>
      </c>
      <c r="H197" s="126">
        <f t="shared" si="94"/>
        <v>2</v>
      </c>
      <c r="I197" s="126">
        <f t="shared" si="94"/>
        <v>6</v>
      </c>
      <c r="J197" s="126">
        <f t="shared" si="94"/>
        <v>4</v>
      </c>
      <c r="K197" s="126">
        <f t="shared" si="94"/>
        <v>4</v>
      </c>
      <c r="L197" s="126">
        <f t="shared" si="94"/>
        <v>8</v>
      </c>
      <c r="M197" s="562">
        <f t="shared" si="89"/>
        <v>8</v>
      </c>
      <c r="N197" s="562">
        <f t="shared" si="90"/>
        <v>6</v>
      </c>
      <c r="O197" s="562">
        <f t="shared" si="91"/>
        <v>14</v>
      </c>
      <c r="P197" s="1846" t="s">
        <v>1784</v>
      </c>
      <c r="Q197" s="1846"/>
      <c r="R197" s="1874"/>
    </row>
    <row r="198" spans="1:18" s="12" customFormat="1" ht="28.5" customHeight="1">
      <c r="A198" s="1756"/>
      <c r="B198" s="1781" t="s">
        <v>106</v>
      </c>
      <c r="C198" s="144" t="s">
        <v>221</v>
      </c>
      <c r="D198" s="126">
        <v>0</v>
      </c>
      <c r="E198" s="126">
        <v>0</v>
      </c>
      <c r="F198" s="126">
        <v>0</v>
      </c>
      <c r="G198" s="126">
        <v>1</v>
      </c>
      <c r="H198" s="126">
        <v>1</v>
      </c>
      <c r="I198" s="126">
        <v>2</v>
      </c>
      <c r="J198" s="126">
        <v>2</v>
      </c>
      <c r="K198" s="126">
        <v>0</v>
      </c>
      <c r="L198" s="126">
        <v>2</v>
      </c>
      <c r="M198" s="562">
        <f t="shared" si="89"/>
        <v>3</v>
      </c>
      <c r="N198" s="562">
        <f t="shared" si="90"/>
        <v>1</v>
      </c>
      <c r="O198" s="562">
        <f t="shared" si="91"/>
        <v>4</v>
      </c>
      <c r="P198" s="161" t="s">
        <v>835</v>
      </c>
      <c r="Q198" s="1865" t="s">
        <v>833</v>
      </c>
      <c r="R198" s="1874"/>
    </row>
    <row r="199" spans="1:18" s="12" customFormat="1" ht="28.5" customHeight="1">
      <c r="A199" s="1756"/>
      <c r="B199" s="1840"/>
      <c r="C199" s="1421" t="s">
        <v>291</v>
      </c>
      <c r="D199" s="126">
        <v>0</v>
      </c>
      <c r="E199" s="126">
        <v>0</v>
      </c>
      <c r="F199" s="126">
        <v>0</v>
      </c>
      <c r="G199" s="126">
        <v>1</v>
      </c>
      <c r="H199" s="126">
        <v>1</v>
      </c>
      <c r="I199" s="126">
        <v>2</v>
      </c>
      <c r="J199" s="126">
        <v>0</v>
      </c>
      <c r="K199" s="126">
        <v>0</v>
      </c>
      <c r="L199" s="126">
        <v>0</v>
      </c>
      <c r="M199" s="562">
        <f t="shared" si="89"/>
        <v>1</v>
      </c>
      <c r="N199" s="562">
        <f t="shared" si="90"/>
        <v>1</v>
      </c>
      <c r="O199" s="562">
        <f t="shared" si="91"/>
        <v>2</v>
      </c>
      <c r="P199" s="161" t="s">
        <v>834</v>
      </c>
      <c r="Q199" s="1866"/>
      <c r="R199" s="1874"/>
    </row>
    <row r="200" spans="1:18" s="12" customFormat="1" ht="28.5" customHeight="1">
      <c r="A200" s="1756"/>
      <c r="B200" s="1840"/>
      <c r="C200" s="144" t="s">
        <v>222</v>
      </c>
      <c r="D200" s="126">
        <v>0</v>
      </c>
      <c r="E200" s="126">
        <v>0</v>
      </c>
      <c r="F200" s="126">
        <v>0</v>
      </c>
      <c r="G200" s="126">
        <v>1</v>
      </c>
      <c r="H200" s="126">
        <v>1</v>
      </c>
      <c r="I200" s="126">
        <v>2</v>
      </c>
      <c r="J200" s="126">
        <v>4</v>
      </c>
      <c r="K200" s="126"/>
      <c r="L200" s="126">
        <v>4</v>
      </c>
      <c r="M200" s="562">
        <f t="shared" si="89"/>
        <v>5</v>
      </c>
      <c r="N200" s="562">
        <f t="shared" si="90"/>
        <v>1</v>
      </c>
      <c r="O200" s="562">
        <f t="shared" si="91"/>
        <v>6</v>
      </c>
      <c r="P200" s="161" t="s">
        <v>836</v>
      </c>
      <c r="Q200" s="1866"/>
      <c r="R200" s="1874"/>
    </row>
    <row r="201" spans="1:18" s="12" customFormat="1" ht="28.5" customHeight="1">
      <c r="A201" s="1756"/>
      <c r="B201" s="1841"/>
      <c r="C201" s="1421" t="s">
        <v>242</v>
      </c>
      <c r="D201" s="126">
        <v>0</v>
      </c>
      <c r="E201" s="126">
        <v>0</v>
      </c>
      <c r="F201" s="126">
        <v>0</v>
      </c>
      <c r="G201" s="126">
        <v>1</v>
      </c>
      <c r="H201" s="126">
        <v>2</v>
      </c>
      <c r="I201" s="126">
        <v>3</v>
      </c>
      <c r="J201" s="126">
        <v>1</v>
      </c>
      <c r="K201" s="126">
        <v>1</v>
      </c>
      <c r="L201" s="126">
        <v>2</v>
      </c>
      <c r="M201" s="562">
        <f t="shared" si="89"/>
        <v>2</v>
      </c>
      <c r="N201" s="562">
        <f t="shared" si="90"/>
        <v>3</v>
      </c>
      <c r="O201" s="562">
        <f t="shared" si="91"/>
        <v>5</v>
      </c>
      <c r="P201" s="161" t="s">
        <v>837</v>
      </c>
      <c r="Q201" s="1867"/>
      <c r="R201" s="1874"/>
    </row>
    <row r="202" spans="1:18" s="12" customFormat="1" ht="28.5" customHeight="1">
      <c r="A202" s="1756"/>
      <c r="B202" s="1555" t="s">
        <v>317</v>
      </c>
      <c r="C202" s="1555"/>
      <c r="D202" s="126">
        <f t="shared" ref="D202:L202" si="95">SUM(D198:D201)</f>
        <v>0</v>
      </c>
      <c r="E202" s="126">
        <f t="shared" si="95"/>
        <v>0</v>
      </c>
      <c r="F202" s="126">
        <f t="shared" si="95"/>
        <v>0</v>
      </c>
      <c r="G202" s="126">
        <f t="shared" si="95"/>
        <v>4</v>
      </c>
      <c r="H202" s="126">
        <f t="shared" si="95"/>
        <v>5</v>
      </c>
      <c r="I202" s="126">
        <f t="shared" si="95"/>
        <v>9</v>
      </c>
      <c r="J202" s="126">
        <f t="shared" si="95"/>
        <v>7</v>
      </c>
      <c r="K202" s="126">
        <f t="shared" si="95"/>
        <v>1</v>
      </c>
      <c r="L202" s="126">
        <f t="shared" si="95"/>
        <v>8</v>
      </c>
      <c r="M202" s="562">
        <f t="shared" si="89"/>
        <v>11</v>
      </c>
      <c r="N202" s="562">
        <f t="shared" si="90"/>
        <v>6</v>
      </c>
      <c r="O202" s="562">
        <f t="shared" si="91"/>
        <v>17</v>
      </c>
      <c r="P202" s="1846" t="s">
        <v>1784</v>
      </c>
      <c r="Q202" s="1846"/>
      <c r="R202" s="1861"/>
    </row>
    <row r="203" spans="1:18" s="12" customFormat="1" ht="28.5" customHeight="1">
      <c r="A203" s="1756"/>
      <c r="B203" s="513" t="s">
        <v>1423</v>
      </c>
      <c r="C203" s="513"/>
      <c r="D203" s="129">
        <v>3</v>
      </c>
      <c r="E203" s="129">
        <v>2</v>
      </c>
      <c r="F203" s="129">
        <v>5</v>
      </c>
      <c r="G203" s="129">
        <v>0</v>
      </c>
      <c r="H203" s="129">
        <v>0</v>
      </c>
      <c r="I203" s="129">
        <v>0</v>
      </c>
      <c r="J203" s="129">
        <v>0</v>
      </c>
      <c r="K203" s="129">
        <v>0</v>
      </c>
      <c r="L203" s="129">
        <v>0</v>
      </c>
      <c r="M203" s="563">
        <f t="shared" si="89"/>
        <v>3</v>
      </c>
      <c r="N203" s="563">
        <f t="shared" si="90"/>
        <v>2</v>
      </c>
      <c r="O203" s="563">
        <f t="shared" si="91"/>
        <v>5</v>
      </c>
      <c r="P203" s="1020"/>
      <c r="Q203" s="773" t="s">
        <v>1690</v>
      </c>
      <c r="R203" s="1024"/>
    </row>
    <row r="204" spans="1:18" s="12" customFormat="1" ht="28.5" customHeight="1">
      <c r="A204" s="1555" t="s">
        <v>277</v>
      </c>
      <c r="B204" s="1555"/>
      <c r="C204" s="1555"/>
      <c r="D204" s="126">
        <f t="shared" ref="D204:L204" si="96">SUM(D203,D202,D197)</f>
        <v>3</v>
      </c>
      <c r="E204" s="126">
        <f t="shared" si="96"/>
        <v>2</v>
      </c>
      <c r="F204" s="126">
        <f t="shared" si="96"/>
        <v>5</v>
      </c>
      <c r="G204" s="126">
        <f t="shared" si="96"/>
        <v>8</v>
      </c>
      <c r="H204" s="126">
        <f t="shared" si="96"/>
        <v>7</v>
      </c>
      <c r="I204" s="126">
        <f t="shared" si="96"/>
        <v>15</v>
      </c>
      <c r="J204" s="126">
        <f t="shared" si="96"/>
        <v>11</v>
      </c>
      <c r="K204" s="126">
        <f t="shared" si="96"/>
        <v>5</v>
      </c>
      <c r="L204" s="126">
        <f t="shared" si="96"/>
        <v>16</v>
      </c>
      <c r="M204" s="562">
        <f t="shared" si="89"/>
        <v>22</v>
      </c>
      <c r="N204" s="562">
        <f t="shared" si="90"/>
        <v>14</v>
      </c>
      <c r="O204" s="562">
        <f t="shared" si="91"/>
        <v>36</v>
      </c>
      <c r="P204" s="1846" t="s">
        <v>1787</v>
      </c>
      <c r="Q204" s="1846"/>
      <c r="R204" s="1846"/>
    </row>
    <row r="205" spans="1:18" s="41" customFormat="1" ht="31.5" customHeight="1">
      <c r="A205" s="1006" t="s">
        <v>9</v>
      </c>
      <c r="B205" s="1006"/>
      <c r="C205" s="1006"/>
      <c r="D205" s="128">
        <v>0</v>
      </c>
      <c r="E205" s="128">
        <v>0</v>
      </c>
      <c r="F205" s="128">
        <v>0</v>
      </c>
      <c r="G205" s="128">
        <v>2</v>
      </c>
      <c r="H205" s="128">
        <v>1</v>
      </c>
      <c r="I205" s="128">
        <v>3</v>
      </c>
      <c r="J205" s="128">
        <v>0</v>
      </c>
      <c r="K205" s="128">
        <v>0</v>
      </c>
      <c r="L205" s="128">
        <v>0</v>
      </c>
      <c r="M205" s="128">
        <f>SUM(D205,G205,J205)</f>
        <v>2</v>
      </c>
      <c r="N205" s="128">
        <f>SUM(E205,H205,K205)</f>
        <v>1</v>
      </c>
      <c r="O205" s="128">
        <f>SUM(M205:N205)</f>
        <v>3</v>
      </c>
      <c r="P205" s="764"/>
      <c r="Q205" s="764"/>
      <c r="R205" s="764" t="s">
        <v>601</v>
      </c>
    </row>
    <row r="206" spans="1:18" s="41" customFormat="1" ht="39.75" customHeight="1" thickBot="1">
      <c r="A206" s="1001" t="s">
        <v>961</v>
      </c>
      <c r="B206" s="564"/>
      <c r="C206" s="564"/>
      <c r="D206" s="129">
        <v>0</v>
      </c>
      <c r="E206" s="129">
        <v>0</v>
      </c>
      <c r="F206" s="129">
        <v>0</v>
      </c>
      <c r="G206" s="129">
        <v>4</v>
      </c>
      <c r="H206" s="129">
        <v>4</v>
      </c>
      <c r="I206" s="129">
        <v>8</v>
      </c>
      <c r="J206" s="129">
        <v>8</v>
      </c>
      <c r="K206" s="129">
        <v>1</v>
      </c>
      <c r="L206" s="129">
        <v>9</v>
      </c>
      <c r="M206" s="129">
        <f t="shared" ref="M206" si="97">SUM(D206,G206,J206)</f>
        <v>12</v>
      </c>
      <c r="N206" s="129">
        <f t="shared" ref="N206" si="98">SUM(E206,H206,K206)</f>
        <v>5</v>
      </c>
      <c r="O206" s="129">
        <f t="shared" ref="O206" si="99">SUM(M206:N206)</f>
        <v>17</v>
      </c>
      <c r="P206" s="564"/>
      <c r="Q206" s="564"/>
      <c r="R206" s="774" t="s">
        <v>1692</v>
      </c>
    </row>
    <row r="207" spans="1:18" s="41" customFormat="1" ht="31.5" customHeight="1" thickBot="1">
      <c r="A207" s="1576" t="s">
        <v>10</v>
      </c>
      <c r="B207" s="1576"/>
      <c r="C207" s="1576"/>
      <c r="D207" s="210">
        <f t="shared" ref="D207:O207" si="100">SUM(D16,D24,D25,D47,D56,D79,D112,D119,D120,D127,D142,D155,D158,D171,D182,D192,D204,D205,D206)</f>
        <v>8</v>
      </c>
      <c r="E207" s="210">
        <f t="shared" si="100"/>
        <v>17</v>
      </c>
      <c r="F207" s="210">
        <f t="shared" si="100"/>
        <v>25</v>
      </c>
      <c r="G207" s="210">
        <f t="shared" si="100"/>
        <v>157</v>
      </c>
      <c r="H207" s="210">
        <f t="shared" si="100"/>
        <v>129</v>
      </c>
      <c r="I207" s="210">
        <f t="shared" si="100"/>
        <v>286</v>
      </c>
      <c r="J207" s="210">
        <f t="shared" si="100"/>
        <v>76</v>
      </c>
      <c r="K207" s="210">
        <f t="shared" si="100"/>
        <v>66</v>
      </c>
      <c r="L207" s="210">
        <f t="shared" si="100"/>
        <v>142</v>
      </c>
      <c r="M207" s="210">
        <f t="shared" si="100"/>
        <v>241</v>
      </c>
      <c r="N207" s="210">
        <f t="shared" si="100"/>
        <v>212</v>
      </c>
      <c r="O207" s="210">
        <f t="shared" si="100"/>
        <v>453</v>
      </c>
      <c r="P207" s="1859" t="s">
        <v>1782</v>
      </c>
      <c r="Q207" s="1859"/>
      <c r="R207" s="1859"/>
    </row>
    <row r="208" spans="1:18" s="41" customFormat="1" ht="18" customHeight="1" thickTop="1"/>
    <row r="209" spans="1:18" s="41" customFormat="1" ht="18" customHeight="1"/>
    <row r="210" spans="1:18" s="41" customFormat="1" ht="18" customHeight="1"/>
    <row r="211" spans="1:18" s="41" customFormat="1" ht="18" customHeight="1"/>
    <row r="212" spans="1:18" s="41" customFormat="1" ht="18" customHeight="1"/>
    <row r="213" spans="1:18" s="41" customFormat="1" ht="18" customHeight="1"/>
    <row r="214" spans="1:18" s="41" customFormat="1" ht="18" customHeight="1"/>
    <row r="215" spans="1:18" s="41" customFormat="1" ht="18" customHeight="1">
      <c r="A215" s="36"/>
      <c r="B215" s="36"/>
      <c r="C215" s="36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162"/>
      <c r="Q215" s="162"/>
      <c r="R215" s="162"/>
    </row>
    <row r="216" spans="1:18" s="41" customFormat="1" ht="18" customHeight="1">
      <c r="A216" s="145"/>
      <c r="B216" s="145"/>
      <c r="C216" s="14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162"/>
      <c r="Q216" s="162"/>
      <c r="R216" s="162"/>
    </row>
    <row r="217" spans="1:18" s="41" customFormat="1" ht="18" customHeight="1">
      <c r="A217" s="145"/>
      <c r="B217" s="145"/>
      <c r="C217" s="14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162"/>
      <c r="Q217" s="162"/>
      <c r="R217" s="162"/>
    </row>
    <row r="218" spans="1:18" s="41" customFormat="1" ht="18" customHeight="1">
      <c r="A218" s="145"/>
      <c r="B218" s="145"/>
      <c r="C218" s="14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162"/>
      <c r="Q218" s="162"/>
      <c r="R218" s="162"/>
    </row>
    <row r="219" spans="1:18" s="41" customFormat="1" ht="18" customHeight="1"/>
    <row r="220" spans="1:18" s="41" customFormat="1" ht="18" customHeight="1"/>
    <row r="221" spans="1:18" s="41" customFormat="1" ht="18" customHeight="1"/>
    <row r="222" spans="1:18" s="41" customFormat="1" ht="18" customHeight="1"/>
    <row r="223" spans="1:18" s="41" customFormat="1" ht="18" customHeight="1"/>
    <row r="224" spans="1:18" s="41" customFormat="1" ht="18" customHeight="1"/>
    <row r="225" spans="1:15" s="41" customFormat="1" ht="18" customHeight="1"/>
    <row r="226" spans="1:15" s="41" customFormat="1" ht="18" customHeight="1"/>
    <row r="227" spans="1:15" s="41" customFormat="1" ht="18" customHeight="1"/>
    <row r="228" spans="1:15" s="41" customFormat="1" ht="18" customHeight="1"/>
    <row r="229" spans="1:15" ht="20.100000000000001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</row>
    <row r="230" spans="1:15" ht="20.100000000000001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</row>
    <row r="231" spans="1:15" ht="20.100000000000001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</row>
    <row r="232" spans="1:15" ht="20.100000000000001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</row>
    <row r="233" spans="1:15" ht="20.100000000000001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</row>
    <row r="234" spans="1:15" ht="20.100000000000001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</row>
    <row r="235" spans="1:15" ht="20.100000000000001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</row>
    <row r="236" spans="1:15" ht="20.100000000000001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</row>
    <row r="237" spans="1:15" ht="20.100000000000001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</row>
    <row r="238" spans="1:15" ht="20.100000000000001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</row>
    <row r="239" spans="1:15" ht="20.100000000000001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</row>
    <row r="240" spans="1:15" ht="20.100000000000001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</row>
    <row r="241" spans="1:15" ht="20.100000000000001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</row>
    <row r="242" spans="1:15" ht="20.100000000000001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</row>
    <row r="243" spans="1:15" ht="20.100000000000001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</row>
    <row r="244" spans="1:15" ht="20.100000000000001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</row>
    <row r="245" spans="1:15" ht="20.100000000000001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</row>
    <row r="246" spans="1:15" ht="20.100000000000001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</row>
    <row r="247" spans="1:15" ht="20.100000000000001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</row>
    <row r="248" spans="1:15" ht="20.100000000000001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</row>
    <row r="249" spans="1:15" ht="20.100000000000001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</row>
    <row r="250" spans="1:15" ht="20.100000000000001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</row>
    <row r="251" spans="1:15" ht="20.100000000000001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</row>
    <row r="252" spans="1:15" ht="20.100000000000001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</row>
    <row r="253" spans="1:15" ht="20.100000000000001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</row>
    <row r="254" spans="1:15" ht="20.100000000000001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</row>
    <row r="255" spans="1:15" ht="20.100000000000001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</row>
  </sheetData>
  <mergeCells count="237">
    <mergeCell ref="R193:R202"/>
    <mergeCell ref="M102:O102"/>
    <mergeCell ref="R121:R126"/>
    <mergeCell ref="P127:R127"/>
    <mergeCell ref="P155:R155"/>
    <mergeCell ref="R143:R154"/>
    <mergeCell ref="P197:Q197"/>
    <mergeCell ref="P149:Q149"/>
    <mergeCell ref="P153:Q153"/>
    <mergeCell ref="Q134:R134"/>
    <mergeCell ref="Q143:Q144"/>
    <mergeCell ref="P145:Q145"/>
    <mergeCell ref="A168:A170"/>
    <mergeCell ref="Q72:Q73"/>
    <mergeCell ref="D101:F101"/>
    <mergeCell ref="G101:I101"/>
    <mergeCell ref="J101:L101"/>
    <mergeCell ref="M101:O101"/>
    <mergeCell ref="P101:P104"/>
    <mergeCell ref="Q101:Q104"/>
    <mergeCell ref="R101:R104"/>
    <mergeCell ref="D102:F102"/>
    <mergeCell ref="G102:I102"/>
    <mergeCell ref="J102:L102"/>
    <mergeCell ref="R112:R118"/>
    <mergeCell ref="P119:R119"/>
    <mergeCell ref="C101:C104"/>
    <mergeCell ref="Q91:Q92"/>
    <mergeCell ref="B105:B110"/>
    <mergeCell ref="Q105:Q110"/>
    <mergeCell ref="A139:A141"/>
    <mergeCell ref="A142:C142"/>
    <mergeCell ref="P142:R142"/>
    <mergeCell ref="R139:R141"/>
    <mergeCell ref="A134:B134"/>
    <mergeCell ref="A135:A138"/>
    <mergeCell ref="A64:B64"/>
    <mergeCell ref="A65:A68"/>
    <mergeCell ref="B65:B68"/>
    <mergeCell ref="C65:C68"/>
    <mergeCell ref="D65:F65"/>
    <mergeCell ref="G65:I65"/>
    <mergeCell ref="J65:L65"/>
    <mergeCell ref="M65:O65"/>
    <mergeCell ref="P65:P68"/>
    <mergeCell ref="D66:F66"/>
    <mergeCell ref="G66:I66"/>
    <mergeCell ref="J66:L66"/>
    <mergeCell ref="M66:O66"/>
    <mergeCell ref="D37:F37"/>
    <mergeCell ref="G37:I37"/>
    <mergeCell ref="J37:L37"/>
    <mergeCell ref="M37:O37"/>
    <mergeCell ref="B71:C71"/>
    <mergeCell ref="P93:Q93"/>
    <mergeCell ref="Q100:R100"/>
    <mergeCell ref="P202:Q202"/>
    <mergeCell ref="Q75:Q76"/>
    <mergeCell ref="Q151:Q152"/>
    <mergeCell ref="R168:R170"/>
    <mergeCell ref="R41:R46"/>
    <mergeCell ref="Q69:Q70"/>
    <mergeCell ref="P37:P40"/>
    <mergeCell ref="Q37:Q40"/>
    <mergeCell ref="R48:R55"/>
    <mergeCell ref="B72:B73"/>
    <mergeCell ref="B37:B40"/>
    <mergeCell ref="D38:F38"/>
    <mergeCell ref="G38:I38"/>
    <mergeCell ref="J38:L38"/>
    <mergeCell ref="M38:O38"/>
    <mergeCell ref="P77:Q77"/>
    <mergeCell ref="R172:R181"/>
    <mergeCell ref="P24:R24"/>
    <mergeCell ref="R37:R40"/>
    <mergeCell ref="P56:R56"/>
    <mergeCell ref="P47:R47"/>
    <mergeCell ref="P207:R207"/>
    <mergeCell ref="Q172:Q173"/>
    <mergeCell ref="P174:Q174"/>
    <mergeCell ref="Q176:Q177"/>
    <mergeCell ref="P178:Q178"/>
    <mergeCell ref="P74:Q74"/>
    <mergeCell ref="P111:Q111"/>
    <mergeCell ref="P112:Q112"/>
    <mergeCell ref="Q113:Q114"/>
    <mergeCell ref="P115:Q115"/>
    <mergeCell ref="P79:Q79"/>
    <mergeCell ref="R80:R93"/>
    <mergeCell ref="Q80:Q82"/>
    <mergeCell ref="P83:Q83"/>
    <mergeCell ref="Q84:Q89"/>
    <mergeCell ref="P90:Q90"/>
    <mergeCell ref="Q198:Q201"/>
    <mergeCell ref="Q65:Q68"/>
    <mergeCell ref="P71:Q71"/>
    <mergeCell ref="R65:R68"/>
    <mergeCell ref="A207:C207"/>
    <mergeCell ref="B23:C23"/>
    <mergeCell ref="B21:B22"/>
    <mergeCell ref="B93:C93"/>
    <mergeCell ref="B74:C74"/>
    <mergeCell ref="B90:C90"/>
    <mergeCell ref="A47:C47"/>
    <mergeCell ref="A24:C24"/>
    <mergeCell ref="B174:C174"/>
    <mergeCell ref="B178:C178"/>
    <mergeCell ref="B197:C197"/>
    <mergeCell ref="B202:C202"/>
    <mergeCell ref="A204:C204"/>
    <mergeCell ref="A56:C56"/>
    <mergeCell ref="A36:B36"/>
    <mergeCell ref="A41:A46"/>
    <mergeCell ref="B69:B70"/>
    <mergeCell ref="A37:A40"/>
    <mergeCell ref="A48:A55"/>
    <mergeCell ref="A17:A23"/>
    <mergeCell ref="B75:B76"/>
    <mergeCell ref="B77:C77"/>
    <mergeCell ref="C37:C40"/>
    <mergeCell ref="A172:A181"/>
    <mergeCell ref="A4:R4"/>
    <mergeCell ref="A3:R3"/>
    <mergeCell ref="A182:C182"/>
    <mergeCell ref="B115:C115"/>
    <mergeCell ref="B83:C83"/>
    <mergeCell ref="A80:A93"/>
    <mergeCell ref="A112:C112"/>
    <mergeCell ref="B80:B82"/>
    <mergeCell ref="B84:B89"/>
    <mergeCell ref="B91:B92"/>
    <mergeCell ref="A79:C79"/>
    <mergeCell ref="B113:B114"/>
    <mergeCell ref="A113:A118"/>
    <mergeCell ref="A121:A126"/>
    <mergeCell ref="A119:C119"/>
    <mergeCell ref="A127:C127"/>
    <mergeCell ref="B111:C111"/>
    <mergeCell ref="A100:B100"/>
    <mergeCell ref="A101:A104"/>
    <mergeCell ref="B101:B104"/>
    <mergeCell ref="A10:A15"/>
    <mergeCell ref="R10:R15"/>
    <mergeCell ref="B17:B18"/>
    <mergeCell ref="B19:C19"/>
    <mergeCell ref="A16:C16"/>
    <mergeCell ref="P16:R16"/>
    <mergeCell ref="R6:R9"/>
    <mergeCell ref="D7:F7"/>
    <mergeCell ref="G7:I7"/>
    <mergeCell ref="J7:L7"/>
    <mergeCell ref="M7:O7"/>
    <mergeCell ref="R17:R23"/>
    <mergeCell ref="P19:Q19"/>
    <mergeCell ref="Q6:Q9"/>
    <mergeCell ref="A6:A9"/>
    <mergeCell ref="B6:B9"/>
    <mergeCell ref="C6:C9"/>
    <mergeCell ref="D6:F6"/>
    <mergeCell ref="G6:I6"/>
    <mergeCell ref="J6:L6"/>
    <mergeCell ref="M6:O6"/>
    <mergeCell ref="P6:P9"/>
    <mergeCell ref="Q21:Q22"/>
    <mergeCell ref="P23:Q23"/>
    <mergeCell ref="B135:B138"/>
    <mergeCell ref="C135:C138"/>
    <mergeCell ref="D135:F135"/>
    <mergeCell ref="G135:I135"/>
    <mergeCell ref="J135:L135"/>
    <mergeCell ref="M135:O135"/>
    <mergeCell ref="P135:P138"/>
    <mergeCell ref="Q135:Q138"/>
    <mergeCell ref="R135:R138"/>
    <mergeCell ref="D136:F136"/>
    <mergeCell ref="G136:I136"/>
    <mergeCell ref="J136:L136"/>
    <mergeCell ref="M136:O136"/>
    <mergeCell ref="B147:B148"/>
    <mergeCell ref="Q147:Q148"/>
    <mergeCell ref="B151:B152"/>
    <mergeCell ref="R188:R191"/>
    <mergeCell ref="D189:F189"/>
    <mergeCell ref="G189:I189"/>
    <mergeCell ref="J189:L189"/>
    <mergeCell ref="M189:O189"/>
    <mergeCell ref="P182:R182"/>
    <mergeCell ref="P188:P191"/>
    <mergeCell ref="Q188:Q191"/>
    <mergeCell ref="P204:R204"/>
    <mergeCell ref="A163:B163"/>
    <mergeCell ref="Q163:R163"/>
    <mergeCell ref="A164:A167"/>
    <mergeCell ref="B164:B167"/>
    <mergeCell ref="C164:C167"/>
    <mergeCell ref="D164:F164"/>
    <mergeCell ref="G164:I164"/>
    <mergeCell ref="J164:L164"/>
    <mergeCell ref="M164:O164"/>
    <mergeCell ref="P164:P167"/>
    <mergeCell ref="Q164:Q167"/>
    <mergeCell ref="R164:R167"/>
    <mergeCell ref="D165:F165"/>
    <mergeCell ref="G165:I165"/>
    <mergeCell ref="J165:L165"/>
    <mergeCell ref="M165:O165"/>
    <mergeCell ref="A188:A191"/>
    <mergeCell ref="B188:B191"/>
    <mergeCell ref="C188:C191"/>
    <mergeCell ref="D188:F188"/>
    <mergeCell ref="G188:I188"/>
    <mergeCell ref="J188:L188"/>
    <mergeCell ref="M188:O188"/>
    <mergeCell ref="A69:A78"/>
    <mergeCell ref="R69:R78"/>
    <mergeCell ref="A105:A111"/>
    <mergeCell ref="R105:R111"/>
    <mergeCell ref="B193:B196"/>
    <mergeCell ref="Q193:Q196"/>
    <mergeCell ref="A193:A203"/>
    <mergeCell ref="B198:B201"/>
    <mergeCell ref="B176:B177"/>
    <mergeCell ref="A187:B187"/>
    <mergeCell ref="Q187:R187"/>
    <mergeCell ref="A158:C158"/>
    <mergeCell ref="R156:R157"/>
    <mergeCell ref="A156:A157"/>
    <mergeCell ref="P158:R158"/>
    <mergeCell ref="A171:C171"/>
    <mergeCell ref="P171:R171"/>
    <mergeCell ref="B172:B173"/>
    <mergeCell ref="B145:C145"/>
    <mergeCell ref="B149:C149"/>
    <mergeCell ref="A143:A154"/>
    <mergeCell ref="B153:C153"/>
    <mergeCell ref="A155:C155"/>
    <mergeCell ref="B143:B144"/>
  </mergeCells>
  <phoneticPr fontId="7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8" firstPageNumber="161" orientation="landscape" useFirstPageNumber="1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4:N14"/>
  <sheetViews>
    <sheetView rightToLeft="1" view="pageBreakPreview" topLeftCell="A2" zoomScaleSheetLayoutView="100" workbookViewId="0">
      <selection activeCell="N19" sqref="N19"/>
    </sheetView>
  </sheetViews>
  <sheetFormatPr defaultRowHeight="12.75"/>
  <sheetData>
    <row r="14" spans="1:14" ht="90">
      <c r="A14" s="1495" t="s">
        <v>280</v>
      </c>
      <c r="B14" s="1495"/>
      <c r="C14" s="1495"/>
      <c r="D14" s="1495"/>
      <c r="E14" s="1495"/>
      <c r="F14" s="1495"/>
      <c r="G14" s="1495"/>
      <c r="H14" s="1495"/>
      <c r="I14" s="1495"/>
      <c r="J14" s="1495"/>
      <c r="K14" s="1495"/>
      <c r="L14" s="1495"/>
      <c r="M14" s="1495"/>
      <c r="N14" s="1495"/>
    </row>
  </sheetData>
  <mergeCells count="1">
    <mergeCell ref="A14:N14"/>
  </mergeCells>
  <phoneticPr fontId="7" type="noConversion"/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2"/>
  <sheetViews>
    <sheetView rightToLeft="1" view="pageBreakPreview" zoomScale="80" zoomScaleSheetLayoutView="80" workbookViewId="0">
      <selection activeCell="N12" sqref="N12"/>
    </sheetView>
  </sheetViews>
  <sheetFormatPr defaultRowHeight="12.75"/>
  <cols>
    <col min="1" max="1" width="25.28515625" customWidth="1"/>
    <col min="2" max="13" width="8.85546875" customWidth="1"/>
    <col min="14" max="14" width="28.28515625" customWidth="1"/>
  </cols>
  <sheetData>
    <row r="1" spans="1:17" ht="20.100000000000001" customHeight="1">
      <c r="A1" s="1498" t="s">
        <v>1424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</row>
    <row r="2" spans="1:17" ht="39.75" customHeight="1">
      <c r="A2" s="1754" t="s">
        <v>1425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246"/>
      <c r="P2" s="246"/>
      <c r="Q2" s="246"/>
    </row>
    <row r="3" spans="1:17" ht="20.100000000000001" customHeight="1" thickBot="1">
      <c r="A3" s="195" t="s">
        <v>1834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404" t="s">
        <v>1835</v>
      </c>
    </row>
    <row r="4" spans="1:17" ht="20.100000000000001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</row>
    <row r="5" spans="1:17" ht="20.100000000000001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7" ht="20.100000000000001" customHeight="1">
      <c r="A6" s="1486"/>
      <c r="B6" s="511" t="s">
        <v>914</v>
      </c>
      <c r="C6" s="511" t="s">
        <v>915</v>
      </c>
      <c r="D6" s="511" t="s">
        <v>916</v>
      </c>
      <c r="E6" s="511" t="s">
        <v>914</v>
      </c>
      <c r="F6" s="511" t="s">
        <v>915</v>
      </c>
      <c r="G6" s="511" t="s">
        <v>916</v>
      </c>
      <c r="H6" s="511" t="s">
        <v>914</v>
      </c>
      <c r="I6" s="511" t="s">
        <v>915</v>
      </c>
      <c r="J6" s="511" t="s">
        <v>916</v>
      </c>
      <c r="K6" s="511" t="s">
        <v>914</v>
      </c>
      <c r="L6" s="511" t="s">
        <v>915</v>
      </c>
      <c r="M6" s="511" t="s">
        <v>916</v>
      </c>
      <c r="N6" s="1486"/>
    </row>
    <row r="7" spans="1:17" ht="27.75" customHeight="1" thickBot="1">
      <c r="A7" s="1487"/>
      <c r="B7" s="512" t="s">
        <v>917</v>
      </c>
      <c r="C7" s="512" t="s">
        <v>918</v>
      </c>
      <c r="D7" s="512" t="s">
        <v>919</v>
      </c>
      <c r="E7" s="512" t="s">
        <v>917</v>
      </c>
      <c r="F7" s="512" t="s">
        <v>918</v>
      </c>
      <c r="G7" s="512" t="s">
        <v>919</v>
      </c>
      <c r="H7" s="512" t="s">
        <v>917</v>
      </c>
      <c r="I7" s="512" t="s">
        <v>918</v>
      </c>
      <c r="J7" s="512" t="s">
        <v>919</v>
      </c>
      <c r="K7" s="511" t="s">
        <v>917</v>
      </c>
      <c r="L7" s="511" t="s">
        <v>918</v>
      </c>
      <c r="M7" s="511" t="s">
        <v>919</v>
      </c>
      <c r="N7" s="1487"/>
    </row>
    <row r="8" spans="1:17" ht="20.100000000000001" customHeight="1" thickTop="1">
      <c r="A8" s="166" t="s">
        <v>6</v>
      </c>
      <c r="B8" s="125">
        <v>6</v>
      </c>
      <c r="C8" s="125">
        <v>19</v>
      </c>
      <c r="D8" s="125">
        <v>25</v>
      </c>
      <c r="E8" s="125">
        <v>5</v>
      </c>
      <c r="F8" s="125">
        <v>7</v>
      </c>
      <c r="G8" s="125">
        <v>12</v>
      </c>
      <c r="H8" s="125">
        <v>0</v>
      </c>
      <c r="I8" s="125">
        <v>2</v>
      </c>
      <c r="J8" s="125">
        <v>2</v>
      </c>
      <c r="K8" s="125">
        <f>SUM(B8,E8,H8)</f>
        <v>11</v>
      </c>
      <c r="L8" s="125">
        <f>SUM(C8,F8,I8)</f>
        <v>28</v>
      </c>
      <c r="M8" s="125">
        <f>SUM(K8:L8)</f>
        <v>39</v>
      </c>
      <c r="N8" s="247" t="s">
        <v>670</v>
      </c>
    </row>
    <row r="9" spans="1:17" ht="20.100000000000001" customHeight="1">
      <c r="A9" s="160" t="s">
        <v>7</v>
      </c>
      <c r="B9" s="126">
        <v>0</v>
      </c>
      <c r="C9" s="126">
        <v>0</v>
      </c>
      <c r="D9" s="126">
        <v>0</v>
      </c>
      <c r="E9" s="126">
        <v>20</v>
      </c>
      <c r="F9" s="126">
        <v>17</v>
      </c>
      <c r="G9" s="126">
        <v>37</v>
      </c>
      <c r="H9" s="126">
        <v>6</v>
      </c>
      <c r="I9" s="126">
        <v>0</v>
      </c>
      <c r="J9" s="126">
        <v>6</v>
      </c>
      <c r="K9" s="126">
        <f t="shared" ref="K9:K19" si="0">SUM(B9,E9,H9)</f>
        <v>26</v>
      </c>
      <c r="L9" s="126">
        <f t="shared" ref="L9:L19" si="1">SUM(C9,F9,I9)</f>
        <v>17</v>
      </c>
      <c r="M9" s="126">
        <f t="shared" ref="M9:M19" si="2">SUM(K9:L9)</f>
        <v>43</v>
      </c>
      <c r="N9" s="248" t="s">
        <v>540</v>
      </c>
    </row>
    <row r="10" spans="1:17" ht="20.100000000000001" customHeight="1">
      <c r="A10" s="160" t="s">
        <v>12</v>
      </c>
      <c r="B10" s="126">
        <v>0</v>
      </c>
      <c r="C10" s="126">
        <v>0</v>
      </c>
      <c r="D10" s="126">
        <v>0</v>
      </c>
      <c r="E10" s="126">
        <v>21</v>
      </c>
      <c r="F10" s="126">
        <v>25</v>
      </c>
      <c r="G10" s="126">
        <v>46</v>
      </c>
      <c r="H10" s="126">
        <v>7</v>
      </c>
      <c r="I10" s="126">
        <v>4</v>
      </c>
      <c r="J10" s="126">
        <v>11</v>
      </c>
      <c r="K10" s="126">
        <f t="shared" si="0"/>
        <v>28</v>
      </c>
      <c r="L10" s="126">
        <f t="shared" si="1"/>
        <v>29</v>
      </c>
      <c r="M10" s="126">
        <f t="shared" si="2"/>
        <v>57</v>
      </c>
      <c r="N10" s="248" t="s">
        <v>432</v>
      </c>
    </row>
    <row r="11" spans="1:17" ht="20.100000000000001" customHeight="1">
      <c r="A11" s="160" t="s">
        <v>18</v>
      </c>
      <c r="B11" s="126">
        <v>2</v>
      </c>
      <c r="C11" s="126">
        <v>0</v>
      </c>
      <c r="D11" s="126">
        <v>2</v>
      </c>
      <c r="E11" s="126">
        <v>9</v>
      </c>
      <c r="F11" s="126">
        <v>7</v>
      </c>
      <c r="G11" s="126">
        <v>16</v>
      </c>
      <c r="H11" s="126">
        <v>0</v>
      </c>
      <c r="I11" s="126">
        <v>3</v>
      </c>
      <c r="J11" s="126">
        <v>3</v>
      </c>
      <c r="K11" s="126">
        <f t="shared" si="0"/>
        <v>11</v>
      </c>
      <c r="L11" s="126">
        <f t="shared" si="1"/>
        <v>10</v>
      </c>
      <c r="M11" s="126">
        <f t="shared" si="2"/>
        <v>21</v>
      </c>
      <c r="N11" s="248" t="s">
        <v>782</v>
      </c>
    </row>
    <row r="12" spans="1:17" ht="20.100000000000001" customHeight="1">
      <c r="A12" s="160" t="s">
        <v>8</v>
      </c>
      <c r="B12" s="126">
        <v>0</v>
      </c>
      <c r="C12" s="126">
        <v>0</v>
      </c>
      <c r="D12" s="126">
        <v>0</v>
      </c>
      <c r="E12" s="126">
        <v>35</v>
      </c>
      <c r="F12" s="126">
        <v>52</v>
      </c>
      <c r="G12" s="126">
        <v>87</v>
      </c>
      <c r="H12" s="126">
        <v>15</v>
      </c>
      <c r="I12" s="126">
        <v>24</v>
      </c>
      <c r="J12" s="126">
        <v>39</v>
      </c>
      <c r="K12" s="126">
        <f t="shared" si="0"/>
        <v>50</v>
      </c>
      <c r="L12" s="126">
        <f t="shared" si="1"/>
        <v>76</v>
      </c>
      <c r="M12" s="126">
        <f t="shared" si="2"/>
        <v>126</v>
      </c>
      <c r="N12" s="248" t="s">
        <v>444</v>
      </c>
    </row>
    <row r="13" spans="1:17" ht="20.100000000000001" customHeight="1">
      <c r="A13" s="160" t="s">
        <v>20</v>
      </c>
      <c r="B13" s="126">
        <v>13</v>
      </c>
      <c r="C13" s="126">
        <v>5</v>
      </c>
      <c r="D13" s="126">
        <v>18</v>
      </c>
      <c r="E13" s="126">
        <v>6</v>
      </c>
      <c r="F13" s="126">
        <v>3</v>
      </c>
      <c r="G13" s="126">
        <v>9</v>
      </c>
      <c r="H13" s="126">
        <v>4</v>
      </c>
      <c r="I13" s="126">
        <v>0</v>
      </c>
      <c r="J13" s="126">
        <v>4</v>
      </c>
      <c r="K13" s="126">
        <f t="shared" si="0"/>
        <v>23</v>
      </c>
      <c r="L13" s="126">
        <f t="shared" si="1"/>
        <v>8</v>
      </c>
      <c r="M13" s="126">
        <f t="shared" si="2"/>
        <v>31</v>
      </c>
      <c r="N13" s="248" t="s">
        <v>671</v>
      </c>
    </row>
    <row r="14" spans="1:17" ht="20.100000000000001" customHeight="1">
      <c r="A14" s="160" t="s">
        <v>275</v>
      </c>
      <c r="B14" s="126">
        <v>0</v>
      </c>
      <c r="C14" s="126">
        <v>0</v>
      </c>
      <c r="D14" s="126">
        <v>0</v>
      </c>
      <c r="E14" s="126">
        <v>30</v>
      </c>
      <c r="F14" s="126">
        <v>33</v>
      </c>
      <c r="G14" s="126">
        <v>63</v>
      </c>
      <c r="H14" s="126">
        <v>24</v>
      </c>
      <c r="I14" s="126">
        <v>6</v>
      </c>
      <c r="J14" s="126">
        <v>30</v>
      </c>
      <c r="K14" s="126">
        <f t="shared" si="0"/>
        <v>54</v>
      </c>
      <c r="L14" s="126">
        <f t="shared" si="1"/>
        <v>39</v>
      </c>
      <c r="M14" s="126">
        <f t="shared" si="2"/>
        <v>93</v>
      </c>
      <c r="N14" s="217" t="s">
        <v>876</v>
      </c>
    </row>
    <row r="15" spans="1:17" ht="20.100000000000001" customHeight="1">
      <c r="A15" s="160" t="s">
        <v>274</v>
      </c>
      <c r="B15" s="126">
        <v>0</v>
      </c>
      <c r="C15" s="126">
        <v>0</v>
      </c>
      <c r="D15" s="126">
        <v>0</v>
      </c>
      <c r="E15" s="126">
        <v>8</v>
      </c>
      <c r="F15" s="126">
        <v>21</v>
      </c>
      <c r="G15" s="126">
        <v>29</v>
      </c>
      <c r="H15" s="126">
        <v>5</v>
      </c>
      <c r="I15" s="126">
        <v>5</v>
      </c>
      <c r="J15" s="126">
        <v>10</v>
      </c>
      <c r="K15" s="126">
        <f>SUM(B15,E15,H15)</f>
        <v>13</v>
      </c>
      <c r="L15" s="126">
        <f>SUM(C15,F15,I15)</f>
        <v>26</v>
      </c>
      <c r="M15" s="126">
        <f>SUM(K15:L15)</f>
        <v>39</v>
      </c>
      <c r="N15" s="217" t="s">
        <v>820</v>
      </c>
    </row>
    <row r="16" spans="1:17" ht="20.100000000000001" customHeight="1">
      <c r="A16" s="160" t="s">
        <v>300</v>
      </c>
      <c r="B16" s="126">
        <v>0</v>
      </c>
      <c r="C16" s="126">
        <v>0</v>
      </c>
      <c r="D16" s="126">
        <v>0</v>
      </c>
      <c r="E16" s="126">
        <v>4</v>
      </c>
      <c r="F16" s="126">
        <v>3</v>
      </c>
      <c r="G16" s="126">
        <v>7</v>
      </c>
      <c r="H16" s="126">
        <v>0</v>
      </c>
      <c r="I16" s="126">
        <v>0</v>
      </c>
      <c r="J16" s="126">
        <v>0</v>
      </c>
      <c r="K16" s="126">
        <f t="shared" si="0"/>
        <v>4</v>
      </c>
      <c r="L16" s="126">
        <f t="shared" si="1"/>
        <v>3</v>
      </c>
      <c r="M16" s="126">
        <f t="shared" si="2"/>
        <v>7</v>
      </c>
      <c r="N16" s="248" t="s">
        <v>877</v>
      </c>
    </row>
    <row r="17" spans="1:14" ht="20.100000000000001" customHeight="1">
      <c r="A17" s="160" t="s">
        <v>22</v>
      </c>
      <c r="B17" s="126">
        <v>0</v>
      </c>
      <c r="C17" s="126">
        <v>4</v>
      </c>
      <c r="D17" s="126">
        <v>4</v>
      </c>
      <c r="E17" s="126">
        <v>16</v>
      </c>
      <c r="F17" s="126">
        <v>15</v>
      </c>
      <c r="G17" s="126">
        <v>31</v>
      </c>
      <c r="H17" s="126">
        <v>7</v>
      </c>
      <c r="I17" s="126">
        <v>2</v>
      </c>
      <c r="J17" s="126">
        <v>9</v>
      </c>
      <c r="K17" s="126">
        <f t="shared" si="0"/>
        <v>23</v>
      </c>
      <c r="L17" s="126">
        <f t="shared" si="1"/>
        <v>21</v>
      </c>
      <c r="M17" s="126">
        <f t="shared" si="2"/>
        <v>44</v>
      </c>
      <c r="N17" s="217" t="s">
        <v>592</v>
      </c>
    </row>
    <row r="18" spans="1:14" ht="20.100000000000001" customHeight="1">
      <c r="A18" s="160" t="s">
        <v>23</v>
      </c>
      <c r="B18" s="126">
        <v>0</v>
      </c>
      <c r="C18" s="126">
        <v>0</v>
      </c>
      <c r="D18" s="126">
        <v>0</v>
      </c>
      <c r="E18" s="126">
        <v>8</v>
      </c>
      <c r="F18" s="126">
        <v>4</v>
      </c>
      <c r="G18" s="126">
        <v>12</v>
      </c>
      <c r="H18" s="126">
        <v>0</v>
      </c>
      <c r="I18" s="126">
        <v>0</v>
      </c>
      <c r="J18" s="126">
        <v>0</v>
      </c>
      <c r="K18" s="126">
        <f t="shared" si="0"/>
        <v>8</v>
      </c>
      <c r="L18" s="126">
        <f t="shared" si="1"/>
        <v>4</v>
      </c>
      <c r="M18" s="126">
        <f t="shared" si="2"/>
        <v>12</v>
      </c>
      <c r="N18" s="217" t="s">
        <v>600</v>
      </c>
    </row>
    <row r="19" spans="1:14" ht="20.100000000000001" customHeight="1">
      <c r="A19" s="160" t="s">
        <v>961</v>
      </c>
      <c r="B19" s="126">
        <v>0</v>
      </c>
      <c r="C19" s="126">
        <v>0</v>
      </c>
      <c r="D19" s="126">
        <v>0</v>
      </c>
      <c r="E19" s="126">
        <v>14</v>
      </c>
      <c r="F19" s="126">
        <v>2</v>
      </c>
      <c r="G19" s="126">
        <v>16</v>
      </c>
      <c r="H19" s="126">
        <v>6</v>
      </c>
      <c r="I19" s="126">
        <v>3</v>
      </c>
      <c r="J19" s="126">
        <v>9</v>
      </c>
      <c r="K19" s="129">
        <f t="shared" si="0"/>
        <v>20</v>
      </c>
      <c r="L19" s="129">
        <f t="shared" si="1"/>
        <v>5</v>
      </c>
      <c r="M19" s="129">
        <f t="shared" si="2"/>
        <v>25</v>
      </c>
      <c r="N19" s="774" t="s">
        <v>1692</v>
      </c>
    </row>
    <row r="20" spans="1:14" ht="20.100000000000001" customHeight="1" thickBot="1">
      <c r="A20" s="160" t="s">
        <v>32</v>
      </c>
      <c r="B20" s="126">
        <v>0</v>
      </c>
      <c r="C20" s="126">
        <v>0</v>
      </c>
      <c r="D20" s="126">
        <v>0</v>
      </c>
      <c r="E20" s="126">
        <v>14</v>
      </c>
      <c r="F20" s="126">
        <v>7</v>
      </c>
      <c r="G20" s="126">
        <v>21</v>
      </c>
      <c r="H20" s="126">
        <v>5</v>
      </c>
      <c r="I20" s="126">
        <v>1</v>
      </c>
      <c r="J20" s="126">
        <v>6</v>
      </c>
      <c r="K20" s="126">
        <f>SUM(B20,E20,H20)</f>
        <v>19</v>
      </c>
      <c r="L20" s="126">
        <f>SUM(C20,F20,I20)</f>
        <v>8</v>
      </c>
      <c r="M20" s="126">
        <f>SUM(K20:L20)</f>
        <v>27</v>
      </c>
      <c r="N20" s="217" t="s">
        <v>629</v>
      </c>
    </row>
    <row r="21" spans="1:14" ht="20.100000000000001" customHeight="1" thickTop="1" thickBot="1">
      <c r="A21" s="132" t="s">
        <v>10</v>
      </c>
      <c r="B21" s="130">
        <f>SUM(B8:B20)</f>
        <v>21</v>
      </c>
      <c r="C21" s="130">
        <f t="shared" ref="C21:M21" si="3">SUM(C8:C20)</f>
        <v>28</v>
      </c>
      <c r="D21" s="130">
        <f t="shared" si="3"/>
        <v>49</v>
      </c>
      <c r="E21" s="130">
        <f t="shared" si="3"/>
        <v>190</v>
      </c>
      <c r="F21" s="130">
        <f t="shared" si="3"/>
        <v>196</v>
      </c>
      <c r="G21" s="130">
        <f t="shared" si="3"/>
        <v>386</v>
      </c>
      <c r="H21" s="130">
        <f t="shared" si="3"/>
        <v>79</v>
      </c>
      <c r="I21" s="130">
        <f t="shared" si="3"/>
        <v>50</v>
      </c>
      <c r="J21" s="130">
        <f t="shared" si="3"/>
        <v>129</v>
      </c>
      <c r="K21" s="130">
        <f t="shared" si="3"/>
        <v>290</v>
      </c>
      <c r="L21" s="130">
        <f t="shared" si="3"/>
        <v>274</v>
      </c>
      <c r="M21" s="130">
        <f t="shared" si="3"/>
        <v>564</v>
      </c>
      <c r="N21" s="447" t="s">
        <v>1782</v>
      </c>
    </row>
    <row r="22" spans="1:14" ht="13.5" thickTop="1"/>
  </sheetData>
  <mergeCells count="12">
    <mergeCell ref="E5:G5"/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5"/>
  <sheetViews>
    <sheetView rightToLeft="1" view="pageBreakPreview" topLeftCell="A25" zoomScale="80" zoomScaleNormal="64" zoomScaleSheetLayoutView="80" workbookViewId="0">
      <selection activeCell="K44" sqref="K44:M44"/>
    </sheetView>
  </sheetViews>
  <sheetFormatPr defaultRowHeight="20.100000000000001" customHeight="1"/>
  <cols>
    <col min="1" max="1" width="31.28515625" style="6" customWidth="1"/>
    <col min="2" max="13" width="7" style="7" customWidth="1"/>
    <col min="14" max="14" width="41.140625" style="4" customWidth="1"/>
    <col min="15" max="16384" width="9.140625" style="4"/>
  </cols>
  <sheetData>
    <row r="1" spans="1:14" s="2" customFormat="1" ht="20.25" customHeight="1">
      <c r="A1" s="1489" t="s">
        <v>1358</v>
      </c>
      <c r="B1" s="1489"/>
      <c r="C1" s="1489"/>
      <c r="D1" s="1489"/>
      <c r="E1" s="1489"/>
      <c r="F1" s="1489"/>
      <c r="G1" s="1489"/>
      <c r="H1" s="1489"/>
      <c r="I1" s="1489"/>
      <c r="J1" s="1489"/>
      <c r="K1" s="1489"/>
      <c r="L1" s="1489"/>
      <c r="M1" s="1489"/>
      <c r="N1" s="1489"/>
    </row>
    <row r="2" spans="1:14" s="2" customFormat="1" ht="34.5" customHeight="1">
      <c r="A2" s="1490" t="s">
        <v>1359</v>
      </c>
      <c r="B2" s="1490"/>
      <c r="C2" s="1490"/>
      <c r="D2" s="1490"/>
      <c r="E2" s="1490"/>
      <c r="F2" s="1490"/>
      <c r="G2" s="1490"/>
      <c r="H2" s="1490"/>
      <c r="I2" s="1490"/>
      <c r="J2" s="1490"/>
      <c r="K2" s="1490"/>
      <c r="L2" s="1490"/>
      <c r="M2" s="1490"/>
      <c r="N2" s="1490"/>
    </row>
    <row r="3" spans="1:14" s="2" customFormat="1" ht="18.75" customHeight="1" thickBot="1">
      <c r="A3" s="115" t="s">
        <v>1769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1491"/>
      <c r="M3" s="1491"/>
      <c r="N3" s="694" t="s">
        <v>1770</v>
      </c>
    </row>
    <row r="4" spans="1:14" s="1" customFormat="1" ht="15" customHeight="1" thickTop="1">
      <c r="A4" s="1485" t="s">
        <v>99</v>
      </c>
      <c r="B4" s="1485" t="s">
        <v>4</v>
      </c>
      <c r="C4" s="1485"/>
      <c r="D4" s="1485"/>
      <c r="E4" s="1486" t="s">
        <v>5</v>
      </c>
      <c r="F4" s="1486"/>
      <c r="G4" s="1486"/>
      <c r="H4" s="1485" t="s">
        <v>909</v>
      </c>
      <c r="I4" s="1485"/>
      <c r="J4" s="1485"/>
      <c r="K4" s="1485" t="s">
        <v>908</v>
      </c>
      <c r="L4" s="1485"/>
      <c r="M4" s="1485"/>
      <c r="N4" s="1485" t="s">
        <v>912</v>
      </c>
    </row>
    <row r="5" spans="1:14" s="1" customFormat="1" ht="14.2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ht="15.95" customHeight="1">
      <c r="A6" s="1486"/>
      <c r="B6" s="683" t="s">
        <v>914</v>
      </c>
      <c r="C6" s="683" t="s">
        <v>915</v>
      </c>
      <c r="D6" s="683" t="s">
        <v>916</v>
      </c>
      <c r="E6" s="683" t="s">
        <v>914</v>
      </c>
      <c r="F6" s="683" t="s">
        <v>915</v>
      </c>
      <c r="G6" s="683" t="s">
        <v>916</v>
      </c>
      <c r="H6" s="683" t="s">
        <v>914</v>
      </c>
      <c r="I6" s="683" t="s">
        <v>915</v>
      </c>
      <c r="J6" s="683" t="s">
        <v>916</v>
      </c>
      <c r="K6" s="683" t="s">
        <v>914</v>
      </c>
      <c r="L6" s="683" t="s">
        <v>915</v>
      </c>
      <c r="M6" s="683" t="s">
        <v>916</v>
      </c>
      <c r="N6" s="1486"/>
    </row>
    <row r="7" spans="1:14" ht="15.95" customHeight="1" thickBot="1">
      <c r="A7" s="1487"/>
      <c r="B7" s="684" t="s">
        <v>917</v>
      </c>
      <c r="C7" s="684" t="s">
        <v>918</v>
      </c>
      <c r="D7" s="684" t="s">
        <v>919</v>
      </c>
      <c r="E7" s="684" t="s">
        <v>917</v>
      </c>
      <c r="F7" s="684" t="s">
        <v>918</v>
      </c>
      <c r="G7" s="684" t="s">
        <v>919</v>
      </c>
      <c r="H7" s="684" t="s">
        <v>917</v>
      </c>
      <c r="I7" s="684" t="s">
        <v>918</v>
      </c>
      <c r="J7" s="684" t="s">
        <v>919</v>
      </c>
      <c r="K7" s="684" t="s">
        <v>917</v>
      </c>
      <c r="L7" s="684" t="s">
        <v>918</v>
      </c>
      <c r="M7" s="684" t="s">
        <v>919</v>
      </c>
      <c r="N7" s="1487"/>
    </row>
    <row r="8" spans="1:14" s="14" customFormat="1" ht="21" customHeight="1">
      <c r="A8" s="116" t="s">
        <v>35</v>
      </c>
      <c r="B8" s="692">
        <v>137</v>
      </c>
      <c r="C8" s="692">
        <v>128</v>
      </c>
      <c r="D8" s="692">
        <v>265</v>
      </c>
      <c r="E8" s="692">
        <v>481</v>
      </c>
      <c r="F8" s="692">
        <v>676</v>
      </c>
      <c r="G8" s="692">
        <v>1157</v>
      </c>
      <c r="H8" s="692">
        <v>313</v>
      </c>
      <c r="I8" s="692">
        <v>253</v>
      </c>
      <c r="J8" s="692">
        <v>566</v>
      </c>
      <c r="K8" s="693">
        <f>SUM(B8,E8,H8)</f>
        <v>931</v>
      </c>
      <c r="L8" s="693">
        <f>SUM(C8,F8,I8)</f>
        <v>1057</v>
      </c>
      <c r="M8" s="693">
        <f>SUM(K8:L8)</f>
        <v>1988</v>
      </c>
      <c r="N8" s="695" t="s">
        <v>505</v>
      </c>
    </row>
    <row r="9" spans="1:14" s="14" customFormat="1" ht="21" customHeight="1">
      <c r="A9" s="117" t="s">
        <v>86</v>
      </c>
      <c r="B9" s="223">
        <v>22</v>
      </c>
      <c r="C9" s="223">
        <v>18</v>
      </c>
      <c r="D9" s="223">
        <v>40</v>
      </c>
      <c r="E9" s="223">
        <v>261</v>
      </c>
      <c r="F9" s="223">
        <v>288</v>
      </c>
      <c r="G9" s="223">
        <v>549</v>
      </c>
      <c r="H9" s="223">
        <v>76</v>
      </c>
      <c r="I9" s="223">
        <v>53</v>
      </c>
      <c r="J9" s="223">
        <v>129</v>
      </c>
      <c r="K9" s="223">
        <f t="shared" ref="K9:K39" si="0">SUM(B9,E9,H9)</f>
        <v>359</v>
      </c>
      <c r="L9" s="223">
        <f t="shared" ref="L9:L39" si="1">SUM(C9,F9,I9)</f>
        <v>359</v>
      </c>
      <c r="M9" s="223">
        <f t="shared" ref="M9:M39" si="2">SUM(K9:L9)</f>
        <v>718</v>
      </c>
      <c r="N9" s="975" t="s">
        <v>1528</v>
      </c>
    </row>
    <row r="10" spans="1:14" s="14" customFormat="1" ht="21" customHeight="1">
      <c r="A10" s="117" t="s">
        <v>87</v>
      </c>
      <c r="B10" s="223">
        <v>8</v>
      </c>
      <c r="C10" s="223">
        <v>0</v>
      </c>
      <c r="D10" s="223">
        <v>8</v>
      </c>
      <c r="E10" s="223">
        <v>17</v>
      </c>
      <c r="F10" s="223">
        <v>54</v>
      </c>
      <c r="G10" s="223">
        <v>71</v>
      </c>
      <c r="H10" s="223">
        <v>7</v>
      </c>
      <c r="I10" s="223">
        <v>21</v>
      </c>
      <c r="J10" s="223">
        <v>28</v>
      </c>
      <c r="K10" s="223">
        <v>32</v>
      </c>
      <c r="L10" s="223">
        <v>75</v>
      </c>
      <c r="M10" s="223">
        <v>107</v>
      </c>
      <c r="N10" s="976" t="s">
        <v>1529</v>
      </c>
    </row>
    <row r="11" spans="1:14" s="14" customFormat="1" ht="21" customHeight="1">
      <c r="A11" s="117" t="s">
        <v>93</v>
      </c>
      <c r="B11" s="223">
        <v>0</v>
      </c>
      <c r="C11" s="223">
        <v>10</v>
      </c>
      <c r="D11" s="223">
        <v>10</v>
      </c>
      <c r="E11" s="223">
        <v>76</v>
      </c>
      <c r="F11" s="223">
        <v>122</v>
      </c>
      <c r="G11" s="223">
        <v>198</v>
      </c>
      <c r="H11" s="223">
        <v>25</v>
      </c>
      <c r="I11" s="223">
        <v>11</v>
      </c>
      <c r="J11" s="223">
        <v>36</v>
      </c>
      <c r="K11" s="223">
        <f t="shared" si="0"/>
        <v>101</v>
      </c>
      <c r="L11" s="223">
        <f t="shared" si="1"/>
        <v>143</v>
      </c>
      <c r="M11" s="223">
        <f t="shared" si="2"/>
        <v>244</v>
      </c>
      <c r="N11" s="976" t="s">
        <v>1775</v>
      </c>
    </row>
    <row r="12" spans="1:14" s="14" customFormat="1" ht="21" customHeight="1">
      <c r="A12" s="119" t="s">
        <v>245</v>
      </c>
      <c r="B12" s="223">
        <v>2</v>
      </c>
      <c r="C12" s="223">
        <v>0</v>
      </c>
      <c r="D12" s="223">
        <v>2</v>
      </c>
      <c r="E12" s="223">
        <v>41</v>
      </c>
      <c r="F12" s="223">
        <v>28</v>
      </c>
      <c r="G12" s="223">
        <v>69</v>
      </c>
      <c r="H12" s="223">
        <v>6</v>
      </c>
      <c r="I12" s="223">
        <v>0</v>
      </c>
      <c r="J12" s="223">
        <v>6</v>
      </c>
      <c r="K12" s="223">
        <f t="shared" si="0"/>
        <v>49</v>
      </c>
      <c r="L12" s="223">
        <f t="shared" si="1"/>
        <v>28</v>
      </c>
      <c r="M12" s="223">
        <f t="shared" si="2"/>
        <v>77</v>
      </c>
      <c r="N12" s="976" t="s">
        <v>1776</v>
      </c>
    </row>
    <row r="13" spans="1:14" s="14" customFormat="1" ht="23.25" customHeight="1">
      <c r="A13" s="117" t="s">
        <v>94</v>
      </c>
      <c r="B13" s="223">
        <v>0</v>
      </c>
      <c r="C13" s="223">
        <v>0</v>
      </c>
      <c r="D13" s="223">
        <v>0</v>
      </c>
      <c r="E13" s="223">
        <v>0</v>
      </c>
      <c r="F13" s="223">
        <v>0</v>
      </c>
      <c r="G13" s="223">
        <v>0</v>
      </c>
      <c r="H13" s="223">
        <v>270</v>
      </c>
      <c r="I13" s="223">
        <v>132</v>
      </c>
      <c r="J13" s="223">
        <v>402</v>
      </c>
      <c r="K13" s="223">
        <f t="shared" ref="K13" si="3">SUM(B13,E13,H13)</f>
        <v>270</v>
      </c>
      <c r="L13" s="223">
        <f t="shared" ref="L13" si="4">SUM(C13,F13,I13)</f>
        <v>132</v>
      </c>
      <c r="M13" s="223">
        <f t="shared" ref="M13" si="5">SUM(K13:L13)</f>
        <v>402</v>
      </c>
      <c r="N13" s="976" t="s">
        <v>521</v>
      </c>
    </row>
    <row r="14" spans="1:14" s="14" customFormat="1" ht="30.75" customHeight="1">
      <c r="A14" s="119" t="s">
        <v>904</v>
      </c>
      <c r="B14" s="223">
        <v>7</v>
      </c>
      <c r="C14" s="223">
        <v>18</v>
      </c>
      <c r="D14" s="223">
        <v>25</v>
      </c>
      <c r="E14" s="223">
        <v>1</v>
      </c>
      <c r="F14" s="223">
        <v>4</v>
      </c>
      <c r="G14" s="223">
        <v>5</v>
      </c>
      <c r="H14" s="223">
        <v>0</v>
      </c>
      <c r="I14" s="223">
        <v>0</v>
      </c>
      <c r="J14" s="223">
        <v>0</v>
      </c>
      <c r="K14" s="223">
        <f>SUM(B14,E14,H14)</f>
        <v>8</v>
      </c>
      <c r="L14" s="223">
        <f>SUM(C14,F14,I14)</f>
        <v>22</v>
      </c>
      <c r="M14" s="223">
        <f>SUM(K14:L14)</f>
        <v>30</v>
      </c>
      <c r="N14" s="977" t="s">
        <v>522</v>
      </c>
    </row>
    <row r="15" spans="1:14" s="14" customFormat="1" ht="21" customHeight="1">
      <c r="A15" s="117" t="s">
        <v>84</v>
      </c>
      <c r="B15" s="223">
        <v>8</v>
      </c>
      <c r="C15" s="223">
        <v>17</v>
      </c>
      <c r="D15" s="223">
        <v>25</v>
      </c>
      <c r="E15" s="223">
        <v>157</v>
      </c>
      <c r="F15" s="223">
        <v>129</v>
      </c>
      <c r="G15" s="223">
        <v>286</v>
      </c>
      <c r="H15" s="223">
        <v>76</v>
      </c>
      <c r="I15" s="223">
        <v>66</v>
      </c>
      <c r="J15" s="223">
        <v>142</v>
      </c>
      <c r="K15" s="223">
        <f t="shared" si="0"/>
        <v>241</v>
      </c>
      <c r="L15" s="223">
        <f t="shared" si="1"/>
        <v>212</v>
      </c>
      <c r="M15" s="223">
        <f t="shared" si="2"/>
        <v>453</v>
      </c>
      <c r="N15" s="978" t="s">
        <v>506</v>
      </c>
    </row>
    <row r="16" spans="1:14" s="14" customFormat="1" ht="21" customHeight="1">
      <c r="A16" s="117" t="s">
        <v>1080</v>
      </c>
      <c r="B16" s="223" t="s">
        <v>1530</v>
      </c>
      <c r="C16" s="223" t="s">
        <v>1530</v>
      </c>
      <c r="D16" s="223" t="s">
        <v>1530</v>
      </c>
      <c r="E16" s="223" t="s">
        <v>1530</v>
      </c>
      <c r="F16" s="223" t="s">
        <v>1530</v>
      </c>
      <c r="G16" s="223" t="s">
        <v>1530</v>
      </c>
      <c r="H16" s="223" t="s">
        <v>1530</v>
      </c>
      <c r="I16" s="223" t="s">
        <v>1530</v>
      </c>
      <c r="J16" s="223" t="s">
        <v>1530</v>
      </c>
      <c r="K16" s="223" t="s">
        <v>1530</v>
      </c>
      <c r="L16" s="223" t="s">
        <v>1530</v>
      </c>
      <c r="M16" s="223" t="s">
        <v>1530</v>
      </c>
      <c r="N16" s="978" t="s">
        <v>1222</v>
      </c>
    </row>
    <row r="17" spans="1:14" s="14" customFormat="1" ht="21" customHeight="1">
      <c r="A17" s="117" t="s">
        <v>85</v>
      </c>
      <c r="B17" s="223">
        <v>21</v>
      </c>
      <c r="C17" s="223">
        <v>28</v>
      </c>
      <c r="D17" s="223">
        <v>49</v>
      </c>
      <c r="E17" s="223">
        <v>190</v>
      </c>
      <c r="F17" s="223">
        <v>196</v>
      </c>
      <c r="G17" s="223">
        <v>386</v>
      </c>
      <c r="H17" s="223">
        <v>79</v>
      </c>
      <c r="I17" s="223">
        <v>50</v>
      </c>
      <c r="J17" s="223">
        <v>129</v>
      </c>
      <c r="K17" s="223">
        <f t="shared" si="0"/>
        <v>290</v>
      </c>
      <c r="L17" s="223">
        <f t="shared" si="1"/>
        <v>274</v>
      </c>
      <c r="M17" s="223">
        <f t="shared" si="2"/>
        <v>564</v>
      </c>
      <c r="N17" s="978" t="s">
        <v>1931</v>
      </c>
    </row>
    <row r="18" spans="1:14" s="14" customFormat="1" ht="21" customHeight="1">
      <c r="A18" s="117" t="s">
        <v>88</v>
      </c>
      <c r="B18" s="223">
        <v>37</v>
      </c>
      <c r="C18" s="223">
        <v>39</v>
      </c>
      <c r="D18" s="223">
        <v>76</v>
      </c>
      <c r="E18" s="223">
        <v>145</v>
      </c>
      <c r="F18" s="223">
        <v>161</v>
      </c>
      <c r="G18" s="223">
        <v>306</v>
      </c>
      <c r="H18" s="223">
        <v>42</v>
      </c>
      <c r="I18" s="223">
        <v>36</v>
      </c>
      <c r="J18" s="223">
        <v>78</v>
      </c>
      <c r="K18" s="223">
        <f t="shared" si="0"/>
        <v>224</v>
      </c>
      <c r="L18" s="223">
        <f t="shared" si="1"/>
        <v>236</v>
      </c>
      <c r="M18" s="223">
        <f t="shared" si="2"/>
        <v>460</v>
      </c>
      <c r="N18" s="978" t="s">
        <v>1932</v>
      </c>
    </row>
    <row r="19" spans="1:14" s="14" customFormat="1" ht="21" customHeight="1">
      <c r="A19" s="117" t="s">
        <v>36</v>
      </c>
      <c r="B19" s="223">
        <v>5</v>
      </c>
      <c r="C19" s="223">
        <v>7</v>
      </c>
      <c r="D19" s="223">
        <v>12</v>
      </c>
      <c r="E19" s="223">
        <v>152</v>
      </c>
      <c r="F19" s="223">
        <v>83</v>
      </c>
      <c r="G19" s="223">
        <v>235</v>
      </c>
      <c r="H19" s="223">
        <v>85</v>
      </c>
      <c r="I19" s="223">
        <v>32</v>
      </c>
      <c r="J19" s="223">
        <v>117</v>
      </c>
      <c r="K19" s="223">
        <f t="shared" si="0"/>
        <v>242</v>
      </c>
      <c r="L19" s="223">
        <f t="shared" si="1"/>
        <v>122</v>
      </c>
      <c r="M19" s="223">
        <f t="shared" si="2"/>
        <v>364</v>
      </c>
      <c r="N19" s="978" t="s">
        <v>1933</v>
      </c>
    </row>
    <row r="20" spans="1:14" s="14" customFormat="1" ht="21" customHeight="1">
      <c r="A20" s="119" t="s">
        <v>273</v>
      </c>
      <c r="B20" s="223">
        <v>4</v>
      </c>
      <c r="C20" s="223">
        <v>2</v>
      </c>
      <c r="D20" s="223">
        <v>6</v>
      </c>
      <c r="E20" s="223">
        <v>39</v>
      </c>
      <c r="F20" s="223">
        <v>28</v>
      </c>
      <c r="G20" s="223">
        <v>67</v>
      </c>
      <c r="H20" s="223">
        <v>0</v>
      </c>
      <c r="I20" s="223">
        <v>0</v>
      </c>
      <c r="J20" s="223">
        <v>0</v>
      </c>
      <c r="K20" s="223">
        <f>SUM(B20,E20,H20)</f>
        <v>43</v>
      </c>
      <c r="L20" s="223">
        <f>SUM(C20,F20,I20)</f>
        <v>30</v>
      </c>
      <c r="M20" s="223">
        <f>SUM(K20:L20)</f>
        <v>73</v>
      </c>
      <c r="N20" s="978" t="s">
        <v>519</v>
      </c>
    </row>
    <row r="21" spans="1:14" s="14" customFormat="1" ht="21" customHeight="1">
      <c r="A21" s="117" t="s">
        <v>89</v>
      </c>
      <c r="B21" s="223">
        <v>5</v>
      </c>
      <c r="C21" s="223">
        <v>1</v>
      </c>
      <c r="D21" s="223">
        <v>6</v>
      </c>
      <c r="E21" s="223">
        <v>81</v>
      </c>
      <c r="F21" s="223">
        <v>74</v>
      </c>
      <c r="G21" s="223">
        <v>155</v>
      </c>
      <c r="H21" s="223">
        <v>20</v>
      </c>
      <c r="I21" s="223">
        <v>11</v>
      </c>
      <c r="J21" s="223">
        <v>31</v>
      </c>
      <c r="K21" s="223">
        <f t="shared" si="0"/>
        <v>106</v>
      </c>
      <c r="L21" s="223">
        <f t="shared" si="1"/>
        <v>86</v>
      </c>
      <c r="M21" s="223">
        <f t="shared" si="2"/>
        <v>192</v>
      </c>
      <c r="N21" s="978" t="s">
        <v>1934</v>
      </c>
    </row>
    <row r="22" spans="1:14" s="14" customFormat="1" ht="21" customHeight="1">
      <c r="A22" s="117" t="s">
        <v>90</v>
      </c>
      <c r="B22" s="223">
        <v>0</v>
      </c>
      <c r="C22" s="979">
        <v>0</v>
      </c>
      <c r="D22" s="223">
        <v>0</v>
      </c>
      <c r="E22" s="223">
        <v>166</v>
      </c>
      <c r="F22" s="223">
        <v>81</v>
      </c>
      <c r="G22" s="223">
        <v>247</v>
      </c>
      <c r="H22" s="223">
        <v>52</v>
      </c>
      <c r="I22" s="223">
        <v>18</v>
      </c>
      <c r="J22" s="223">
        <v>70</v>
      </c>
      <c r="K22" s="223">
        <f t="shared" si="0"/>
        <v>218</v>
      </c>
      <c r="L22" s="223">
        <f t="shared" si="1"/>
        <v>99</v>
      </c>
      <c r="M22" s="223">
        <f t="shared" si="2"/>
        <v>317</v>
      </c>
      <c r="N22" s="978" t="s">
        <v>511</v>
      </c>
    </row>
    <row r="23" spans="1:14" s="14" customFormat="1" ht="21" customHeight="1">
      <c r="A23" s="117" t="s">
        <v>1356</v>
      </c>
      <c r="B23" s="223">
        <v>0</v>
      </c>
      <c r="C23" s="979">
        <v>0</v>
      </c>
      <c r="D23" s="223">
        <v>0</v>
      </c>
      <c r="E23" s="223">
        <v>5</v>
      </c>
      <c r="F23" s="223">
        <v>0</v>
      </c>
      <c r="G23" s="223">
        <v>5</v>
      </c>
      <c r="H23" s="223">
        <v>0</v>
      </c>
      <c r="I23" s="223">
        <v>0</v>
      </c>
      <c r="J23" s="223">
        <v>0</v>
      </c>
      <c r="K23" s="223">
        <f t="shared" ref="K23" si="6">SUM(B23,E23,H23)</f>
        <v>5</v>
      </c>
      <c r="L23" s="223">
        <f t="shared" ref="L23" si="7">SUM(C23,F23,I23)</f>
        <v>0</v>
      </c>
      <c r="M23" s="223">
        <f t="shared" ref="M23" si="8">SUM(K23:L23)</f>
        <v>5</v>
      </c>
      <c r="N23" s="980" t="s">
        <v>1526</v>
      </c>
    </row>
    <row r="24" spans="1:14" s="14" customFormat="1" ht="21" customHeight="1" thickBot="1">
      <c r="A24" s="972" t="s">
        <v>91</v>
      </c>
      <c r="B24" s="973">
        <v>39</v>
      </c>
      <c r="C24" s="973">
        <v>18</v>
      </c>
      <c r="D24" s="973">
        <v>57</v>
      </c>
      <c r="E24" s="973">
        <v>191</v>
      </c>
      <c r="F24" s="973">
        <v>239</v>
      </c>
      <c r="G24" s="973">
        <v>430</v>
      </c>
      <c r="H24" s="973">
        <v>57</v>
      </c>
      <c r="I24" s="973">
        <v>29</v>
      </c>
      <c r="J24" s="973">
        <v>86</v>
      </c>
      <c r="K24" s="973">
        <f t="shared" si="0"/>
        <v>287</v>
      </c>
      <c r="L24" s="973">
        <f t="shared" si="1"/>
        <v>286</v>
      </c>
      <c r="M24" s="973">
        <f t="shared" si="2"/>
        <v>573</v>
      </c>
      <c r="N24" s="974" t="s">
        <v>1935</v>
      </c>
    </row>
    <row r="25" spans="1:14" s="14" customFormat="1" ht="20.25" customHeight="1" thickTop="1">
      <c r="A25" s="116"/>
      <c r="B25" s="819"/>
      <c r="C25" s="819"/>
      <c r="D25" s="819"/>
      <c r="E25" s="819"/>
      <c r="F25" s="819"/>
      <c r="G25" s="819"/>
      <c r="H25" s="819"/>
      <c r="I25" s="819"/>
      <c r="J25" s="819"/>
      <c r="K25" s="819"/>
      <c r="L25" s="819"/>
      <c r="M25" s="819"/>
      <c r="N25" s="841"/>
    </row>
    <row r="26" spans="1:14" s="14" customFormat="1" ht="20.25" customHeight="1">
      <c r="A26" s="116"/>
      <c r="B26" s="819"/>
      <c r="C26" s="819"/>
      <c r="D26" s="819"/>
      <c r="E26" s="819"/>
      <c r="F26" s="819"/>
      <c r="G26" s="819"/>
      <c r="H26" s="819"/>
      <c r="I26" s="819"/>
      <c r="J26" s="819"/>
      <c r="K26" s="819"/>
      <c r="L26" s="819"/>
      <c r="M26" s="819"/>
      <c r="N26" s="841"/>
    </row>
    <row r="27" spans="1:14" s="14" customFormat="1" ht="20.25" customHeight="1" thickBot="1">
      <c r="A27" s="696" t="s">
        <v>1771</v>
      </c>
      <c r="B27" s="697"/>
      <c r="C27" s="697"/>
      <c r="D27" s="697"/>
      <c r="E27" s="697"/>
      <c r="F27" s="697"/>
      <c r="G27" s="697"/>
      <c r="H27" s="697"/>
      <c r="I27" s="697"/>
      <c r="J27" s="697"/>
      <c r="K27" s="697"/>
      <c r="L27" s="1488"/>
      <c r="M27" s="1488"/>
      <c r="N27" s="698" t="s">
        <v>1792</v>
      </c>
    </row>
    <row r="28" spans="1:14" s="14" customFormat="1" ht="20.25" customHeight="1" thickTop="1">
      <c r="A28" s="1485" t="s">
        <v>99</v>
      </c>
      <c r="B28" s="1485" t="s">
        <v>4</v>
      </c>
      <c r="C28" s="1485"/>
      <c r="D28" s="1485"/>
      <c r="E28" s="1486" t="s">
        <v>5</v>
      </c>
      <c r="F28" s="1486"/>
      <c r="G28" s="1486"/>
      <c r="H28" s="1485" t="s">
        <v>909</v>
      </c>
      <c r="I28" s="1485"/>
      <c r="J28" s="1485"/>
      <c r="K28" s="1485" t="s">
        <v>908</v>
      </c>
      <c r="L28" s="1485"/>
      <c r="M28" s="1485"/>
      <c r="N28" s="1485" t="s">
        <v>912</v>
      </c>
    </row>
    <row r="29" spans="1:14" s="14" customFormat="1" ht="20.25" customHeight="1">
      <c r="A29" s="1486"/>
      <c r="B29" s="1486" t="s">
        <v>910</v>
      </c>
      <c r="C29" s="1486"/>
      <c r="D29" s="1486"/>
      <c r="E29" s="1486" t="s">
        <v>427</v>
      </c>
      <c r="F29" s="1486"/>
      <c r="G29" s="1486"/>
      <c r="H29" s="1486" t="s">
        <v>911</v>
      </c>
      <c r="I29" s="1486"/>
      <c r="J29" s="1486"/>
      <c r="K29" s="1486" t="s">
        <v>504</v>
      </c>
      <c r="L29" s="1486"/>
      <c r="M29" s="1486"/>
      <c r="N29" s="1486"/>
    </row>
    <row r="30" spans="1:14" s="14" customFormat="1" ht="20.25" customHeight="1">
      <c r="A30" s="1486"/>
      <c r="B30" s="683" t="s">
        <v>914</v>
      </c>
      <c r="C30" s="683" t="s">
        <v>915</v>
      </c>
      <c r="D30" s="683" t="s">
        <v>916</v>
      </c>
      <c r="E30" s="683" t="s">
        <v>914</v>
      </c>
      <c r="F30" s="683" t="s">
        <v>915</v>
      </c>
      <c r="G30" s="683" t="s">
        <v>916</v>
      </c>
      <c r="H30" s="683" t="s">
        <v>914</v>
      </c>
      <c r="I30" s="683" t="s">
        <v>915</v>
      </c>
      <c r="J30" s="683" t="s">
        <v>916</v>
      </c>
      <c r="K30" s="683" t="s">
        <v>914</v>
      </c>
      <c r="L30" s="683" t="s">
        <v>915</v>
      </c>
      <c r="M30" s="683" t="s">
        <v>916</v>
      </c>
      <c r="N30" s="1486"/>
    </row>
    <row r="31" spans="1:14" s="14" customFormat="1" ht="20.25" customHeight="1" thickBot="1">
      <c r="A31" s="1487"/>
      <c r="B31" s="684" t="s">
        <v>917</v>
      </c>
      <c r="C31" s="684" t="s">
        <v>918</v>
      </c>
      <c r="D31" s="684" t="s">
        <v>919</v>
      </c>
      <c r="E31" s="684" t="s">
        <v>917</v>
      </c>
      <c r="F31" s="684" t="s">
        <v>918</v>
      </c>
      <c r="G31" s="684" t="s">
        <v>919</v>
      </c>
      <c r="H31" s="684" t="s">
        <v>917</v>
      </c>
      <c r="I31" s="684" t="s">
        <v>918</v>
      </c>
      <c r="J31" s="684" t="s">
        <v>919</v>
      </c>
      <c r="K31" s="684" t="s">
        <v>917</v>
      </c>
      <c r="L31" s="684" t="s">
        <v>918</v>
      </c>
      <c r="M31" s="684" t="s">
        <v>919</v>
      </c>
      <c r="N31" s="1487"/>
    </row>
    <row r="32" spans="1:14" s="14" customFormat="1" ht="27" customHeight="1">
      <c r="A32" s="981" t="s">
        <v>309</v>
      </c>
      <c r="B32" s="982">
        <v>0</v>
      </c>
      <c r="C32" s="982">
        <v>0</v>
      </c>
      <c r="D32" s="982">
        <v>0</v>
      </c>
      <c r="E32" s="982">
        <v>22</v>
      </c>
      <c r="F32" s="982">
        <v>13</v>
      </c>
      <c r="G32" s="982">
        <v>35</v>
      </c>
      <c r="H32" s="982">
        <v>0</v>
      </c>
      <c r="I32" s="982">
        <v>0</v>
      </c>
      <c r="J32" s="982">
        <v>0</v>
      </c>
      <c r="K32" s="982">
        <f>SUM(B32,E32,H32)</f>
        <v>22</v>
      </c>
      <c r="L32" s="982">
        <f>SUM(C32,F32,I32)</f>
        <v>13</v>
      </c>
      <c r="M32" s="982">
        <f>SUM(K32:L32)</f>
        <v>35</v>
      </c>
      <c r="N32" s="983" t="s">
        <v>520</v>
      </c>
    </row>
    <row r="33" spans="1:14" s="14" customFormat="1" ht="27" customHeight="1">
      <c r="A33" s="117" t="s">
        <v>92</v>
      </c>
      <c r="B33" s="223">
        <v>4</v>
      </c>
      <c r="C33" s="223">
        <v>6</v>
      </c>
      <c r="D33" s="223">
        <v>10</v>
      </c>
      <c r="E33" s="223">
        <v>86</v>
      </c>
      <c r="F33" s="223">
        <v>99</v>
      </c>
      <c r="G33" s="223">
        <v>185</v>
      </c>
      <c r="H33" s="223">
        <v>15</v>
      </c>
      <c r="I33" s="223">
        <v>5</v>
      </c>
      <c r="J33" s="223">
        <v>20</v>
      </c>
      <c r="K33" s="223">
        <f t="shared" si="0"/>
        <v>105</v>
      </c>
      <c r="L33" s="223">
        <f t="shared" si="1"/>
        <v>110</v>
      </c>
      <c r="M33" s="223">
        <f t="shared" si="2"/>
        <v>215</v>
      </c>
      <c r="N33" s="978" t="s">
        <v>513</v>
      </c>
    </row>
    <row r="34" spans="1:14" s="14" customFormat="1" ht="27" customHeight="1">
      <c r="A34" s="117" t="s">
        <v>37</v>
      </c>
      <c r="B34" s="223">
        <v>0</v>
      </c>
      <c r="C34" s="223">
        <v>0</v>
      </c>
      <c r="D34" s="223">
        <v>0</v>
      </c>
      <c r="E34" s="223">
        <v>71</v>
      </c>
      <c r="F34" s="223">
        <v>83</v>
      </c>
      <c r="G34" s="223">
        <v>154</v>
      </c>
      <c r="H34" s="223">
        <v>25</v>
      </c>
      <c r="I34" s="223">
        <v>17</v>
      </c>
      <c r="J34" s="223">
        <v>42</v>
      </c>
      <c r="K34" s="223">
        <f t="shared" si="0"/>
        <v>96</v>
      </c>
      <c r="L34" s="223">
        <f t="shared" si="1"/>
        <v>100</v>
      </c>
      <c r="M34" s="223">
        <f t="shared" si="2"/>
        <v>196</v>
      </c>
      <c r="N34" s="978" t="s">
        <v>514</v>
      </c>
    </row>
    <row r="35" spans="1:14" s="14" customFormat="1" ht="27" customHeight="1">
      <c r="A35" s="117" t="s">
        <v>118</v>
      </c>
      <c r="B35" s="223">
        <v>0</v>
      </c>
      <c r="C35" s="223">
        <v>0</v>
      </c>
      <c r="D35" s="223">
        <v>0</v>
      </c>
      <c r="E35" s="223">
        <v>79</v>
      </c>
      <c r="F35" s="223">
        <v>102</v>
      </c>
      <c r="G35" s="223">
        <v>181</v>
      </c>
      <c r="H35" s="223">
        <v>15</v>
      </c>
      <c r="I35" s="223">
        <v>7</v>
      </c>
      <c r="J35" s="223">
        <v>22</v>
      </c>
      <c r="K35" s="223">
        <f t="shared" si="0"/>
        <v>94</v>
      </c>
      <c r="L35" s="223">
        <f t="shared" si="1"/>
        <v>109</v>
      </c>
      <c r="M35" s="223">
        <f t="shared" si="2"/>
        <v>203</v>
      </c>
      <c r="N35" s="978" t="s">
        <v>515</v>
      </c>
    </row>
    <row r="36" spans="1:14" s="14" customFormat="1" ht="27" customHeight="1">
      <c r="A36" s="117" t="s">
        <v>38</v>
      </c>
      <c r="B36" s="223">
        <v>1</v>
      </c>
      <c r="C36" s="223">
        <v>0</v>
      </c>
      <c r="D36" s="223">
        <v>1</v>
      </c>
      <c r="E36" s="223">
        <v>58</v>
      </c>
      <c r="F36" s="223">
        <v>85</v>
      </c>
      <c r="G36" s="223">
        <v>143</v>
      </c>
      <c r="H36" s="223">
        <v>21</v>
      </c>
      <c r="I36" s="223">
        <v>6</v>
      </c>
      <c r="J36" s="223">
        <v>27</v>
      </c>
      <c r="K36" s="223">
        <f t="shared" si="0"/>
        <v>80</v>
      </c>
      <c r="L36" s="223">
        <f t="shared" si="1"/>
        <v>91</v>
      </c>
      <c r="M36" s="223">
        <f t="shared" si="2"/>
        <v>171</v>
      </c>
      <c r="N36" s="978" t="s">
        <v>516</v>
      </c>
    </row>
    <row r="37" spans="1:14" s="14" customFormat="1" ht="27" customHeight="1">
      <c r="A37" s="117" t="s">
        <v>294</v>
      </c>
      <c r="B37" s="223">
        <v>0</v>
      </c>
      <c r="C37" s="223">
        <v>0</v>
      </c>
      <c r="D37" s="223">
        <v>0</v>
      </c>
      <c r="E37" s="223">
        <v>32</v>
      </c>
      <c r="F37" s="223">
        <v>37</v>
      </c>
      <c r="G37" s="223">
        <v>69</v>
      </c>
      <c r="H37" s="223">
        <v>0</v>
      </c>
      <c r="I37" s="223">
        <v>0</v>
      </c>
      <c r="J37" s="223">
        <v>0</v>
      </c>
      <c r="K37" s="223">
        <f t="shared" si="0"/>
        <v>32</v>
      </c>
      <c r="L37" s="223">
        <f t="shared" si="1"/>
        <v>37</v>
      </c>
      <c r="M37" s="223">
        <f t="shared" si="2"/>
        <v>69</v>
      </c>
      <c r="N37" s="978" t="s">
        <v>517</v>
      </c>
    </row>
    <row r="38" spans="1:14" s="14" customFormat="1" ht="27" customHeight="1">
      <c r="A38" s="117" t="s">
        <v>1078</v>
      </c>
      <c r="B38" s="223">
        <v>0</v>
      </c>
      <c r="C38" s="223">
        <v>0</v>
      </c>
      <c r="D38" s="223">
        <v>0</v>
      </c>
      <c r="E38" s="223">
        <v>2</v>
      </c>
      <c r="F38" s="223">
        <v>0</v>
      </c>
      <c r="G38" s="223">
        <v>2</v>
      </c>
      <c r="H38" s="223">
        <v>0</v>
      </c>
      <c r="I38" s="223">
        <v>0</v>
      </c>
      <c r="J38" s="223">
        <v>0</v>
      </c>
      <c r="K38" s="223">
        <f t="shared" ref="K38" si="9">SUM(B38,E38,H38)</f>
        <v>2</v>
      </c>
      <c r="L38" s="223">
        <f t="shared" ref="L38" si="10">SUM(C38,F38,I38)</f>
        <v>0</v>
      </c>
      <c r="M38" s="223">
        <f t="shared" ref="M38" si="11">SUM(K38:L38)</f>
        <v>2</v>
      </c>
      <c r="N38" s="985" t="s">
        <v>1524</v>
      </c>
    </row>
    <row r="39" spans="1:14" s="14" customFormat="1" ht="27" customHeight="1">
      <c r="A39" s="119" t="s">
        <v>251</v>
      </c>
      <c r="B39" s="223">
        <v>0</v>
      </c>
      <c r="C39" s="223">
        <v>0</v>
      </c>
      <c r="D39" s="223">
        <v>0</v>
      </c>
      <c r="E39" s="223">
        <v>28</v>
      </c>
      <c r="F39" s="223">
        <v>24</v>
      </c>
      <c r="G39" s="223">
        <v>52</v>
      </c>
      <c r="H39" s="223">
        <v>0</v>
      </c>
      <c r="I39" s="223">
        <v>0</v>
      </c>
      <c r="J39" s="223">
        <v>0</v>
      </c>
      <c r="K39" s="223">
        <f t="shared" si="0"/>
        <v>28</v>
      </c>
      <c r="L39" s="223">
        <f t="shared" si="1"/>
        <v>24</v>
      </c>
      <c r="M39" s="223">
        <f t="shared" si="2"/>
        <v>52</v>
      </c>
      <c r="N39" s="978" t="s">
        <v>518</v>
      </c>
    </row>
    <row r="40" spans="1:14" s="14" customFormat="1" ht="27" customHeight="1">
      <c r="A40" s="117" t="s">
        <v>905</v>
      </c>
      <c r="B40" s="223">
        <v>0</v>
      </c>
      <c r="C40" s="223">
        <v>0</v>
      </c>
      <c r="D40" s="223">
        <v>0</v>
      </c>
      <c r="E40" s="223">
        <v>2</v>
      </c>
      <c r="F40" s="223">
        <v>1</v>
      </c>
      <c r="G40" s="223">
        <v>3</v>
      </c>
      <c r="H40" s="223">
        <v>0</v>
      </c>
      <c r="I40" s="223">
        <v>0</v>
      </c>
      <c r="J40" s="223">
        <v>0</v>
      </c>
      <c r="K40" s="223">
        <f t="shared" ref="K40:K42" si="12">SUM(B40,E40,H40)</f>
        <v>2</v>
      </c>
      <c r="L40" s="223">
        <f t="shared" ref="L40:L42" si="13">SUM(C40,F40,I40)</f>
        <v>1</v>
      </c>
      <c r="M40" s="223">
        <f t="shared" ref="M40:M42" si="14">SUM(K40:L40)</f>
        <v>3</v>
      </c>
      <c r="N40" s="978" t="s">
        <v>1141</v>
      </c>
    </row>
    <row r="41" spans="1:14" s="14" customFormat="1" ht="27" customHeight="1">
      <c r="A41" s="117" t="s">
        <v>906</v>
      </c>
      <c r="B41" s="223">
        <v>0</v>
      </c>
      <c r="C41" s="223">
        <v>0</v>
      </c>
      <c r="D41" s="223">
        <v>0</v>
      </c>
      <c r="E41" s="223">
        <v>25</v>
      </c>
      <c r="F41" s="223">
        <v>29</v>
      </c>
      <c r="G41" s="223">
        <v>54</v>
      </c>
      <c r="H41" s="223">
        <v>0</v>
      </c>
      <c r="I41" s="223">
        <v>1</v>
      </c>
      <c r="J41" s="223">
        <v>1</v>
      </c>
      <c r="K41" s="223">
        <f t="shared" si="12"/>
        <v>25</v>
      </c>
      <c r="L41" s="223">
        <f t="shared" si="13"/>
        <v>30</v>
      </c>
      <c r="M41" s="223">
        <f t="shared" si="14"/>
        <v>55</v>
      </c>
      <c r="N41" s="978" t="s">
        <v>1139</v>
      </c>
    </row>
    <row r="42" spans="1:14" s="14" customFormat="1" ht="27" customHeight="1">
      <c r="A42" s="117" t="s">
        <v>907</v>
      </c>
      <c r="B42" s="223">
        <v>0</v>
      </c>
      <c r="C42" s="223">
        <v>0</v>
      </c>
      <c r="D42" s="223">
        <v>0</v>
      </c>
      <c r="E42" s="223">
        <v>23</v>
      </c>
      <c r="F42" s="223">
        <v>18</v>
      </c>
      <c r="G42" s="223">
        <v>41</v>
      </c>
      <c r="H42" s="223">
        <v>1</v>
      </c>
      <c r="I42" s="223">
        <v>1</v>
      </c>
      <c r="J42" s="223">
        <v>2</v>
      </c>
      <c r="K42" s="223">
        <f t="shared" si="12"/>
        <v>24</v>
      </c>
      <c r="L42" s="223">
        <f t="shared" si="13"/>
        <v>19</v>
      </c>
      <c r="M42" s="223">
        <f t="shared" si="14"/>
        <v>43</v>
      </c>
      <c r="N42" s="978" t="s">
        <v>1140</v>
      </c>
    </row>
    <row r="43" spans="1:14" s="14" customFormat="1" ht="27" customHeight="1" thickBot="1">
      <c r="A43" s="986" t="s">
        <v>1357</v>
      </c>
      <c r="B43" s="987">
        <v>0</v>
      </c>
      <c r="C43" s="987">
        <v>0</v>
      </c>
      <c r="D43" s="987">
        <v>0</v>
      </c>
      <c r="E43" s="987">
        <v>0</v>
      </c>
      <c r="F43" s="987">
        <v>2</v>
      </c>
      <c r="G43" s="987">
        <v>2</v>
      </c>
      <c r="H43" s="987">
        <v>0</v>
      </c>
      <c r="I43" s="987">
        <v>0</v>
      </c>
      <c r="J43" s="987">
        <v>0</v>
      </c>
      <c r="K43" s="987">
        <f t="shared" ref="K43" si="15">SUM(B43,E43,H43)</f>
        <v>0</v>
      </c>
      <c r="L43" s="987">
        <f t="shared" ref="L43" si="16">SUM(C43,F43,I43)</f>
        <v>2</v>
      </c>
      <c r="M43" s="987">
        <f t="shared" ref="M43" si="17">SUM(K43:L43)</f>
        <v>2</v>
      </c>
      <c r="N43" s="988" t="s">
        <v>1525</v>
      </c>
    </row>
    <row r="44" spans="1:14" s="8" customFormat="1" ht="27" customHeight="1" thickBot="1">
      <c r="A44" s="972" t="s">
        <v>320</v>
      </c>
      <c r="B44" s="973">
        <f>SUM(B8:B43)</f>
        <v>300</v>
      </c>
      <c r="C44" s="973">
        <f t="shared" ref="C44:M44" si="18">SUM(C8:C43)</f>
        <v>292</v>
      </c>
      <c r="D44" s="973">
        <f t="shared" si="18"/>
        <v>592</v>
      </c>
      <c r="E44" s="973">
        <f t="shared" si="18"/>
        <v>2431</v>
      </c>
      <c r="F44" s="973">
        <f t="shared" si="18"/>
        <v>2656</v>
      </c>
      <c r="G44" s="973">
        <f t="shared" si="18"/>
        <v>5087</v>
      </c>
      <c r="H44" s="973">
        <f t="shared" si="18"/>
        <v>1185</v>
      </c>
      <c r="I44" s="973">
        <f t="shared" si="18"/>
        <v>749</v>
      </c>
      <c r="J44" s="973">
        <f t="shared" si="18"/>
        <v>1934</v>
      </c>
      <c r="K44" s="973">
        <f t="shared" si="18"/>
        <v>3916</v>
      </c>
      <c r="L44" s="973">
        <f t="shared" si="18"/>
        <v>3697</v>
      </c>
      <c r="M44" s="973">
        <f t="shared" si="18"/>
        <v>7613</v>
      </c>
      <c r="N44" s="984" t="s">
        <v>504</v>
      </c>
    </row>
    <row r="45" spans="1:14" ht="20.100000000000001" customHeight="1" thickTop="1"/>
  </sheetData>
  <mergeCells count="24">
    <mergeCell ref="A1:N1"/>
    <mergeCell ref="A2:N2"/>
    <mergeCell ref="K4:M4"/>
    <mergeCell ref="H4:J4"/>
    <mergeCell ref="E4:G4"/>
    <mergeCell ref="B4:D4"/>
    <mergeCell ref="A4:A7"/>
    <mergeCell ref="L3:M3"/>
    <mergeCell ref="N4:N7"/>
    <mergeCell ref="B5:D5"/>
    <mergeCell ref="H5:J5"/>
    <mergeCell ref="E5:G5"/>
    <mergeCell ref="K5:M5"/>
    <mergeCell ref="L27:M27"/>
    <mergeCell ref="A28:A31"/>
    <mergeCell ref="B28:D28"/>
    <mergeCell ref="E28:G28"/>
    <mergeCell ref="H28:J28"/>
    <mergeCell ref="K28:M28"/>
    <mergeCell ref="N28:N31"/>
    <mergeCell ref="B29:D29"/>
    <mergeCell ref="E29:G29"/>
    <mergeCell ref="H29:J29"/>
    <mergeCell ref="K29:M29"/>
  </mergeCells>
  <phoneticPr fontId="11" type="noConversion"/>
  <printOptions horizontalCentered="1"/>
  <pageMargins left="1" right="1" top="1.5" bottom="1" header="1.5" footer="1"/>
  <pageSetup paperSize="9" scale="80" firstPageNumber="160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255"/>
  <sheetViews>
    <sheetView rightToLeft="1" view="pageBreakPreview" topLeftCell="A19" zoomScale="80" zoomScaleNormal="75" zoomScaleSheetLayoutView="80" workbookViewId="0">
      <selection activeCell="P12" sqref="P12"/>
    </sheetView>
  </sheetViews>
  <sheetFormatPr defaultRowHeight="20.100000000000001" customHeight="1"/>
  <cols>
    <col min="1" max="1" width="14" style="45" customWidth="1"/>
    <col min="2" max="2" width="17.7109375" style="45" customWidth="1"/>
    <col min="3" max="3" width="20.28515625" style="45" customWidth="1"/>
    <col min="4" max="12" width="7.42578125" style="10" customWidth="1"/>
    <col min="13" max="15" width="7.42578125" style="16" customWidth="1"/>
    <col min="16" max="16" width="18.28515625" style="15" customWidth="1"/>
    <col min="17" max="17" width="20.7109375" style="15" customWidth="1"/>
    <col min="18" max="18" width="15.140625" style="15" customWidth="1"/>
    <col min="19" max="16384" width="9.140625" style="15"/>
  </cols>
  <sheetData>
    <row r="1" spans="1:18" s="14" customFormat="1" ht="24" customHeight="1">
      <c r="A1" s="1498" t="s">
        <v>1426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8"/>
      <c r="R1" s="1498"/>
    </row>
    <row r="2" spans="1:18" s="14" customFormat="1" ht="42" customHeight="1">
      <c r="A2" s="1754" t="s">
        <v>1427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</row>
    <row r="3" spans="1:18" s="14" customFormat="1" ht="21" customHeight="1" thickBot="1">
      <c r="A3" s="143" t="s">
        <v>1836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R3" s="245" t="s">
        <v>1837</v>
      </c>
    </row>
    <row r="4" spans="1:18" s="14" customFormat="1" ht="21" customHeight="1" thickTop="1">
      <c r="A4" s="1715" t="s">
        <v>11</v>
      </c>
      <c r="B4" s="1715" t="s">
        <v>50</v>
      </c>
      <c r="C4" s="1715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523" t="s">
        <v>524</v>
      </c>
      <c r="Q4" s="1523" t="s">
        <v>431</v>
      </c>
      <c r="R4" s="1523" t="s">
        <v>525</v>
      </c>
    </row>
    <row r="5" spans="1:18" s="14" customFormat="1" ht="20.25" customHeight="1">
      <c r="A5" s="1716"/>
      <c r="B5" s="1716"/>
      <c r="C5" s="1716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524"/>
      <c r="Q5" s="1524"/>
      <c r="R5" s="1524"/>
    </row>
    <row r="6" spans="1:18" s="17" customFormat="1" ht="18.75" customHeight="1">
      <c r="A6" s="1716"/>
      <c r="B6" s="1716"/>
      <c r="C6" s="1716"/>
      <c r="D6" s="996" t="s">
        <v>914</v>
      </c>
      <c r="E6" s="996" t="s">
        <v>915</v>
      </c>
      <c r="F6" s="996" t="s">
        <v>916</v>
      </c>
      <c r="G6" s="996" t="s">
        <v>914</v>
      </c>
      <c r="H6" s="996" t="s">
        <v>915</v>
      </c>
      <c r="I6" s="996" t="s">
        <v>916</v>
      </c>
      <c r="J6" s="996" t="s">
        <v>914</v>
      </c>
      <c r="K6" s="996" t="s">
        <v>915</v>
      </c>
      <c r="L6" s="996" t="s">
        <v>916</v>
      </c>
      <c r="M6" s="996" t="s">
        <v>914</v>
      </c>
      <c r="N6" s="996" t="s">
        <v>915</v>
      </c>
      <c r="O6" s="996" t="s">
        <v>916</v>
      </c>
      <c r="P6" s="1524"/>
      <c r="Q6" s="1524"/>
      <c r="R6" s="1524"/>
    </row>
    <row r="7" spans="1:18" s="167" customFormat="1" ht="16.5" customHeight="1" thickBot="1">
      <c r="A7" s="1886"/>
      <c r="B7" s="1886"/>
      <c r="C7" s="1886"/>
      <c r="D7" s="997" t="s">
        <v>917</v>
      </c>
      <c r="E7" s="997" t="s">
        <v>918</v>
      </c>
      <c r="F7" s="997" t="s">
        <v>919</v>
      </c>
      <c r="G7" s="997" t="s">
        <v>917</v>
      </c>
      <c r="H7" s="997" t="s">
        <v>918</v>
      </c>
      <c r="I7" s="997" t="s">
        <v>919</v>
      </c>
      <c r="J7" s="997" t="s">
        <v>917</v>
      </c>
      <c r="K7" s="997" t="s">
        <v>918</v>
      </c>
      <c r="L7" s="997" t="s">
        <v>919</v>
      </c>
      <c r="M7" s="997" t="s">
        <v>917</v>
      </c>
      <c r="N7" s="997" t="s">
        <v>918</v>
      </c>
      <c r="O7" s="997" t="s">
        <v>919</v>
      </c>
      <c r="P7" s="1525"/>
      <c r="Q7" s="1525"/>
      <c r="R7" s="1525"/>
    </row>
    <row r="8" spans="1:18" s="18" customFormat="1" ht="18" customHeight="1">
      <c r="A8" s="1757" t="s">
        <v>33</v>
      </c>
      <c r="B8" s="1270" t="s">
        <v>133</v>
      </c>
      <c r="C8" s="1006" t="s">
        <v>252</v>
      </c>
      <c r="D8" s="213">
        <v>0</v>
      </c>
      <c r="E8" s="213">
        <v>6</v>
      </c>
      <c r="F8" s="213">
        <v>6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f>SUM(D8,G8,J8)</f>
        <v>0</v>
      </c>
      <c r="N8" s="213">
        <f>SUM(E8,H8,K8)</f>
        <v>6</v>
      </c>
      <c r="O8" s="213">
        <f>SUM(M8:N8)</f>
        <v>6</v>
      </c>
      <c r="P8" s="1271" t="s">
        <v>1695</v>
      </c>
      <c r="Q8" s="1006" t="s">
        <v>851</v>
      </c>
      <c r="R8" s="1778" t="s">
        <v>631</v>
      </c>
    </row>
    <row r="9" spans="1:18" s="18" customFormat="1" ht="30" customHeight="1">
      <c r="A9" s="1557"/>
      <c r="B9" s="1130" t="s">
        <v>238</v>
      </c>
      <c r="C9" s="473" t="s">
        <v>238</v>
      </c>
      <c r="D9" s="160">
        <v>2</v>
      </c>
      <c r="E9" s="160">
        <v>1</v>
      </c>
      <c r="F9" s="160">
        <v>3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f t="shared" ref="M9:M26" si="0">SUM(D9,G9,J9)</f>
        <v>2</v>
      </c>
      <c r="N9" s="160">
        <f t="shared" ref="N9:N26" si="1">SUM(E9,H9,K9)</f>
        <v>1</v>
      </c>
      <c r="O9" s="160">
        <f t="shared" ref="O9:O26" si="2">SUM(M9:N9)</f>
        <v>3</v>
      </c>
      <c r="P9" s="1008" t="s">
        <v>1538</v>
      </c>
      <c r="Q9" s="1263" t="s">
        <v>1538</v>
      </c>
      <c r="R9" s="1778"/>
    </row>
    <row r="10" spans="1:18" s="18" customFormat="1" ht="27" customHeight="1">
      <c r="A10" s="1557"/>
      <c r="B10" s="1130" t="s">
        <v>234</v>
      </c>
      <c r="C10" s="144" t="s">
        <v>234</v>
      </c>
      <c r="D10" s="160">
        <v>0</v>
      </c>
      <c r="E10" s="160">
        <v>9</v>
      </c>
      <c r="F10" s="160">
        <v>9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f t="shared" si="0"/>
        <v>0</v>
      </c>
      <c r="N10" s="160">
        <f t="shared" si="1"/>
        <v>9</v>
      </c>
      <c r="O10" s="160">
        <f t="shared" si="2"/>
        <v>9</v>
      </c>
      <c r="P10" s="1003" t="s">
        <v>882</v>
      </c>
      <c r="Q10" s="1003" t="s">
        <v>882</v>
      </c>
      <c r="R10" s="1778"/>
    </row>
    <row r="11" spans="1:18" s="18" customFormat="1" ht="28.5" customHeight="1">
      <c r="A11" s="1557"/>
      <c r="B11" s="1130" t="s">
        <v>69</v>
      </c>
      <c r="C11" s="144" t="s">
        <v>210</v>
      </c>
      <c r="D11" s="160">
        <v>0</v>
      </c>
      <c r="E11" s="160">
        <v>0</v>
      </c>
      <c r="F11" s="160">
        <v>0</v>
      </c>
      <c r="G11" s="160">
        <v>0</v>
      </c>
      <c r="H11" s="160">
        <v>2</v>
      </c>
      <c r="I11" s="160">
        <v>2</v>
      </c>
      <c r="J11" s="160">
        <v>0</v>
      </c>
      <c r="K11" s="160">
        <v>0</v>
      </c>
      <c r="L11" s="160">
        <v>0</v>
      </c>
      <c r="M11" s="160">
        <f t="shared" si="0"/>
        <v>0</v>
      </c>
      <c r="N11" s="160">
        <f t="shared" si="1"/>
        <v>2</v>
      </c>
      <c r="O11" s="160">
        <f t="shared" si="2"/>
        <v>2</v>
      </c>
      <c r="P11" s="1003" t="s">
        <v>676</v>
      </c>
      <c r="Q11" s="1260" t="s">
        <v>674</v>
      </c>
      <c r="R11" s="1778"/>
    </row>
    <row r="12" spans="1:18" s="17" customFormat="1" ht="27" customHeight="1">
      <c r="A12" s="1557"/>
      <c r="B12" s="1130" t="s">
        <v>985</v>
      </c>
      <c r="C12" s="191" t="s">
        <v>985</v>
      </c>
      <c r="D12" s="160">
        <v>0</v>
      </c>
      <c r="E12" s="160">
        <v>0</v>
      </c>
      <c r="F12" s="160">
        <v>0</v>
      </c>
      <c r="G12" s="160">
        <v>1</v>
      </c>
      <c r="H12" s="160">
        <v>0</v>
      </c>
      <c r="I12" s="160">
        <v>1</v>
      </c>
      <c r="J12" s="160">
        <v>0</v>
      </c>
      <c r="K12" s="160">
        <v>0</v>
      </c>
      <c r="L12" s="160">
        <v>0</v>
      </c>
      <c r="M12" s="160">
        <f t="shared" si="0"/>
        <v>1</v>
      </c>
      <c r="N12" s="160">
        <f t="shared" si="1"/>
        <v>0</v>
      </c>
      <c r="O12" s="160">
        <f t="shared" si="2"/>
        <v>1</v>
      </c>
      <c r="P12" s="1056" t="s">
        <v>1249</v>
      </c>
      <c r="Q12" s="1056" t="s">
        <v>1249</v>
      </c>
      <c r="R12" s="1778"/>
    </row>
    <row r="13" spans="1:18" s="17" customFormat="1" ht="21" customHeight="1">
      <c r="A13" s="1557"/>
      <c r="B13" s="1130" t="s">
        <v>67</v>
      </c>
      <c r="C13" s="144" t="s">
        <v>67</v>
      </c>
      <c r="D13" s="160">
        <v>4</v>
      </c>
      <c r="E13" s="160">
        <v>3</v>
      </c>
      <c r="F13" s="160">
        <v>7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f t="shared" si="0"/>
        <v>4</v>
      </c>
      <c r="N13" s="160">
        <f t="shared" si="1"/>
        <v>3</v>
      </c>
      <c r="O13" s="160">
        <f t="shared" si="2"/>
        <v>7</v>
      </c>
      <c r="P13" s="1011" t="s">
        <v>632</v>
      </c>
      <c r="Q13" s="1011" t="s">
        <v>632</v>
      </c>
      <c r="R13" s="1778"/>
    </row>
    <row r="14" spans="1:18" s="17" customFormat="1" ht="29.25" customHeight="1">
      <c r="A14" s="1557"/>
      <c r="B14" s="1130" t="s">
        <v>68</v>
      </c>
      <c r="C14" s="144" t="s">
        <v>244</v>
      </c>
      <c r="D14" s="160">
        <v>0</v>
      </c>
      <c r="E14" s="160">
        <v>0</v>
      </c>
      <c r="F14" s="160">
        <v>0</v>
      </c>
      <c r="G14" s="160">
        <v>1</v>
      </c>
      <c r="H14" s="160">
        <v>3</v>
      </c>
      <c r="I14" s="160">
        <v>4</v>
      </c>
      <c r="J14" s="160">
        <v>0</v>
      </c>
      <c r="K14" s="160">
        <v>2</v>
      </c>
      <c r="L14" s="160">
        <v>2</v>
      </c>
      <c r="M14" s="160">
        <f t="shared" si="0"/>
        <v>1</v>
      </c>
      <c r="N14" s="160">
        <f t="shared" si="1"/>
        <v>5</v>
      </c>
      <c r="O14" s="160">
        <f t="shared" si="2"/>
        <v>6</v>
      </c>
      <c r="P14" s="1261" t="s">
        <v>854</v>
      </c>
      <c r="Q14" s="1011" t="s">
        <v>840</v>
      </c>
      <c r="R14" s="1778"/>
    </row>
    <row r="15" spans="1:18" s="17" customFormat="1" ht="24.75" customHeight="1">
      <c r="A15" s="1557"/>
      <c r="B15" s="1130" t="s">
        <v>98</v>
      </c>
      <c r="C15" s="144" t="s">
        <v>98</v>
      </c>
      <c r="D15" s="160">
        <v>0</v>
      </c>
      <c r="E15" s="160">
        <v>0</v>
      </c>
      <c r="F15" s="160">
        <v>0</v>
      </c>
      <c r="G15" s="160">
        <v>3</v>
      </c>
      <c r="H15" s="160">
        <v>2</v>
      </c>
      <c r="I15" s="160">
        <v>5</v>
      </c>
      <c r="J15" s="160">
        <v>0</v>
      </c>
      <c r="K15" s="160">
        <v>0</v>
      </c>
      <c r="L15" s="160">
        <v>0</v>
      </c>
      <c r="M15" s="160">
        <f t="shared" si="0"/>
        <v>3</v>
      </c>
      <c r="N15" s="160">
        <f t="shared" si="1"/>
        <v>2</v>
      </c>
      <c r="O15" s="160">
        <f t="shared" si="2"/>
        <v>5</v>
      </c>
      <c r="P15" s="1051" t="s">
        <v>536</v>
      </c>
      <c r="Q15" s="1262" t="s">
        <v>536</v>
      </c>
      <c r="R15" s="1882"/>
    </row>
    <row r="16" spans="1:18" s="17" customFormat="1" ht="17.100000000000001" customHeight="1">
      <c r="A16" s="1555" t="s">
        <v>277</v>
      </c>
      <c r="B16" s="1555"/>
      <c r="C16" s="1555"/>
      <c r="D16" s="160">
        <f>SUM(D8:D15)</f>
        <v>6</v>
      </c>
      <c r="E16" s="160">
        <f t="shared" ref="E16:O16" si="3">SUM(E8:E15)</f>
        <v>19</v>
      </c>
      <c r="F16" s="160">
        <f t="shared" si="3"/>
        <v>25</v>
      </c>
      <c r="G16" s="160">
        <f t="shared" si="3"/>
        <v>5</v>
      </c>
      <c r="H16" s="160">
        <f t="shared" si="3"/>
        <v>7</v>
      </c>
      <c r="I16" s="160">
        <f t="shared" si="3"/>
        <v>12</v>
      </c>
      <c r="J16" s="160">
        <f t="shared" si="3"/>
        <v>0</v>
      </c>
      <c r="K16" s="160">
        <f t="shared" si="3"/>
        <v>2</v>
      </c>
      <c r="L16" s="160">
        <f t="shared" si="3"/>
        <v>2</v>
      </c>
      <c r="M16" s="160">
        <f t="shared" si="3"/>
        <v>11</v>
      </c>
      <c r="N16" s="160">
        <f t="shared" si="3"/>
        <v>28</v>
      </c>
      <c r="O16" s="160">
        <f t="shared" si="3"/>
        <v>39</v>
      </c>
      <c r="P16" s="1655" t="s">
        <v>1787</v>
      </c>
      <c r="Q16" s="1655"/>
      <c r="R16" s="1655"/>
    </row>
    <row r="17" spans="1:18" s="17" customFormat="1" ht="17.100000000000001" customHeight="1">
      <c r="A17" s="1557" t="s">
        <v>7</v>
      </c>
      <c r="B17" s="1781" t="s">
        <v>158</v>
      </c>
      <c r="C17" s="822" t="s">
        <v>986</v>
      </c>
      <c r="D17" s="160">
        <v>0</v>
      </c>
      <c r="E17" s="160">
        <v>0</v>
      </c>
      <c r="F17" s="160">
        <v>0</v>
      </c>
      <c r="G17" s="160">
        <v>7</v>
      </c>
      <c r="H17" s="160">
        <v>4</v>
      </c>
      <c r="I17" s="160">
        <v>11</v>
      </c>
      <c r="J17" s="160">
        <v>1</v>
      </c>
      <c r="K17" s="160"/>
      <c r="L17" s="160">
        <v>1</v>
      </c>
      <c r="M17" s="160">
        <f t="shared" si="0"/>
        <v>8</v>
      </c>
      <c r="N17" s="160">
        <f t="shared" si="1"/>
        <v>4</v>
      </c>
      <c r="O17" s="160">
        <f t="shared" si="2"/>
        <v>12</v>
      </c>
      <c r="P17" s="349" t="s">
        <v>1693</v>
      </c>
      <c r="Q17" s="1673" t="s">
        <v>642</v>
      </c>
      <c r="R17" s="1673" t="s">
        <v>540</v>
      </c>
    </row>
    <row r="18" spans="1:18" s="17" customFormat="1" ht="17.100000000000001" customHeight="1">
      <c r="A18" s="1557"/>
      <c r="B18" s="1841"/>
      <c r="C18" s="822" t="s">
        <v>987</v>
      </c>
      <c r="D18" s="160">
        <v>0</v>
      </c>
      <c r="E18" s="160">
        <v>0</v>
      </c>
      <c r="F18" s="160">
        <v>0</v>
      </c>
      <c r="G18" s="160">
        <v>0</v>
      </c>
      <c r="H18" s="160">
        <v>4</v>
      </c>
      <c r="I18" s="160">
        <v>4</v>
      </c>
      <c r="J18" s="160">
        <v>0</v>
      </c>
      <c r="K18" s="160">
        <v>0</v>
      </c>
      <c r="L18" s="160">
        <v>0</v>
      </c>
      <c r="M18" s="160">
        <f t="shared" ref="M18" si="4">SUM(D18,G18,J18)</f>
        <v>0</v>
      </c>
      <c r="N18" s="160">
        <f t="shared" ref="N18" si="5">SUM(E18,H18,K18)</f>
        <v>4</v>
      </c>
      <c r="O18" s="160">
        <f t="shared" ref="O18" si="6">SUM(M18:N18)</f>
        <v>4</v>
      </c>
      <c r="P18" s="349" t="s">
        <v>1694</v>
      </c>
      <c r="Q18" s="1680"/>
      <c r="R18" s="1674"/>
    </row>
    <row r="19" spans="1:18" s="17" customFormat="1" ht="17.100000000000001" customHeight="1">
      <c r="A19" s="1557"/>
      <c r="B19" s="1555" t="s">
        <v>317</v>
      </c>
      <c r="C19" s="1555"/>
      <c r="D19" s="160">
        <f>SUM(D17:D18)</f>
        <v>0</v>
      </c>
      <c r="E19" s="160">
        <f t="shared" ref="E19:O19" si="7">SUM(E17:E18)</f>
        <v>0</v>
      </c>
      <c r="F19" s="160">
        <f t="shared" si="7"/>
        <v>0</v>
      </c>
      <c r="G19" s="160">
        <f t="shared" si="7"/>
        <v>7</v>
      </c>
      <c r="H19" s="160">
        <f t="shared" si="7"/>
        <v>8</v>
      </c>
      <c r="I19" s="160">
        <f t="shared" si="7"/>
        <v>15</v>
      </c>
      <c r="J19" s="160">
        <f t="shared" si="7"/>
        <v>1</v>
      </c>
      <c r="K19" s="160">
        <f t="shared" si="7"/>
        <v>0</v>
      </c>
      <c r="L19" s="160">
        <f t="shared" si="7"/>
        <v>1</v>
      </c>
      <c r="M19" s="160">
        <f t="shared" si="7"/>
        <v>8</v>
      </c>
      <c r="N19" s="160">
        <f t="shared" si="7"/>
        <v>8</v>
      </c>
      <c r="O19" s="160">
        <f t="shared" si="7"/>
        <v>16</v>
      </c>
      <c r="P19" s="1606" t="s">
        <v>1784</v>
      </c>
      <c r="Q19" s="1606"/>
      <c r="R19" s="1674"/>
    </row>
    <row r="20" spans="1:18" s="17" customFormat="1" ht="27.75" customHeight="1">
      <c r="A20" s="1557"/>
      <c r="B20" s="1774" t="s">
        <v>159</v>
      </c>
      <c r="C20" s="822" t="s">
        <v>213</v>
      </c>
      <c r="D20" s="160">
        <f t="shared" ref="D20:F20" si="8">SUM(D18:D19)</f>
        <v>0</v>
      </c>
      <c r="E20" s="160">
        <f t="shared" si="8"/>
        <v>0</v>
      </c>
      <c r="F20" s="160">
        <f t="shared" si="8"/>
        <v>0</v>
      </c>
      <c r="G20" s="160">
        <v>4</v>
      </c>
      <c r="H20" s="160">
        <v>5</v>
      </c>
      <c r="I20" s="160">
        <v>9</v>
      </c>
      <c r="J20" s="160">
        <v>2</v>
      </c>
      <c r="K20" s="160">
        <f t="shared" ref="K20" si="9">SUM(K18:K19)</f>
        <v>0</v>
      </c>
      <c r="L20" s="160">
        <v>2</v>
      </c>
      <c r="M20" s="160">
        <f t="shared" si="0"/>
        <v>6</v>
      </c>
      <c r="N20" s="160">
        <f t="shared" si="1"/>
        <v>5</v>
      </c>
      <c r="O20" s="160">
        <f t="shared" si="2"/>
        <v>11</v>
      </c>
      <c r="P20" s="1004" t="s">
        <v>646</v>
      </c>
      <c r="Q20" s="1686" t="s">
        <v>855</v>
      </c>
      <c r="R20" s="1674"/>
    </row>
    <row r="21" spans="1:18" s="17" customFormat="1" ht="21" customHeight="1">
      <c r="A21" s="1557"/>
      <c r="B21" s="1774"/>
      <c r="C21" s="822" t="s">
        <v>231</v>
      </c>
      <c r="D21" s="160">
        <f t="shared" ref="D21:F21" si="10">SUM(D19:D20)</f>
        <v>0</v>
      </c>
      <c r="E21" s="160">
        <f t="shared" si="10"/>
        <v>0</v>
      </c>
      <c r="F21" s="160">
        <f t="shared" si="10"/>
        <v>0</v>
      </c>
      <c r="G21" s="160">
        <v>2</v>
      </c>
      <c r="H21" s="160">
        <v>0</v>
      </c>
      <c r="I21" s="160">
        <v>2</v>
      </c>
      <c r="J21" s="160">
        <v>1</v>
      </c>
      <c r="K21" s="160">
        <f t="shared" ref="K21:O22" si="11">SUM(K19:K20)</f>
        <v>0</v>
      </c>
      <c r="L21" s="160">
        <v>1</v>
      </c>
      <c r="M21" s="160">
        <f t="shared" si="0"/>
        <v>3</v>
      </c>
      <c r="N21" s="160">
        <f t="shared" si="1"/>
        <v>0</v>
      </c>
      <c r="O21" s="160">
        <f t="shared" si="2"/>
        <v>3</v>
      </c>
      <c r="P21" s="349" t="s">
        <v>856</v>
      </c>
      <c r="Q21" s="1687"/>
      <c r="R21" s="1674"/>
    </row>
    <row r="22" spans="1:18" s="17" customFormat="1" ht="17.100000000000001" customHeight="1">
      <c r="A22" s="1557"/>
      <c r="B22" s="1555" t="s">
        <v>317</v>
      </c>
      <c r="C22" s="1555"/>
      <c r="D22" s="160">
        <f>SUM(D20:D21)</f>
        <v>0</v>
      </c>
      <c r="E22" s="160">
        <f t="shared" ref="E22:J22" si="12">SUM(E20:E21)</f>
        <v>0</v>
      </c>
      <c r="F22" s="160">
        <f t="shared" si="12"/>
        <v>0</v>
      </c>
      <c r="G22" s="160">
        <f t="shared" si="12"/>
        <v>6</v>
      </c>
      <c r="H22" s="160">
        <f t="shared" si="12"/>
        <v>5</v>
      </c>
      <c r="I22" s="160">
        <f t="shared" si="12"/>
        <v>11</v>
      </c>
      <c r="J22" s="160">
        <f t="shared" si="12"/>
        <v>3</v>
      </c>
      <c r="K22" s="160">
        <f t="shared" si="11"/>
        <v>0</v>
      </c>
      <c r="L22" s="160">
        <f t="shared" si="11"/>
        <v>3</v>
      </c>
      <c r="M22" s="160">
        <f t="shared" si="11"/>
        <v>9</v>
      </c>
      <c r="N22" s="160">
        <f t="shared" si="11"/>
        <v>5</v>
      </c>
      <c r="O22" s="160">
        <f t="shared" si="11"/>
        <v>14</v>
      </c>
      <c r="P22" s="1606" t="s">
        <v>1784</v>
      </c>
      <c r="Q22" s="1606"/>
      <c r="R22" s="1674"/>
    </row>
    <row r="23" spans="1:18" s="17" customFormat="1" ht="17.100000000000001" customHeight="1">
      <c r="A23" s="1557"/>
      <c r="B23" s="1774" t="s">
        <v>160</v>
      </c>
      <c r="C23" s="822" t="s">
        <v>310</v>
      </c>
      <c r="D23" s="160">
        <f t="shared" ref="D23:D26" si="13">SUM(D21:D22)</f>
        <v>0</v>
      </c>
      <c r="E23" s="160">
        <f t="shared" ref="E23:E26" si="14">SUM(E21:E22)</f>
        <v>0</v>
      </c>
      <c r="F23" s="160">
        <f t="shared" ref="F23:F26" si="15">SUM(F21:F22)</f>
        <v>0</v>
      </c>
      <c r="G23" s="160">
        <v>0</v>
      </c>
      <c r="H23" s="160">
        <v>1</v>
      </c>
      <c r="I23" s="160">
        <v>1</v>
      </c>
      <c r="J23" s="160">
        <v>0</v>
      </c>
      <c r="K23" s="160">
        <f t="shared" ref="K23" si="16">SUM(K21:K22)</f>
        <v>0</v>
      </c>
      <c r="L23" s="160">
        <v>0</v>
      </c>
      <c r="M23" s="160">
        <f t="shared" si="0"/>
        <v>0</v>
      </c>
      <c r="N23" s="160">
        <f t="shared" si="1"/>
        <v>1</v>
      </c>
      <c r="O23" s="160">
        <f t="shared" si="2"/>
        <v>1</v>
      </c>
      <c r="P23" s="1261" t="s">
        <v>760</v>
      </c>
      <c r="Q23" s="1552" t="s">
        <v>684</v>
      </c>
      <c r="R23" s="1674"/>
    </row>
    <row r="24" spans="1:18" s="17" customFormat="1" ht="27" customHeight="1">
      <c r="A24" s="1557"/>
      <c r="B24" s="1774"/>
      <c r="C24" s="822" t="s">
        <v>311</v>
      </c>
      <c r="D24" s="160">
        <f t="shared" si="13"/>
        <v>0</v>
      </c>
      <c r="E24" s="160">
        <f t="shared" si="14"/>
        <v>0</v>
      </c>
      <c r="F24" s="160">
        <f t="shared" si="15"/>
        <v>0</v>
      </c>
      <c r="G24" s="160">
        <v>5</v>
      </c>
      <c r="H24" s="160">
        <v>0</v>
      </c>
      <c r="I24" s="160">
        <v>5</v>
      </c>
      <c r="J24" s="160">
        <v>1</v>
      </c>
      <c r="K24" s="160">
        <f t="shared" ref="K24" si="17">SUM(K22:K23)</f>
        <v>0</v>
      </c>
      <c r="L24" s="160">
        <v>1</v>
      </c>
      <c r="M24" s="160">
        <f t="shared" si="0"/>
        <v>6</v>
      </c>
      <c r="N24" s="160">
        <f t="shared" si="1"/>
        <v>0</v>
      </c>
      <c r="O24" s="160">
        <f t="shared" si="2"/>
        <v>6</v>
      </c>
      <c r="P24" s="1261" t="s">
        <v>1697</v>
      </c>
      <c r="Q24" s="1566"/>
      <c r="R24" s="1674"/>
    </row>
    <row r="25" spans="1:18" s="17" customFormat="1" ht="30.75" customHeight="1">
      <c r="A25" s="1557"/>
      <c r="B25" s="1774"/>
      <c r="C25" s="822" t="s">
        <v>312</v>
      </c>
      <c r="D25" s="160">
        <f t="shared" si="13"/>
        <v>0</v>
      </c>
      <c r="E25" s="160">
        <f t="shared" si="14"/>
        <v>0</v>
      </c>
      <c r="F25" s="160">
        <f t="shared" si="15"/>
        <v>0</v>
      </c>
      <c r="G25" s="160">
        <v>1</v>
      </c>
      <c r="H25" s="160">
        <v>1</v>
      </c>
      <c r="I25" s="160">
        <v>2</v>
      </c>
      <c r="J25" s="160">
        <v>0</v>
      </c>
      <c r="K25" s="160">
        <f t="shared" ref="K25" si="18">SUM(K23:K24)</f>
        <v>0</v>
      </c>
      <c r="L25" s="160">
        <v>0</v>
      </c>
      <c r="M25" s="160">
        <f t="shared" si="0"/>
        <v>1</v>
      </c>
      <c r="N25" s="160">
        <f t="shared" si="1"/>
        <v>1</v>
      </c>
      <c r="O25" s="160">
        <f t="shared" si="2"/>
        <v>2</v>
      </c>
      <c r="P25" s="1261" t="s">
        <v>1696</v>
      </c>
      <c r="Q25" s="1566"/>
      <c r="R25" s="1674"/>
    </row>
    <row r="26" spans="1:18" s="17" customFormat="1" ht="17.100000000000001" customHeight="1">
      <c r="A26" s="1557"/>
      <c r="B26" s="1774"/>
      <c r="C26" s="822" t="s">
        <v>313</v>
      </c>
      <c r="D26" s="160">
        <f t="shared" si="13"/>
        <v>0</v>
      </c>
      <c r="E26" s="160">
        <f t="shared" si="14"/>
        <v>0</v>
      </c>
      <c r="F26" s="160">
        <f t="shared" si="15"/>
        <v>0</v>
      </c>
      <c r="G26" s="160">
        <v>1</v>
      </c>
      <c r="H26" s="160">
        <v>2</v>
      </c>
      <c r="I26" s="160">
        <v>3</v>
      </c>
      <c r="J26" s="160">
        <v>1</v>
      </c>
      <c r="K26" s="160"/>
      <c r="L26" s="160">
        <v>1</v>
      </c>
      <c r="M26" s="160">
        <f t="shared" si="0"/>
        <v>2</v>
      </c>
      <c r="N26" s="160">
        <f t="shared" si="1"/>
        <v>2</v>
      </c>
      <c r="O26" s="160">
        <f t="shared" si="2"/>
        <v>4</v>
      </c>
      <c r="P26" s="1261" t="s">
        <v>727</v>
      </c>
      <c r="Q26" s="1553"/>
      <c r="R26" s="1674"/>
    </row>
    <row r="27" spans="1:18" s="17" customFormat="1" ht="17.100000000000001" customHeight="1">
      <c r="A27" s="1557"/>
      <c r="B27" s="1555" t="s">
        <v>317</v>
      </c>
      <c r="C27" s="1555"/>
      <c r="D27" s="160">
        <f>SUM(D23:D26)</f>
        <v>0</v>
      </c>
      <c r="E27" s="160">
        <f t="shared" ref="E27:O27" si="19">SUM(E23:E26)</f>
        <v>0</v>
      </c>
      <c r="F27" s="160">
        <f t="shared" si="19"/>
        <v>0</v>
      </c>
      <c r="G27" s="160">
        <f t="shared" si="19"/>
        <v>7</v>
      </c>
      <c r="H27" s="160">
        <f t="shared" si="19"/>
        <v>4</v>
      </c>
      <c r="I27" s="160">
        <f t="shared" si="19"/>
        <v>11</v>
      </c>
      <c r="J27" s="160">
        <f t="shared" si="19"/>
        <v>2</v>
      </c>
      <c r="K27" s="160">
        <f t="shared" si="19"/>
        <v>0</v>
      </c>
      <c r="L27" s="160">
        <f t="shared" si="19"/>
        <v>2</v>
      </c>
      <c r="M27" s="160">
        <f t="shared" si="19"/>
        <v>9</v>
      </c>
      <c r="N27" s="160">
        <f t="shared" si="19"/>
        <v>4</v>
      </c>
      <c r="O27" s="160">
        <f t="shared" si="19"/>
        <v>13</v>
      </c>
      <c r="P27" s="1606" t="s">
        <v>1784</v>
      </c>
      <c r="Q27" s="1606"/>
      <c r="R27" s="1680"/>
    </row>
    <row r="28" spans="1:18" s="17" customFormat="1" ht="17.100000000000001" customHeight="1" thickBot="1">
      <c r="A28" s="1890" t="s">
        <v>277</v>
      </c>
      <c r="B28" s="1890"/>
      <c r="C28" s="1890"/>
      <c r="D28" s="840">
        <f>SUM(D27,D22,D19)</f>
        <v>0</v>
      </c>
      <c r="E28" s="840">
        <f t="shared" ref="E28:O28" si="20">SUM(E27,E22,E19)</f>
        <v>0</v>
      </c>
      <c r="F28" s="840">
        <f t="shared" si="20"/>
        <v>0</v>
      </c>
      <c r="G28" s="840">
        <f t="shared" si="20"/>
        <v>20</v>
      </c>
      <c r="H28" s="840">
        <f t="shared" si="20"/>
        <v>17</v>
      </c>
      <c r="I28" s="840">
        <f t="shared" si="20"/>
        <v>37</v>
      </c>
      <c r="J28" s="840">
        <f t="shared" si="20"/>
        <v>6</v>
      </c>
      <c r="K28" s="840">
        <f t="shared" si="20"/>
        <v>0</v>
      </c>
      <c r="L28" s="840">
        <f t="shared" si="20"/>
        <v>6</v>
      </c>
      <c r="M28" s="840">
        <f t="shared" si="20"/>
        <v>26</v>
      </c>
      <c r="N28" s="840">
        <f t="shared" si="20"/>
        <v>17</v>
      </c>
      <c r="O28" s="840">
        <f t="shared" si="20"/>
        <v>43</v>
      </c>
      <c r="P28" s="1885" t="s">
        <v>1787</v>
      </c>
      <c r="Q28" s="1885"/>
      <c r="R28" s="1885"/>
    </row>
    <row r="29" spans="1:18" s="17" customFormat="1" ht="17.100000000000001" customHeight="1" thickTop="1" thickBot="1">
      <c r="A29" s="1891" t="s">
        <v>1839</v>
      </c>
      <c r="B29" s="1891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4"/>
      <c r="Q29" s="1843" t="s">
        <v>1838</v>
      </c>
      <c r="R29" s="1843"/>
    </row>
    <row r="30" spans="1:18" s="17" customFormat="1" ht="17.100000000000001" customHeight="1" thickTop="1">
      <c r="A30" s="1715" t="s">
        <v>11</v>
      </c>
      <c r="B30" s="1715" t="s">
        <v>50</v>
      </c>
      <c r="C30" s="1715" t="s">
        <v>34</v>
      </c>
      <c r="D30" s="1485" t="s">
        <v>4</v>
      </c>
      <c r="E30" s="1485"/>
      <c r="F30" s="1485"/>
      <c r="G30" s="1485" t="s">
        <v>5</v>
      </c>
      <c r="H30" s="1485"/>
      <c r="I30" s="1485"/>
      <c r="J30" s="1485" t="s">
        <v>909</v>
      </c>
      <c r="K30" s="1485"/>
      <c r="L30" s="1485"/>
      <c r="M30" s="1485" t="s">
        <v>908</v>
      </c>
      <c r="N30" s="1485"/>
      <c r="O30" s="1485"/>
      <c r="P30" s="1523" t="s">
        <v>524</v>
      </c>
      <c r="Q30" s="1523" t="s">
        <v>431</v>
      </c>
      <c r="R30" s="1523" t="s">
        <v>525</v>
      </c>
    </row>
    <row r="31" spans="1:18" s="17" customFormat="1" ht="17.100000000000001" customHeight="1">
      <c r="A31" s="1716"/>
      <c r="B31" s="1716"/>
      <c r="C31" s="1716"/>
      <c r="D31" s="1486" t="s">
        <v>910</v>
      </c>
      <c r="E31" s="1486"/>
      <c r="F31" s="1486"/>
      <c r="G31" s="1486" t="s">
        <v>427</v>
      </c>
      <c r="H31" s="1486"/>
      <c r="I31" s="1486"/>
      <c r="J31" s="1486" t="s">
        <v>911</v>
      </c>
      <c r="K31" s="1486"/>
      <c r="L31" s="1486"/>
      <c r="M31" s="1486" t="s">
        <v>504</v>
      </c>
      <c r="N31" s="1486"/>
      <c r="O31" s="1486"/>
      <c r="P31" s="1524"/>
      <c r="Q31" s="1524"/>
      <c r="R31" s="1524"/>
    </row>
    <row r="32" spans="1:18" s="17" customFormat="1" ht="17.100000000000001" customHeight="1">
      <c r="A32" s="1716"/>
      <c r="B32" s="1716"/>
      <c r="C32" s="1716"/>
      <c r="D32" s="530" t="s">
        <v>914</v>
      </c>
      <c r="E32" s="530" t="s">
        <v>915</v>
      </c>
      <c r="F32" s="530" t="s">
        <v>916</v>
      </c>
      <c r="G32" s="530" t="s">
        <v>914</v>
      </c>
      <c r="H32" s="530" t="s">
        <v>915</v>
      </c>
      <c r="I32" s="530" t="s">
        <v>916</v>
      </c>
      <c r="J32" s="530" t="s">
        <v>914</v>
      </c>
      <c r="K32" s="530" t="s">
        <v>915</v>
      </c>
      <c r="L32" s="530" t="s">
        <v>916</v>
      </c>
      <c r="M32" s="530" t="s">
        <v>914</v>
      </c>
      <c r="N32" s="530" t="s">
        <v>915</v>
      </c>
      <c r="O32" s="530" t="s">
        <v>916</v>
      </c>
      <c r="P32" s="1524"/>
      <c r="Q32" s="1524"/>
      <c r="R32" s="1524"/>
    </row>
    <row r="33" spans="1:18" s="17" customFormat="1" ht="17.100000000000001" customHeight="1" thickBot="1">
      <c r="A33" s="1717"/>
      <c r="B33" s="1717"/>
      <c r="C33" s="1717"/>
      <c r="D33" s="531" t="s">
        <v>917</v>
      </c>
      <c r="E33" s="531" t="s">
        <v>918</v>
      </c>
      <c r="F33" s="531" t="s">
        <v>919</v>
      </c>
      <c r="G33" s="531" t="s">
        <v>917</v>
      </c>
      <c r="H33" s="531" t="s">
        <v>918</v>
      </c>
      <c r="I33" s="531" t="s">
        <v>919</v>
      </c>
      <c r="J33" s="531" t="s">
        <v>917</v>
      </c>
      <c r="K33" s="531" t="s">
        <v>918</v>
      </c>
      <c r="L33" s="531" t="s">
        <v>919</v>
      </c>
      <c r="M33" s="531" t="s">
        <v>917</v>
      </c>
      <c r="N33" s="531" t="s">
        <v>918</v>
      </c>
      <c r="O33" s="531" t="s">
        <v>919</v>
      </c>
      <c r="P33" s="1702"/>
      <c r="Q33" s="1702"/>
      <c r="R33" s="1702"/>
    </row>
    <row r="34" spans="1:18" s="167" customFormat="1" ht="17.100000000000001" customHeight="1">
      <c r="A34" s="1888" t="s">
        <v>12</v>
      </c>
      <c r="B34" s="144" t="s">
        <v>214</v>
      </c>
      <c r="C34" s="144"/>
      <c r="D34" s="160">
        <v>0</v>
      </c>
      <c r="E34" s="160">
        <v>0</v>
      </c>
      <c r="F34" s="160">
        <v>0</v>
      </c>
      <c r="G34" s="160">
        <v>3</v>
      </c>
      <c r="H34" s="160">
        <v>3</v>
      </c>
      <c r="I34" s="160">
        <v>6</v>
      </c>
      <c r="J34" s="160">
        <v>1</v>
      </c>
      <c r="K34" s="160">
        <v>0</v>
      </c>
      <c r="L34" s="160">
        <v>1</v>
      </c>
      <c r="M34" s="160">
        <f t="shared" ref="M34:N38" si="21">SUM(D34,G34,J34)</f>
        <v>4</v>
      </c>
      <c r="N34" s="160">
        <f t="shared" si="21"/>
        <v>3</v>
      </c>
      <c r="O34" s="160">
        <f>SUM(M34:N34)</f>
        <v>7</v>
      </c>
      <c r="P34" s="1011"/>
      <c r="Q34" s="349" t="s">
        <v>794</v>
      </c>
      <c r="R34" s="1892" t="s">
        <v>432</v>
      </c>
    </row>
    <row r="35" spans="1:18" s="167" customFormat="1" ht="30" customHeight="1">
      <c r="A35" s="1756"/>
      <c r="B35" s="144" t="s">
        <v>166</v>
      </c>
      <c r="C35" s="144"/>
      <c r="D35" s="160">
        <v>0</v>
      </c>
      <c r="E35" s="160">
        <v>0</v>
      </c>
      <c r="F35" s="160">
        <v>0</v>
      </c>
      <c r="G35" s="160">
        <v>3</v>
      </c>
      <c r="H35" s="160">
        <v>5</v>
      </c>
      <c r="I35" s="160">
        <v>8</v>
      </c>
      <c r="J35" s="160">
        <v>2</v>
      </c>
      <c r="K35" s="160">
        <v>1</v>
      </c>
      <c r="L35" s="160">
        <v>3</v>
      </c>
      <c r="M35" s="160">
        <f t="shared" si="21"/>
        <v>5</v>
      </c>
      <c r="N35" s="160">
        <f t="shared" si="21"/>
        <v>6</v>
      </c>
      <c r="O35" s="160">
        <f>SUM(M35:N35)</f>
        <v>11</v>
      </c>
      <c r="P35" s="1011"/>
      <c r="Q35" s="1266" t="s">
        <v>796</v>
      </c>
      <c r="R35" s="1883"/>
    </row>
    <row r="36" spans="1:18" s="167" customFormat="1" ht="17.100000000000001" customHeight="1">
      <c r="A36" s="1756"/>
      <c r="B36" s="144" t="s">
        <v>134</v>
      </c>
      <c r="C36" s="144"/>
      <c r="D36" s="160">
        <v>0</v>
      </c>
      <c r="E36" s="160">
        <v>0</v>
      </c>
      <c r="F36" s="160">
        <v>0</v>
      </c>
      <c r="G36" s="160">
        <v>4</v>
      </c>
      <c r="H36" s="160">
        <v>3</v>
      </c>
      <c r="I36" s="160">
        <v>7</v>
      </c>
      <c r="J36" s="160">
        <v>2</v>
      </c>
      <c r="K36" s="160">
        <v>0</v>
      </c>
      <c r="L36" s="160">
        <v>2</v>
      </c>
      <c r="M36" s="160">
        <f t="shared" si="21"/>
        <v>6</v>
      </c>
      <c r="N36" s="160">
        <f t="shared" si="21"/>
        <v>3</v>
      </c>
      <c r="O36" s="160">
        <f>SUM(M36:N36)</f>
        <v>9</v>
      </c>
      <c r="P36" s="1011"/>
      <c r="Q36" s="349" t="s">
        <v>556</v>
      </c>
      <c r="R36" s="1883"/>
    </row>
    <row r="37" spans="1:18" s="167" customFormat="1" ht="17.100000000000001" customHeight="1">
      <c r="A37" s="1756"/>
      <c r="B37" s="193" t="s">
        <v>167</v>
      </c>
      <c r="C37" s="193"/>
      <c r="D37" s="160">
        <v>0</v>
      </c>
      <c r="E37" s="160">
        <v>0</v>
      </c>
      <c r="F37" s="160">
        <v>0</v>
      </c>
      <c r="G37" s="201">
        <v>3</v>
      </c>
      <c r="H37" s="201">
        <v>7</v>
      </c>
      <c r="I37" s="201">
        <v>10</v>
      </c>
      <c r="J37" s="201">
        <v>1</v>
      </c>
      <c r="K37" s="201">
        <v>1</v>
      </c>
      <c r="L37" s="201">
        <v>2</v>
      </c>
      <c r="M37" s="201">
        <f t="shared" si="21"/>
        <v>4</v>
      </c>
      <c r="N37" s="201">
        <f t="shared" si="21"/>
        <v>8</v>
      </c>
      <c r="O37" s="201">
        <f>SUM(M37:N37)</f>
        <v>12</v>
      </c>
      <c r="P37" s="1009"/>
      <c r="Q37" s="1264" t="s">
        <v>798</v>
      </c>
      <c r="R37" s="1780"/>
    </row>
    <row r="38" spans="1:18" s="167" customFormat="1" ht="17.100000000000001" customHeight="1">
      <c r="A38" s="1756"/>
      <c r="B38" s="191" t="s">
        <v>104</v>
      </c>
      <c r="C38" s="191"/>
      <c r="D38" s="160">
        <v>0</v>
      </c>
      <c r="E38" s="160">
        <v>0</v>
      </c>
      <c r="F38" s="160">
        <v>0</v>
      </c>
      <c r="G38" s="160">
        <v>3</v>
      </c>
      <c r="H38" s="160">
        <v>3</v>
      </c>
      <c r="I38" s="160">
        <v>6</v>
      </c>
      <c r="J38" s="160">
        <v>0</v>
      </c>
      <c r="K38" s="160">
        <v>0</v>
      </c>
      <c r="L38" s="160">
        <v>0</v>
      </c>
      <c r="M38" s="160">
        <f t="shared" si="21"/>
        <v>3</v>
      </c>
      <c r="N38" s="160">
        <f t="shared" si="21"/>
        <v>3</v>
      </c>
      <c r="O38" s="160">
        <f>SUM(M38:N38)</f>
        <v>6</v>
      </c>
      <c r="P38" s="1011"/>
      <c r="Q38" s="349" t="s">
        <v>557</v>
      </c>
      <c r="R38" s="1011"/>
    </row>
    <row r="39" spans="1:18" s="17" customFormat="1" ht="17.100000000000001" customHeight="1">
      <c r="A39" s="1756"/>
      <c r="B39" s="192" t="s">
        <v>95</v>
      </c>
      <c r="C39" s="192"/>
      <c r="D39" s="160">
        <v>0</v>
      </c>
      <c r="E39" s="160">
        <v>0</v>
      </c>
      <c r="F39" s="160">
        <v>0</v>
      </c>
      <c r="G39" s="213">
        <v>5</v>
      </c>
      <c r="H39" s="213">
        <v>3</v>
      </c>
      <c r="I39" s="213">
        <v>8</v>
      </c>
      <c r="J39" s="213">
        <v>0</v>
      </c>
      <c r="K39" s="213">
        <v>0</v>
      </c>
      <c r="L39" s="213">
        <v>0</v>
      </c>
      <c r="M39" s="160">
        <f t="shared" ref="M39:M40" si="22">SUM(D39,G39,J39)</f>
        <v>5</v>
      </c>
      <c r="N39" s="160">
        <f t="shared" ref="N39:N40" si="23">SUM(E39,H39,K39)</f>
        <v>3</v>
      </c>
      <c r="O39" s="160">
        <f t="shared" ref="O39:O40" si="24">SUM(M39:N39)</f>
        <v>8</v>
      </c>
      <c r="P39" s="1010"/>
      <c r="Q39" s="1265" t="s">
        <v>799</v>
      </c>
      <c r="R39" s="1779" t="s">
        <v>432</v>
      </c>
    </row>
    <row r="40" spans="1:18" s="17" customFormat="1" ht="17.100000000000001" customHeight="1">
      <c r="A40" s="1757"/>
      <c r="B40" s="144" t="s">
        <v>135</v>
      </c>
      <c r="C40" s="144"/>
      <c r="D40" s="160">
        <v>0</v>
      </c>
      <c r="E40" s="160">
        <v>0</v>
      </c>
      <c r="F40" s="160">
        <v>0</v>
      </c>
      <c r="G40" s="160">
        <v>0</v>
      </c>
      <c r="H40" s="160">
        <v>1</v>
      </c>
      <c r="I40" s="160">
        <v>1</v>
      </c>
      <c r="J40" s="160">
        <v>1</v>
      </c>
      <c r="K40" s="160">
        <v>2</v>
      </c>
      <c r="L40" s="160">
        <v>3</v>
      </c>
      <c r="M40" s="160">
        <f t="shared" si="22"/>
        <v>1</v>
      </c>
      <c r="N40" s="160">
        <f t="shared" si="23"/>
        <v>3</v>
      </c>
      <c r="O40" s="160">
        <f t="shared" si="24"/>
        <v>4</v>
      </c>
      <c r="P40" s="1011"/>
      <c r="Q40" s="1011" t="s">
        <v>850</v>
      </c>
      <c r="R40" s="1780"/>
    </row>
    <row r="41" spans="1:18" s="17" customFormat="1" ht="17.100000000000001" customHeight="1">
      <c r="A41" s="1555" t="s">
        <v>277</v>
      </c>
      <c r="B41" s="1555"/>
      <c r="C41" s="1555"/>
      <c r="D41" s="160">
        <f>SUM(D34:D40)</f>
        <v>0</v>
      </c>
      <c r="E41" s="160">
        <f t="shared" ref="E41:O41" si="25">SUM(E34:E40)</f>
        <v>0</v>
      </c>
      <c r="F41" s="160">
        <f t="shared" si="25"/>
        <v>0</v>
      </c>
      <c r="G41" s="160">
        <f t="shared" si="25"/>
        <v>21</v>
      </c>
      <c r="H41" s="160">
        <f t="shared" si="25"/>
        <v>25</v>
      </c>
      <c r="I41" s="160">
        <f t="shared" si="25"/>
        <v>46</v>
      </c>
      <c r="J41" s="160">
        <f t="shared" si="25"/>
        <v>7</v>
      </c>
      <c r="K41" s="160">
        <f t="shared" si="25"/>
        <v>4</v>
      </c>
      <c r="L41" s="160">
        <f t="shared" si="25"/>
        <v>11</v>
      </c>
      <c r="M41" s="160">
        <f t="shared" si="25"/>
        <v>28</v>
      </c>
      <c r="N41" s="160">
        <f t="shared" si="25"/>
        <v>29</v>
      </c>
      <c r="O41" s="160">
        <f t="shared" si="25"/>
        <v>57</v>
      </c>
      <c r="P41" s="1655" t="s">
        <v>1787</v>
      </c>
      <c r="Q41" s="1655"/>
      <c r="R41" s="1655"/>
    </row>
    <row r="42" spans="1:18" s="17" customFormat="1" ht="47.25">
      <c r="A42" s="1557" t="s">
        <v>18</v>
      </c>
      <c r="B42" s="1774" t="s">
        <v>192</v>
      </c>
      <c r="C42" s="144" t="s">
        <v>255</v>
      </c>
      <c r="D42" s="160">
        <v>0</v>
      </c>
      <c r="E42" s="160">
        <v>0</v>
      </c>
      <c r="F42" s="160">
        <v>0</v>
      </c>
      <c r="G42" s="160">
        <v>1</v>
      </c>
      <c r="H42" s="160">
        <v>0</v>
      </c>
      <c r="I42" s="160">
        <v>1</v>
      </c>
      <c r="J42" s="160">
        <v>0</v>
      </c>
      <c r="K42" s="160">
        <v>0</v>
      </c>
      <c r="L42" s="160">
        <v>0</v>
      </c>
      <c r="M42" s="160">
        <f>SUM(D42,G42,J42)</f>
        <v>1</v>
      </c>
      <c r="N42" s="160">
        <f>SUM(E42,H42,K42)</f>
        <v>0</v>
      </c>
      <c r="O42" s="160">
        <f>SUM(M42:N42)</f>
        <v>1</v>
      </c>
      <c r="P42" s="1003" t="s">
        <v>862</v>
      </c>
      <c r="Q42" s="1686" t="s">
        <v>863</v>
      </c>
      <c r="R42" s="1779" t="s">
        <v>849</v>
      </c>
    </row>
    <row r="43" spans="1:18" s="17" customFormat="1" ht="30.75" customHeight="1">
      <c r="A43" s="1557"/>
      <c r="B43" s="1774"/>
      <c r="C43" s="196" t="s">
        <v>298</v>
      </c>
      <c r="D43" s="160">
        <v>1</v>
      </c>
      <c r="E43" s="160">
        <v>0</v>
      </c>
      <c r="F43" s="160">
        <v>1</v>
      </c>
      <c r="G43" s="160">
        <v>1</v>
      </c>
      <c r="H43" s="160">
        <v>1</v>
      </c>
      <c r="I43" s="160">
        <v>2</v>
      </c>
      <c r="J43" s="160">
        <v>0</v>
      </c>
      <c r="K43" s="160">
        <v>0</v>
      </c>
      <c r="L43" s="160">
        <v>0</v>
      </c>
      <c r="M43" s="160">
        <f t="shared" ref="M43:M72" si="26">SUM(D43,G43,J43)</f>
        <v>2</v>
      </c>
      <c r="N43" s="160">
        <f t="shared" ref="N43:N72" si="27">SUM(E43,H43,K43)</f>
        <v>1</v>
      </c>
      <c r="O43" s="160">
        <f t="shared" ref="O43:O72" si="28">SUM(M43:N43)</f>
        <v>3</v>
      </c>
      <c r="P43" s="1268" t="s">
        <v>1698</v>
      </c>
      <c r="Q43" s="1724"/>
      <c r="R43" s="1883"/>
    </row>
    <row r="44" spans="1:18" s="17" customFormat="1" ht="17.100000000000001" customHeight="1">
      <c r="A44" s="1557"/>
      <c r="B44" s="1774"/>
      <c r="C44" s="144" t="s">
        <v>136</v>
      </c>
      <c r="D44" s="160">
        <v>1</v>
      </c>
      <c r="E44" s="160">
        <v>0</v>
      </c>
      <c r="F44" s="160">
        <v>1</v>
      </c>
      <c r="G44" s="160">
        <v>1</v>
      </c>
      <c r="H44" s="160">
        <v>0</v>
      </c>
      <c r="I44" s="160">
        <v>1</v>
      </c>
      <c r="J44" s="160">
        <v>0</v>
      </c>
      <c r="K44" s="160">
        <v>0</v>
      </c>
      <c r="L44" s="160">
        <v>0</v>
      </c>
      <c r="M44" s="160">
        <f t="shared" si="26"/>
        <v>2</v>
      </c>
      <c r="N44" s="160">
        <f t="shared" si="27"/>
        <v>0</v>
      </c>
      <c r="O44" s="160">
        <f t="shared" si="28"/>
        <v>2</v>
      </c>
      <c r="P44" s="1011" t="s">
        <v>857</v>
      </c>
      <c r="Q44" s="1687"/>
      <c r="R44" s="1883"/>
    </row>
    <row r="45" spans="1:18" s="17" customFormat="1" ht="16.5" customHeight="1">
      <c r="A45" s="1557"/>
      <c r="B45" s="1555" t="s">
        <v>317</v>
      </c>
      <c r="C45" s="1555"/>
      <c r="D45" s="160">
        <f>SUM(D42:D44)</f>
        <v>2</v>
      </c>
      <c r="E45" s="160">
        <f t="shared" ref="E45:O45" si="29">SUM(E42:E44)</f>
        <v>0</v>
      </c>
      <c r="F45" s="160">
        <f t="shared" si="29"/>
        <v>2</v>
      </c>
      <c r="G45" s="160">
        <f t="shared" si="29"/>
        <v>3</v>
      </c>
      <c r="H45" s="160">
        <f t="shared" si="29"/>
        <v>1</v>
      </c>
      <c r="I45" s="160">
        <f t="shared" si="29"/>
        <v>4</v>
      </c>
      <c r="J45" s="160">
        <f t="shared" si="29"/>
        <v>0</v>
      </c>
      <c r="K45" s="160">
        <f t="shared" si="29"/>
        <v>0</v>
      </c>
      <c r="L45" s="160">
        <f t="shared" si="29"/>
        <v>0</v>
      </c>
      <c r="M45" s="160">
        <f t="shared" si="29"/>
        <v>5</v>
      </c>
      <c r="N45" s="160">
        <f t="shared" si="29"/>
        <v>1</v>
      </c>
      <c r="O45" s="160">
        <f t="shared" si="29"/>
        <v>6</v>
      </c>
      <c r="P45" s="1606" t="s">
        <v>1784</v>
      </c>
      <c r="Q45" s="1606"/>
      <c r="R45" s="1883"/>
    </row>
    <row r="46" spans="1:18" s="17" customFormat="1" ht="16.5" customHeight="1">
      <c r="A46" s="1557"/>
      <c r="B46" s="1774" t="s">
        <v>68</v>
      </c>
      <c r="C46" s="144" t="s">
        <v>263</v>
      </c>
      <c r="D46" s="160">
        <v>0</v>
      </c>
      <c r="E46" s="160">
        <v>0</v>
      </c>
      <c r="F46" s="160">
        <v>0</v>
      </c>
      <c r="G46" s="160">
        <v>2</v>
      </c>
      <c r="H46" s="160">
        <v>1</v>
      </c>
      <c r="I46" s="160">
        <v>3</v>
      </c>
      <c r="J46" s="160">
        <f t="shared" ref="J46:L46" si="30">SUM(J43:J45)</f>
        <v>0</v>
      </c>
      <c r="K46" s="160">
        <f t="shared" si="30"/>
        <v>0</v>
      </c>
      <c r="L46" s="160">
        <f t="shared" si="30"/>
        <v>0</v>
      </c>
      <c r="M46" s="160">
        <f t="shared" si="26"/>
        <v>2</v>
      </c>
      <c r="N46" s="160">
        <f t="shared" si="27"/>
        <v>1</v>
      </c>
      <c r="O46" s="160">
        <f t="shared" si="28"/>
        <v>3</v>
      </c>
      <c r="P46" s="1011" t="s">
        <v>839</v>
      </c>
      <c r="Q46" s="1673" t="s">
        <v>840</v>
      </c>
      <c r="R46" s="1883"/>
    </row>
    <row r="47" spans="1:18" s="17" customFormat="1" ht="16.5" customHeight="1">
      <c r="A47" s="1557"/>
      <c r="B47" s="1774"/>
      <c r="C47" s="144" t="s">
        <v>260</v>
      </c>
      <c r="D47" s="160">
        <v>0</v>
      </c>
      <c r="E47" s="160">
        <v>0</v>
      </c>
      <c r="F47" s="160">
        <v>0</v>
      </c>
      <c r="G47" s="160">
        <v>2</v>
      </c>
      <c r="H47" s="160">
        <v>2</v>
      </c>
      <c r="I47" s="160">
        <v>4</v>
      </c>
      <c r="J47" s="160">
        <f t="shared" ref="J47:L47" si="31">SUM(J44:J46)</f>
        <v>0</v>
      </c>
      <c r="K47" s="160">
        <f t="shared" si="31"/>
        <v>0</v>
      </c>
      <c r="L47" s="160">
        <f t="shared" si="31"/>
        <v>0</v>
      </c>
      <c r="M47" s="160">
        <f t="shared" si="26"/>
        <v>2</v>
      </c>
      <c r="N47" s="160">
        <f t="shared" si="27"/>
        <v>2</v>
      </c>
      <c r="O47" s="160">
        <f t="shared" si="28"/>
        <v>4</v>
      </c>
      <c r="P47" s="1011" t="s">
        <v>840</v>
      </c>
      <c r="Q47" s="1680"/>
      <c r="R47" s="1883"/>
    </row>
    <row r="48" spans="1:18" s="17" customFormat="1" ht="16.5" customHeight="1">
      <c r="A48" s="1557"/>
      <c r="B48" s="1555" t="s">
        <v>317</v>
      </c>
      <c r="C48" s="1555"/>
      <c r="D48" s="160">
        <f>SUM(D46:D47)</f>
        <v>0</v>
      </c>
      <c r="E48" s="160">
        <f t="shared" ref="E48:O48" si="32">SUM(E46:E47)</f>
        <v>0</v>
      </c>
      <c r="F48" s="160">
        <f t="shared" si="32"/>
        <v>0</v>
      </c>
      <c r="G48" s="160">
        <f t="shared" si="32"/>
        <v>4</v>
      </c>
      <c r="H48" s="160">
        <f t="shared" si="32"/>
        <v>3</v>
      </c>
      <c r="I48" s="160">
        <f t="shared" si="32"/>
        <v>7</v>
      </c>
      <c r="J48" s="160">
        <f t="shared" si="32"/>
        <v>0</v>
      </c>
      <c r="K48" s="160">
        <f t="shared" si="32"/>
        <v>0</v>
      </c>
      <c r="L48" s="160">
        <f t="shared" si="32"/>
        <v>0</v>
      </c>
      <c r="M48" s="160">
        <f t="shared" si="32"/>
        <v>4</v>
      </c>
      <c r="N48" s="160">
        <f t="shared" si="32"/>
        <v>3</v>
      </c>
      <c r="O48" s="160">
        <f t="shared" si="32"/>
        <v>7</v>
      </c>
      <c r="P48" s="1606" t="s">
        <v>1784</v>
      </c>
      <c r="Q48" s="1606"/>
      <c r="R48" s="1883"/>
    </row>
    <row r="49" spans="1:19" s="17" customFormat="1" ht="26.25" customHeight="1">
      <c r="A49" s="1557"/>
      <c r="B49" s="1267" t="s">
        <v>105</v>
      </c>
      <c r="C49" s="144" t="s">
        <v>299</v>
      </c>
      <c r="D49" s="160">
        <f t="shared" ref="D49:F49" si="33">SUM(D47:D48)</f>
        <v>0</v>
      </c>
      <c r="E49" s="160">
        <f t="shared" si="33"/>
        <v>0</v>
      </c>
      <c r="F49" s="160">
        <f t="shared" si="33"/>
        <v>0</v>
      </c>
      <c r="G49" s="160">
        <v>1</v>
      </c>
      <c r="H49" s="160">
        <v>1</v>
      </c>
      <c r="I49" s="160">
        <v>2</v>
      </c>
      <c r="J49" s="160">
        <v>0</v>
      </c>
      <c r="K49" s="160">
        <v>3</v>
      </c>
      <c r="L49" s="160">
        <v>3</v>
      </c>
      <c r="M49" s="160">
        <f t="shared" si="26"/>
        <v>1</v>
      </c>
      <c r="N49" s="160">
        <f t="shared" si="27"/>
        <v>4</v>
      </c>
      <c r="O49" s="160">
        <f t="shared" si="28"/>
        <v>5</v>
      </c>
      <c r="P49" s="1011" t="s">
        <v>859</v>
      </c>
      <c r="Q49" s="1017" t="s">
        <v>864</v>
      </c>
      <c r="R49" s="1883"/>
    </row>
    <row r="50" spans="1:19" s="17" customFormat="1" ht="16.5" customHeight="1">
      <c r="A50" s="1557"/>
      <c r="B50" s="1267" t="s">
        <v>407</v>
      </c>
      <c r="C50" s="191" t="s">
        <v>337</v>
      </c>
      <c r="D50" s="160">
        <v>0</v>
      </c>
      <c r="E50" s="160">
        <v>0</v>
      </c>
      <c r="F50" s="160">
        <v>0</v>
      </c>
      <c r="G50" s="160">
        <v>1</v>
      </c>
      <c r="H50" s="160">
        <v>1</v>
      </c>
      <c r="I50" s="160">
        <v>2</v>
      </c>
      <c r="J50" s="160">
        <v>0</v>
      </c>
      <c r="K50" s="160">
        <v>0</v>
      </c>
      <c r="L50" s="160">
        <v>0</v>
      </c>
      <c r="M50" s="160">
        <f t="shared" ref="M50" si="34">SUM(D50,G50,J50)</f>
        <v>1</v>
      </c>
      <c r="N50" s="160">
        <f t="shared" ref="N50" si="35">SUM(E50,H50,K50)</f>
        <v>1</v>
      </c>
      <c r="O50" s="160">
        <f t="shared" ref="O50" si="36">SUM(M50:N50)</f>
        <v>2</v>
      </c>
      <c r="P50" s="1011"/>
      <c r="Q50" s="1264" t="s">
        <v>787</v>
      </c>
      <c r="R50" s="1883"/>
    </row>
    <row r="51" spans="1:19" s="17" customFormat="1" ht="16.5" customHeight="1">
      <c r="A51" s="1557"/>
      <c r="B51" s="555" t="s">
        <v>264</v>
      </c>
      <c r="C51" s="144" t="s">
        <v>265</v>
      </c>
      <c r="D51" s="160">
        <v>0</v>
      </c>
      <c r="E51" s="160">
        <v>0</v>
      </c>
      <c r="F51" s="160">
        <v>0</v>
      </c>
      <c r="G51" s="160">
        <v>0</v>
      </c>
      <c r="H51" s="160">
        <v>1</v>
      </c>
      <c r="I51" s="160">
        <v>1</v>
      </c>
      <c r="J51" s="160">
        <v>0</v>
      </c>
      <c r="K51" s="160">
        <v>0</v>
      </c>
      <c r="L51" s="160">
        <v>0</v>
      </c>
      <c r="M51" s="160">
        <f>SUM(D51,G51,J51)</f>
        <v>0</v>
      </c>
      <c r="N51" s="160">
        <f>SUM(E51,H51,K51)</f>
        <v>1</v>
      </c>
      <c r="O51" s="160">
        <f>SUM(M51:N51)</f>
        <v>1</v>
      </c>
      <c r="P51" s="349" t="s">
        <v>885</v>
      </c>
      <c r="Q51" s="529" t="s">
        <v>865</v>
      </c>
      <c r="R51" s="1780"/>
    </row>
    <row r="52" spans="1:19" s="17" customFormat="1" ht="16.5" customHeight="1">
      <c r="A52" s="1555" t="s">
        <v>277</v>
      </c>
      <c r="B52" s="1555"/>
      <c r="C52" s="1555"/>
      <c r="D52" s="160">
        <f>SUM(D45,D48,D49:D51)</f>
        <v>2</v>
      </c>
      <c r="E52" s="160">
        <f t="shared" ref="E52:O52" si="37">SUM(E45,E48,E49:E51)</f>
        <v>0</v>
      </c>
      <c r="F52" s="160">
        <f t="shared" si="37"/>
        <v>2</v>
      </c>
      <c r="G52" s="160">
        <f t="shared" si="37"/>
        <v>9</v>
      </c>
      <c r="H52" s="160">
        <f t="shared" si="37"/>
        <v>7</v>
      </c>
      <c r="I52" s="160">
        <f t="shared" si="37"/>
        <v>16</v>
      </c>
      <c r="J52" s="160">
        <f t="shared" si="37"/>
        <v>0</v>
      </c>
      <c r="K52" s="160">
        <f t="shared" si="37"/>
        <v>3</v>
      </c>
      <c r="L52" s="160">
        <f t="shared" si="37"/>
        <v>3</v>
      </c>
      <c r="M52" s="160">
        <f t="shared" si="37"/>
        <v>11</v>
      </c>
      <c r="N52" s="160">
        <f t="shared" si="37"/>
        <v>10</v>
      </c>
      <c r="O52" s="160">
        <f t="shared" si="37"/>
        <v>21</v>
      </c>
      <c r="P52" s="1655" t="s">
        <v>1787</v>
      </c>
      <c r="Q52" s="1655"/>
      <c r="R52" s="1011"/>
    </row>
    <row r="53" spans="1:19" s="17" customFormat="1" ht="16.5" customHeight="1">
      <c r="A53" s="1581" t="s">
        <v>8</v>
      </c>
      <c r="B53" s="822" t="s">
        <v>268</v>
      </c>
      <c r="C53" s="822"/>
      <c r="D53" s="160">
        <v>0</v>
      </c>
      <c r="E53" s="160">
        <v>0</v>
      </c>
      <c r="F53" s="160">
        <v>0</v>
      </c>
      <c r="G53" s="160">
        <v>5</v>
      </c>
      <c r="H53" s="160">
        <v>15</v>
      </c>
      <c r="I53" s="160">
        <v>20</v>
      </c>
      <c r="J53" s="160">
        <v>7</v>
      </c>
      <c r="K53" s="160">
        <v>19</v>
      </c>
      <c r="L53" s="160">
        <v>26</v>
      </c>
      <c r="M53" s="160">
        <f t="shared" ref="M53" si="38">SUM(D53,G53,J53)</f>
        <v>12</v>
      </c>
      <c r="N53" s="160">
        <f t="shared" ref="N53" si="39">SUM(E53,H53,K53)</f>
        <v>34</v>
      </c>
      <c r="O53" s="160">
        <f t="shared" ref="O53" si="40">SUM(M53:N53)</f>
        <v>46</v>
      </c>
      <c r="P53" s="1011"/>
      <c r="Q53" s="722" t="s">
        <v>568</v>
      </c>
      <c r="R53" s="1779" t="s">
        <v>444</v>
      </c>
    </row>
    <row r="54" spans="1:19" s="17" customFormat="1" ht="16.5" customHeight="1">
      <c r="A54" s="1756"/>
      <c r="B54" s="822" t="s">
        <v>40</v>
      </c>
      <c r="C54" s="822"/>
      <c r="D54" s="160">
        <v>0</v>
      </c>
      <c r="E54" s="160">
        <v>0</v>
      </c>
      <c r="F54" s="160">
        <v>0</v>
      </c>
      <c r="G54" s="160">
        <v>7</v>
      </c>
      <c r="H54" s="160">
        <v>5</v>
      </c>
      <c r="I54" s="160">
        <v>12</v>
      </c>
      <c r="J54" s="160">
        <v>1</v>
      </c>
      <c r="K54" s="160">
        <v>4</v>
      </c>
      <c r="L54" s="160">
        <v>5</v>
      </c>
      <c r="M54" s="160">
        <f t="shared" si="26"/>
        <v>8</v>
      </c>
      <c r="N54" s="160">
        <f t="shared" si="27"/>
        <v>9</v>
      </c>
      <c r="O54" s="160">
        <f t="shared" si="28"/>
        <v>17</v>
      </c>
      <c r="P54" s="1011"/>
      <c r="Q54" s="349" t="s">
        <v>570</v>
      </c>
      <c r="R54" s="1883"/>
    </row>
    <row r="55" spans="1:19" s="17" customFormat="1" ht="16.5" customHeight="1">
      <c r="A55" s="1756"/>
      <c r="B55" s="822" t="s">
        <v>41</v>
      </c>
      <c r="C55" s="822"/>
      <c r="D55" s="160">
        <v>0</v>
      </c>
      <c r="E55" s="160">
        <v>0</v>
      </c>
      <c r="F55" s="160">
        <v>0</v>
      </c>
      <c r="G55" s="160">
        <v>8</v>
      </c>
      <c r="H55" s="160">
        <v>5</v>
      </c>
      <c r="I55" s="160">
        <v>13</v>
      </c>
      <c r="J55" s="160">
        <v>5</v>
      </c>
      <c r="K55" s="160">
        <v>1</v>
      </c>
      <c r="L55" s="160">
        <v>6</v>
      </c>
      <c r="M55" s="160">
        <f t="shared" si="26"/>
        <v>13</v>
      </c>
      <c r="N55" s="160">
        <f t="shared" si="27"/>
        <v>6</v>
      </c>
      <c r="O55" s="160">
        <f t="shared" si="28"/>
        <v>19</v>
      </c>
      <c r="P55" s="1011"/>
      <c r="Q55" s="349" t="s">
        <v>571</v>
      </c>
      <c r="R55" s="1883"/>
    </row>
    <row r="56" spans="1:19" s="18" customFormat="1" ht="16.5" customHeight="1">
      <c r="A56" s="1756"/>
      <c r="B56" s="822" t="s">
        <v>52</v>
      </c>
      <c r="C56" s="822"/>
      <c r="D56" s="160">
        <v>0</v>
      </c>
      <c r="E56" s="160">
        <v>0</v>
      </c>
      <c r="F56" s="160">
        <v>0</v>
      </c>
      <c r="G56" s="160">
        <v>3</v>
      </c>
      <c r="H56" s="160">
        <v>7</v>
      </c>
      <c r="I56" s="160">
        <v>10</v>
      </c>
      <c r="J56" s="160">
        <v>0</v>
      </c>
      <c r="K56" s="160">
        <v>0</v>
      </c>
      <c r="L56" s="160">
        <v>0</v>
      </c>
      <c r="M56" s="160">
        <f t="shared" si="26"/>
        <v>3</v>
      </c>
      <c r="N56" s="160">
        <f t="shared" si="27"/>
        <v>7</v>
      </c>
      <c r="O56" s="160">
        <f t="shared" si="28"/>
        <v>10</v>
      </c>
      <c r="P56" s="1011"/>
      <c r="Q56" s="349" t="s">
        <v>572</v>
      </c>
      <c r="R56" s="1883"/>
      <c r="S56" s="17"/>
    </row>
    <row r="57" spans="1:19" s="18" customFormat="1" ht="16.5" customHeight="1">
      <c r="A57" s="1756"/>
      <c r="B57" s="822" t="s">
        <v>183</v>
      </c>
      <c r="C57" s="822"/>
      <c r="D57" s="160">
        <v>0</v>
      </c>
      <c r="E57" s="160">
        <v>0</v>
      </c>
      <c r="F57" s="160">
        <v>0</v>
      </c>
      <c r="G57" s="160">
        <v>5</v>
      </c>
      <c r="H57" s="160">
        <v>10</v>
      </c>
      <c r="I57" s="160">
        <v>15</v>
      </c>
      <c r="J57" s="160">
        <v>2</v>
      </c>
      <c r="K57" s="160">
        <v>0</v>
      </c>
      <c r="L57" s="160">
        <v>2</v>
      </c>
      <c r="M57" s="160">
        <f t="shared" si="26"/>
        <v>7</v>
      </c>
      <c r="N57" s="160">
        <f t="shared" si="27"/>
        <v>10</v>
      </c>
      <c r="O57" s="160">
        <f t="shared" si="28"/>
        <v>17</v>
      </c>
      <c r="P57" s="1011"/>
      <c r="Q57" s="349" t="s">
        <v>573</v>
      </c>
      <c r="R57" s="1883"/>
      <c r="S57" s="17"/>
    </row>
    <row r="58" spans="1:19" s="17" customFormat="1" ht="16.5" customHeight="1">
      <c r="A58" s="1757"/>
      <c r="B58" s="822" t="s">
        <v>144</v>
      </c>
      <c r="C58" s="822"/>
      <c r="D58" s="160">
        <v>0</v>
      </c>
      <c r="E58" s="160">
        <v>0</v>
      </c>
      <c r="F58" s="160">
        <v>0</v>
      </c>
      <c r="G58" s="160">
        <v>7</v>
      </c>
      <c r="H58" s="160">
        <v>10</v>
      </c>
      <c r="I58" s="160">
        <v>17</v>
      </c>
      <c r="J58" s="160">
        <v>0</v>
      </c>
      <c r="K58" s="160">
        <v>0</v>
      </c>
      <c r="L58" s="160">
        <v>0</v>
      </c>
      <c r="M58" s="160">
        <f t="shared" si="26"/>
        <v>7</v>
      </c>
      <c r="N58" s="160">
        <f t="shared" si="27"/>
        <v>10</v>
      </c>
      <c r="O58" s="160">
        <f t="shared" si="28"/>
        <v>17</v>
      </c>
      <c r="P58" s="1011"/>
      <c r="Q58" s="349" t="s">
        <v>760</v>
      </c>
      <c r="R58" s="1780"/>
    </row>
    <row r="59" spans="1:19" s="17" customFormat="1" ht="16.5" customHeight="1" thickBot="1">
      <c r="A59" s="1890" t="s">
        <v>277</v>
      </c>
      <c r="B59" s="1890"/>
      <c r="C59" s="1890"/>
      <c r="D59" s="840">
        <f>SUM(D53:D58)</f>
        <v>0</v>
      </c>
      <c r="E59" s="840">
        <f t="shared" ref="E59:L59" si="41">SUM(E53:E58)</f>
        <v>0</v>
      </c>
      <c r="F59" s="840">
        <f t="shared" si="41"/>
        <v>0</v>
      </c>
      <c r="G59" s="840">
        <f t="shared" si="41"/>
        <v>35</v>
      </c>
      <c r="H59" s="840">
        <f t="shared" si="41"/>
        <v>52</v>
      </c>
      <c r="I59" s="840">
        <f t="shared" si="41"/>
        <v>87</v>
      </c>
      <c r="J59" s="840">
        <f t="shared" si="41"/>
        <v>15</v>
      </c>
      <c r="K59" s="840">
        <f t="shared" si="41"/>
        <v>24</v>
      </c>
      <c r="L59" s="840">
        <f t="shared" si="41"/>
        <v>39</v>
      </c>
      <c r="M59" s="840">
        <f t="shared" si="26"/>
        <v>50</v>
      </c>
      <c r="N59" s="840">
        <f t="shared" si="27"/>
        <v>76</v>
      </c>
      <c r="O59" s="840">
        <f t="shared" si="28"/>
        <v>126</v>
      </c>
      <c r="P59" s="1885" t="s">
        <v>1787</v>
      </c>
      <c r="Q59" s="1885"/>
      <c r="R59" s="1885"/>
    </row>
    <row r="60" spans="1:19" s="17" customFormat="1" ht="17.100000000000001" customHeight="1" thickTop="1">
      <c r="A60" s="476"/>
      <c r="B60" s="476"/>
      <c r="C60" s="476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50"/>
      <c r="Q60" s="250"/>
      <c r="R60" s="250"/>
    </row>
    <row r="61" spans="1:19" s="17" customFormat="1" ht="17.100000000000001" customHeight="1">
      <c r="A61" s="532"/>
      <c r="B61" s="532"/>
      <c r="C61" s="532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535"/>
      <c r="Q61" s="535"/>
      <c r="R61" s="535"/>
    </row>
    <row r="62" spans="1:19" s="17" customFormat="1" ht="17.100000000000001" customHeight="1">
      <c r="A62" s="532"/>
      <c r="B62" s="532"/>
      <c r="C62" s="532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535"/>
      <c r="Q62" s="535"/>
      <c r="R62" s="535"/>
    </row>
    <row r="63" spans="1:19" s="17" customFormat="1" ht="17.100000000000001" customHeight="1" thickBot="1">
      <c r="A63" s="1891" t="s">
        <v>1839</v>
      </c>
      <c r="B63" s="1891"/>
      <c r="C63" s="821"/>
      <c r="D63" s="821"/>
      <c r="E63" s="821"/>
      <c r="F63" s="821"/>
      <c r="G63" s="821"/>
      <c r="H63" s="821"/>
      <c r="I63" s="821"/>
      <c r="J63" s="821"/>
      <c r="K63" s="821"/>
      <c r="L63" s="821"/>
      <c r="M63" s="821"/>
      <c r="N63" s="821"/>
      <c r="O63" s="821"/>
      <c r="P63" s="14"/>
      <c r="Q63" s="1843" t="s">
        <v>1838</v>
      </c>
      <c r="R63" s="1843"/>
    </row>
    <row r="64" spans="1:19" s="17" customFormat="1" ht="17.100000000000001" customHeight="1" thickTop="1">
      <c r="A64" s="1715" t="s">
        <v>11</v>
      </c>
      <c r="B64" s="1715" t="s">
        <v>50</v>
      </c>
      <c r="C64" s="1715" t="s">
        <v>34</v>
      </c>
      <c r="D64" s="1893" t="s">
        <v>4</v>
      </c>
      <c r="E64" s="1893"/>
      <c r="F64" s="1893"/>
      <c r="G64" s="1893" t="s">
        <v>5</v>
      </c>
      <c r="H64" s="1893"/>
      <c r="I64" s="1893"/>
      <c r="J64" s="1893" t="s">
        <v>909</v>
      </c>
      <c r="K64" s="1893"/>
      <c r="L64" s="1893"/>
      <c r="M64" s="1893" t="s">
        <v>908</v>
      </c>
      <c r="N64" s="1893"/>
      <c r="O64" s="1893"/>
      <c r="P64" s="1523" t="s">
        <v>524</v>
      </c>
      <c r="Q64" s="1523" t="s">
        <v>431</v>
      </c>
      <c r="R64" s="1523" t="s">
        <v>525</v>
      </c>
    </row>
    <row r="65" spans="1:18" s="17" customFormat="1" ht="17.100000000000001" customHeight="1">
      <c r="A65" s="1716"/>
      <c r="B65" s="1716"/>
      <c r="C65" s="1716"/>
      <c r="D65" s="1884" t="s">
        <v>910</v>
      </c>
      <c r="E65" s="1884"/>
      <c r="F65" s="1884"/>
      <c r="G65" s="1884" t="s">
        <v>427</v>
      </c>
      <c r="H65" s="1884"/>
      <c r="I65" s="1884"/>
      <c r="J65" s="1884" t="s">
        <v>911</v>
      </c>
      <c r="K65" s="1884"/>
      <c r="L65" s="1884"/>
      <c r="M65" s="1884" t="s">
        <v>504</v>
      </c>
      <c r="N65" s="1884"/>
      <c r="O65" s="1884"/>
      <c r="P65" s="1524"/>
      <c r="Q65" s="1524"/>
      <c r="R65" s="1524"/>
    </row>
    <row r="66" spans="1:18" s="17" customFormat="1" ht="17.100000000000001" customHeight="1">
      <c r="A66" s="1716"/>
      <c r="B66" s="1716"/>
      <c r="C66" s="1716"/>
      <c r="D66" s="199" t="s">
        <v>914</v>
      </c>
      <c r="E66" s="199" t="s">
        <v>915</v>
      </c>
      <c r="F66" s="199" t="s">
        <v>916</v>
      </c>
      <c r="G66" s="199" t="s">
        <v>914</v>
      </c>
      <c r="H66" s="199" t="s">
        <v>915</v>
      </c>
      <c r="I66" s="199" t="s">
        <v>916</v>
      </c>
      <c r="J66" s="199" t="s">
        <v>914</v>
      </c>
      <c r="K66" s="199" t="s">
        <v>915</v>
      </c>
      <c r="L66" s="199" t="s">
        <v>916</v>
      </c>
      <c r="M66" s="199" t="s">
        <v>914</v>
      </c>
      <c r="N66" s="199" t="s">
        <v>915</v>
      </c>
      <c r="O66" s="199" t="s">
        <v>916</v>
      </c>
      <c r="P66" s="1524"/>
      <c r="Q66" s="1524"/>
      <c r="R66" s="1524"/>
    </row>
    <row r="67" spans="1:18" s="17" customFormat="1" ht="17.100000000000001" customHeight="1" thickBot="1">
      <c r="A67" s="1717"/>
      <c r="B67" s="1717"/>
      <c r="C67" s="1717"/>
      <c r="D67" s="200" t="s">
        <v>917</v>
      </c>
      <c r="E67" s="200" t="s">
        <v>918</v>
      </c>
      <c r="F67" s="200" t="s">
        <v>919</v>
      </c>
      <c r="G67" s="200" t="s">
        <v>917</v>
      </c>
      <c r="H67" s="200" t="s">
        <v>918</v>
      </c>
      <c r="I67" s="200" t="s">
        <v>919</v>
      </c>
      <c r="J67" s="200" t="s">
        <v>917</v>
      </c>
      <c r="K67" s="200" t="s">
        <v>918</v>
      </c>
      <c r="L67" s="200" t="s">
        <v>919</v>
      </c>
      <c r="M67" s="200" t="s">
        <v>917</v>
      </c>
      <c r="N67" s="200" t="s">
        <v>918</v>
      </c>
      <c r="O67" s="200" t="s">
        <v>919</v>
      </c>
      <c r="P67" s="1702"/>
      <c r="Q67" s="1702"/>
      <c r="R67" s="1702"/>
    </row>
    <row r="68" spans="1:18" s="17" customFormat="1" ht="17.100000000000001" customHeight="1">
      <c r="A68" s="1888" t="s">
        <v>20</v>
      </c>
      <c r="B68" s="144" t="s">
        <v>54</v>
      </c>
      <c r="C68" s="144"/>
      <c r="D68" s="160">
        <v>7</v>
      </c>
      <c r="E68" s="160">
        <v>3</v>
      </c>
      <c r="F68" s="160">
        <v>10</v>
      </c>
      <c r="G68" s="160">
        <v>0</v>
      </c>
      <c r="H68" s="160">
        <v>0</v>
      </c>
      <c r="I68" s="160">
        <v>0</v>
      </c>
      <c r="J68" s="160">
        <v>0</v>
      </c>
      <c r="K68" s="160">
        <v>0</v>
      </c>
      <c r="L68" s="160">
        <v>0</v>
      </c>
      <c r="M68" s="160">
        <f>SUM(D68,G68,J68)</f>
        <v>7</v>
      </c>
      <c r="N68" s="160">
        <f>SUM(E68,H68,K68)</f>
        <v>3</v>
      </c>
      <c r="O68" s="160">
        <f>SUM(M68:N68)</f>
        <v>10</v>
      </c>
      <c r="P68" s="1011"/>
      <c r="Q68" s="1011" t="s">
        <v>582</v>
      </c>
      <c r="R68" s="1887" t="s">
        <v>671</v>
      </c>
    </row>
    <row r="69" spans="1:18" s="17" customFormat="1" ht="33.75" customHeight="1">
      <c r="A69" s="1756"/>
      <c r="B69" s="191" t="s">
        <v>44</v>
      </c>
      <c r="C69" s="144"/>
      <c r="D69" s="160">
        <v>6</v>
      </c>
      <c r="E69" s="160">
        <v>2</v>
      </c>
      <c r="F69" s="160">
        <v>8</v>
      </c>
      <c r="G69" s="160">
        <v>1</v>
      </c>
      <c r="H69" s="160">
        <v>2</v>
      </c>
      <c r="I69" s="160">
        <v>3</v>
      </c>
      <c r="J69" s="160">
        <v>4</v>
      </c>
      <c r="K69" s="160">
        <v>0</v>
      </c>
      <c r="L69" s="160">
        <v>4</v>
      </c>
      <c r="M69" s="160">
        <f>SUM(D69,G69,J69)</f>
        <v>11</v>
      </c>
      <c r="N69" s="160">
        <f>SUM(E69,H69,K69)</f>
        <v>4</v>
      </c>
      <c r="O69" s="160">
        <f>SUM(M69:N69)</f>
        <v>15</v>
      </c>
      <c r="P69" s="1011"/>
      <c r="Q69" s="1003" t="s">
        <v>688</v>
      </c>
      <c r="R69" s="1724"/>
    </row>
    <row r="70" spans="1:18" s="17" customFormat="1" ht="27" customHeight="1">
      <c r="A70" s="1757"/>
      <c r="B70" s="191" t="s">
        <v>988</v>
      </c>
      <c r="D70" s="160">
        <v>0</v>
      </c>
      <c r="E70" s="160">
        <v>0</v>
      </c>
      <c r="F70" s="160">
        <v>0</v>
      </c>
      <c r="G70" s="160">
        <v>5</v>
      </c>
      <c r="H70" s="160">
        <v>1</v>
      </c>
      <c r="I70" s="160">
        <v>6</v>
      </c>
      <c r="J70" s="160">
        <v>0</v>
      </c>
      <c r="K70" s="160">
        <v>0</v>
      </c>
      <c r="L70" s="160">
        <v>0</v>
      </c>
      <c r="M70" s="160">
        <f t="shared" ref="M70" si="42">SUM(D70,G70,J70)</f>
        <v>5</v>
      </c>
      <c r="N70" s="160">
        <f t="shared" ref="N70" si="43">SUM(E70,H70,K70)</f>
        <v>1</v>
      </c>
      <c r="O70" s="160">
        <f t="shared" ref="O70" si="44">SUM(M70:N70)</f>
        <v>6</v>
      </c>
      <c r="P70" s="97"/>
      <c r="Q70" s="1004" t="s">
        <v>1699</v>
      </c>
      <c r="R70" s="1687"/>
    </row>
    <row r="71" spans="1:18" s="17" customFormat="1" ht="16.5" customHeight="1">
      <c r="A71" s="1555" t="s">
        <v>277</v>
      </c>
      <c r="B71" s="1555"/>
      <c r="C71" s="1555"/>
      <c r="D71" s="160">
        <f t="shared" ref="D71:O71" si="45">SUM(D68:D70)</f>
        <v>13</v>
      </c>
      <c r="E71" s="160">
        <f t="shared" si="45"/>
        <v>5</v>
      </c>
      <c r="F71" s="160">
        <f t="shared" si="45"/>
        <v>18</v>
      </c>
      <c r="G71" s="160">
        <f t="shared" si="45"/>
        <v>6</v>
      </c>
      <c r="H71" s="160">
        <f t="shared" si="45"/>
        <v>3</v>
      </c>
      <c r="I71" s="160">
        <f t="shared" si="45"/>
        <v>9</v>
      </c>
      <c r="J71" s="160">
        <f t="shared" si="45"/>
        <v>4</v>
      </c>
      <c r="K71" s="160">
        <f t="shared" si="45"/>
        <v>0</v>
      </c>
      <c r="L71" s="160">
        <f t="shared" si="45"/>
        <v>4</v>
      </c>
      <c r="M71" s="160">
        <f t="shared" si="45"/>
        <v>23</v>
      </c>
      <c r="N71" s="160">
        <f t="shared" si="45"/>
        <v>8</v>
      </c>
      <c r="O71" s="160">
        <f t="shared" si="45"/>
        <v>31</v>
      </c>
      <c r="P71" s="1655" t="s">
        <v>1787</v>
      </c>
      <c r="Q71" s="1655"/>
      <c r="R71" s="1655"/>
    </row>
    <row r="72" spans="1:18" s="17" customFormat="1" ht="16.5" customHeight="1">
      <c r="A72" s="1513" t="s">
        <v>267</v>
      </c>
      <c r="B72" s="144" t="s">
        <v>55</v>
      </c>
      <c r="C72" s="144"/>
      <c r="D72" s="160">
        <v>0</v>
      </c>
      <c r="E72" s="160">
        <v>0</v>
      </c>
      <c r="F72" s="160">
        <v>0</v>
      </c>
      <c r="G72" s="160">
        <v>1</v>
      </c>
      <c r="H72" s="160">
        <v>10</v>
      </c>
      <c r="I72" s="160">
        <v>11</v>
      </c>
      <c r="J72" s="160">
        <v>12</v>
      </c>
      <c r="K72" s="160">
        <v>0</v>
      </c>
      <c r="L72" s="160">
        <v>12</v>
      </c>
      <c r="M72" s="160">
        <f t="shared" si="26"/>
        <v>13</v>
      </c>
      <c r="N72" s="160">
        <f t="shared" si="27"/>
        <v>10</v>
      </c>
      <c r="O72" s="160">
        <f t="shared" si="28"/>
        <v>23</v>
      </c>
      <c r="P72" s="1011"/>
      <c r="Q72" s="1011" t="s">
        <v>585</v>
      </c>
      <c r="R72" s="1537" t="s">
        <v>874</v>
      </c>
    </row>
    <row r="73" spans="1:18" s="17" customFormat="1" ht="16.5" customHeight="1">
      <c r="A73" s="1505"/>
      <c r="B73" s="191" t="s">
        <v>45</v>
      </c>
      <c r="C73" s="144"/>
      <c r="D73" s="160">
        <v>0</v>
      </c>
      <c r="E73" s="160">
        <v>0</v>
      </c>
      <c r="F73" s="160">
        <v>0</v>
      </c>
      <c r="G73" s="160">
        <v>7</v>
      </c>
      <c r="H73" s="160">
        <v>3</v>
      </c>
      <c r="I73" s="160">
        <v>10</v>
      </c>
      <c r="J73" s="160">
        <v>1</v>
      </c>
      <c r="K73" s="160">
        <v>0</v>
      </c>
      <c r="L73" s="160">
        <v>1</v>
      </c>
      <c r="M73" s="160">
        <f t="shared" ref="M73:M76" si="46">SUM(D73,G73,J73)</f>
        <v>8</v>
      </c>
      <c r="N73" s="160">
        <f t="shared" ref="N73:N76" si="47">SUM(E73,H73,K73)</f>
        <v>3</v>
      </c>
      <c r="O73" s="160">
        <f t="shared" ref="O73:O76" si="48">SUM(M73:N73)</f>
        <v>11</v>
      </c>
      <c r="P73" s="1011"/>
      <c r="Q73" s="529" t="s">
        <v>437</v>
      </c>
      <c r="R73" s="1510"/>
    </row>
    <row r="74" spans="1:18" s="17" customFormat="1" ht="16.5" customHeight="1">
      <c r="A74" s="1505"/>
      <c r="B74" s="144" t="s">
        <v>65</v>
      </c>
      <c r="C74" s="144"/>
      <c r="D74" s="160">
        <v>0</v>
      </c>
      <c r="E74" s="160">
        <v>0</v>
      </c>
      <c r="F74" s="160">
        <v>0</v>
      </c>
      <c r="G74" s="160">
        <v>2</v>
      </c>
      <c r="H74" s="160">
        <v>2</v>
      </c>
      <c r="I74" s="160">
        <v>4</v>
      </c>
      <c r="J74" s="160">
        <v>0</v>
      </c>
      <c r="K74" s="160">
        <v>0</v>
      </c>
      <c r="L74" s="160">
        <v>0</v>
      </c>
      <c r="M74" s="160">
        <f t="shared" si="46"/>
        <v>2</v>
      </c>
      <c r="N74" s="160">
        <f t="shared" si="47"/>
        <v>2</v>
      </c>
      <c r="O74" s="160">
        <f t="shared" si="48"/>
        <v>4</v>
      </c>
      <c r="P74" s="1011"/>
      <c r="Q74" s="157" t="s">
        <v>586</v>
      </c>
      <c r="R74" s="1510"/>
    </row>
    <row r="75" spans="1:18" s="17" customFormat="1" ht="34.5" customHeight="1">
      <c r="A75" s="1505"/>
      <c r="B75" s="193" t="s">
        <v>80</v>
      </c>
      <c r="C75" s="144"/>
      <c r="D75" s="160">
        <v>0</v>
      </c>
      <c r="E75" s="160">
        <v>0</v>
      </c>
      <c r="F75" s="160">
        <v>0</v>
      </c>
      <c r="G75" s="160">
        <v>9</v>
      </c>
      <c r="H75" s="160">
        <v>8</v>
      </c>
      <c r="I75" s="160">
        <v>17</v>
      </c>
      <c r="J75" s="160">
        <v>4</v>
      </c>
      <c r="K75" s="160">
        <v>2</v>
      </c>
      <c r="L75" s="160">
        <v>6</v>
      </c>
      <c r="M75" s="160">
        <f t="shared" si="46"/>
        <v>13</v>
      </c>
      <c r="N75" s="160">
        <f t="shared" si="47"/>
        <v>10</v>
      </c>
      <c r="O75" s="160">
        <f t="shared" si="48"/>
        <v>23</v>
      </c>
      <c r="P75" s="1011"/>
      <c r="Q75" s="489" t="s">
        <v>866</v>
      </c>
      <c r="R75" s="1510"/>
    </row>
    <row r="76" spans="1:18" s="17" customFormat="1" ht="25.5" customHeight="1">
      <c r="A76" s="1505"/>
      <c r="B76" s="191" t="s">
        <v>989</v>
      </c>
      <c r="C76" s="193"/>
      <c r="D76" s="160">
        <v>0</v>
      </c>
      <c r="E76" s="160">
        <v>0</v>
      </c>
      <c r="F76" s="160">
        <v>0</v>
      </c>
      <c r="G76" s="201">
        <v>6</v>
      </c>
      <c r="H76" s="201">
        <v>6</v>
      </c>
      <c r="I76" s="201">
        <v>12</v>
      </c>
      <c r="J76" s="201">
        <v>3</v>
      </c>
      <c r="K76" s="201">
        <v>3</v>
      </c>
      <c r="L76" s="201">
        <v>6</v>
      </c>
      <c r="M76" s="160">
        <f t="shared" si="46"/>
        <v>9</v>
      </c>
      <c r="N76" s="160">
        <f t="shared" si="47"/>
        <v>9</v>
      </c>
      <c r="O76" s="160">
        <f t="shared" si="48"/>
        <v>18</v>
      </c>
      <c r="P76" s="1011"/>
      <c r="Q76" s="1269" t="s">
        <v>1700</v>
      </c>
      <c r="R76" s="1510"/>
    </row>
    <row r="77" spans="1:18" s="17" customFormat="1" ht="17.100000000000001" customHeight="1">
      <c r="A77" s="1506"/>
      <c r="B77" s="534" t="s">
        <v>1428</v>
      </c>
      <c r="C77" s="533"/>
      <c r="D77" s="160">
        <v>0</v>
      </c>
      <c r="E77" s="160">
        <v>0</v>
      </c>
      <c r="F77" s="160">
        <v>0</v>
      </c>
      <c r="G77" s="201">
        <v>5</v>
      </c>
      <c r="H77" s="201">
        <v>4</v>
      </c>
      <c r="I77" s="201">
        <v>9</v>
      </c>
      <c r="J77" s="201">
        <v>4</v>
      </c>
      <c r="K77" s="201">
        <v>1</v>
      </c>
      <c r="L77" s="201">
        <v>5</v>
      </c>
      <c r="M77" s="160">
        <f t="shared" ref="M77" si="49">SUM(D77,G77,J77)</f>
        <v>9</v>
      </c>
      <c r="N77" s="160">
        <f t="shared" ref="N77" si="50">SUM(E77,H77,K77)</f>
        <v>5</v>
      </c>
      <c r="O77" s="160">
        <f t="shared" ref="O77" si="51">SUM(M77:N77)</f>
        <v>14</v>
      </c>
      <c r="P77" s="97"/>
      <c r="Q77" s="756" t="s">
        <v>1701</v>
      </c>
      <c r="R77" s="1511"/>
    </row>
    <row r="78" spans="1:18" s="17" customFormat="1" ht="17.100000000000001" customHeight="1">
      <c r="A78" s="1555" t="s">
        <v>277</v>
      </c>
      <c r="B78" s="1555"/>
      <c r="C78" s="1555"/>
      <c r="D78" s="160">
        <f t="shared" ref="D78:L78" si="52">SUM(D72:D77)</f>
        <v>0</v>
      </c>
      <c r="E78" s="160">
        <f t="shared" si="52"/>
        <v>0</v>
      </c>
      <c r="F78" s="160">
        <f t="shared" si="52"/>
        <v>0</v>
      </c>
      <c r="G78" s="160">
        <f t="shared" si="52"/>
        <v>30</v>
      </c>
      <c r="H78" s="160">
        <f t="shared" si="52"/>
        <v>33</v>
      </c>
      <c r="I78" s="160">
        <f t="shared" si="52"/>
        <v>63</v>
      </c>
      <c r="J78" s="160">
        <f t="shared" si="52"/>
        <v>24</v>
      </c>
      <c r="K78" s="160">
        <f t="shared" si="52"/>
        <v>6</v>
      </c>
      <c r="L78" s="160">
        <f t="shared" si="52"/>
        <v>30</v>
      </c>
      <c r="M78" s="160">
        <f t="shared" ref="M78" si="53">SUM(D78,G78,J78)</f>
        <v>54</v>
      </c>
      <c r="N78" s="160">
        <f t="shared" ref="N78" si="54">SUM(E78,H78,K78)</f>
        <v>39</v>
      </c>
      <c r="O78" s="160">
        <f t="shared" ref="O78" si="55">SUM(M78:N78)</f>
        <v>93</v>
      </c>
      <c r="P78" s="1655" t="s">
        <v>1787</v>
      </c>
      <c r="Q78" s="1655"/>
      <c r="R78" s="1655"/>
    </row>
    <row r="79" spans="1:18" s="17" customFormat="1" ht="17.100000000000001" customHeight="1">
      <c r="A79" s="1511" t="s">
        <v>266</v>
      </c>
      <c r="B79" s="192" t="s">
        <v>42</v>
      </c>
      <c r="C79" s="192"/>
      <c r="D79" s="160">
        <f t="shared" ref="D79:D82" si="56">SUM(D72:D78)</f>
        <v>0</v>
      </c>
      <c r="E79" s="160">
        <f t="shared" ref="E79:E82" si="57">SUM(E72:E78)</f>
        <v>0</v>
      </c>
      <c r="F79" s="160">
        <f t="shared" ref="F79:F82" si="58">SUM(F72:F78)</f>
        <v>0</v>
      </c>
      <c r="G79" s="213">
        <v>0</v>
      </c>
      <c r="H79" s="213">
        <v>11</v>
      </c>
      <c r="I79" s="213">
        <v>11</v>
      </c>
      <c r="J79" s="213">
        <v>3</v>
      </c>
      <c r="K79" s="213">
        <v>3</v>
      </c>
      <c r="L79" s="213">
        <v>6</v>
      </c>
      <c r="M79" s="160">
        <f t="shared" ref="M79:M82" si="59">SUM(D79,G79,J79)</f>
        <v>3</v>
      </c>
      <c r="N79" s="160">
        <f t="shared" ref="N79:N82" si="60">SUM(E79,H79,K79)</f>
        <v>14</v>
      </c>
      <c r="O79" s="160">
        <f t="shared" ref="O79:O82" si="61">SUM(M79:N79)</f>
        <v>17</v>
      </c>
      <c r="P79" s="1010"/>
      <c r="Q79" s="1010" t="s">
        <v>568</v>
      </c>
      <c r="R79" s="1510" t="s">
        <v>846</v>
      </c>
    </row>
    <row r="80" spans="1:18" s="17" customFormat="1" ht="17.100000000000001" customHeight="1">
      <c r="A80" s="1889" t="s">
        <v>266</v>
      </c>
      <c r="B80" s="144" t="s">
        <v>43</v>
      </c>
      <c r="C80" s="144"/>
      <c r="D80" s="160">
        <f t="shared" si="56"/>
        <v>0</v>
      </c>
      <c r="E80" s="160">
        <f t="shared" si="57"/>
        <v>0</v>
      </c>
      <c r="F80" s="160">
        <f t="shared" si="58"/>
        <v>0</v>
      </c>
      <c r="G80" s="160">
        <v>2</v>
      </c>
      <c r="H80" s="160">
        <v>5</v>
      </c>
      <c r="I80" s="160">
        <v>7</v>
      </c>
      <c r="J80" s="160"/>
      <c r="K80" s="160">
        <v>1</v>
      </c>
      <c r="L80" s="160">
        <v>1</v>
      </c>
      <c r="M80" s="160">
        <f t="shared" si="59"/>
        <v>2</v>
      </c>
      <c r="N80" s="160">
        <f t="shared" si="60"/>
        <v>6</v>
      </c>
      <c r="O80" s="160">
        <f t="shared" si="61"/>
        <v>8</v>
      </c>
      <c r="P80" s="1011"/>
      <c r="Q80" s="1011" t="s">
        <v>570</v>
      </c>
      <c r="R80" s="1510"/>
    </row>
    <row r="81" spans="1:18" s="17" customFormat="1" ht="17.100000000000001" customHeight="1">
      <c r="A81" s="1889" t="s">
        <v>266</v>
      </c>
      <c r="B81" s="144" t="s">
        <v>41</v>
      </c>
      <c r="C81" s="144"/>
      <c r="D81" s="160">
        <f t="shared" si="56"/>
        <v>0</v>
      </c>
      <c r="E81" s="160">
        <f t="shared" si="57"/>
        <v>0</v>
      </c>
      <c r="F81" s="160">
        <f t="shared" si="58"/>
        <v>0</v>
      </c>
      <c r="G81" s="160">
        <v>3</v>
      </c>
      <c r="H81" s="160">
        <v>4</v>
      </c>
      <c r="I81" s="160">
        <v>7</v>
      </c>
      <c r="J81" s="160">
        <v>2</v>
      </c>
      <c r="K81" s="160">
        <v>1</v>
      </c>
      <c r="L81" s="160">
        <v>3</v>
      </c>
      <c r="M81" s="160">
        <f t="shared" si="59"/>
        <v>5</v>
      </c>
      <c r="N81" s="160">
        <f t="shared" si="60"/>
        <v>5</v>
      </c>
      <c r="O81" s="160">
        <f t="shared" si="61"/>
        <v>10</v>
      </c>
      <c r="P81" s="1011"/>
      <c r="Q81" s="1011" t="s">
        <v>571</v>
      </c>
      <c r="R81" s="1510"/>
    </row>
    <row r="82" spans="1:18" s="17" customFormat="1" ht="17.100000000000001" customHeight="1">
      <c r="A82" s="1889" t="s">
        <v>266</v>
      </c>
      <c r="B82" s="144" t="s">
        <v>63</v>
      </c>
      <c r="C82" s="144"/>
      <c r="D82" s="160">
        <f t="shared" si="56"/>
        <v>0</v>
      </c>
      <c r="E82" s="160">
        <f t="shared" si="57"/>
        <v>0</v>
      </c>
      <c r="F82" s="160">
        <f t="shared" si="58"/>
        <v>0</v>
      </c>
      <c r="G82" s="160">
        <v>3</v>
      </c>
      <c r="H82" s="160">
        <v>1</v>
      </c>
      <c r="I82" s="160">
        <v>4</v>
      </c>
      <c r="J82" s="160">
        <v>0</v>
      </c>
      <c r="K82" s="160">
        <v>0</v>
      </c>
      <c r="L82" s="160">
        <v>0</v>
      </c>
      <c r="M82" s="160">
        <f t="shared" si="59"/>
        <v>3</v>
      </c>
      <c r="N82" s="160">
        <f t="shared" si="60"/>
        <v>1</v>
      </c>
      <c r="O82" s="160">
        <f t="shared" si="61"/>
        <v>4</v>
      </c>
      <c r="P82" s="1011"/>
      <c r="Q82" s="1011" t="s">
        <v>572</v>
      </c>
      <c r="R82" s="1511"/>
    </row>
    <row r="83" spans="1:18" s="17" customFormat="1" ht="17.100000000000001" customHeight="1">
      <c r="A83" s="1555" t="s">
        <v>277</v>
      </c>
      <c r="B83" s="1555"/>
      <c r="C83" s="1555"/>
      <c r="D83" s="160">
        <f>SUM(D79:D82)</f>
        <v>0</v>
      </c>
      <c r="E83" s="160">
        <f t="shared" ref="E83:L83" si="62">SUM(E79:E82)</f>
        <v>0</v>
      </c>
      <c r="F83" s="160">
        <f t="shared" si="62"/>
        <v>0</v>
      </c>
      <c r="G83" s="160">
        <f t="shared" si="62"/>
        <v>8</v>
      </c>
      <c r="H83" s="160">
        <f t="shared" si="62"/>
        <v>21</v>
      </c>
      <c r="I83" s="160">
        <f t="shared" si="62"/>
        <v>29</v>
      </c>
      <c r="J83" s="160">
        <f t="shared" si="62"/>
        <v>5</v>
      </c>
      <c r="K83" s="160">
        <f t="shared" si="62"/>
        <v>5</v>
      </c>
      <c r="L83" s="160">
        <f t="shared" si="62"/>
        <v>10</v>
      </c>
      <c r="M83" s="160">
        <f t="shared" ref="M83:M85" si="63">SUM(D83,G83,J83)</f>
        <v>13</v>
      </c>
      <c r="N83" s="160">
        <f t="shared" ref="N83:N85" si="64">SUM(E83,H83,K83)</f>
        <v>26</v>
      </c>
      <c r="O83" s="160">
        <f t="shared" ref="O83:O85" si="65">SUM(M83:N83)</f>
        <v>39</v>
      </c>
      <c r="P83" s="1655" t="s">
        <v>1787</v>
      </c>
      <c r="Q83" s="1655"/>
      <c r="R83" s="1655"/>
    </row>
    <row r="84" spans="1:18" s="17" customFormat="1" ht="17.100000000000001" customHeight="1">
      <c r="A84" s="1555" t="s">
        <v>300</v>
      </c>
      <c r="B84" s="144" t="s">
        <v>111</v>
      </c>
      <c r="C84" s="144"/>
      <c r="D84" s="160">
        <f t="shared" ref="D84:F84" si="66">SUM(D80:D83)</f>
        <v>0</v>
      </c>
      <c r="E84" s="160">
        <f t="shared" si="66"/>
        <v>0</v>
      </c>
      <c r="F84" s="160">
        <f t="shared" si="66"/>
        <v>0</v>
      </c>
      <c r="G84" s="160">
        <v>1</v>
      </c>
      <c r="H84" s="160">
        <v>3</v>
      </c>
      <c r="I84" s="160">
        <v>4</v>
      </c>
      <c r="J84" s="160">
        <v>0</v>
      </c>
      <c r="K84" s="160">
        <v>0</v>
      </c>
      <c r="L84" s="160">
        <v>0</v>
      </c>
      <c r="M84" s="160">
        <f t="shared" si="63"/>
        <v>1</v>
      </c>
      <c r="N84" s="160">
        <f t="shared" si="64"/>
        <v>3</v>
      </c>
      <c r="O84" s="160">
        <f t="shared" si="65"/>
        <v>4</v>
      </c>
      <c r="P84" s="1011"/>
      <c r="Q84" s="1011" t="s">
        <v>691</v>
      </c>
      <c r="R84" s="1537" t="s">
        <v>867</v>
      </c>
    </row>
    <row r="85" spans="1:18" s="17" customFormat="1" ht="17.100000000000001" customHeight="1">
      <c r="A85" s="1555"/>
      <c r="B85" s="144" t="s">
        <v>112</v>
      </c>
      <c r="C85" s="144"/>
      <c r="D85" s="160">
        <f t="shared" ref="D85:F85" si="67">SUM(D81:D84)</f>
        <v>0</v>
      </c>
      <c r="E85" s="160">
        <f t="shared" si="67"/>
        <v>0</v>
      </c>
      <c r="F85" s="160">
        <f t="shared" si="67"/>
        <v>0</v>
      </c>
      <c r="G85" s="160">
        <v>3</v>
      </c>
      <c r="H85" s="160">
        <v>0</v>
      </c>
      <c r="I85" s="160">
        <v>3</v>
      </c>
      <c r="J85" s="160">
        <v>0</v>
      </c>
      <c r="K85" s="160">
        <v>0</v>
      </c>
      <c r="L85" s="160">
        <v>0</v>
      </c>
      <c r="M85" s="160">
        <f t="shared" si="63"/>
        <v>3</v>
      </c>
      <c r="N85" s="160">
        <f t="shared" si="64"/>
        <v>0</v>
      </c>
      <c r="O85" s="160">
        <f t="shared" si="65"/>
        <v>3</v>
      </c>
      <c r="P85" s="1011"/>
      <c r="Q85" s="1011" t="s">
        <v>692</v>
      </c>
      <c r="R85" s="1511"/>
    </row>
    <row r="86" spans="1:18" s="17" customFormat="1" ht="17.100000000000001" customHeight="1">
      <c r="A86" s="1555" t="s">
        <v>277</v>
      </c>
      <c r="B86" s="1555"/>
      <c r="C86" s="1555"/>
      <c r="D86" s="160">
        <f>SUM(D84:D85)</f>
        <v>0</v>
      </c>
      <c r="E86" s="160">
        <f t="shared" ref="E86:L86" si="68">SUM(E84:E85)</f>
        <v>0</v>
      </c>
      <c r="F86" s="160">
        <f t="shared" si="68"/>
        <v>0</v>
      </c>
      <c r="G86" s="160">
        <f t="shared" si="68"/>
        <v>4</v>
      </c>
      <c r="H86" s="160">
        <f t="shared" si="68"/>
        <v>3</v>
      </c>
      <c r="I86" s="160">
        <f t="shared" si="68"/>
        <v>7</v>
      </c>
      <c r="J86" s="160">
        <f t="shared" si="68"/>
        <v>0</v>
      </c>
      <c r="K86" s="160">
        <f t="shared" si="68"/>
        <v>0</v>
      </c>
      <c r="L86" s="160">
        <f t="shared" si="68"/>
        <v>0</v>
      </c>
      <c r="M86" s="160">
        <f t="shared" ref="M86:M93" si="69">SUM(D86,G86,J86)</f>
        <v>4</v>
      </c>
      <c r="N86" s="160">
        <f t="shared" ref="N86:N93" si="70">SUM(E86,H86,K86)</f>
        <v>3</v>
      </c>
      <c r="O86" s="160">
        <f t="shared" ref="O86:O93" si="71">SUM(M86:N86)</f>
        <v>7</v>
      </c>
      <c r="P86" s="1655" t="s">
        <v>1787</v>
      </c>
      <c r="Q86" s="1655"/>
      <c r="R86" s="1655"/>
    </row>
    <row r="87" spans="1:18" s="17" customFormat="1" ht="17.100000000000001" customHeight="1">
      <c r="A87" s="1555" t="s">
        <v>22</v>
      </c>
      <c r="B87" s="209" t="s">
        <v>49</v>
      </c>
      <c r="C87" s="144" t="s">
        <v>49</v>
      </c>
      <c r="D87" s="160">
        <f t="shared" ref="D87:F87" si="72">SUM(D85:D86)</f>
        <v>0</v>
      </c>
      <c r="E87" s="160">
        <f t="shared" si="72"/>
        <v>0</v>
      </c>
      <c r="F87" s="160">
        <f t="shared" si="72"/>
        <v>0</v>
      </c>
      <c r="G87" s="160">
        <v>5</v>
      </c>
      <c r="H87" s="160">
        <v>2</v>
      </c>
      <c r="I87" s="160">
        <v>7</v>
      </c>
      <c r="J87" s="160">
        <v>4</v>
      </c>
      <c r="K87" s="160">
        <v>1</v>
      </c>
      <c r="L87" s="160">
        <v>5</v>
      </c>
      <c r="M87" s="160">
        <f t="shared" si="69"/>
        <v>9</v>
      </c>
      <c r="N87" s="160">
        <f t="shared" si="70"/>
        <v>3</v>
      </c>
      <c r="O87" s="160">
        <f t="shared" si="71"/>
        <v>12</v>
      </c>
      <c r="P87" s="1011" t="s">
        <v>583</v>
      </c>
      <c r="Q87" s="529" t="s">
        <v>583</v>
      </c>
      <c r="R87" s="1673" t="s">
        <v>592</v>
      </c>
    </row>
    <row r="88" spans="1:18" s="17" customFormat="1" ht="17.100000000000001" customHeight="1">
      <c r="A88" s="1555"/>
      <c r="B88" s="1555" t="s">
        <v>317</v>
      </c>
      <c r="C88" s="1555"/>
      <c r="D88" s="160">
        <f t="shared" ref="D88:L88" si="73">SUM(D87:D87)</f>
        <v>0</v>
      </c>
      <c r="E88" s="160">
        <f t="shared" si="73"/>
        <v>0</v>
      </c>
      <c r="F88" s="160">
        <f t="shared" si="73"/>
        <v>0</v>
      </c>
      <c r="G88" s="160">
        <f t="shared" si="73"/>
        <v>5</v>
      </c>
      <c r="H88" s="160">
        <f t="shared" si="73"/>
        <v>2</v>
      </c>
      <c r="I88" s="160">
        <f t="shared" si="73"/>
        <v>7</v>
      </c>
      <c r="J88" s="160">
        <f t="shared" si="73"/>
        <v>4</v>
      </c>
      <c r="K88" s="160">
        <f t="shared" si="73"/>
        <v>1</v>
      </c>
      <c r="L88" s="160">
        <f t="shared" si="73"/>
        <v>5</v>
      </c>
      <c r="M88" s="160">
        <f t="shared" si="69"/>
        <v>9</v>
      </c>
      <c r="N88" s="160">
        <f t="shared" si="70"/>
        <v>3</v>
      </c>
      <c r="O88" s="160">
        <f t="shared" si="71"/>
        <v>12</v>
      </c>
      <c r="P88" s="1606" t="s">
        <v>1784</v>
      </c>
      <c r="Q88" s="1606"/>
      <c r="R88" s="1674"/>
    </row>
    <row r="89" spans="1:18" s="17" customFormat="1" ht="17.100000000000001" customHeight="1">
      <c r="A89" s="1555"/>
      <c r="B89" s="473" t="s">
        <v>55</v>
      </c>
      <c r="C89" s="191" t="s">
        <v>55</v>
      </c>
      <c r="D89" s="160">
        <f>SUM(D88:D88)</f>
        <v>0</v>
      </c>
      <c r="E89" s="160">
        <f>SUM(E88:E88)</f>
        <v>0</v>
      </c>
      <c r="F89" s="160">
        <f>SUM(F88:F88)</f>
        <v>0</v>
      </c>
      <c r="G89" s="160">
        <v>2</v>
      </c>
      <c r="H89" s="160">
        <v>2</v>
      </c>
      <c r="I89" s="160">
        <v>4</v>
      </c>
      <c r="J89" s="160">
        <v>0</v>
      </c>
      <c r="K89" s="160">
        <v>0</v>
      </c>
      <c r="L89" s="160">
        <v>0</v>
      </c>
      <c r="M89" s="160">
        <f t="shared" si="69"/>
        <v>2</v>
      </c>
      <c r="N89" s="160">
        <f t="shared" si="70"/>
        <v>2</v>
      </c>
      <c r="O89" s="160">
        <f t="shared" si="71"/>
        <v>4</v>
      </c>
      <c r="P89" s="529" t="s">
        <v>1419</v>
      </c>
      <c r="Q89" s="1011" t="s">
        <v>585</v>
      </c>
      <c r="R89" s="1674"/>
    </row>
    <row r="90" spans="1:18" s="17" customFormat="1" ht="17.100000000000001" customHeight="1">
      <c r="A90" s="1555"/>
      <c r="B90" s="191" t="s">
        <v>70</v>
      </c>
      <c r="C90" s="191" t="s">
        <v>990</v>
      </c>
      <c r="D90" s="160">
        <f t="shared" ref="D90:D92" si="74">SUM(D88:D89)</f>
        <v>0</v>
      </c>
      <c r="E90" s="160">
        <f t="shared" ref="E90:E92" si="75">SUM(E88:E89)</f>
        <v>0</v>
      </c>
      <c r="F90" s="160">
        <f t="shared" ref="F90:F92" si="76">SUM(F88:F89)</f>
        <v>0</v>
      </c>
      <c r="G90" s="160">
        <v>4</v>
      </c>
      <c r="H90" s="160">
        <v>6</v>
      </c>
      <c r="I90" s="160">
        <v>10</v>
      </c>
      <c r="J90" s="160">
        <v>3</v>
      </c>
      <c r="K90" s="160">
        <v>1</v>
      </c>
      <c r="L90" s="160">
        <v>4</v>
      </c>
      <c r="M90" s="160">
        <f t="shared" si="69"/>
        <v>7</v>
      </c>
      <c r="N90" s="160">
        <f t="shared" si="70"/>
        <v>7</v>
      </c>
      <c r="O90" s="160">
        <f t="shared" si="71"/>
        <v>14</v>
      </c>
      <c r="P90" s="529" t="s">
        <v>437</v>
      </c>
      <c r="Q90" s="529" t="s">
        <v>437</v>
      </c>
      <c r="R90" s="1674"/>
    </row>
    <row r="91" spans="1:18" s="17" customFormat="1" ht="17.100000000000001" customHeight="1">
      <c r="A91" s="1555"/>
      <c r="B91" s="144" t="s">
        <v>65</v>
      </c>
      <c r="C91" s="191" t="s">
        <v>991</v>
      </c>
      <c r="D91" s="160">
        <f t="shared" si="74"/>
        <v>0</v>
      </c>
      <c r="E91" s="160">
        <f t="shared" si="75"/>
        <v>0</v>
      </c>
      <c r="F91" s="160">
        <f t="shared" si="76"/>
        <v>0</v>
      </c>
      <c r="G91" s="160">
        <v>2</v>
      </c>
      <c r="H91" s="160">
        <v>2</v>
      </c>
      <c r="I91" s="160">
        <v>4</v>
      </c>
      <c r="J91" s="160">
        <v>0</v>
      </c>
      <c r="K91" s="160">
        <v>0</v>
      </c>
      <c r="L91" s="160">
        <v>0</v>
      </c>
      <c r="M91" s="160">
        <f t="shared" si="69"/>
        <v>2</v>
      </c>
      <c r="N91" s="160">
        <f t="shared" si="70"/>
        <v>2</v>
      </c>
      <c r="O91" s="160">
        <f t="shared" si="71"/>
        <v>4</v>
      </c>
      <c r="P91" s="1011" t="s">
        <v>586</v>
      </c>
      <c r="Q91" s="1011" t="s">
        <v>586</v>
      </c>
      <c r="R91" s="1674"/>
    </row>
    <row r="92" spans="1:18" s="17" customFormat="1" ht="17.100000000000001" customHeight="1">
      <c r="A92" s="1555"/>
      <c r="B92" s="144" t="s">
        <v>58</v>
      </c>
      <c r="C92" s="191" t="s">
        <v>58</v>
      </c>
      <c r="D92" s="160">
        <f t="shared" si="74"/>
        <v>0</v>
      </c>
      <c r="E92" s="160">
        <f t="shared" si="75"/>
        <v>0</v>
      </c>
      <c r="F92" s="160">
        <f t="shared" si="76"/>
        <v>0</v>
      </c>
      <c r="G92" s="160">
        <v>1</v>
      </c>
      <c r="H92" s="160">
        <v>3</v>
      </c>
      <c r="I92" s="160">
        <v>4</v>
      </c>
      <c r="J92" s="160">
        <v>0</v>
      </c>
      <c r="K92" s="160">
        <v>0</v>
      </c>
      <c r="L92" s="160">
        <v>0</v>
      </c>
      <c r="M92" s="160">
        <f t="shared" si="69"/>
        <v>1</v>
      </c>
      <c r="N92" s="160">
        <f t="shared" si="70"/>
        <v>3</v>
      </c>
      <c r="O92" s="160">
        <f t="shared" si="71"/>
        <v>4</v>
      </c>
      <c r="P92" s="1011" t="s">
        <v>700</v>
      </c>
      <c r="Q92" s="1011" t="s">
        <v>700</v>
      </c>
      <c r="R92" s="1674"/>
    </row>
    <row r="93" spans="1:18" s="17" customFormat="1" ht="24.75" customHeight="1">
      <c r="A93" s="1575"/>
      <c r="B93" s="193" t="s">
        <v>295</v>
      </c>
      <c r="C93" s="193"/>
      <c r="D93" s="201">
        <v>0</v>
      </c>
      <c r="E93" s="201">
        <v>4</v>
      </c>
      <c r="F93" s="201">
        <v>4</v>
      </c>
      <c r="G93" s="201">
        <v>2</v>
      </c>
      <c r="H93" s="201">
        <v>0</v>
      </c>
      <c r="I93" s="201">
        <v>2</v>
      </c>
      <c r="J93" s="201">
        <v>0</v>
      </c>
      <c r="K93" s="201">
        <v>0</v>
      </c>
      <c r="L93" s="201">
        <v>0</v>
      </c>
      <c r="M93" s="201">
        <f t="shared" si="69"/>
        <v>2</v>
      </c>
      <c r="N93" s="201">
        <f t="shared" si="70"/>
        <v>4</v>
      </c>
      <c r="O93" s="201">
        <f t="shared" si="71"/>
        <v>6</v>
      </c>
      <c r="P93" s="1009"/>
      <c r="Q93" s="1026" t="s">
        <v>868</v>
      </c>
      <c r="R93" s="1674"/>
    </row>
    <row r="94" spans="1:18" s="17" customFormat="1" ht="16.5" customHeight="1" thickBot="1">
      <c r="A94" s="1538" t="s">
        <v>277</v>
      </c>
      <c r="B94" s="1538"/>
      <c r="C94" s="1538"/>
      <c r="D94" s="226">
        <f>SUM(D88,D89:D93)</f>
        <v>0</v>
      </c>
      <c r="E94" s="226">
        <f t="shared" ref="E94:N94" si="77">SUM(E88,E89:E93)</f>
        <v>4</v>
      </c>
      <c r="F94" s="226">
        <f t="shared" si="77"/>
        <v>4</v>
      </c>
      <c r="G94" s="226">
        <f t="shared" si="77"/>
        <v>16</v>
      </c>
      <c r="H94" s="226">
        <f t="shared" si="77"/>
        <v>15</v>
      </c>
      <c r="I94" s="226">
        <f t="shared" si="77"/>
        <v>31</v>
      </c>
      <c r="J94" s="226">
        <f t="shared" si="77"/>
        <v>7</v>
      </c>
      <c r="K94" s="226">
        <f t="shared" si="77"/>
        <v>2</v>
      </c>
      <c r="L94" s="226">
        <f t="shared" si="77"/>
        <v>9</v>
      </c>
      <c r="M94" s="226">
        <f t="shared" si="77"/>
        <v>23</v>
      </c>
      <c r="N94" s="226">
        <f t="shared" si="77"/>
        <v>21</v>
      </c>
      <c r="O94" s="226">
        <f>SUM(O88,O89:O93)</f>
        <v>44</v>
      </c>
      <c r="P94" s="1666" t="s">
        <v>1787</v>
      </c>
      <c r="Q94" s="1666"/>
      <c r="R94" s="1666"/>
    </row>
    <row r="95" spans="1:18" s="17" customFormat="1" ht="16.5" customHeight="1" thickTop="1">
      <c r="A95" s="211"/>
      <c r="B95" s="211"/>
      <c r="C95" s="211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50"/>
      <c r="Q95" s="250"/>
      <c r="R95" s="250"/>
    </row>
    <row r="96" spans="1:18" s="17" customFormat="1" ht="16.5" customHeight="1">
      <c r="A96" s="194"/>
      <c r="B96" s="194"/>
      <c r="C96" s="194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249"/>
      <c r="Q96" s="249"/>
      <c r="R96" s="249"/>
    </row>
    <row r="97" spans="1:18" s="17" customFormat="1" ht="16.5" customHeight="1" thickBot="1">
      <c r="A97" s="1891" t="s">
        <v>1839</v>
      </c>
      <c r="B97" s="1891"/>
      <c r="C97" s="821"/>
      <c r="D97" s="821"/>
      <c r="E97" s="821"/>
      <c r="F97" s="821"/>
      <c r="G97" s="821"/>
      <c r="H97" s="821"/>
      <c r="I97" s="821"/>
      <c r="J97" s="821"/>
      <c r="K97" s="821"/>
      <c r="L97" s="821"/>
      <c r="M97" s="821"/>
      <c r="N97" s="821"/>
      <c r="O97" s="821"/>
      <c r="P97" s="14"/>
      <c r="Q97" s="1843" t="s">
        <v>1838</v>
      </c>
      <c r="R97" s="1843"/>
    </row>
    <row r="98" spans="1:18" s="17" customFormat="1" ht="16.5" customHeight="1" thickTop="1">
      <c r="A98" s="1715" t="s">
        <v>11</v>
      </c>
      <c r="B98" s="1715" t="s">
        <v>50</v>
      </c>
      <c r="C98" s="1715" t="s">
        <v>34</v>
      </c>
      <c r="D98" s="1893" t="s">
        <v>4</v>
      </c>
      <c r="E98" s="1893"/>
      <c r="F98" s="1893"/>
      <c r="G98" s="1893" t="s">
        <v>5</v>
      </c>
      <c r="H98" s="1893"/>
      <c r="I98" s="1893"/>
      <c r="J98" s="1893" t="s">
        <v>909</v>
      </c>
      <c r="K98" s="1893"/>
      <c r="L98" s="1893"/>
      <c r="M98" s="1893" t="s">
        <v>908</v>
      </c>
      <c r="N98" s="1893"/>
      <c r="O98" s="1893"/>
      <c r="P98" s="1523" t="s">
        <v>524</v>
      </c>
      <c r="Q98" s="1523" t="s">
        <v>431</v>
      </c>
      <c r="R98" s="1523" t="s">
        <v>525</v>
      </c>
    </row>
    <row r="99" spans="1:18" s="17" customFormat="1" ht="16.5" customHeight="1">
      <c r="A99" s="1716"/>
      <c r="B99" s="1716"/>
      <c r="C99" s="1716"/>
      <c r="D99" s="1884" t="s">
        <v>910</v>
      </c>
      <c r="E99" s="1884"/>
      <c r="F99" s="1884"/>
      <c r="G99" s="1884" t="s">
        <v>427</v>
      </c>
      <c r="H99" s="1884"/>
      <c r="I99" s="1884"/>
      <c r="J99" s="1884" t="s">
        <v>911</v>
      </c>
      <c r="K99" s="1884"/>
      <c r="L99" s="1884"/>
      <c r="M99" s="1884" t="s">
        <v>504</v>
      </c>
      <c r="N99" s="1884"/>
      <c r="O99" s="1884"/>
      <c r="P99" s="1524"/>
      <c r="Q99" s="1524"/>
      <c r="R99" s="1524"/>
    </row>
    <row r="100" spans="1:18" s="17" customFormat="1" ht="16.5" customHeight="1">
      <c r="A100" s="1716"/>
      <c r="B100" s="1716"/>
      <c r="C100" s="1716"/>
      <c r="D100" s="199" t="s">
        <v>914</v>
      </c>
      <c r="E100" s="199" t="s">
        <v>915</v>
      </c>
      <c r="F100" s="199" t="s">
        <v>916</v>
      </c>
      <c r="G100" s="199" t="s">
        <v>914</v>
      </c>
      <c r="H100" s="199" t="s">
        <v>915</v>
      </c>
      <c r="I100" s="199" t="s">
        <v>916</v>
      </c>
      <c r="J100" s="199" t="s">
        <v>914</v>
      </c>
      <c r="K100" s="199" t="s">
        <v>915</v>
      </c>
      <c r="L100" s="199" t="s">
        <v>916</v>
      </c>
      <c r="M100" s="199" t="s">
        <v>914</v>
      </c>
      <c r="N100" s="199" t="s">
        <v>915</v>
      </c>
      <c r="O100" s="199" t="s">
        <v>916</v>
      </c>
      <c r="P100" s="1524"/>
      <c r="Q100" s="1524"/>
      <c r="R100" s="1524"/>
    </row>
    <row r="101" spans="1:18" s="17" customFormat="1" ht="16.5" customHeight="1" thickBot="1">
      <c r="A101" s="1717"/>
      <c r="B101" s="1717"/>
      <c r="C101" s="1717"/>
      <c r="D101" s="200" t="s">
        <v>917</v>
      </c>
      <c r="E101" s="200" t="s">
        <v>918</v>
      </c>
      <c r="F101" s="200" t="s">
        <v>919</v>
      </c>
      <c r="G101" s="200" t="s">
        <v>917</v>
      </c>
      <c r="H101" s="200" t="s">
        <v>918</v>
      </c>
      <c r="I101" s="200" t="s">
        <v>919</v>
      </c>
      <c r="J101" s="200" t="s">
        <v>917</v>
      </c>
      <c r="K101" s="200" t="s">
        <v>918</v>
      </c>
      <c r="L101" s="200" t="s">
        <v>919</v>
      </c>
      <c r="M101" s="200" t="s">
        <v>917</v>
      </c>
      <c r="N101" s="200" t="s">
        <v>918</v>
      </c>
      <c r="O101" s="200" t="s">
        <v>919</v>
      </c>
      <c r="P101" s="1702"/>
      <c r="Q101" s="1702"/>
      <c r="R101" s="1702"/>
    </row>
    <row r="102" spans="1:18" s="17" customFormat="1" ht="30.75" customHeight="1">
      <c r="A102" s="1888" t="s">
        <v>23</v>
      </c>
      <c r="B102" s="1894" t="s">
        <v>296</v>
      </c>
      <c r="C102" s="191" t="s">
        <v>992</v>
      </c>
      <c r="D102" s="160">
        <v>0</v>
      </c>
      <c r="E102" s="160">
        <v>0</v>
      </c>
      <c r="F102" s="160">
        <v>0</v>
      </c>
      <c r="G102" s="160">
        <v>2</v>
      </c>
      <c r="H102" s="160">
        <v>1</v>
      </c>
      <c r="I102" s="160">
        <v>3</v>
      </c>
      <c r="J102" s="160">
        <v>0</v>
      </c>
      <c r="K102" s="160">
        <v>0</v>
      </c>
      <c r="L102" s="160">
        <v>0</v>
      </c>
      <c r="M102" s="160">
        <f>SUM(D102,G102,J102)</f>
        <v>2</v>
      </c>
      <c r="N102" s="160">
        <f>SUM(E102,H102,K102)</f>
        <v>1</v>
      </c>
      <c r="O102" s="160">
        <f>SUM(M102:N102)</f>
        <v>3</v>
      </c>
      <c r="P102" s="1004" t="s">
        <v>1232</v>
      </c>
      <c r="Q102" s="1895" t="s">
        <v>647</v>
      </c>
      <c r="R102" s="1892" t="s">
        <v>600</v>
      </c>
    </row>
    <row r="103" spans="1:18" s="17" customFormat="1" ht="24.75" customHeight="1">
      <c r="A103" s="1756"/>
      <c r="B103" s="1840"/>
      <c r="C103" s="191" t="s">
        <v>993</v>
      </c>
      <c r="D103" s="160">
        <v>0</v>
      </c>
      <c r="E103" s="160">
        <v>0</v>
      </c>
      <c r="F103" s="160">
        <v>0</v>
      </c>
      <c r="G103" s="160">
        <v>1</v>
      </c>
      <c r="H103" s="160">
        <v>0</v>
      </c>
      <c r="I103" s="160">
        <v>1</v>
      </c>
      <c r="J103" s="160">
        <v>0</v>
      </c>
      <c r="K103" s="160">
        <v>0</v>
      </c>
      <c r="L103" s="160">
        <v>0</v>
      </c>
      <c r="M103" s="160">
        <f t="shared" ref="M103:M120" si="78">SUM(D103,G103,J103)</f>
        <v>1</v>
      </c>
      <c r="N103" s="160">
        <f t="shared" ref="N103:N120" si="79">SUM(E103,H103,K103)</f>
        <v>0</v>
      </c>
      <c r="O103" s="160">
        <f t="shared" ref="O103:O120" si="80">SUM(M103:N103)</f>
        <v>1</v>
      </c>
      <c r="P103" s="1011" t="s">
        <v>1233</v>
      </c>
      <c r="Q103" s="1788"/>
      <c r="R103" s="1883"/>
    </row>
    <row r="104" spans="1:18" s="17" customFormat="1" ht="28.5" customHeight="1">
      <c r="A104" s="1756"/>
      <c r="B104" s="1840"/>
      <c r="C104" s="191" t="s">
        <v>994</v>
      </c>
      <c r="D104" s="160">
        <v>0</v>
      </c>
      <c r="E104" s="160">
        <v>0</v>
      </c>
      <c r="F104" s="160">
        <v>0</v>
      </c>
      <c r="G104" s="160">
        <v>1</v>
      </c>
      <c r="H104" s="160">
        <v>1</v>
      </c>
      <c r="I104" s="160">
        <v>2</v>
      </c>
      <c r="J104" s="160">
        <v>0</v>
      </c>
      <c r="K104" s="160">
        <v>0</v>
      </c>
      <c r="L104" s="160">
        <v>0</v>
      </c>
      <c r="M104" s="160">
        <f t="shared" si="78"/>
        <v>1</v>
      </c>
      <c r="N104" s="160">
        <f t="shared" si="79"/>
        <v>1</v>
      </c>
      <c r="O104" s="160">
        <f t="shared" si="80"/>
        <v>2</v>
      </c>
      <c r="P104" s="1004" t="s">
        <v>1234</v>
      </c>
      <c r="Q104" s="1788"/>
      <c r="R104" s="1883"/>
    </row>
    <row r="105" spans="1:18" s="17" customFormat="1" ht="16.5" customHeight="1">
      <c r="A105" s="1756"/>
      <c r="B105" s="1841"/>
      <c r="C105" s="534" t="s">
        <v>1429</v>
      </c>
      <c r="D105" s="160">
        <v>0</v>
      </c>
      <c r="E105" s="160">
        <v>0</v>
      </c>
      <c r="F105" s="160">
        <v>0</v>
      </c>
      <c r="G105" s="160">
        <v>1</v>
      </c>
      <c r="H105" s="160">
        <v>1</v>
      </c>
      <c r="I105" s="160">
        <v>2</v>
      </c>
      <c r="J105" s="160">
        <v>0</v>
      </c>
      <c r="K105" s="160">
        <v>0</v>
      </c>
      <c r="L105" s="160">
        <v>0</v>
      </c>
      <c r="M105" s="160">
        <f t="shared" ref="M105" si="81">SUM(D105,G105,J105)</f>
        <v>1</v>
      </c>
      <c r="N105" s="160">
        <f t="shared" ref="N105" si="82">SUM(E105,H105,K105)</f>
        <v>1</v>
      </c>
      <c r="O105" s="160">
        <f t="shared" ref="O105" si="83">SUM(M105:N105)</f>
        <v>2</v>
      </c>
      <c r="P105" s="1011" t="s">
        <v>1702</v>
      </c>
      <c r="Q105" s="1785"/>
      <c r="R105" s="1883"/>
    </row>
    <row r="106" spans="1:18" s="17" customFormat="1" ht="16.5" customHeight="1">
      <c r="A106" s="1756"/>
      <c r="B106" s="1555" t="s">
        <v>317</v>
      </c>
      <c r="C106" s="1555"/>
      <c r="D106" s="160">
        <f>SUM(D102:D105)</f>
        <v>0</v>
      </c>
      <c r="E106" s="160">
        <f t="shared" ref="E106:L106" si="84">SUM(E102:E105)</f>
        <v>0</v>
      </c>
      <c r="F106" s="160">
        <f t="shared" si="84"/>
        <v>0</v>
      </c>
      <c r="G106" s="160">
        <f t="shared" si="84"/>
        <v>5</v>
      </c>
      <c r="H106" s="160">
        <f t="shared" si="84"/>
        <v>3</v>
      </c>
      <c r="I106" s="160">
        <f t="shared" si="84"/>
        <v>8</v>
      </c>
      <c r="J106" s="160">
        <f t="shared" si="84"/>
        <v>0</v>
      </c>
      <c r="K106" s="160">
        <f t="shared" si="84"/>
        <v>0</v>
      </c>
      <c r="L106" s="160">
        <f t="shared" si="84"/>
        <v>0</v>
      </c>
      <c r="M106" s="160">
        <f t="shared" si="78"/>
        <v>5</v>
      </c>
      <c r="N106" s="160">
        <f t="shared" si="79"/>
        <v>3</v>
      </c>
      <c r="O106" s="160">
        <f t="shared" si="80"/>
        <v>8</v>
      </c>
      <c r="P106" s="1606" t="s">
        <v>1784</v>
      </c>
      <c r="Q106" s="1606"/>
      <c r="R106" s="1883"/>
    </row>
    <row r="107" spans="1:18" s="17" customFormat="1" ht="16.5" customHeight="1">
      <c r="A107" s="1756"/>
      <c r="B107" s="1781" t="s">
        <v>297</v>
      </c>
      <c r="C107" s="191" t="s">
        <v>995</v>
      </c>
      <c r="D107" s="160">
        <f t="shared" ref="D107:D108" si="85">SUM(D103:D106)</f>
        <v>0</v>
      </c>
      <c r="E107" s="160">
        <f t="shared" ref="E107:E108" si="86">SUM(E103:E106)</f>
        <v>0</v>
      </c>
      <c r="F107" s="160">
        <f t="shared" ref="F107:F108" si="87">SUM(F103:F106)</f>
        <v>0</v>
      </c>
      <c r="G107" s="160">
        <v>2</v>
      </c>
      <c r="H107" s="160">
        <v>0</v>
      </c>
      <c r="I107" s="160">
        <v>2</v>
      </c>
      <c r="J107" s="160">
        <f t="shared" ref="J107:J108" si="88">SUM(J103:J106)</f>
        <v>0</v>
      </c>
      <c r="K107" s="160">
        <f t="shared" ref="K107:K108" si="89">SUM(K103:K106)</f>
        <v>0</v>
      </c>
      <c r="L107" s="160">
        <f t="shared" ref="L107:L108" si="90">SUM(L103:L106)</f>
        <v>0</v>
      </c>
      <c r="M107" s="160">
        <f t="shared" si="78"/>
        <v>2</v>
      </c>
      <c r="N107" s="160">
        <f t="shared" si="79"/>
        <v>0</v>
      </c>
      <c r="O107" s="160">
        <f t="shared" si="80"/>
        <v>2</v>
      </c>
      <c r="P107" s="1011" t="s">
        <v>1235</v>
      </c>
      <c r="Q107" s="1787" t="s">
        <v>869</v>
      </c>
      <c r="R107" s="1883"/>
    </row>
    <row r="108" spans="1:18" s="17" customFormat="1" ht="16.5" customHeight="1">
      <c r="A108" s="1756"/>
      <c r="B108" s="1841"/>
      <c r="C108" s="191" t="s">
        <v>996</v>
      </c>
      <c r="D108" s="160">
        <f t="shared" si="85"/>
        <v>0</v>
      </c>
      <c r="E108" s="160">
        <f t="shared" si="86"/>
        <v>0</v>
      </c>
      <c r="F108" s="160">
        <f t="shared" si="87"/>
        <v>0</v>
      </c>
      <c r="G108" s="160">
        <v>1</v>
      </c>
      <c r="H108" s="160">
        <v>1</v>
      </c>
      <c r="I108" s="160">
        <v>2</v>
      </c>
      <c r="J108" s="160">
        <f t="shared" si="88"/>
        <v>0</v>
      </c>
      <c r="K108" s="160">
        <f t="shared" si="89"/>
        <v>0</v>
      </c>
      <c r="L108" s="160">
        <f t="shared" si="90"/>
        <v>0</v>
      </c>
      <c r="M108" s="160">
        <f t="shared" si="78"/>
        <v>1</v>
      </c>
      <c r="N108" s="160">
        <f t="shared" si="79"/>
        <v>1</v>
      </c>
      <c r="O108" s="160">
        <f t="shared" si="80"/>
        <v>2</v>
      </c>
      <c r="P108" s="1011" t="s">
        <v>1236</v>
      </c>
      <c r="Q108" s="1785"/>
      <c r="R108" s="1883"/>
    </row>
    <row r="109" spans="1:18" s="17" customFormat="1" ht="16.5" customHeight="1">
      <c r="A109" s="1757"/>
      <c r="B109" s="1555" t="s">
        <v>317</v>
      </c>
      <c r="C109" s="1555"/>
      <c r="D109" s="160">
        <f>SUM(D107:D108)</f>
        <v>0</v>
      </c>
      <c r="E109" s="160">
        <f t="shared" ref="E109:L109" si="91">SUM(E107:E108)</f>
        <v>0</v>
      </c>
      <c r="F109" s="160">
        <f t="shared" si="91"/>
        <v>0</v>
      </c>
      <c r="G109" s="160">
        <f t="shared" si="91"/>
        <v>3</v>
      </c>
      <c r="H109" s="160">
        <f t="shared" si="91"/>
        <v>1</v>
      </c>
      <c r="I109" s="160">
        <f t="shared" si="91"/>
        <v>4</v>
      </c>
      <c r="J109" s="160">
        <f t="shared" si="91"/>
        <v>0</v>
      </c>
      <c r="K109" s="160">
        <f t="shared" si="91"/>
        <v>0</v>
      </c>
      <c r="L109" s="160">
        <f t="shared" si="91"/>
        <v>0</v>
      </c>
      <c r="M109" s="160">
        <f t="shared" si="78"/>
        <v>3</v>
      </c>
      <c r="N109" s="160">
        <f t="shared" si="79"/>
        <v>1</v>
      </c>
      <c r="O109" s="160">
        <f t="shared" si="80"/>
        <v>4</v>
      </c>
      <c r="P109" s="1606" t="s">
        <v>1784</v>
      </c>
      <c r="Q109" s="1606"/>
      <c r="R109" s="1780"/>
    </row>
    <row r="110" spans="1:18" s="17" customFormat="1" ht="17.100000000000001" customHeight="1">
      <c r="A110" s="1555" t="s">
        <v>277</v>
      </c>
      <c r="B110" s="1555"/>
      <c r="C110" s="1555"/>
      <c r="D110" s="160">
        <f>SUM(D106,D109)</f>
        <v>0</v>
      </c>
      <c r="E110" s="160">
        <f t="shared" ref="E110:L110" si="92">SUM(E106,E109)</f>
        <v>0</v>
      </c>
      <c r="F110" s="160">
        <f t="shared" si="92"/>
        <v>0</v>
      </c>
      <c r="G110" s="160">
        <f t="shared" si="92"/>
        <v>8</v>
      </c>
      <c r="H110" s="160">
        <f t="shared" si="92"/>
        <v>4</v>
      </c>
      <c r="I110" s="160">
        <f t="shared" si="92"/>
        <v>12</v>
      </c>
      <c r="J110" s="160">
        <f t="shared" si="92"/>
        <v>0</v>
      </c>
      <c r="K110" s="160">
        <f t="shared" si="92"/>
        <v>0</v>
      </c>
      <c r="L110" s="160">
        <f t="shared" si="92"/>
        <v>0</v>
      </c>
      <c r="M110" s="160">
        <f t="shared" si="78"/>
        <v>8</v>
      </c>
      <c r="N110" s="160">
        <f t="shared" si="79"/>
        <v>4</v>
      </c>
      <c r="O110" s="160">
        <f t="shared" si="80"/>
        <v>12</v>
      </c>
      <c r="P110" s="1655" t="s">
        <v>1787</v>
      </c>
      <c r="Q110" s="1655"/>
      <c r="R110" s="1655"/>
    </row>
    <row r="111" spans="1:18" s="17" customFormat="1" ht="38.25" customHeight="1">
      <c r="A111" s="216" t="s">
        <v>961</v>
      </c>
      <c r="B111" s="144"/>
      <c r="C111" s="144"/>
      <c r="D111" s="160">
        <f>SUM(D107,D110)</f>
        <v>0</v>
      </c>
      <c r="E111" s="160">
        <f t="shared" ref="E111" si="93">SUM(E107,E110)</f>
        <v>0</v>
      </c>
      <c r="F111" s="160">
        <f t="shared" ref="F111" si="94">SUM(F107,F110)</f>
        <v>0</v>
      </c>
      <c r="G111" s="160">
        <v>14</v>
      </c>
      <c r="H111" s="160">
        <v>2</v>
      </c>
      <c r="I111" s="160">
        <v>16</v>
      </c>
      <c r="J111" s="160">
        <v>6</v>
      </c>
      <c r="K111" s="160">
        <v>3</v>
      </c>
      <c r="L111" s="160">
        <v>9</v>
      </c>
      <c r="M111" s="160">
        <f t="shared" si="78"/>
        <v>20</v>
      </c>
      <c r="N111" s="160">
        <f t="shared" si="79"/>
        <v>5</v>
      </c>
      <c r="O111" s="160">
        <f t="shared" si="80"/>
        <v>25</v>
      </c>
      <c r="P111" s="1011"/>
      <c r="Q111" s="1011"/>
      <c r="R111" s="774" t="s">
        <v>1692</v>
      </c>
    </row>
    <row r="112" spans="1:18" s="17" customFormat="1" ht="17.100000000000001" customHeight="1">
      <c r="A112" s="1557" t="s">
        <v>32</v>
      </c>
      <c r="B112" s="1774" t="s">
        <v>138</v>
      </c>
      <c r="C112" s="144" t="s">
        <v>228</v>
      </c>
      <c r="D112" s="160">
        <f t="shared" ref="D112:D114" si="95">SUM(D108,D111)</f>
        <v>0</v>
      </c>
      <c r="E112" s="160">
        <f t="shared" ref="E112:E114" si="96">SUM(E108,E111)</f>
        <v>0</v>
      </c>
      <c r="F112" s="160">
        <f t="shared" ref="F112:F114" si="97">SUM(F108,F111)</f>
        <v>0</v>
      </c>
      <c r="G112" s="160">
        <v>5</v>
      </c>
      <c r="H112" s="160">
        <v>1</v>
      </c>
      <c r="I112" s="160">
        <v>6</v>
      </c>
      <c r="J112" s="160">
        <v>0</v>
      </c>
      <c r="K112" s="160">
        <v>0</v>
      </c>
      <c r="L112" s="160">
        <v>0</v>
      </c>
      <c r="M112" s="160">
        <f t="shared" si="78"/>
        <v>5</v>
      </c>
      <c r="N112" s="160">
        <f t="shared" si="79"/>
        <v>1</v>
      </c>
      <c r="O112" s="160">
        <f t="shared" si="80"/>
        <v>6</v>
      </c>
      <c r="P112" s="1011" t="s">
        <v>871</v>
      </c>
      <c r="Q112" s="1779" t="s">
        <v>664</v>
      </c>
      <c r="R112" s="1779" t="s">
        <v>870</v>
      </c>
    </row>
    <row r="113" spans="1:18" s="17" customFormat="1" ht="17.100000000000001" customHeight="1">
      <c r="A113" s="1557"/>
      <c r="B113" s="1774"/>
      <c r="C113" s="144" t="s">
        <v>202</v>
      </c>
      <c r="D113" s="160">
        <f t="shared" si="95"/>
        <v>0</v>
      </c>
      <c r="E113" s="160">
        <f t="shared" si="96"/>
        <v>0</v>
      </c>
      <c r="F113" s="160">
        <f t="shared" si="97"/>
        <v>0</v>
      </c>
      <c r="G113" s="160">
        <v>2</v>
      </c>
      <c r="H113" s="160">
        <v>1</v>
      </c>
      <c r="I113" s="160">
        <v>3</v>
      </c>
      <c r="J113" s="160">
        <v>0</v>
      </c>
      <c r="K113" s="160">
        <v>0</v>
      </c>
      <c r="L113" s="160">
        <v>0</v>
      </c>
      <c r="M113" s="160">
        <f t="shared" si="78"/>
        <v>2</v>
      </c>
      <c r="N113" s="160">
        <f t="shared" si="79"/>
        <v>1</v>
      </c>
      <c r="O113" s="160">
        <f t="shared" si="80"/>
        <v>3</v>
      </c>
      <c r="P113" s="1011" t="s">
        <v>872</v>
      </c>
      <c r="Q113" s="1883"/>
      <c r="R113" s="1883"/>
    </row>
    <row r="114" spans="1:18" s="17" customFormat="1" ht="17.100000000000001" customHeight="1">
      <c r="A114" s="1557"/>
      <c r="B114" s="1774"/>
      <c r="C114" s="144" t="s">
        <v>1430</v>
      </c>
      <c r="D114" s="160">
        <f t="shared" si="95"/>
        <v>0</v>
      </c>
      <c r="E114" s="160">
        <f t="shared" si="96"/>
        <v>0</v>
      </c>
      <c r="F114" s="160">
        <f t="shared" si="97"/>
        <v>0</v>
      </c>
      <c r="G114" s="160">
        <v>0</v>
      </c>
      <c r="H114" s="160">
        <v>2</v>
      </c>
      <c r="I114" s="160">
        <v>2</v>
      </c>
      <c r="J114" s="160">
        <v>0</v>
      </c>
      <c r="K114" s="160">
        <v>0</v>
      </c>
      <c r="L114" s="160">
        <v>0</v>
      </c>
      <c r="M114" s="160">
        <f t="shared" si="78"/>
        <v>0</v>
      </c>
      <c r="N114" s="160">
        <f t="shared" si="79"/>
        <v>2</v>
      </c>
      <c r="O114" s="160">
        <f t="shared" si="80"/>
        <v>2</v>
      </c>
      <c r="P114" s="1011" t="s">
        <v>604</v>
      </c>
      <c r="Q114" s="1780"/>
      <c r="R114" s="1883"/>
    </row>
    <row r="115" spans="1:18" s="17" customFormat="1" ht="17.100000000000001" customHeight="1">
      <c r="A115" s="1557"/>
      <c r="B115" s="1555" t="s">
        <v>317</v>
      </c>
      <c r="C115" s="1555"/>
      <c r="D115" s="160">
        <f>SUM(D112:D114)</f>
        <v>0</v>
      </c>
      <c r="E115" s="160">
        <f t="shared" ref="E115:L115" si="98">SUM(E112:E114)</f>
        <v>0</v>
      </c>
      <c r="F115" s="160">
        <f t="shared" si="98"/>
        <v>0</v>
      </c>
      <c r="G115" s="160">
        <f t="shared" si="98"/>
        <v>7</v>
      </c>
      <c r="H115" s="160">
        <f t="shared" si="98"/>
        <v>4</v>
      </c>
      <c r="I115" s="160">
        <f t="shared" si="98"/>
        <v>11</v>
      </c>
      <c r="J115" s="160">
        <f t="shared" si="98"/>
        <v>0</v>
      </c>
      <c r="K115" s="160">
        <f t="shared" si="98"/>
        <v>0</v>
      </c>
      <c r="L115" s="160">
        <f t="shared" si="98"/>
        <v>0</v>
      </c>
      <c r="M115" s="160">
        <f t="shared" si="78"/>
        <v>7</v>
      </c>
      <c r="N115" s="160">
        <f t="shared" si="79"/>
        <v>4</v>
      </c>
      <c r="O115" s="160">
        <f t="shared" si="80"/>
        <v>11</v>
      </c>
      <c r="P115" s="1606" t="s">
        <v>1784</v>
      </c>
      <c r="Q115" s="1606"/>
      <c r="R115" s="1883"/>
    </row>
    <row r="116" spans="1:18" s="17" customFormat="1" ht="27.75" customHeight="1">
      <c r="A116" s="1557"/>
      <c r="B116" s="1774" t="s">
        <v>137</v>
      </c>
      <c r="C116" s="215" t="s">
        <v>229</v>
      </c>
      <c r="D116" s="160">
        <f t="shared" ref="D116:F116" si="99">SUM(D113:D115)</f>
        <v>0</v>
      </c>
      <c r="E116" s="160">
        <f t="shared" si="99"/>
        <v>0</v>
      </c>
      <c r="F116" s="160">
        <f t="shared" si="99"/>
        <v>0</v>
      </c>
      <c r="G116" s="160">
        <v>0</v>
      </c>
      <c r="H116" s="160">
        <v>2</v>
      </c>
      <c r="I116" s="160">
        <v>2</v>
      </c>
      <c r="J116" s="160">
        <v>2</v>
      </c>
      <c r="K116" s="160">
        <v>1</v>
      </c>
      <c r="L116" s="160">
        <v>3</v>
      </c>
      <c r="M116" s="160">
        <f t="shared" si="78"/>
        <v>2</v>
      </c>
      <c r="N116" s="160">
        <f t="shared" si="79"/>
        <v>3</v>
      </c>
      <c r="O116" s="160">
        <f t="shared" si="80"/>
        <v>5</v>
      </c>
      <c r="P116" s="1003" t="s">
        <v>875</v>
      </c>
      <c r="Q116" s="1779" t="s">
        <v>873</v>
      </c>
      <c r="R116" s="1883"/>
    </row>
    <row r="117" spans="1:18" s="17" customFormat="1" ht="21" customHeight="1">
      <c r="A117" s="1557"/>
      <c r="B117" s="1774"/>
      <c r="C117" s="215" t="s">
        <v>998</v>
      </c>
      <c r="D117" s="160">
        <f t="shared" ref="D117:F117" si="100">SUM(D114:D116)</f>
        <v>0</v>
      </c>
      <c r="E117" s="160">
        <f t="shared" si="100"/>
        <v>0</v>
      </c>
      <c r="F117" s="160">
        <f t="shared" si="100"/>
        <v>0</v>
      </c>
      <c r="G117" s="160">
        <v>4</v>
      </c>
      <c r="H117" s="160">
        <v>1</v>
      </c>
      <c r="I117" s="160">
        <v>5</v>
      </c>
      <c r="J117" s="160">
        <v>2</v>
      </c>
      <c r="K117" s="160">
        <v>0</v>
      </c>
      <c r="L117" s="160">
        <v>2</v>
      </c>
      <c r="M117" s="160">
        <f t="shared" si="78"/>
        <v>6</v>
      </c>
      <c r="N117" s="160">
        <f t="shared" si="79"/>
        <v>1</v>
      </c>
      <c r="O117" s="160">
        <f t="shared" si="80"/>
        <v>7</v>
      </c>
      <c r="P117" s="1011" t="s">
        <v>1000</v>
      </c>
      <c r="Q117" s="1780"/>
      <c r="R117" s="1883"/>
    </row>
    <row r="118" spans="1:18" s="17" customFormat="1" ht="17.100000000000001" customHeight="1">
      <c r="A118" s="1557"/>
      <c r="B118" s="215"/>
      <c r="C118" s="215" t="s">
        <v>997</v>
      </c>
      <c r="D118" s="160">
        <f t="shared" ref="D118:F118" si="101">SUM(D115:D117)</f>
        <v>0</v>
      </c>
      <c r="E118" s="160">
        <f t="shared" si="101"/>
        <v>0</v>
      </c>
      <c r="F118" s="160">
        <f t="shared" si="101"/>
        <v>0</v>
      </c>
      <c r="G118" s="160">
        <v>3</v>
      </c>
      <c r="H118" s="160">
        <v>0</v>
      </c>
      <c r="I118" s="160">
        <v>3</v>
      </c>
      <c r="J118" s="160">
        <v>1</v>
      </c>
      <c r="K118" s="160">
        <v>0</v>
      </c>
      <c r="L118" s="160">
        <v>1</v>
      </c>
      <c r="M118" s="160">
        <f t="shared" ref="M118" si="102">SUM(D118,G118,J118)</f>
        <v>4</v>
      </c>
      <c r="N118" s="160">
        <f t="shared" ref="N118" si="103">SUM(E118,H118,K118)</f>
        <v>0</v>
      </c>
      <c r="O118" s="160">
        <f t="shared" ref="O118" si="104">SUM(M118:N118)</f>
        <v>4</v>
      </c>
      <c r="P118" s="1011" t="s">
        <v>999</v>
      </c>
      <c r="Q118" s="1010"/>
      <c r="R118" s="1883"/>
    </row>
    <row r="119" spans="1:18" s="17" customFormat="1" ht="17.100000000000001" customHeight="1">
      <c r="A119" s="1557"/>
      <c r="B119" s="1555" t="s">
        <v>317</v>
      </c>
      <c r="C119" s="1555"/>
      <c r="D119" s="160">
        <f>SUM(D116:D118)</f>
        <v>0</v>
      </c>
      <c r="E119" s="160">
        <f t="shared" ref="E119" si="105">SUM(E116:E118)</f>
        <v>0</v>
      </c>
      <c r="F119" s="160">
        <f t="shared" ref="F119" si="106">SUM(F116:F118)</f>
        <v>0</v>
      </c>
      <c r="G119" s="160">
        <f t="shared" ref="G119:L119" si="107">SUM(G116:G118)</f>
        <v>7</v>
      </c>
      <c r="H119" s="160">
        <f t="shared" si="107"/>
        <v>3</v>
      </c>
      <c r="I119" s="160">
        <f t="shared" si="107"/>
        <v>10</v>
      </c>
      <c r="J119" s="160">
        <f t="shared" si="107"/>
        <v>5</v>
      </c>
      <c r="K119" s="160">
        <f t="shared" si="107"/>
        <v>1</v>
      </c>
      <c r="L119" s="160">
        <f t="shared" si="107"/>
        <v>6</v>
      </c>
      <c r="M119" s="160">
        <f t="shared" si="78"/>
        <v>12</v>
      </c>
      <c r="N119" s="160">
        <f t="shared" si="79"/>
        <v>4</v>
      </c>
      <c r="O119" s="160">
        <f t="shared" si="80"/>
        <v>16</v>
      </c>
      <c r="P119" s="1606" t="s">
        <v>1784</v>
      </c>
      <c r="Q119" s="1606"/>
      <c r="R119" s="1780"/>
    </row>
    <row r="120" spans="1:18" s="17" customFormat="1" ht="17.100000000000001" customHeight="1" thickBot="1">
      <c r="A120" s="1575" t="s">
        <v>277</v>
      </c>
      <c r="B120" s="1575"/>
      <c r="C120" s="1575"/>
      <c r="D120" s="201">
        <f>SUM(D119,D115)</f>
        <v>0</v>
      </c>
      <c r="E120" s="201">
        <f t="shared" ref="E120:L120" si="108">SUM(E119,E115)</f>
        <v>0</v>
      </c>
      <c r="F120" s="201">
        <f t="shared" si="108"/>
        <v>0</v>
      </c>
      <c r="G120" s="201">
        <f t="shared" si="108"/>
        <v>14</v>
      </c>
      <c r="H120" s="201">
        <f t="shared" si="108"/>
        <v>7</v>
      </c>
      <c r="I120" s="201">
        <f t="shared" si="108"/>
        <v>21</v>
      </c>
      <c r="J120" s="201">
        <f t="shared" si="108"/>
        <v>5</v>
      </c>
      <c r="K120" s="201">
        <f t="shared" si="108"/>
        <v>1</v>
      </c>
      <c r="L120" s="201">
        <f t="shared" si="108"/>
        <v>6</v>
      </c>
      <c r="M120" s="201">
        <f t="shared" si="78"/>
        <v>19</v>
      </c>
      <c r="N120" s="201">
        <f t="shared" si="79"/>
        <v>8</v>
      </c>
      <c r="O120" s="201">
        <f t="shared" si="80"/>
        <v>27</v>
      </c>
      <c r="P120" s="1673" t="s">
        <v>1787</v>
      </c>
      <c r="Q120" s="1673"/>
      <c r="R120" s="1009"/>
    </row>
    <row r="121" spans="1:18" s="17" customFormat="1" ht="27" customHeight="1" thickBot="1">
      <c r="A121" s="1576" t="s">
        <v>10</v>
      </c>
      <c r="B121" s="1576"/>
      <c r="C121" s="1576"/>
      <c r="D121" s="324">
        <f t="shared" ref="D121:O121" si="109">SUM(D16,D28,D41,D52,D59,D71,D78,D83,D86,D94,D110,D111,D120)</f>
        <v>21</v>
      </c>
      <c r="E121" s="324">
        <f t="shared" si="109"/>
        <v>28</v>
      </c>
      <c r="F121" s="324">
        <f t="shared" si="109"/>
        <v>49</v>
      </c>
      <c r="G121" s="324">
        <f t="shared" si="109"/>
        <v>190</v>
      </c>
      <c r="H121" s="324">
        <f t="shared" si="109"/>
        <v>196</v>
      </c>
      <c r="I121" s="324">
        <f t="shared" si="109"/>
        <v>386</v>
      </c>
      <c r="J121" s="324">
        <f t="shared" si="109"/>
        <v>79</v>
      </c>
      <c r="K121" s="324">
        <f t="shared" si="109"/>
        <v>50</v>
      </c>
      <c r="L121" s="324">
        <f t="shared" si="109"/>
        <v>129</v>
      </c>
      <c r="M121" s="324">
        <f t="shared" si="109"/>
        <v>290</v>
      </c>
      <c r="N121" s="324">
        <f t="shared" si="109"/>
        <v>274</v>
      </c>
      <c r="O121" s="324">
        <f t="shared" si="109"/>
        <v>564</v>
      </c>
      <c r="P121" s="1682" t="s">
        <v>1782</v>
      </c>
      <c r="Q121" s="1682"/>
      <c r="R121" s="1682"/>
    </row>
    <row r="122" spans="1:18" ht="20.100000000000001" customHeight="1" thickTop="1">
      <c r="A122" s="44"/>
      <c r="B122" s="44"/>
      <c r="C122" s="44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8" ht="20.100000000000001" customHeight="1">
      <c r="A123" s="44"/>
      <c r="B123" s="44"/>
      <c r="C123" s="44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8" ht="20.100000000000001" customHeight="1">
      <c r="A124" s="44"/>
      <c r="B124" s="44"/>
      <c r="C124" s="4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249"/>
    </row>
    <row r="125" spans="1:18" ht="20.100000000000001" customHeight="1">
      <c r="A125" s="44"/>
      <c r="B125" s="44"/>
      <c r="C125" s="4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8" ht="20.100000000000001" customHeight="1">
      <c r="A126" s="44"/>
      <c r="B126" s="44"/>
      <c r="C126" s="44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8" ht="20.100000000000001" customHeight="1">
      <c r="A127" s="44"/>
      <c r="B127" s="44"/>
      <c r="C127" s="4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8" ht="20.100000000000001" customHeight="1">
      <c r="A128" s="44"/>
      <c r="B128" s="44"/>
      <c r="C128" s="44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20.100000000000001" customHeight="1">
      <c r="A129" s="44"/>
      <c r="B129" s="44"/>
      <c r="C129" s="44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20.100000000000001" customHeight="1">
      <c r="M130" s="15"/>
      <c r="N130" s="15"/>
      <c r="O130" s="15"/>
    </row>
    <row r="131" spans="1:15" ht="20.100000000000001" customHeight="1">
      <c r="A131" s="44"/>
      <c r="B131" s="44"/>
      <c r="C131" s="44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20.100000000000001" customHeight="1">
      <c r="A132" s="44"/>
      <c r="B132" s="44"/>
      <c r="C132" s="44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20.100000000000001" customHeight="1">
      <c r="A133" s="44"/>
      <c r="B133" s="44"/>
      <c r="C133" s="44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20.100000000000001" customHeight="1">
      <c r="A134" s="44"/>
      <c r="B134" s="44"/>
      <c r="C134" s="44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20.100000000000001" customHeight="1">
      <c r="A135" s="44"/>
      <c r="B135" s="44"/>
      <c r="C135" s="44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20.100000000000001" customHeight="1">
      <c r="A136" s="44"/>
      <c r="B136" s="44"/>
      <c r="C136" s="44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20.100000000000001" customHeight="1">
      <c r="A137" s="44"/>
      <c r="B137" s="44"/>
      <c r="C137" s="44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20.100000000000001" customHeight="1">
      <c r="A138" s="44"/>
      <c r="B138" s="44"/>
      <c r="C138" s="44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20.100000000000001" customHeight="1">
      <c r="A139" s="44"/>
      <c r="B139" s="44"/>
      <c r="C139" s="44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20.100000000000001" customHeight="1">
      <c r="A140" s="44"/>
      <c r="B140" s="44"/>
      <c r="C140" s="44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20.100000000000001" customHeight="1">
      <c r="A141" s="44"/>
      <c r="B141" s="44"/>
      <c r="C141" s="44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20.100000000000001" customHeight="1">
      <c r="A142" s="44"/>
      <c r="B142" s="44"/>
      <c r="C142" s="44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20.100000000000001" customHeight="1">
      <c r="A143" s="44"/>
      <c r="B143" s="44"/>
      <c r="C143" s="44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20.100000000000001" customHeight="1">
      <c r="A144" s="44"/>
      <c r="B144" s="44"/>
      <c r="C144" s="44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20.100000000000001" customHeight="1">
      <c r="A145" s="44"/>
      <c r="B145" s="44"/>
      <c r="C145" s="44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20.100000000000001" customHeight="1">
      <c r="A146" s="44"/>
      <c r="B146" s="44"/>
      <c r="C146" s="44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20.100000000000001" customHeight="1">
      <c r="A147" s="44"/>
      <c r="B147" s="44"/>
      <c r="C147" s="44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20.100000000000001" customHeight="1">
      <c r="A148" s="44"/>
      <c r="B148" s="44"/>
      <c r="C148" s="44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20.100000000000001" customHeight="1">
      <c r="A149" s="44"/>
      <c r="B149" s="44"/>
      <c r="C149" s="44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20.100000000000001" customHeight="1">
      <c r="A150" s="44"/>
      <c r="B150" s="44"/>
      <c r="C150" s="44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20.100000000000001" customHeight="1">
      <c r="A151" s="44"/>
      <c r="B151" s="44"/>
      <c r="C151" s="44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20.100000000000001" customHeight="1">
      <c r="A152" s="44"/>
      <c r="B152" s="44"/>
      <c r="C152" s="44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20.100000000000001" customHeight="1">
      <c r="A153" s="44"/>
      <c r="B153" s="44"/>
      <c r="C153" s="44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20.100000000000001" customHeight="1">
      <c r="A154" s="44"/>
      <c r="B154" s="44"/>
      <c r="C154" s="44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20.100000000000001" customHeight="1">
      <c r="A155" s="44"/>
      <c r="B155" s="44"/>
      <c r="C155" s="44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20.100000000000001" customHeight="1">
      <c r="A156" s="44"/>
      <c r="B156" s="44"/>
      <c r="C156" s="44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20.100000000000001" customHeight="1">
      <c r="A157" s="44"/>
      <c r="B157" s="44"/>
      <c r="C157" s="44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20.100000000000001" customHeight="1">
      <c r="A158" s="44"/>
      <c r="B158" s="44"/>
      <c r="C158" s="44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20.100000000000001" customHeight="1">
      <c r="A159" s="44"/>
      <c r="B159" s="44"/>
      <c r="C159" s="44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20.100000000000001" customHeight="1">
      <c r="A160" s="44"/>
      <c r="B160" s="44"/>
      <c r="C160" s="44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20.100000000000001" customHeight="1">
      <c r="A161" s="44"/>
      <c r="B161" s="44"/>
      <c r="C161" s="44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20.100000000000001" customHeight="1">
      <c r="A162" s="44"/>
      <c r="B162" s="44"/>
      <c r="C162" s="44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20.100000000000001" customHeight="1">
      <c r="A163" s="44"/>
      <c r="B163" s="44"/>
      <c r="C163" s="44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20.100000000000001" customHeight="1">
      <c r="A164" s="44"/>
      <c r="B164" s="44"/>
      <c r="C164" s="44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20.100000000000001" customHeight="1">
      <c r="A165" s="44"/>
      <c r="B165" s="44"/>
      <c r="C165" s="44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20.100000000000001" customHeight="1">
      <c r="A166" s="44"/>
      <c r="B166" s="44"/>
      <c r="C166" s="4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20.100000000000001" customHeight="1">
      <c r="A167" s="44"/>
      <c r="B167" s="44"/>
      <c r="C167" s="4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20.100000000000001" customHeight="1">
      <c r="A168" s="44"/>
      <c r="B168" s="44"/>
      <c r="C168" s="44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20.100000000000001" customHeight="1">
      <c r="A169" s="44"/>
      <c r="B169" s="44"/>
      <c r="C169" s="4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20.100000000000001" customHeight="1">
      <c r="A170" s="44"/>
      <c r="B170" s="44"/>
      <c r="C170" s="44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20.100000000000001" customHeight="1">
      <c r="A171" s="44"/>
      <c r="B171" s="44"/>
      <c r="C171" s="44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20.100000000000001" customHeight="1">
      <c r="A172" s="44"/>
      <c r="B172" s="44"/>
      <c r="C172" s="44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20.100000000000001" customHeight="1">
      <c r="A173" s="44"/>
      <c r="B173" s="44"/>
      <c r="C173" s="44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20.100000000000001" customHeight="1">
      <c r="A174" s="44"/>
      <c r="B174" s="44"/>
      <c r="C174" s="44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20.100000000000001" customHeight="1">
      <c r="A175" s="44"/>
      <c r="B175" s="44"/>
      <c r="C175" s="44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20.100000000000001" customHeight="1">
      <c r="A176" s="44"/>
      <c r="B176" s="44"/>
      <c r="C176" s="44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20.100000000000001" customHeight="1">
      <c r="A177" s="44"/>
      <c r="B177" s="44"/>
      <c r="C177" s="44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20.100000000000001" customHeight="1">
      <c r="A178" s="44"/>
      <c r="B178" s="44"/>
      <c r="C178" s="44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20.100000000000001" customHeight="1">
      <c r="A179" s="44"/>
      <c r="B179" s="44"/>
      <c r="C179" s="44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20.100000000000001" customHeight="1">
      <c r="A180" s="44"/>
      <c r="B180" s="44"/>
      <c r="C180" s="44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20.100000000000001" customHeight="1">
      <c r="A181" s="44"/>
      <c r="B181" s="44"/>
      <c r="C181" s="44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20.100000000000001" customHeight="1">
      <c r="A182" s="44"/>
      <c r="B182" s="44"/>
      <c r="C182" s="44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20.100000000000001" customHeight="1">
      <c r="A183" s="44"/>
      <c r="B183" s="44"/>
      <c r="C183" s="44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20.100000000000001" customHeight="1">
      <c r="A184" s="44"/>
      <c r="B184" s="44"/>
      <c r="C184" s="44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20.100000000000001" customHeight="1">
      <c r="A185" s="44"/>
      <c r="B185" s="44"/>
      <c r="C185" s="44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20.100000000000001" customHeight="1">
      <c r="A186" s="44"/>
      <c r="B186" s="44"/>
      <c r="C186" s="44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20.100000000000001" customHeight="1">
      <c r="A187" s="44"/>
      <c r="B187" s="44"/>
      <c r="C187" s="44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20.100000000000001" customHeight="1">
      <c r="A188" s="44"/>
      <c r="B188" s="44"/>
      <c r="C188" s="44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20.100000000000001" customHeight="1">
      <c r="A189" s="44"/>
      <c r="B189" s="44"/>
      <c r="C189" s="44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20.100000000000001" customHeight="1">
      <c r="A190" s="44"/>
      <c r="B190" s="44"/>
      <c r="C190" s="44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20.100000000000001" customHeight="1">
      <c r="A191" s="44"/>
      <c r="B191" s="44"/>
      <c r="C191" s="44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20.100000000000001" customHeight="1">
      <c r="A192" s="44"/>
      <c r="B192" s="44"/>
      <c r="C192" s="44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20.100000000000001" customHeight="1">
      <c r="A193" s="44"/>
      <c r="B193" s="44"/>
      <c r="C193" s="44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20.100000000000001" customHeight="1">
      <c r="A194" s="44"/>
      <c r="B194" s="44"/>
      <c r="C194" s="44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20.100000000000001" customHeight="1">
      <c r="A195" s="44"/>
      <c r="B195" s="44"/>
      <c r="C195" s="44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20.100000000000001" customHeight="1">
      <c r="A196" s="44"/>
      <c r="B196" s="44"/>
      <c r="C196" s="44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20.100000000000001" customHeight="1">
      <c r="A197" s="44"/>
      <c r="B197" s="44"/>
      <c r="C197" s="44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20.100000000000001" customHeight="1">
      <c r="A198" s="44"/>
      <c r="B198" s="44"/>
      <c r="C198" s="44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20.100000000000001" customHeight="1">
      <c r="A199" s="44"/>
      <c r="B199" s="44"/>
      <c r="C199" s="44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20.100000000000001" customHeight="1">
      <c r="A200" s="44"/>
      <c r="B200" s="44"/>
      <c r="C200" s="44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20.100000000000001" customHeight="1">
      <c r="A201" s="44"/>
      <c r="B201" s="44"/>
      <c r="C201" s="44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20.100000000000001" customHeight="1">
      <c r="A202" s="44"/>
      <c r="B202" s="44"/>
      <c r="C202" s="44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20.100000000000001" customHeight="1">
      <c r="A203" s="44"/>
      <c r="B203" s="44"/>
      <c r="C203" s="44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20.100000000000001" customHeight="1">
      <c r="A204" s="44"/>
      <c r="B204" s="44"/>
      <c r="C204" s="44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20.100000000000001" customHeight="1">
      <c r="A205" s="44"/>
      <c r="B205" s="44"/>
      <c r="C205" s="44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20.100000000000001" customHeight="1">
      <c r="A206" s="44"/>
      <c r="B206" s="44"/>
      <c r="C206" s="44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20.100000000000001" customHeight="1">
      <c r="A207" s="44"/>
      <c r="B207" s="44"/>
      <c r="C207" s="44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20.100000000000001" customHeight="1">
      <c r="A208" s="44"/>
      <c r="B208" s="44"/>
      <c r="C208" s="44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20.100000000000001" customHeight="1">
      <c r="A209" s="44"/>
      <c r="B209" s="44"/>
      <c r="C209" s="44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20.100000000000001" customHeight="1">
      <c r="A210" s="44"/>
      <c r="B210" s="44"/>
      <c r="C210" s="44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20.100000000000001" customHeight="1">
      <c r="A211" s="44"/>
      <c r="B211" s="44"/>
      <c r="C211" s="44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20.100000000000001" customHeight="1">
      <c r="A212" s="44"/>
      <c r="B212" s="44"/>
      <c r="C212" s="44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20.100000000000001" customHeight="1">
      <c r="A213" s="44"/>
      <c r="B213" s="44"/>
      <c r="C213" s="44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20.100000000000001" customHeight="1">
      <c r="A214" s="44"/>
      <c r="B214" s="44"/>
      <c r="C214" s="44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20.100000000000001" customHeight="1">
      <c r="A215" s="44"/>
      <c r="B215" s="44"/>
      <c r="C215" s="44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20.100000000000001" customHeight="1">
      <c r="A216" s="44"/>
      <c r="B216" s="44"/>
      <c r="C216" s="44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20.100000000000001" customHeight="1">
      <c r="A217" s="44"/>
      <c r="B217" s="44"/>
      <c r="C217" s="44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20.100000000000001" customHeight="1">
      <c r="A218" s="44"/>
      <c r="B218" s="44"/>
      <c r="C218" s="44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20.100000000000001" customHeight="1">
      <c r="A219" s="44"/>
      <c r="B219" s="44"/>
      <c r="C219" s="44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20.100000000000001" customHeight="1">
      <c r="A220" s="44"/>
      <c r="B220" s="44"/>
      <c r="C220" s="44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20.100000000000001" customHeight="1">
      <c r="A221" s="44"/>
      <c r="B221" s="44"/>
      <c r="C221" s="44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20.100000000000001" customHeight="1">
      <c r="A222" s="44"/>
      <c r="B222" s="44"/>
      <c r="C222" s="44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20.100000000000001" customHeight="1">
      <c r="A223" s="44"/>
      <c r="B223" s="44"/>
      <c r="C223" s="44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20.100000000000001" customHeight="1">
      <c r="A224" s="44"/>
      <c r="B224" s="44"/>
      <c r="C224" s="44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20.100000000000001" customHeight="1">
      <c r="A225" s="44"/>
      <c r="B225" s="44"/>
      <c r="C225" s="44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20.100000000000001" customHeight="1">
      <c r="A226" s="44"/>
      <c r="B226" s="44"/>
      <c r="C226" s="44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20.100000000000001" customHeight="1">
      <c r="A227" s="44"/>
      <c r="B227" s="44"/>
      <c r="C227" s="44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20.100000000000001" customHeight="1">
      <c r="A228" s="44"/>
      <c r="B228" s="44"/>
      <c r="C228" s="44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20.100000000000001" customHeight="1">
      <c r="A229" s="44"/>
      <c r="B229" s="44"/>
      <c r="C229" s="44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20.100000000000001" customHeight="1">
      <c r="A230" s="44"/>
      <c r="B230" s="44"/>
      <c r="C230" s="44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20.100000000000001" customHeight="1">
      <c r="A231" s="44"/>
      <c r="B231" s="44"/>
      <c r="C231" s="44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20.100000000000001" customHeight="1">
      <c r="A232" s="44"/>
      <c r="B232" s="44"/>
      <c r="C232" s="44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20.100000000000001" customHeight="1">
      <c r="A233" s="44"/>
      <c r="B233" s="44"/>
      <c r="C233" s="44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20.100000000000001" customHeight="1">
      <c r="A234" s="44"/>
      <c r="B234" s="44"/>
      <c r="C234" s="44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20.100000000000001" customHeight="1">
      <c r="A235" s="44"/>
      <c r="B235" s="44"/>
      <c r="C235" s="44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20.100000000000001" customHeight="1">
      <c r="A236" s="44"/>
      <c r="B236" s="44"/>
      <c r="C236" s="44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20.100000000000001" customHeight="1">
      <c r="A237" s="44"/>
      <c r="B237" s="44"/>
      <c r="C237" s="44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20.100000000000001" customHeight="1">
      <c r="A238" s="44"/>
      <c r="B238" s="44"/>
      <c r="C238" s="44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20.100000000000001" customHeight="1">
      <c r="A239" s="44"/>
      <c r="B239" s="44"/>
      <c r="C239" s="44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20.100000000000001" customHeight="1">
      <c r="A240" s="44"/>
      <c r="B240" s="44"/>
      <c r="C240" s="44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20.100000000000001" customHeight="1">
      <c r="A241" s="44"/>
      <c r="B241" s="44"/>
      <c r="C241" s="44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20.100000000000001" customHeight="1">
      <c r="A242" s="44"/>
      <c r="B242" s="44"/>
      <c r="C242" s="44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20.100000000000001" customHeight="1">
      <c r="A243" s="44"/>
      <c r="B243" s="44"/>
      <c r="C243" s="44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20.100000000000001" customHeight="1">
      <c r="A244" s="44"/>
      <c r="B244" s="44"/>
      <c r="C244" s="44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20.100000000000001" customHeight="1">
      <c r="A245" s="44"/>
      <c r="B245" s="44"/>
      <c r="C245" s="44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20.100000000000001" customHeight="1">
      <c r="A246" s="44"/>
      <c r="B246" s="44"/>
      <c r="C246" s="44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20.100000000000001" customHeight="1">
      <c r="A247" s="44"/>
      <c r="B247" s="44"/>
      <c r="C247" s="44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20.100000000000001" customHeight="1">
      <c r="A248" s="44"/>
      <c r="B248" s="44"/>
      <c r="C248" s="44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20.100000000000001" customHeight="1">
      <c r="A249" s="44"/>
      <c r="B249" s="44"/>
      <c r="C249" s="44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20.100000000000001" customHeight="1">
      <c r="A250" s="44"/>
      <c r="B250" s="44"/>
      <c r="C250" s="44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20.100000000000001" customHeight="1">
      <c r="A251" s="44"/>
      <c r="B251" s="44"/>
      <c r="C251" s="44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20.100000000000001" customHeight="1">
      <c r="A252" s="44"/>
      <c r="B252" s="44"/>
      <c r="C252" s="44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20.100000000000001" customHeight="1">
      <c r="A253" s="44"/>
      <c r="B253" s="44"/>
      <c r="C253" s="44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20.100000000000001" customHeight="1">
      <c r="A254" s="44"/>
      <c r="B254" s="44"/>
      <c r="C254" s="44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20.100000000000001" customHeight="1">
      <c r="A255" s="44"/>
      <c r="B255" s="44"/>
      <c r="C255" s="44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</sheetData>
  <mergeCells count="153">
    <mergeCell ref="A97:B97"/>
    <mergeCell ref="P19:Q19"/>
    <mergeCell ref="Q46:Q47"/>
    <mergeCell ref="P48:Q48"/>
    <mergeCell ref="A34:A40"/>
    <mergeCell ref="A30:A33"/>
    <mergeCell ref="B30:B33"/>
    <mergeCell ref="C30:C33"/>
    <mergeCell ref="D30:F30"/>
    <mergeCell ref="G30:I30"/>
    <mergeCell ref="J30:L30"/>
    <mergeCell ref="P41:R41"/>
    <mergeCell ref="Q42:Q44"/>
    <mergeCell ref="Q30:Q33"/>
    <mergeCell ref="R30:R33"/>
    <mergeCell ref="Q23:Q26"/>
    <mergeCell ref="P27:Q27"/>
    <mergeCell ref="Q29:R29"/>
    <mergeCell ref="M30:O30"/>
    <mergeCell ref="B42:B44"/>
    <mergeCell ref="B45:C45"/>
    <mergeCell ref="A29:B29"/>
    <mergeCell ref="B46:B47"/>
    <mergeCell ref="B48:C48"/>
    <mergeCell ref="P120:Q120"/>
    <mergeCell ref="R98:R101"/>
    <mergeCell ref="A121:C121"/>
    <mergeCell ref="A112:A119"/>
    <mergeCell ref="A110:C110"/>
    <mergeCell ref="B112:B114"/>
    <mergeCell ref="B115:C115"/>
    <mergeCell ref="B116:B117"/>
    <mergeCell ref="B119:C119"/>
    <mergeCell ref="A120:C120"/>
    <mergeCell ref="P121:R121"/>
    <mergeCell ref="P119:Q119"/>
    <mergeCell ref="A102:A109"/>
    <mergeCell ref="A98:A101"/>
    <mergeCell ref="B98:B101"/>
    <mergeCell ref="C98:C101"/>
    <mergeCell ref="D98:F98"/>
    <mergeCell ref="G98:I98"/>
    <mergeCell ref="J98:L98"/>
    <mergeCell ref="Q102:Q105"/>
    <mergeCell ref="P106:Q106"/>
    <mergeCell ref="P109:Q109"/>
    <mergeCell ref="B107:B108"/>
    <mergeCell ref="Q107:Q108"/>
    <mergeCell ref="B106:C106"/>
    <mergeCell ref="B109:C109"/>
    <mergeCell ref="Q98:Q101"/>
    <mergeCell ref="P83:R83"/>
    <mergeCell ref="P71:R71"/>
    <mergeCell ref="P64:P67"/>
    <mergeCell ref="P88:Q88"/>
    <mergeCell ref="M98:O98"/>
    <mergeCell ref="P98:P101"/>
    <mergeCell ref="D99:F99"/>
    <mergeCell ref="Q97:R97"/>
    <mergeCell ref="P86:R86"/>
    <mergeCell ref="R72:R77"/>
    <mergeCell ref="G99:I99"/>
    <mergeCell ref="J99:L99"/>
    <mergeCell ref="M99:O99"/>
    <mergeCell ref="B102:B105"/>
    <mergeCell ref="A78:C78"/>
    <mergeCell ref="A71:C71"/>
    <mergeCell ref="B88:C88"/>
    <mergeCell ref="A94:C94"/>
    <mergeCell ref="A87:A93"/>
    <mergeCell ref="A84:A85"/>
    <mergeCell ref="A86:C86"/>
    <mergeCell ref="P110:R110"/>
    <mergeCell ref="R112:R119"/>
    <mergeCell ref="Q112:Q114"/>
    <mergeCell ref="P115:Q115"/>
    <mergeCell ref="Q116:Q117"/>
    <mergeCell ref="D64:F64"/>
    <mergeCell ref="G64:I64"/>
    <mergeCell ref="J64:L64"/>
    <mergeCell ref="R102:R109"/>
    <mergeCell ref="R84:R85"/>
    <mergeCell ref="P78:R78"/>
    <mergeCell ref="R79:R82"/>
    <mergeCell ref="R87:R93"/>
    <mergeCell ref="P94:R94"/>
    <mergeCell ref="J65:L65"/>
    <mergeCell ref="Q64:Q67"/>
    <mergeCell ref="R64:R67"/>
    <mergeCell ref="D65:F65"/>
    <mergeCell ref="G65:I65"/>
    <mergeCell ref="M64:O64"/>
    <mergeCell ref="A83:C83"/>
    <mergeCell ref="A64:A67"/>
    <mergeCell ref="B64:B67"/>
    <mergeCell ref="C64:C67"/>
    <mergeCell ref="A2:R2"/>
    <mergeCell ref="A1:R1"/>
    <mergeCell ref="A41:C41"/>
    <mergeCell ref="A17:A27"/>
    <mergeCell ref="B27:C27"/>
    <mergeCell ref="A28:C28"/>
    <mergeCell ref="B23:B26"/>
    <mergeCell ref="R8:R15"/>
    <mergeCell ref="R17:R27"/>
    <mergeCell ref="R34:R37"/>
    <mergeCell ref="R39:R40"/>
    <mergeCell ref="P16:R16"/>
    <mergeCell ref="Q20:Q21"/>
    <mergeCell ref="P22:Q22"/>
    <mergeCell ref="B20:B21"/>
    <mergeCell ref="P28:R28"/>
    <mergeCell ref="B19:C19"/>
    <mergeCell ref="B22:C22"/>
    <mergeCell ref="M31:O31"/>
    <mergeCell ref="M4:O4"/>
    <mergeCell ref="A72:A77"/>
    <mergeCell ref="R68:R70"/>
    <mergeCell ref="A68:A70"/>
    <mergeCell ref="A79:A82"/>
    <mergeCell ref="P4:P7"/>
    <mergeCell ref="Q4:Q7"/>
    <mergeCell ref="R4:R7"/>
    <mergeCell ref="D5:F5"/>
    <mergeCell ref="G5:I5"/>
    <mergeCell ref="J5:L5"/>
    <mergeCell ref="M5:O5"/>
    <mergeCell ref="Q17:Q18"/>
    <mergeCell ref="C4:C7"/>
    <mergeCell ref="D4:F4"/>
    <mergeCell ref="G4:I4"/>
    <mergeCell ref="J4:L4"/>
    <mergeCell ref="D31:F31"/>
    <mergeCell ref="G31:I31"/>
    <mergeCell ref="J31:L31"/>
    <mergeCell ref="A59:C59"/>
    <mergeCell ref="Q63:R63"/>
    <mergeCell ref="R42:R51"/>
    <mergeCell ref="A63:B63"/>
    <mergeCell ref="A53:A58"/>
    <mergeCell ref="P30:P33"/>
    <mergeCell ref="R53:R58"/>
    <mergeCell ref="M65:O65"/>
    <mergeCell ref="P59:R59"/>
    <mergeCell ref="B17:B18"/>
    <mergeCell ref="A16:C16"/>
    <mergeCell ref="A8:A15"/>
    <mergeCell ref="A4:A7"/>
    <mergeCell ref="B4:B7"/>
    <mergeCell ref="A52:C52"/>
    <mergeCell ref="A42:A51"/>
    <mergeCell ref="P52:Q52"/>
    <mergeCell ref="P45:Q45"/>
  </mergeCells>
  <phoneticPr fontId="7" type="noConversion"/>
  <printOptions horizontalCentered="1"/>
  <pageMargins left="0.5" right="0.5" top="1.5" bottom="0.75" header="1" footer="1"/>
  <pageSetup paperSize="9" scale="70" firstPageNumber="161" orientation="landscape" useFirstPageNumber="1" r:id="rId1"/>
  <rowBreaks count="1" manualBreakCount="1">
    <brk id="28" max="17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4:N14"/>
  <sheetViews>
    <sheetView rightToLeft="1" view="pageBreakPreview" topLeftCell="A2" zoomScaleSheetLayoutView="100" workbookViewId="0">
      <selection activeCell="A14" sqref="A14:N14"/>
    </sheetView>
  </sheetViews>
  <sheetFormatPr defaultRowHeight="12.75"/>
  <cols>
    <col min="1" max="16384" width="9.140625" style="768"/>
  </cols>
  <sheetData>
    <row r="14" spans="1:14" ht="90">
      <c r="A14" s="1495" t="s">
        <v>1945</v>
      </c>
      <c r="B14" s="1495"/>
      <c r="C14" s="1495"/>
      <c r="D14" s="1495"/>
      <c r="E14" s="1495"/>
      <c r="F14" s="1495"/>
      <c r="G14" s="1495"/>
      <c r="H14" s="1495"/>
      <c r="I14" s="1495"/>
      <c r="J14" s="1495"/>
      <c r="K14" s="1495"/>
      <c r="L14" s="1495"/>
      <c r="M14" s="1495"/>
      <c r="N14" s="1495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2"/>
  <sheetViews>
    <sheetView rightToLeft="1" view="pageBreakPreview" zoomScale="90" zoomScaleNormal="80" zoomScaleSheetLayoutView="90" workbookViewId="0">
      <selection activeCell="F13" sqref="F13"/>
    </sheetView>
  </sheetViews>
  <sheetFormatPr defaultRowHeight="12.75"/>
  <cols>
    <col min="1" max="1" width="22.28515625" style="49" customWidth="1"/>
    <col min="2" max="13" width="10.28515625" style="49" customWidth="1"/>
    <col min="14" max="14" width="33.7109375" style="49" customWidth="1"/>
    <col min="15" max="253" width="9.140625" style="49"/>
    <col min="254" max="254" width="29.85546875" style="49" customWidth="1"/>
    <col min="255" max="266" width="9.85546875" style="49" customWidth="1"/>
    <col min="267" max="509" width="9.140625" style="49"/>
    <col min="510" max="510" width="29.85546875" style="49" customWidth="1"/>
    <col min="511" max="522" width="9.85546875" style="49" customWidth="1"/>
    <col min="523" max="765" width="9.140625" style="49"/>
    <col min="766" max="766" width="29.85546875" style="49" customWidth="1"/>
    <col min="767" max="778" width="9.85546875" style="49" customWidth="1"/>
    <col min="779" max="1021" width="9.140625" style="49"/>
    <col min="1022" max="1022" width="29.85546875" style="49" customWidth="1"/>
    <col min="1023" max="1034" width="9.85546875" style="49" customWidth="1"/>
    <col min="1035" max="1277" width="9.140625" style="49"/>
    <col min="1278" max="1278" width="29.85546875" style="49" customWidth="1"/>
    <col min="1279" max="1290" width="9.85546875" style="49" customWidth="1"/>
    <col min="1291" max="1533" width="9.140625" style="49"/>
    <col min="1534" max="1534" width="29.85546875" style="49" customWidth="1"/>
    <col min="1535" max="1546" width="9.85546875" style="49" customWidth="1"/>
    <col min="1547" max="1789" width="9.140625" style="49"/>
    <col min="1790" max="1790" width="29.85546875" style="49" customWidth="1"/>
    <col min="1791" max="1802" width="9.85546875" style="49" customWidth="1"/>
    <col min="1803" max="2045" width="9.140625" style="49"/>
    <col min="2046" max="2046" width="29.85546875" style="49" customWidth="1"/>
    <col min="2047" max="2058" width="9.85546875" style="49" customWidth="1"/>
    <col min="2059" max="2301" width="9.140625" style="49"/>
    <col min="2302" max="2302" width="29.85546875" style="49" customWidth="1"/>
    <col min="2303" max="2314" width="9.85546875" style="49" customWidth="1"/>
    <col min="2315" max="2557" width="9.140625" style="49"/>
    <col min="2558" max="2558" width="29.85546875" style="49" customWidth="1"/>
    <col min="2559" max="2570" width="9.85546875" style="49" customWidth="1"/>
    <col min="2571" max="2813" width="9.140625" style="49"/>
    <col min="2814" max="2814" width="29.85546875" style="49" customWidth="1"/>
    <col min="2815" max="2826" width="9.85546875" style="49" customWidth="1"/>
    <col min="2827" max="3069" width="9.140625" style="49"/>
    <col min="3070" max="3070" width="29.85546875" style="49" customWidth="1"/>
    <col min="3071" max="3082" width="9.85546875" style="49" customWidth="1"/>
    <col min="3083" max="3325" width="9.140625" style="49"/>
    <col min="3326" max="3326" width="29.85546875" style="49" customWidth="1"/>
    <col min="3327" max="3338" width="9.85546875" style="49" customWidth="1"/>
    <col min="3339" max="3581" width="9.140625" style="49"/>
    <col min="3582" max="3582" width="29.85546875" style="49" customWidth="1"/>
    <col min="3583" max="3594" width="9.85546875" style="49" customWidth="1"/>
    <col min="3595" max="3837" width="9.140625" style="49"/>
    <col min="3838" max="3838" width="29.85546875" style="49" customWidth="1"/>
    <col min="3839" max="3850" width="9.85546875" style="49" customWidth="1"/>
    <col min="3851" max="4093" width="9.140625" style="49"/>
    <col min="4094" max="4094" width="29.85546875" style="49" customWidth="1"/>
    <col min="4095" max="4106" width="9.85546875" style="49" customWidth="1"/>
    <col min="4107" max="4349" width="9.140625" style="49"/>
    <col min="4350" max="4350" width="29.85546875" style="49" customWidth="1"/>
    <col min="4351" max="4362" width="9.85546875" style="49" customWidth="1"/>
    <col min="4363" max="4605" width="9.140625" style="49"/>
    <col min="4606" max="4606" width="29.85546875" style="49" customWidth="1"/>
    <col min="4607" max="4618" width="9.85546875" style="49" customWidth="1"/>
    <col min="4619" max="4861" width="9.140625" style="49"/>
    <col min="4862" max="4862" width="29.85546875" style="49" customWidth="1"/>
    <col min="4863" max="4874" width="9.85546875" style="49" customWidth="1"/>
    <col min="4875" max="5117" width="9.140625" style="49"/>
    <col min="5118" max="5118" width="29.85546875" style="49" customWidth="1"/>
    <col min="5119" max="5130" width="9.85546875" style="49" customWidth="1"/>
    <col min="5131" max="5373" width="9.140625" style="49"/>
    <col min="5374" max="5374" width="29.85546875" style="49" customWidth="1"/>
    <col min="5375" max="5386" width="9.85546875" style="49" customWidth="1"/>
    <col min="5387" max="5629" width="9.140625" style="49"/>
    <col min="5630" max="5630" width="29.85546875" style="49" customWidth="1"/>
    <col min="5631" max="5642" width="9.85546875" style="49" customWidth="1"/>
    <col min="5643" max="5885" width="9.140625" style="49"/>
    <col min="5886" max="5886" width="29.85546875" style="49" customWidth="1"/>
    <col min="5887" max="5898" width="9.85546875" style="49" customWidth="1"/>
    <col min="5899" max="6141" width="9.140625" style="49"/>
    <col min="6142" max="6142" width="29.85546875" style="49" customWidth="1"/>
    <col min="6143" max="6154" width="9.85546875" style="49" customWidth="1"/>
    <col min="6155" max="6397" width="9.140625" style="49"/>
    <col min="6398" max="6398" width="29.85546875" style="49" customWidth="1"/>
    <col min="6399" max="6410" width="9.85546875" style="49" customWidth="1"/>
    <col min="6411" max="6653" width="9.140625" style="49"/>
    <col min="6654" max="6654" width="29.85546875" style="49" customWidth="1"/>
    <col min="6655" max="6666" width="9.85546875" style="49" customWidth="1"/>
    <col min="6667" max="6909" width="9.140625" style="49"/>
    <col min="6910" max="6910" width="29.85546875" style="49" customWidth="1"/>
    <col min="6911" max="6922" width="9.85546875" style="49" customWidth="1"/>
    <col min="6923" max="7165" width="9.140625" style="49"/>
    <col min="7166" max="7166" width="29.85546875" style="49" customWidth="1"/>
    <col min="7167" max="7178" width="9.85546875" style="49" customWidth="1"/>
    <col min="7179" max="7421" width="9.140625" style="49"/>
    <col min="7422" max="7422" width="29.85546875" style="49" customWidth="1"/>
    <col min="7423" max="7434" width="9.85546875" style="49" customWidth="1"/>
    <col min="7435" max="7677" width="9.140625" style="49"/>
    <col min="7678" max="7678" width="29.85546875" style="49" customWidth="1"/>
    <col min="7679" max="7690" width="9.85546875" style="49" customWidth="1"/>
    <col min="7691" max="7933" width="9.140625" style="49"/>
    <col min="7934" max="7934" width="29.85546875" style="49" customWidth="1"/>
    <col min="7935" max="7946" width="9.85546875" style="49" customWidth="1"/>
    <col min="7947" max="8189" width="9.140625" style="49"/>
    <col min="8190" max="8190" width="29.85546875" style="49" customWidth="1"/>
    <col min="8191" max="8202" width="9.85546875" style="49" customWidth="1"/>
    <col min="8203" max="8445" width="9.140625" style="49"/>
    <col min="8446" max="8446" width="29.85546875" style="49" customWidth="1"/>
    <col min="8447" max="8458" width="9.85546875" style="49" customWidth="1"/>
    <col min="8459" max="8701" width="9.140625" style="49"/>
    <col min="8702" max="8702" width="29.85546875" style="49" customWidth="1"/>
    <col min="8703" max="8714" width="9.85546875" style="49" customWidth="1"/>
    <col min="8715" max="8957" width="9.140625" style="49"/>
    <col min="8958" max="8958" width="29.85546875" style="49" customWidth="1"/>
    <col min="8959" max="8970" width="9.85546875" style="49" customWidth="1"/>
    <col min="8971" max="9213" width="9.140625" style="49"/>
    <col min="9214" max="9214" width="29.85546875" style="49" customWidth="1"/>
    <col min="9215" max="9226" width="9.85546875" style="49" customWidth="1"/>
    <col min="9227" max="9469" width="9.140625" style="49"/>
    <col min="9470" max="9470" width="29.85546875" style="49" customWidth="1"/>
    <col min="9471" max="9482" width="9.85546875" style="49" customWidth="1"/>
    <col min="9483" max="9725" width="9.140625" style="49"/>
    <col min="9726" max="9726" width="29.85546875" style="49" customWidth="1"/>
    <col min="9727" max="9738" width="9.85546875" style="49" customWidth="1"/>
    <col min="9739" max="9981" width="9.140625" style="49"/>
    <col min="9982" max="9982" width="29.85546875" style="49" customWidth="1"/>
    <col min="9983" max="9994" width="9.85546875" style="49" customWidth="1"/>
    <col min="9995" max="10237" width="9.140625" style="49"/>
    <col min="10238" max="10238" width="29.85546875" style="49" customWidth="1"/>
    <col min="10239" max="10250" width="9.85546875" style="49" customWidth="1"/>
    <col min="10251" max="10493" width="9.140625" style="49"/>
    <col min="10494" max="10494" width="29.85546875" style="49" customWidth="1"/>
    <col min="10495" max="10506" width="9.85546875" style="49" customWidth="1"/>
    <col min="10507" max="10749" width="9.140625" style="49"/>
    <col min="10750" max="10750" width="29.85546875" style="49" customWidth="1"/>
    <col min="10751" max="10762" width="9.85546875" style="49" customWidth="1"/>
    <col min="10763" max="11005" width="9.140625" style="49"/>
    <col min="11006" max="11006" width="29.85546875" style="49" customWidth="1"/>
    <col min="11007" max="11018" width="9.85546875" style="49" customWidth="1"/>
    <col min="11019" max="11261" width="9.140625" style="49"/>
    <col min="11262" max="11262" width="29.85546875" style="49" customWidth="1"/>
    <col min="11263" max="11274" width="9.85546875" style="49" customWidth="1"/>
    <col min="11275" max="11517" width="9.140625" style="49"/>
    <col min="11518" max="11518" width="29.85546875" style="49" customWidth="1"/>
    <col min="11519" max="11530" width="9.85546875" style="49" customWidth="1"/>
    <col min="11531" max="11773" width="9.140625" style="49"/>
    <col min="11774" max="11774" width="29.85546875" style="49" customWidth="1"/>
    <col min="11775" max="11786" width="9.85546875" style="49" customWidth="1"/>
    <col min="11787" max="12029" width="9.140625" style="49"/>
    <col min="12030" max="12030" width="29.85546875" style="49" customWidth="1"/>
    <col min="12031" max="12042" width="9.85546875" style="49" customWidth="1"/>
    <col min="12043" max="12285" width="9.140625" style="49"/>
    <col min="12286" max="12286" width="29.85546875" style="49" customWidth="1"/>
    <col min="12287" max="12298" width="9.85546875" style="49" customWidth="1"/>
    <col min="12299" max="12541" width="9.140625" style="49"/>
    <col min="12542" max="12542" width="29.85546875" style="49" customWidth="1"/>
    <col min="12543" max="12554" width="9.85546875" style="49" customWidth="1"/>
    <col min="12555" max="12797" width="9.140625" style="49"/>
    <col min="12798" max="12798" width="29.85546875" style="49" customWidth="1"/>
    <col min="12799" max="12810" width="9.85546875" style="49" customWidth="1"/>
    <col min="12811" max="13053" width="9.140625" style="49"/>
    <col min="13054" max="13054" width="29.85546875" style="49" customWidth="1"/>
    <col min="13055" max="13066" width="9.85546875" style="49" customWidth="1"/>
    <col min="13067" max="13309" width="9.140625" style="49"/>
    <col min="13310" max="13310" width="29.85546875" style="49" customWidth="1"/>
    <col min="13311" max="13322" width="9.85546875" style="49" customWidth="1"/>
    <col min="13323" max="13565" width="9.140625" style="49"/>
    <col min="13566" max="13566" width="29.85546875" style="49" customWidth="1"/>
    <col min="13567" max="13578" width="9.85546875" style="49" customWidth="1"/>
    <col min="13579" max="13821" width="9.140625" style="49"/>
    <col min="13822" max="13822" width="29.85546875" style="49" customWidth="1"/>
    <col min="13823" max="13834" width="9.85546875" style="49" customWidth="1"/>
    <col min="13835" max="14077" width="9.140625" style="49"/>
    <col min="14078" max="14078" width="29.85546875" style="49" customWidth="1"/>
    <col min="14079" max="14090" width="9.85546875" style="49" customWidth="1"/>
    <col min="14091" max="14333" width="9.140625" style="49"/>
    <col min="14334" max="14334" width="29.85546875" style="49" customWidth="1"/>
    <col min="14335" max="14346" width="9.85546875" style="49" customWidth="1"/>
    <col min="14347" max="14589" width="9.140625" style="49"/>
    <col min="14590" max="14590" width="29.85546875" style="49" customWidth="1"/>
    <col min="14591" max="14602" width="9.85546875" style="49" customWidth="1"/>
    <col min="14603" max="14845" width="9.140625" style="49"/>
    <col min="14846" max="14846" width="29.85546875" style="49" customWidth="1"/>
    <col min="14847" max="14858" width="9.85546875" style="49" customWidth="1"/>
    <col min="14859" max="15101" width="9.140625" style="49"/>
    <col min="15102" max="15102" width="29.85546875" style="49" customWidth="1"/>
    <col min="15103" max="15114" width="9.85546875" style="49" customWidth="1"/>
    <col min="15115" max="15357" width="9.140625" style="49"/>
    <col min="15358" max="15358" width="29.85546875" style="49" customWidth="1"/>
    <col min="15359" max="15370" width="9.85546875" style="49" customWidth="1"/>
    <col min="15371" max="15613" width="9.140625" style="49"/>
    <col min="15614" max="15614" width="29.85546875" style="49" customWidth="1"/>
    <col min="15615" max="15626" width="9.85546875" style="49" customWidth="1"/>
    <col min="15627" max="15869" width="9.140625" style="49"/>
    <col min="15870" max="15870" width="29.85546875" style="49" customWidth="1"/>
    <col min="15871" max="15882" width="9.85546875" style="49" customWidth="1"/>
    <col min="15883" max="16125" width="9.140625" style="49"/>
    <col min="16126" max="16126" width="29.85546875" style="49" customWidth="1"/>
    <col min="16127" max="16138" width="9.85546875" style="49" customWidth="1"/>
    <col min="16139" max="16384" width="9.140625" style="49"/>
  </cols>
  <sheetData>
    <row r="1" spans="1:15" s="48" customFormat="1" ht="29.25" customHeight="1">
      <c r="A1" s="1684" t="s">
        <v>1431</v>
      </c>
      <c r="B1" s="1684"/>
      <c r="C1" s="1684"/>
      <c r="D1" s="1684"/>
      <c r="E1" s="1684"/>
      <c r="F1" s="1684"/>
      <c r="G1" s="1684"/>
      <c r="H1" s="1684"/>
      <c r="I1" s="1684"/>
      <c r="J1" s="1684"/>
      <c r="K1" s="1684"/>
      <c r="L1" s="1684"/>
      <c r="M1" s="1684"/>
      <c r="N1" s="1684"/>
      <c r="O1" s="459"/>
    </row>
    <row r="2" spans="1:15" s="48" customFormat="1" ht="39" customHeight="1">
      <c r="A2" s="1896" t="s">
        <v>1432</v>
      </c>
      <c r="B2" s="1896"/>
      <c r="C2" s="1896"/>
      <c r="D2" s="1896"/>
      <c r="E2" s="1896"/>
      <c r="F2" s="1896"/>
      <c r="G2" s="1896"/>
      <c r="H2" s="1896"/>
      <c r="I2" s="1896"/>
      <c r="J2" s="1896"/>
      <c r="K2" s="1896"/>
      <c r="L2" s="1896"/>
      <c r="M2" s="1896"/>
      <c r="N2" s="1896"/>
      <c r="O2" s="1896"/>
    </row>
    <row r="3" spans="1:15" s="48" customFormat="1" ht="27" customHeight="1" thickBot="1">
      <c r="A3" s="457" t="s">
        <v>1840</v>
      </c>
      <c r="B3" s="112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8" t="s">
        <v>1841</v>
      </c>
    </row>
    <row r="4" spans="1:15" s="48" customFormat="1" ht="18.95" customHeight="1" thickTop="1">
      <c r="A4" s="1665" t="s">
        <v>11</v>
      </c>
      <c r="B4" s="1665" t="s">
        <v>1172</v>
      </c>
      <c r="C4" s="1665"/>
      <c r="D4" s="1665"/>
      <c r="E4" s="1665" t="s">
        <v>1173</v>
      </c>
      <c r="F4" s="1665"/>
      <c r="G4" s="1665"/>
      <c r="H4" s="1665" t="s">
        <v>1174</v>
      </c>
      <c r="I4" s="1665"/>
      <c r="J4" s="1665"/>
      <c r="K4" s="1665" t="s">
        <v>1175</v>
      </c>
      <c r="L4" s="1665"/>
      <c r="M4" s="1665"/>
      <c r="N4" s="1665" t="s">
        <v>525</v>
      </c>
    </row>
    <row r="5" spans="1:15" s="48" customFormat="1" ht="18.95" customHeight="1">
      <c r="A5" s="1654"/>
      <c r="B5" s="1654" t="s">
        <v>910</v>
      </c>
      <c r="C5" s="1654"/>
      <c r="D5" s="1654"/>
      <c r="E5" s="1654" t="s">
        <v>1176</v>
      </c>
      <c r="F5" s="1654"/>
      <c r="G5" s="1654"/>
      <c r="H5" s="1654" t="s">
        <v>911</v>
      </c>
      <c r="I5" s="1654"/>
      <c r="J5" s="1654"/>
      <c r="K5" s="1654" t="s">
        <v>1177</v>
      </c>
      <c r="L5" s="1654"/>
      <c r="M5" s="1654"/>
      <c r="N5" s="1654"/>
    </row>
    <row r="6" spans="1:15" s="48" customFormat="1" ht="18.95" customHeight="1">
      <c r="A6" s="1654"/>
      <c r="B6" s="573" t="s">
        <v>914</v>
      </c>
      <c r="C6" s="573" t="s">
        <v>915</v>
      </c>
      <c r="D6" s="573" t="s">
        <v>916</v>
      </c>
      <c r="E6" s="573" t="s">
        <v>914</v>
      </c>
      <c r="F6" s="573" t="s">
        <v>915</v>
      </c>
      <c r="G6" s="573" t="s">
        <v>916</v>
      </c>
      <c r="H6" s="573" t="s">
        <v>914</v>
      </c>
      <c r="I6" s="573" t="s">
        <v>915</v>
      </c>
      <c r="J6" s="573" t="s">
        <v>916</v>
      </c>
      <c r="K6" s="573" t="s">
        <v>914</v>
      </c>
      <c r="L6" s="573" t="s">
        <v>915</v>
      </c>
      <c r="M6" s="573" t="s">
        <v>916</v>
      </c>
      <c r="N6" s="1654"/>
    </row>
    <row r="7" spans="1:15" s="48" customFormat="1" ht="21" customHeight="1" thickBot="1">
      <c r="A7" s="1773"/>
      <c r="B7" s="528" t="s">
        <v>1156</v>
      </c>
      <c r="C7" s="528" t="s">
        <v>918</v>
      </c>
      <c r="D7" s="528" t="s">
        <v>919</v>
      </c>
      <c r="E7" s="528" t="s">
        <v>1156</v>
      </c>
      <c r="F7" s="528" t="s">
        <v>918</v>
      </c>
      <c r="G7" s="528" t="s">
        <v>919</v>
      </c>
      <c r="H7" s="528" t="s">
        <v>1156</v>
      </c>
      <c r="I7" s="528" t="s">
        <v>918</v>
      </c>
      <c r="J7" s="528" t="s">
        <v>919</v>
      </c>
      <c r="K7" s="528" t="s">
        <v>1156</v>
      </c>
      <c r="L7" s="528" t="s">
        <v>918</v>
      </c>
      <c r="M7" s="528" t="s">
        <v>919</v>
      </c>
      <c r="N7" s="1773"/>
    </row>
    <row r="8" spans="1:15" ht="21.95" customHeight="1" thickTop="1">
      <c r="A8" s="168" t="s">
        <v>6</v>
      </c>
      <c r="B8" s="125">
        <v>10</v>
      </c>
      <c r="C8" s="125">
        <v>27</v>
      </c>
      <c r="D8" s="126">
        <v>37</v>
      </c>
      <c r="E8" s="125">
        <v>5</v>
      </c>
      <c r="F8" s="125">
        <v>11</v>
      </c>
      <c r="G8" s="125">
        <v>16</v>
      </c>
      <c r="H8" s="125">
        <v>2</v>
      </c>
      <c r="I8" s="125">
        <v>2</v>
      </c>
      <c r="J8" s="126">
        <v>4</v>
      </c>
      <c r="K8" s="126">
        <f>SUM(B8,E8,H8)</f>
        <v>17</v>
      </c>
      <c r="L8" s="126">
        <f t="shared" ref="L8:M18" si="0">SUM(C8,F8,I8)</f>
        <v>40</v>
      </c>
      <c r="M8" s="126">
        <f t="shared" si="0"/>
        <v>57</v>
      </c>
      <c r="N8" s="182" t="s">
        <v>670</v>
      </c>
    </row>
    <row r="9" spans="1:15" ht="21.95" customHeight="1">
      <c r="A9" s="169" t="s">
        <v>16</v>
      </c>
      <c r="B9" s="128">
        <v>0</v>
      </c>
      <c r="C9" s="128">
        <v>0</v>
      </c>
      <c r="D9" s="126">
        <v>0</v>
      </c>
      <c r="E9" s="128">
        <v>7</v>
      </c>
      <c r="F9" s="128">
        <v>8</v>
      </c>
      <c r="G9" s="128">
        <v>15</v>
      </c>
      <c r="H9" s="128">
        <v>0</v>
      </c>
      <c r="I9" s="128">
        <v>0</v>
      </c>
      <c r="J9" s="126">
        <v>0</v>
      </c>
      <c r="K9" s="126">
        <f>SUM(B9,E9,H9)</f>
        <v>7</v>
      </c>
      <c r="L9" s="126">
        <f t="shared" ref="L9" si="1">SUM(C9,F9,I9)</f>
        <v>8</v>
      </c>
      <c r="M9" s="126">
        <f t="shared" ref="M9" si="2">SUM(D9,G9,J9)</f>
        <v>15</v>
      </c>
      <c r="N9" s="545" t="s">
        <v>538</v>
      </c>
    </row>
    <row r="10" spans="1:15" ht="21.95" customHeight="1">
      <c r="A10" s="169" t="s">
        <v>7</v>
      </c>
      <c r="B10" s="126">
        <v>0</v>
      </c>
      <c r="C10" s="126">
        <v>0</v>
      </c>
      <c r="D10" s="126">
        <v>0</v>
      </c>
      <c r="E10" s="126">
        <v>0</v>
      </c>
      <c r="F10" s="126">
        <v>3</v>
      </c>
      <c r="G10" s="126">
        <v>3</v>
      </c>
      <c r="H10" s="126">
        <v>0</v>
      </c>
      <c r="I10" s="126">
        <v>0</v>
      </c>
      <c r="J10" s="126">
        <v>0</v>
      </c>
      <c r="K10" s="126">
        <f t="shared" ref="K10:K18" si="3">SUM(B10,E10,H10)</f>
        <v>0</v>
      </c>
      <c r="L10" s="126">
        <f t="shared" si="0"/>
        <v>3</v>
      </c>
      <c r="M10" s="126">
        <f t="shared" si="0"/>
        <v>3</v>
      </c>
      <c r="N10" s="182" t="s">
        <v>540</v>
      </c>
    </row>
    <row r="11" spans="1:15" ht="21.95" customHeight="1">
      <c r="A11" s="169" t="s">
        <v>12</v>
      </c>
      <c r="B11" s="126">
        <v>0</v>
      </c>
      <c r="C11" s="126">
        <v>0</v>
      </c>
      <c r="D11" s="126">
        <v>0</v>
      </c>
      <c r="E11" s="126">
        <v>6</v>
      </c>
      <c r="F11" s="126">
        <v>3</v>
      </c>
      <c r="G11" s="126">
        <v>9</v>
      </c>
      <c r="H11" s="126">
        <v>1</v>
      </c>
      <c r="I11" s="126">
        <v>0</v>
      </c>
      <c r="J11" s="126">
        <v>1</v>
      </c>
      <c r="K11" s="126">
        <f t="shared" si="3"/>
        <v>7</v>
      </c>
      <c r="L11" s="126">
        <f t="shared" si="0"/>
        <v>3</v>
      </c>
      <c r="M11" s="126">
        <f t="shared" si="0"/>
        <v>10</v>
      </c>
      <c r="N11" s="182" t="s">
        <v>432</v>
      </c>
    </row>
    <row r="12" spans="1:15" ht="21.95" customHeight="1">
      <c r="A12" s="169" t="s">
        <v>8</v>
      </c>
      <c r="B12" s="126">
        <v>0</v>
      </c>
      <c r="C12" s="126">
        <v>0</v>
      </c>
      <c r="D12" s="126">
        <v>0</v>
      </c>
      <c r="E12" s="126">
        <v>17</v>
      </c>
      <c r="F12" s="126">
        <v>13</v>
      </c>
      <c r="G12" s="126">
        <v>30</v>
      </c>
      <c r="H12" s="126">
        <v>5</v>
      </c>
      <c r="I12" s="126">
        <v>14</v>
      </c>
      <c r="J12" s="126">
        <v>19</v>
      </c>
      <c r="K12" s="126">
        <f t="shared" si="3"/>
        <v>22</v>
      </c>
      <c r="L12" s="126">
        <f t="shared" si="0"/>
        <v>27</v>
      </c>
      <c r="M12" s="126">
        <f t="shared" si="0"/>
        <v>49</v>
      </c>
      <c r="N12" s="182" t="s">
        <v>444</v>
      </c>
    </row>
    <row r="13" spans="1:15" ht="21.95" customHeight="1">
      <c r="A13" s="170" t="s">
        <v>19</v>
      </c>
      <c r="B13" s="126">
        <v>1</v>
      </c>
      <c r="C13" s="126">
        <v>2</v>
      </c>
      <c r="D13" s="126">
        <v>3</v>
      </c>
      <c r="E13" s="126">
        <v>8</v>
      </c>
      <c r="F13" s="126">
        <v>7</v>
      </c>
      <c r="G13" s="126">
        <v>15</v>
      </c>
      <c r="H13" s="126">
        <v>0</v>
      </c>
      <c r="I13" s="126">
        <v>0</v>
      </c>
      <c r="J13" s="126">
        <v>0</v>
      </c>
      <c r="K13" s="126">
        <f t="shared" si="3"/>
        <v>9</v>
      </c>
      <c r="L13" s="126">
        <f t="shared" si="0"/>
        <v>9</v>
      </c>
      <c r="M13" s="126">
        <f t="shared" si="0"/>
        <v>18</v>
      </c>
      <c r="N13" s="182" t="s">
        <v>838</v>
      </c>
    </row>
    <row r="14" spans="1:15" ht="21.95" customHeight="1">
      <c r="A14" s="169" t="s">
        <v>20</v>
      </c>
      <c r="B14" s="126">
        <v>24</v>
      </c>
      <c r="C14" s="126">
        <v>7</v>
      </c>
      <c r="D14" s="126">
        <v>31</v>
      </c>
      <c r="E14" s="126">
        <v>23</v>
      </c>
      <c r="F14" s="126">
        <v>8</v>
      </c>
      <c r="G14" s="126">
        <v>31</v>
      </c>
      <c r="H14" s="126">
        <v>6</v>
      </c>
      <c r="I14" s="126">
        <v>0</v>
      </c>
      <c r="J14" s="126">
        <v>6</v>
      </c>
      <c r="K14" s="126">
        <f t="shared" si="3"/>
        <v>53</v>
      </c>
      <c r="L14" s="126">
        <f t="shared" si="0"/>
        <v>15</v>
      </c>
      <c r="M14" s="126">
        <f t="shared" si="0"/>
        <v>68</v>
      </c>
      <c r="N14" s="182" t="s">
        <v>671</v>
      </c>
    </row>
    <row r="15" spans="1:15" ht="21.95" customHeight="1">
      <c r="A15" s="169" t="s">
        <v>176</v>
      </c>
      <c r="B15" s="126">
        <v>0</v>
      </c>
      <c r="C15" s="126">
        <v>0</v>
      </c>
      <c r="D15" s="126">
        <v>0</v>
      </c>
      <c r="E15" s="126">
        <v>32</v>
      </c>
      <c r="F15" s="126">
        <v>72</v>
      </c>
      <c r="G15" s="126">
        <v>104</v>
      </c>
      <c r="H15" s="126">
        <v>3</v>
      </c>
      <c r="I15" s="126">
        <v>3</v>
      </c>
      <c r="J15" s="126">
        <v>6</v>
      </c>
      <c r="K15" s="126">
        <f t="shared" si="3"/>
        <v>35</v>
      </c>
      <c r="L15" s="126">
        <f t="shared" si="0"/>
        <v>75</v>
      </c>
      <c r="M15" s="126">
        <f t="shared" si="0"/>
        <v>110</v>
      </c>
      <c r="N15" s="182" t="s">
        <v>877</v>
      </c>
    </row>
    <row r="16" spans="1:15" ht="21.95" customHeight="1">
      <c r="A16" s="169" t="s">
        <v>22</v>
      </c>
      <c r="B16" s="126">
        <v>0</v>
      </c>
      <c r="C16" s="126">
        <v>0</v>
      </c>
      <c r="D16" s="126">
        <v>0</v>
      </c>
      <c r="E16" s="126">
        <v>8</v>
      </c>
      <c r="F16" s="126">
        <v>17</v>
      </c>
      <c r="G16" s="126">
        <v>25</v>
      </c>
      <c r="H16" s="126">
        <v>15</v>
      </c>
      <c r="I16" s="126">
        <v>13</v>
      </c>
      <c r="J16" s="126">
        <v>28</v>
      </c>
      <c r="K16" s="126">
        <f t="shared" si="3"/>
        <v>23</v>
      </c>
      <c r="L16" s="126">
        <f t="shared" si="0"/>
        <v>30</v>
      </c>
      <c r="M16" s="126">
        <f t="shared" si="0"/>
        <v>53</v>
      </c>
      <c r="N16" s="182" t="s">
        <v>592</v>
      </c>
    </row>
    <row r="17" spans="1:14" ht="21.95" customHeight="1">
      <c r="A17" s="169" t="s">
        <v>363</v>
      </c>
      <c r="B17" s="126">
        <v>0</v>
      </c>
      <c r="C17" s="126">
        <v>0</v>
      </c>
      <c r="D17" s="126">
        <v>0</v>
      </c>
      <c r="E17" s="126">
        <v>21</v>
      </c>
      <c r="F17" s="126">
        <v>11</v>
      </c>
      <c r="G17" s="126">
        <v>32</v>
      </c>
      <c r="H17" s="126">
        <v>10</v>
      </c>
      <c r="I17" s="126">
        <v>4</v>
      </c>
      <c r="J17" s="126">
        <v>14</v>
      </c>
      <c r="K17" s="126">
        <f t="shared" si="3"/>
        <v>31</v>
      </c>
      <c r="L17" s="126">
        <f t="shared" si="0"/>
        <v>15</v>
      </c>
      <c r="M17" s="126">
        <f t="shared" si="0"/>
        <v>46</v>
      </c>
      <c r="N17" s="182" t="s">
        <v>772</v>
      </c>
    </row>
    <row r="18" spans="1:14" ht="21.95" customHeight="1">
      <c r="A18" s="593" t="s">
        <v>23</v>
      </c>
      <c r="B18" s="129">
        <v>2</v>
      </c>
      <c r="C18" s="129">
        <v>3</v>
      </c>
      <c r="D18" s="129">
        <v>5</v>
      </c>
      <c r="E18" s="129">
        <v>0</v>
      </c>
      <c r="F18" s="129">
        <v>0</v>
      </c>
      <c r="G18" s="129">
        <v>0</v>
      </c>
      <c r="H18" s="129">
        <v>0</v>
      </c>
      <c r="I18" s="129">
        <v>0</v>
      </c>
      <c r="J18" s="129">
        <v>0</v>
      </c>
      <c r="K18" s="129">
        <f t="shared" si="3"/>
        <v>2</v>
      </c>
      <c r="L18" s="129">
        <f t="shared" si="0"/>
        <v>3</v>
      </c>
      <c r="M18" s="129">
        <f t="shared" si="0"/>
        <v>5</v>
      </c>
      <c r="N18" s="594" t="s">
        <v>600</v>
      </c>
    </row>
    <row r="19" spans="1:14" ht="21.95" customHeight="1" thickBot="1">
      <c r="A19" s="595" t="s">
        <v>961</v>
      </c>
      <c r="B19" s="261">
        <v>0</v>
      </c>
      <c r="C19" s="261">
        <v>0</v>
      </c>
      <c r="D19" s="261">
        <v>0</v>
      </c>
      <c r="E19" s="261">
        <v>18</v>
      </c>
      <c r="F19" s="261">
        <v>8</v>
      </c>
      <c r="G19" s="261">
        <v>26</v>
      </c>
      <c r="H19" s="261">
        <v>0</v>
      </c>
      <c r="I19" s="261">
        <v>0</v>
      </c>
      <c r="J19" s="261">
        <v>0</v>
      </c>
      <c r="K19" s="261">
        <f t="shared" ref="K19" si="4">SUM(B19,E19,H19)</f>
        <v>18</v>
      </c>
      <c r="L19" s="261">
        <f t="shared" ref="L19" si="5">SUM(C19,F19,I19)</f>
        <v>8</v>
      </c>
      <c r="M19" s="261">
        <f t="shared" ref="M19" si="6">SUM(D19,G19,J19)</f>
        <v>26</v>
      </c>
      <c r="N19" s="258" t="s">
        <v>786</v>
      </c>
    </row>
    <row r="20" spans="1:14" ht="21.95" customHeight="1" thickBot="1">
      <c r="A20" s="412" t="s">
        <v>10</v>
      </c>
      <c r="B20" s="413">
        <f>SUM(B8:B19)</f>
        <v>37</v>
      </c>
      <c r="C20" s="413">
        <f t="shared" ref="C20:M20" si="7">SUM(C8:C19)</f>
        <v>39</v>
      </c>
      <c r="D20" s="413">
        <f t="shared" si="7"/>
        <v>76</v>
      </c>
      <c r="E20" s="413">
        <f t="shared" si="7"/>
        <v>145</v>
      </c>
      <c r="F20" s="413">
        <f t="shared" si="7"/>
        <v>161</v>
      </c>
      <c r="G20" s="413">
        <f t="shared" si="7"/>
        <v>306</v>
      </c>
      <c r="H20" s="413">
        <f t="shared" si="7"/>
        <v>42</v>
      </c>
      <c r="I20" s="413">
        <f t="shared" si="7"/>
        <v>36</v>
      </c>
      <c r="J20" s="413">
        <f t="shared" si="7"/>
        <v>78</v>
      </c>
      <c r="K20" s="413">
        <f t="shared" si="7"/>
        <v>224</v>
      </c>
      <c r="L20" s="413">
        <f t="shared" si="7"/>
        <v>236</v>
      </c>
      <c r="M20" s="413">
        <f t="shared" si="7"/>
        <v>460</v>
      </c>
      <c r="N20" s="625" t="s">
        <v>1782</v>
      </c>
    </row>
    <row r="21" spans="1:14" ht="32.25" customHeight="1" thickTop="1"/>
    <row r="22" spans="1:14" ht="32.25" customHeight="1"/>
  </sheetData>
  <mergeCells count="12">
    <mergeCell ref="H5:J5"/>
    <mergeCell ref="K5:M5"/>
    <mergeCell ref="A1:N1"/>
    <mergeCell ref="A2:O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8"/>
  <sheetViews>
    <sheetView rightToLeft="1" view="pageBreakPreview" zoomScale="73" zoomScaleNormal="75" zoomScaleSheetLayoutView="73" workbookViewId="0">
      <selection activeCell="R8" sqref="R8:R19"/>
    </sheetView>
  </sheetViews>
  <sheetFormatPr defaultRowHeight="18.75"/>
  <cols>
    <col min="1" max="1" width="13.85546875" style="106" customWidth="1"/>
    <col min="2" max="2" width="18.5703125" style="106" customWidth="1"/>
    <col min="3" max="3" width="16.85546875" style="106" customWidth="1"/>
    <col min="4" max="8" width="6.42578125" style="103" customWidth="1"/>
    <col min="9" max="9" width="7" style="103" customWidth="1"/>
    <col min="10" max="14" width="6.42578125" style="103" customWidth="1"/>
    <col min="15" max="15" width="7" style="103" customWidth="1"/>
    <col min="16" max="16" width="26.5703125" style="103" customWidth="1"/>
    <col min="17" max="17" width="20.28515625" style="103" customWidth="1"/>
    <col min="18" max="18" width="23.42578125" style="103" customWidth="1"/>
    <col min="19" max="247" width="9.140625" style="103"/>
    <col min="248" max="248" width="17.140625" style="103" customWidth="1"/>
    <col min="249" max="249" width="19.5703125" style="103" customWidth="1"/>
    <col min="250" max="250" width="17.42578125" style="103" customWidth="1"/>
    <col min="251" max="251" width="6.85546875" style="103" customWidth="1"/>
    <col min="252" max="252" width="7.28515625" style="103" customWidth="1"/>
    <col min="253" max="253" width="7.5703125" style="103" customWidth="1"/>
    <col min="254" max="254" width="8.28515625" style="103" customWidth="1"/>
    <col min="255" max="255" width="7.42578125" style="103" customWidth="1"/>
    <col min="256" max="256" width="8.7109375" style="103" customWidth="1"/>
    <col min="257" max="257" width="7.28515625" style="103" customWidth="1"/>
    <col min="258" max="258" width="7.42578125" style="103" customWidth="1"/>
    <col min="259" max="259" width="8.140625" style="103" customWidth="1"/>
    <col min="260" max="262" width="9" style="103" customWidth="1"/>
    <col min="263" max="503" width="9.140625" style="103"/>
    <col min="504" max="504" width="17.140625" style="103" customWidth="1"/>
    <col min="505" max="505" width="19.5703125" style="103" customWidth="1"/>
    <col min="506" max="506" width="17.42578125" style="103" customWidth="1"/>
    <col min="507" max="507" width="6.85546875" style="103" customWidth="1"/>
    <col min="508" max="508" width="7.28515625" style="103" customWidth="1"/>
    <col min="509" max="509" width="7.5703125" style="103" customWidth="1"/>
    <col min="510" max="510" width="8.28515625" style="103" customWidth="1"/>
    <col min="511" max="511" width="7.42578125" style="103" customWidth="1"/>
    <col min="512" max="512" width="8.7109375" style="103" customWidth="1"/>
    <col min="513" max="513" width="7.28515625" style="103" customWidth="1"/>
    <col min="514" max="514" width="7.42578125" style="103" customWidth="1"/>
    <col min="515" max="515" width="8.140625" style="103" customWidth="1"/>
    <col min="516" max="518" width="9" style="103" customWidth="1"/>
    <col min="519" max="759" width="9.140625" style="103"/>
    <col min="760" max="760" width="17.140625" style="103" customWidth="1"/>
    <col min="761" max="761" width="19.5703125" style="103" customWidth="1"/>
    <col min="762" max="762" width="17.42578125" style="103" customWidth="1"/>
    <col min="763" max="763" width="6.85546875" style="103" customWidth="1"/>
    <col min="764" max="764" width="7.28515625" style="103" customWidth="1"/>
    <col min="765" max="765" width="7.5703125" style="103" customWidth="1"/>
    <col min="766" max="766" width="8.28515625" style="103" customWidth="1"/>
    <col min="767" max="767" width="7.42578125" style="103" customWidth="1"/>
    <col min="768" max="768" width="8.7109375" style="103" customWidth="1"/>
    <col min="769" max="769" width="7.28515625" style="103" customWidth="1"/>
    <col min="770" max="770" width="7.42578125" style="103" customWidth="1"/>
    <col min="771" max="771" width="8.140625" style="103" customWidth="1"/>
    <col min="772" max="774" width="9" style="103" customWidth="1"/>
    <col min="775" max="1015" width="9.140625" style="103"/>
    <col min="1016" max="1016" width="17.140625" style="103" customWidth="1"/>
    <col min="1017" max="1017" width="19.5703125" style="103" customWidth="1"/>
    <col min="1018" max="1018" width="17.42578125" style="103" customWidth="1"/>
    <col min="1019" max="1019" width="6.85546875" style="103" customWidth="1"/>
    <col min="1020" max="1020" width="7.28515625" style="103" customWidth="1"/>
    <col min="1021" max="1021" width="7.5703125" style="103" customWidth="1"/>
    <col min="1022" max="1022" width="8.28515625" style="103" customWidth="1"/>
    <col min="1023" max="1023" width="7.42578125" style="103" customWidth="1"/>
    <col min="1024" max="1024" width="8.7109375" style="103" customWidth="1"/>
    <col min="1025" max="1025" width="7.28515625" style="103" customWidth="1"/>
    <col min="1026" max="1026" width="7.42578125" style="103" customWidth="1"/>
    <col min="1027" max="1027" width="8.140625" style="103" customWidth="1"/>
    <col min="1028" max="1030" width="9" style="103" customWidth="1"/>
    <col min="1031" max="1271" width="9.140625" style="103"/>
    <col min="1272" max="1272" width="17.140625" style="103" customWidth="1"/>
    <col min="1273" max="1273" width="19.5703125" style="103" customWidth="1"/>
    <col min="1274" max="1274" width="17.42578125" style="103" customWidth="1"/>
    <col min="1275" max="1275" width="6.85546875" style="103" customWidth="1"/>
    <col min="1276" max="1276" width="7.28515625" style="103" customWidth="1"/>
    <col min="1277" max="1277" width="7.5703125" style="103" customWidth="1"/>
    <col min="1278" max="1278" width="8.28515625" style="103" customWidth="1"/>
    <col min="1279" max="1279" width="7.42578125" style="103" customWidth="1"/>
    <col min="1280" max="1280" width="8.7109375" style="103" customWidth="1"/>
    <col min="1281" max="1281" width="7.28515625" style="103" customWidth="1"/>
    <col min="1282" max="1282" width="7.42578125" style="103" customWidth="1"/>
    <col min="1283" max="1283" width="8.140625" style="103" customWidth="1"/>
    <col min="1284" max="1286" width="9" style="103" customWidth="1"/>
    <col min="1287" max="1527" width="9.140625" style="103"/>
    <col min="1528" max="1528" width="17.140625" style="103" customWidth="1"/>
    <col min="1529" max="1529" width="19.5703125" style="103" customWidth="1"/>
    <col min="1530" max="1530" width="17.42578125" style="103" customWidth="1"/>
    <col min="1531" max="1531" width="6.85546875" style="103" customWidth="1"/>
    <col min="1532" max="1532" width="7.28515625" style="103" customWidth="1"/>
    <col min="1533" max="1533" width="7.5703125" style="103" customWidth="1"/>
    <col min="1534" max="1534" width="8.28515625" style="103" customWidth="1"/>
    <col min="1535" max="1535" width="7.42578125" style="103" customWidth="1"/>
    <col min="1536" max="1536" width="8.7109375" style="103" customWidth="1"/>
    <col min="1537" max="1537" width="7.28515625" style="103" customWidth="1"/>
    <col min="1538" max="1538" width="7.42578125" style="103" customWidth="1"/>
    <col min="1539" max="1539" width="8.140625" style="103" customWidth="1"/>
    <col min="1540" max="1542" width="9" style="103" customWidth="1"/>
    <col min="1543" max="1783" width="9.140625" style="103"/>
    <col min="1784" max="1784" width="17.140625" style="103" customWidth="1"/>
    <col min="1785" max="1785" width="19.5703125" style="103" customWidth="1"/>
    <col min="1786" max="1786" width="17.42578125" style="103" customWidth="1"/>
    <col min="1787" max="1787" width="6.85546875" style="103" customWidth="1"/>
    <col min="1788" max="1788" width="7.28515625" style="103" customWidth="1"/>
    <col min="1789" max="1789" width="7.5703125" style="103" customWidth="1"/>
    <col min="1790" max="1790" width="8.28515625" style="103" customWidth="1"/>
    <col min="1791" max="1791" width="7.42578125" style="103" customWidth="1"/>
    <col min="1792" max="1792" width="8.7109375" style="103" customWidth="1"/>
    <col min="1793" max="1793" width="7.28515625" style="103" customWidth="1"/>
    <col min="1794" max="1794" width="7.42578125" style="103" customWidth="1"/>
    <col min="1795" max="1795" width="8.140625" style="103" customWidth="1"/>
    <col min="1796" max="1798" width="9" style="103" customWidth="1"/>
    <col min="1799" max="2039" width="9.140625" style="103"/>
    <col min="2040" max="2040" width="17.140625" style="103" customWidth="1"/>
    <col min="2041" max="2041" width="19.5703125" style="103" customWidth="1"/>
    <col min="2042" max="2042" width="17.42578125" style="103" customWidth="1"/>
    <col min="2043" max="2043" width="6.85546875" style="103" customWidth="1"/>
    <col min="2044" max="2044" width="7.28515625" style="103" customWidth="1"/>
    <col min="2045" max="2045" width="7.5703125" style="103" customWidth="1"/>
    <col min="2046" max="2046" width="8.28515625" style="103" customWidth="1"/>
    <col min="2047" max="2047" width="7.42578125" style="103" customWidth="1"/>
    <col min="2048" max="2048" width="8.7109375" style="103" customWidth="1"/>
    <col min="2049" max="2049" width="7.28515625" style="103" customWidth="1"/>
    <col min="2050" max="2050" width="7.42578125" style="103" customWidth="1"/>
    <col min="2051" max="2051" width="8.140625" style="103" customWidth="1"/>
    <col min="2052" max="2054" width="9" style="103" customWidth="1"/>
    <col min="2055" max="2295" width="9.140625" style="103"/>
    <col min="2296" max="2296" width="17.140625" style="103" customWidth="1"/>
    <col min="2297" max="2297" width="19.5703125" style="103" customWidth="1"/>
    <col min="2298" max="2298" width="17.42578125" style="103" customWidth="1"/>
    <col min="2299" max="2299" width="6.85546875" style="103" customWidth="1"/>
    <col min="2300" max="2300" width="7.28515625" style="103" customWidth="1"/>
    <col min="2301" max="2301" width="7.5703125" style="103" customWidth="1"/>
    <col min="2302" max="2302" width="8.28515625" style="103" customWidth="1"/>
    <col min="2303" max="2303" width="7.42578125" style="103" customWidth="1"/>
    <col min="2304" max="2304" width="8.7109375" style="103" customWidth="1"/>
    <col min="2305" max="2305" width="7.28515625" style="103" customWidth="1"/>
    <col min="2306" max="2306" width="7.42578125" style="103" customWidth="1"/>
    <col min="2307" max="2307" width="8.140625" style="103" customWidth="1"/>
    <col min="2308" max="2310" width="9" style="103" customWidth="1"/>
    <col min="2311" max="2551" width="9.140625" style="103"/>
    <col min="2552" max="2552" width="17.140625" style="103" customWidth="1"/>
    <col min="2553" max="2553" width="19.5703125" style="103" customWidth="1"/>
    <col min="2554" max="2554" width="17.42578125" style="103" customWidth="1"/>
    <col min="2555" max="2555" width="6.85546875" style="103" customWidth="1"/>
    <col min="2556" max="2556" width="7.28515625" style="103" customWidth="1"/>
    <col min="2557" max="2557" width="7.5703125" style="103" customWidth="1"/>
    <col min="2558" max="2558" width="8.28515625" style="103" customWidth="1"/>
    <col min="2559" max="2559" width="7.42578125" style="103" customWidth="1"/>
    <col min="2560" max="2560" width="8.7109375" style="103" customWidth="1"/>
    <col min="2561" max="2561" width="7.28515625" style="103" customWidth="1"/>
    <col min="2562" max="2562" width="7.42578125" style="103" customWidth="1"/>
    <col min="2563" max="2563" width="8.140625" style="103" customWidth="1"/>
    <col min="2564" max="2566" width="9" style="103" customWidth="1"/>
    <col min="2567" max="2807" width="9.140625" style="103"/>
    <col min="2808" max="2808" width="17.140625" style="103" customWidth="1"/>
    <col min="2809" max="2809" width="19.5703125" style="103" customWidth="1"/>
    <col min="2810" max="2810" width="17.42578125" style="103" customWidth="1"/>
    <col min="2811" max="2811" width="6.85546875" style="103" customWidth="1"/>
    <col min="2812" max="2812" width="7.28515625" style="103" customWidth="1"/>
    <col min="2813" max="2813" width="7.5703125" style="103" customWidth="1"/>
    <col min="2814" max="2814" width="8.28515625" style="103" customWidth="1"/>
    <col min="2815" max="2815" width="7.42578125" style="103" customWidth="1"/>
    <col min="2816" max="2816" width="8.7109375" style="103" customWidth="1"/>
    <col min="2817" max="2817" width="7.28515625" style="103" customWidth="1"/>
    <col min="2818" max="2818" width="7.42578125" style="103" customWidth="1"/>
    <col min="2819" max="2819" width="8.140625" style="103" customWidth="1"/>
    <col min="2820" max="2822" width="9" style="103" customWidth="1"/>
    <col min="2823" max="3063" width="9.140625" style="103"/>
    <col min="3064" max="3064" width="17.140625" style="103" customWidth="1"/>
    <col min="3065" max="3065" width="19.5703125" style="103" customWidth="1"/>
    <col min="3066" max="3066" width="17.42578125" style="103" customWidth="1"/>
    <col min="3067" max="3067" width="6.85546875" style="103" customWidth="1"/>
    <col min="3068" max="3068" width="7.28515625" style="103" customWidth="1"/>
    <col min="3069" max="3069" width="7.5703125" style="103" customWidth="1"/>
    <col min="3070" max="3070" width="8.28515625" style="103" customWidth="1"/>
    <col min="3071" max="3071" width="7.42578125" style="103" customWidth="1"/>
    <col min="3072" max="3072" width="8.7109375" style="103" customWidth="1"/>
    <col min="3073" max="3073" width="7.28515625" style="103" customWidth="1"/>
    <col min="3074" max="3074" width="7.42578125" style="103" customWidth="1"/>
    <col min="3075" max="3075" width="8.140625" style="103" customWidth="1"/>
    <col min="3076" max="3078" width="9" style="103" customWidth="1"/>
    <col min="3079" max="3319" width="9.140625" style="103"/>
    <col min="3320" max="3320" width="17.140625" style="103" customWidth="1"/>
    <col min="3321" max="3321" width="19.5703125" style="103" customWidth="1"/>
    <col min="3322" max="3322" width="17.42578125" style="103" customWidth="1"/>
    <col min="3323" max="3323" width="6.85546875" style="103" customWidth="1"/>
    <col min="3324" max="3324" width="7.28515625" style="103" customWidth="1"/>
    <col min="3325" max="3325" width="7.5703125" style="103" customWidth="1"/>
    <col min="3326" max="3326" width="8.28515625" style="103" customWidth="1"/>
    <col min="3327" max="3327" width="7.42578125" style="103" customWidth="1"/>
    <col min="3328" max="3328" width="8.7109375" style="103" customWidth="1"/>
    <col min="3329" max="3329" width="7.28515625" style="103" customWidth="1"/>
    <col min="3330" max="3330" width="7.42578125" style="103" customWidth="1"/>
    <col min="3331" max="3331" width="8.140625" style="103" customWidth="1"/>
    <col min="3332" max="3334" width="9" style="103" customWidth="1"/>
    <col min="3335" max="3575" width="9.140625" style="103"/>
    <col min="3576" max="3576" width="17.140625" style="103" customWidth="1"/>
    <col min="3577" max="3577" width="19.5703125" style="103" customWidth="1"/>
    <col min="3578" max="3578" width="17.42578125" style="103" customWidth="1"/>
    <col min="3579" max="3579" width="6.85546875" style="103" customWidth="1"/>
    <col min="3580" max="3580" width="7.28515625" style="103" customWidth="1"/>
    <col min="3581" max="3581" width="7.5703125" style="103" customWidth="1"/>
    <col min="3582" max="3582" width="8.28515625" style="103" customWidth="1"/>
    <col min="3583" max="3583" width="7.42578125" style="103" customWidth="1"/>
    <col min="3584" max="3584" width="8.7109375" style="103" customWidth="1"/>
    <col min="3585" max="3585" width="7.28515625" style="103" customWidth="1"/>
    <col min="3586" max="3586" width="7.42578125" style="103" customWidth="1"/>
    <col min="3587" max="3587" width="8.140625" style="103" customWidth="1"/>
    <col min="3588" max="3590" width="9" style="103" customWidth="1"/>
    <col min="3591" max="3831" width="9.140625" style="103"/>
    <col min="3832" max="3832" width="17.140625" style="103" customWidth="1"/>
    <col min="3833" max="3833" width="19.5703125" style="103" customWidth="1"/>
    <col min="3834" max="3834" width="17.42578125" style="103" customWidth="1"/>
    <col min="3835" max="3835" width="6.85546875" style="103" customWidth="1"/>
    <col min="3836" max="3836" width="7.28515625" style="103" customWidth="1"/>
    <col min="3837" max="3837" width="7.5703125" style="103" customWidth="1"/>
    <col min="3838" max="3838" width="8.28515625" style="103" customWidth="1"/>
    <col min="3839" max="3839" width="7.42578125" style="103" customWidth="1"/>
    <col min="3840" max="3840" width="8.7109375" style="103" customWidth="1"/>
    <col min="3841" max="3841" width="7.28515625" style="103" customWidth="1"/>
    <col min="3842" max="3842" width="7.42578125" style="103" customWidth="1"/>
    <col min="3843" max="3843" width="8.140625" style="103" customWidth="1"/>
    <col min="3844" max="3846" width="9" style="103" customWidth="1"/>
    <col min="3847" max="4087" width="9.140625" style="103"/>
    <col min="4088" max="4088" width="17.140625" style="103" customWidth="1"/>
    <col min="4089" max="4089" width="19.5703125" style="103" customWidth="1"/>
    <col min="4090" max="4090" width="17.42578125" style="103" customWidth="1"/>
    <col min="4091" max="4091" width="6.85546875" style="103" customWidth="1"/>
    <col min="4092" max="4092" width="7.28515625" style="103" customWidth="1"/>
    <col min="4093" max="4093" width="7.5703125" style="103" customWidth="1"/>
    <col min="4094" max="4094" width="8.28515625" style="103" customWidth="1"/>
    <col min="4095" max="4095" width="7.42578125" style="103" customWidth="1"/>
    <col min="4096" max="4096" width="8.7109375" style="103" customWidth="1"/>
    <col min="4097" max="4097" width="7.28515625" style="103" customWidth="1"/>
    <col min="4098" max="4098" width="7.42578125" style="103" customWidth="1"/>
    <col min="4099" max="4099" width="8.140625" style="103" customWidth="1"/>
    <col min="4100" max="4102" width="9" style="103" customWidth="1"/>
    <col min="4103" max="4343" width="9.140625" style="103"/>
    <col min="4344" max="4344" width="17.140625" style="103" customWidth="1"/>
    <col min="4345" max="4345" width="19.5703125" style="103" customWidth="1"/>
    <col min="4346" max="4346" width="17.42578125" style="103" customWidth="1"/>
    <col min="4347" max="4347" width="6.85546875" style="103" customWidth="1"/>
    <col min="4348" max="4348" width="7.28515625" style="103" customWidth="1"/>
    <col min="4349" max="4349" width="7.5703125" style="103" customWidth="1"/>
    <col min="4350" max="4350" width="8.28515625" style="103" customWidth="1"/>
    <col min="4351" max="4351" width="7.42578125" style="103" customWidth="1"/>
    <col min="4352" max="4352" width="8.7109375" style="103" customWidth="1"/>
    <col min="4353" max="4353" width="7.28515625" style="103" customWidth="1"/>
    <col min="4354" max="4354" width="7.42578125" style="103" customWidth="1"/>
    <col min="4355" max="4355" width="8.140625" style="103" customWidth="1"/>
    <col min="4356" max="4358" width="9" style="103" customWidth="1"/>
    <col min="4359" max="4599" width="9.140625" style="103"/>
    <col min="4600" max="4600" width="17.140625" style="103" customWidth="1"/>
    <col min="4601" max="4601" width="19.5703125" style="103" customWidth="1"/>
    <col min="4602" max="4602" width="17.42578125" style="103" customWidth="1"/>
    <col min="4603" max="4603" width="6.85546875" style="103" customWidth="1"/>
    <col min="4604" max="4604" width="7.28515625" style="103" customWidth="1"/>
    <col min="4605" max="4605" width="7.5703125" style="103" customWidth="1"/>
    <col min="4606" max="4606" width="8.28515625" style="103" customWidth="1"/>
    <col min="4607" max="4607" width="7.42578125" style="103" customWidth="1"/>
    <col min="4608" max="4608" width="8.7109375" style="103" customWidth="1"/>
    <col min="4609" max="4609" width="7.28515625" style="103" customWidth="1"/>
    <col min="4610" max="4610" width="7.42578125" style="103" customWidth="1"/>
    <col min="4611" max="4611" width="8.140625" style="103" customWidth="1"/>
    <col min="4612" max="4614" width="9" style="103" customWidth="1"/>
    <col min="4615" max="4855" width="9.140625" style="103"/>
    <col min="4856" max="4856" width="17.140625" style="103" customWidth="1"/>
    <col min="4857" max="4857" width="19.5703125" style="103" customWidth="1"/>
    <col min="4858" max="4858" width="17.42578125" style="103" customWidth="1"/>
    <col min="4859" max="4859" width="6.85546875" style="103" customWidth="1"/>
    <col min="4860" max="4860" width="7.28515625" style="103" customWidth="1"/>
    <col min="4861" max="4861" width="7.5703125" style="103" customWidth="1"/>
    <col min="4862" max="4862" width="8.28515625" style="103" customWidth="1"/>
    <col min="4863" max="4863" width="7.42578125" style="103" customWidth="1"/>
    <col min="4864" max="4864" width="8.7109375" style="103" customWidth="1"/>
    <col min="4865" max="4865" width="7.28515625" style="103" customWidth="1"/>
    <col min="4866" max="4866" width="7.42578125" style="103" customWidth="1"/>
    <col min="4867" max="4867" width="8.140625" style="103" customWidth="1"/>
    <col min="4868" max="4870" width="9" style="103" customWidth="1"/>
    <col min="4871" max="5111" width="9.140625" style="103"/>
    <col min="5112" max="5112" width="17.140625" style="103" customWidth="1"/>
    <col min="5113" max="5113" width="19.5703125" style="103" customWidth="1"/>
    <col min="5114" max="5114" width="17.42578125" style="103" customWidth="1"/>
    <col min="5115" max="5115" width="6.85546875" style="103" customWidth="1"/>
    <col min="5116" max="5116" width="7.28515625" style="103" customWidth="1"/>
    <col min="5117" max="5117" width="7.5703125" style="103" customWidth="1"/>
    <col min="5118" max="5118" width="8.28515625" style="103" customWidth="1"/>
    <col min="5119" max="5119" width="7.42578125" style="103" customWidth="1"/>
    <col min="5120" max="5120" width="8.7109375" style="103" customWidth="1"/>
    <col min="5121" max="5121" width="7.28515625" style="103" customWidth="1"/>
    <col min="5122" max="5122" width="7.42578125" style="103" customWidth="1"/>
    <col min="5123" max="5123" width="8.140625" style="103" customWidth="1"/>
    <col min="5124" max="5126" width="9" style="103" customWidth="1"/>
    <col min="5127" max="5367" width="9.140625" style="103"/>
    <col min="5368" max="5368" width="17.140625" style="103" customWidth="1"/>
    <col min="5369" max="5369" width="19.5703125" style="103" customWidth="1"/>
    <col min="5370" max="5370" width="17.42578125" style="103" customWidth="1"/>
    <col min="5371" max="5371" width="6.85546875" style="103" customWidth="1"/>
    <col min="5372" max="5372" width="7.28515625" style="103" customWidth="1"/>
    <col min="5373" max="5373" width="7.5703125" style="103" customWidth="1"/>
    <col min="5374" max="5374" width="8.28515625" style="103" customWidth="1"/>
    <col min="5375" max="5375" width="7.42578125" style="103" customWidth="1"/>
    <col min="5376" max="5376" width="8.7109375" style="103" customWidth="1"/>
    <col min="5377" max="5377" width="7.28515625" style="103" customWidth="1"/>
    <col min="5378" max="5378" width="7.42578125" style="103" customWidth="1"/>
    <col min="5379" max="5379" width="8.140625" style="103" customWidth="1"/>
    <col min="5380" max="5382" width="9" style="103" customWidth="1"/>
    <col min="5383" max="5623" width="9.140625" style="103"/>
    <col min="5624" max="5624" width="17.140625" style="103" customWidth="1"/>
    <col min="5625" max="5625" width="19.5703125" style="103" customWidth="1"/>
    <col min="5626" max="5626" width="17.42578125" style="103" customWidth="1"/>
    <col min="5627" max="5627" width="6.85546875" style="103" customWidth="1"/>
    <col min="5628" max="5628" width="7.28515625" style="103" customWidth="1"/>
    <col min="5629" max="5629" width="7.5703125" style="103" customWidth="1"/>
    <col min="5630" max="5630" width="8.28515625" style="103" customWidth="1"/>
    <col min="5631" max="5631" width="7.42578125" style="103" customWidth="1"/>
    <col min="5632" max="5632" width="8.7109375" style="103" customWidth="1"/>
    <col min="5633" max="5633" width="7.28515625" style="103" customWidth="1"/>
    <col min="5634" max="5634" width="7.42578125" style="103" customWidth="1"/>
    <col min="5635" max="5635" width="8.140625" style="103" customWidth="1"/>
    <col min="5636" max="5638" width="9" style="103" customWidth="1"/>
    <col min="5639" max="5879" width="9.140625" style="103"/>
    <col min="5880" max="5880" width="17.140625" style="103" customWidth="1"/>
    <col min="5881" max="5881" width="19.5703125" style="103" customWidth="1"/>
    <col min="5882" max="5882" width="17.42578125" style="103" customWidth="1"/>
    <col min="5883" max="5883" width="6.85546875" style="103" customWidth="1"/>
    <col min="5884" max="5884" width="7.28515625" style="103" customWidth="1"/>
    <col min="5885" max="5885" width="7.5703125" style="103" customWidth="1"/>
    <col min="5886" max="5886" width="8.28515625" style="103" customWidth="1"/>
    <col min="5887" max="5887" width="7.42578125" style="103" customWidth="1"/>
    <col min="5888" max="5888" width="8.7109375" style="103" customWidth="1"/>
    <col min="5889" max="5889" width="7.28515625" style="103" customWidth="1"/>
    <col min="5890" max="5890" width="7.42578125" style="103" customWidth="1"/>
    <col min="5891" max="5891" width="8.140625" style="103" customWidth="1"/>
    <col min="5892" max="5894" width="9" style="103" customWidth="1"/>
    <col min="5895" max="6135" width="9.140625" style="103"/>
    <col min="6136" max="6136" width="17.140625" style="103" customWidth="1"/>
    <col min="6137" max="6137" width="19.5703125" style="103" customWidth="1"/>
    <col min="6138" max="6138" width="17.42578125" style="103" customWidth="1"/>
    <col min="6139" max="6139" width="6.85546875" style="103" customWidth="1"/>
    <col min="6140" max="6140" width="7.28515625" style="103" customWidth="1"/>
    <col min="6141" max="6141" width="7.5703125" style="103" customWidth="1"/>
    <col min="6142" max="6142" width="8.28515625" style="103" customWidth="1"/>
    <col min="6143" max="6143" width="7.42578125" style="103" customWidth="1"/>
    <col min="6144" max="6144" width="8.7109375" style="103" customWidth="1"/>
    <col min="6145" max="6145" width="7.28515625" style="103" customWidth="1"/>
    <col min="6146" max="6146" width="7.42578125" style="103" customWidth="1"/>
    <col min="6147" max="6147" width="8.140625" style="103" customWidth="1"/>
    <col min="6148" max="6150" width="9" style="103" customWidth="1"/>
    <col min="6151" max="6391" width="9.140625" style="103"/>
    <col min="6392" max="6392" width="17.140625" style="103" customWidth="1"/>
    <col min="6393" max="6393" width="19.5703125" style="103" customWidth="1"/>
    <col min="6394" max="6394" width="17.42578125" style="103" customWidth="1"/>
    <col min="6395" max="6395" width="6.85546875" style="103" customWidth="1"/>
    <col min="6396" max="6396" width="7.28515625" style="103" customWidth="1"/>
    <col min="6397" max="6397" width="7.5703125" style="103" customWidth="1"/>
    <col min="6398" max="6398" width="8.28515625" style="103" customWidth="1"/>
    <col min="6399" max="6399" width="7.42578125" style="103" customWidth="1"/>
    <col min="6400" max="6400" width="8.7109375" style="103" customWidth="1"/>
    <col min="6401" max="6401" width="7.28515625" style="103" customWidth="1"/>
    <col min="6402" max="6402" width="7.42578125" style="103" customWidth="1"/>
    <col min="6403" max="6403" width="8.140625" style="103" customWidth="1"/>
    <col min="6404" max="6406" width="9" style="103" customWidth="1"/>
    <col min="6407" max="6647" width="9.140625" style="103"/>
    <col min="6648" max="6648" width="17.140625" style="103" customWidth="1"/>
    <col min="6649" max="6649" width="19.5703125" style="103" customWidth="1"/>
    <col min="6650" max="6650" width="17.42578125" style="103" customWidth="1"/>
    <col min="6651" max="6651" width="6.85546875" style="103" customWidth="1"/>
    <col min="6652" max="6652" width="7.28515625" style="103" customWidth="1"/>
    <col min="6653" max="6653" width="7.5703125" style="103" customWidth="1"/>
    <col min="6654" max="6654" width="8.28515625" style="103" customWidth="1"/>
    <col min="6655" max="6655" width="7.42578125" style="103" customWidth="1"/>
    <col min="6656" max="6656" width="8.7109375" style="103" customWidth="1"/>
    <col min="6657" max="6657" width="7.28515625" style="103" customWidth="1"/>
    <col min="6658" max="6658" width="7.42578125" style="103" customWidth="1"/>
    <col min="6659" max="6659" width="8.140625" style="103" customWidth="1"/>
    <col min="6660" max="6662" width="9" style="103" customWidth="1"/>
    <col min="6663" max="6903" width="9.140625" style="103"/>
    <col min="6904" max="6904" width="17.140625" style="103" customWidth="1"/>
    <col min="6905" max="6905" width="19.5703125" style="103" customWidth="1"/>
    <col min="6906" max="6906" width="17.42578125" style="103" customWidth="1"/>
    <col min="6907" max="6907" width="6.85546875" style="103" customWidth="1"/>
    <col min="6908" max="6908" width="7.28515625" style="103" customWidth="1"/>
    <col min="6909" max="6909" width="7.5703125" style="103" customWidth="1"/>
    <col min="6910" max="6910" width="8.28515625" style="103" customWidth="1"/>
    <col min="6911" max="6911" width="7.42578125" style="103" customWidth="1"/>
    <col min="6912" max="6912" width="8.7109375" style="103" customWidth="1"/>
    <col min="6913" max="6913" width="7.28515625" style="103" customWidth="1"/>
    <col min="6914" max="6914" width="7.42578125" style="103" customWidth="1"/>
    <col min="6915" max="6915" width="8.140625" style="103" customWidth="1"/>
    <col min="6916" max="6918" width="9" style="103" customWidth="1"/>
    <col min="6919" max="7159" width="9.140625" style="103"/>
    <col min="7160" max="7160" width="17.140625" style="103" customWidth="1"/>
    <col min="7161" max="7161" width="19.5703125" style="103" customWidth="1"/>
    <col min="7162" max="7162" width="17.42578125" style="103" customWidth="1"/>
    <col min="7163" max="7163" width="6.85546875" style="103" customWidth="1"/>
    <col min="7164" max="7164" width="7.28515625" style="103" customWidth="1"/>
    <col min="7165" max="7165" width="7.5703125" style="103" customWidth="1"/>
    <col min="7166" max="7166" width="8.28515625" style="103" customWidth="1"/>
    <col min="7167" max="7167" width="7.42578125" style="103" customWidth="1"/>
    <col min="7168" max="7168" width="8.7109375" style="103" customWidth="1"/>
    <col min="7169" max="7169" width="7.28515625" style="103" customWidth="1"/>
    <col min="7170" max="7170" width="7.42578125" style="103" customWidth="1"/>
    <col min="7171" max="7171" width="8.140625" style="103" customWidth="1"/>
    <col min="7172" max="7174" width="9" style="103" customWidth="1"/>
    <col min="7175" max="7415" width="9.140625" style="103"/>
    <col min="7416" max="7416" width="17.140625" style="103" customWidth="1"/>
    <col min="7417" max="7417" width="19.5703125" style="103" customWidth="1"/>
    <col min="7418" max="7418" width="17.42578125" style="103" customWidth="1"/>
    <col min="7419" max="7419" width="6.85546875" style="103" customWidth="1"/>
    <col min="7420" max="7420" width="7.28515625" style="103" customWidth="1"/>
    <col min="7421" max="7421" width="7.5703125" style="103" customWidth="1"/>
    <col min="7422" max="7422" width="8.28515625" style="103" customWidth="1"/>
    <col min="7423" max="7423" width="7.42578125" style="103" customWidth="1"/>
    <col min="7424" max="7424" width="8.7109375" style="103" customWidth="1"/>
    <col min="7425" max="7425" width="7.28515625" style="103" customWidth="1"/>
    <col min="7426" max="7426" width="7.42578125" style="103" customWidth="1"/>
    <col min="7427" max="7427" width="8.140625" style="103" customWidth="1"/>
    <col min="7428" max="7430" width="9" style="103" customWidth="1"/>
    <col min="7431" max="7671" width="9.140625" style="103"/>
    <col min="7672" max="7672" width="17.140625" style="103" customWidth="1"/>
    <col min="7673" max="7673" width="19.5703125" style="103" customWidth="1"/>
    <col min="7674" max="7674" width="17.42578125" style="103" customWidth="1"/>
    <col min="7675" max="7675" width="6.85546875" style="103" customWidth="1"/>
    <col min="7676" max="7676" width="7.28515625" style="103" customWidth="1"/>
    <col min="7677" max="7677" width="7.5703125" style="103" customWidth="1"/>
    <col min="7678" max="7678" width="8.28515625" style="103" customWidth="1"/>
    <col min="7679" max="7679" width="7.42578125" style="103" customWidth="1"/>
    <col min="7680" max="7680" width="8.7109375" style="103" customWidth="1"/>
    <col min="7681" max="7681" width="7.28515625" style="103" customWidth="1"/>
    <col min="7682" max="7682" width="7.42578125" style="103" customWidth="1"/>
    <col min="7683" max="7683" width="8.140625" style="103" customWidth="1"/>
    <col min="7684" max="7686" width="9" style="103" customWidth="1"/>
    <col min="7687" max="7927" width="9.140625" style="103"/>
    <col min="7928" max="7928" width="17.140625" style="103" customWidth="1"/>
    <col min="7929" max="7929" width="19.5703125" style="103" customWidth="1"/>
    <col min="7930" max="7930" width="17.42578125" style="103" customWidth="1"/>
    <col min="7931" max="7931" width="6.85546875" style="103" customWidth="1"/>
    <col min="7932" max="7932" width="7.28515625" style="103" customWidth="1"/>
    <col min="7933" max="7933" width="7.5703125" style="103" customWidth="1"/>
    <col min="7934" max="7934" width="8.28515625" style="103" customWidth="1"/>
    <col min="7935" max="7935" width="7.42578125" style="103" customWidth="1"/>
    <col min="7936" max="7936" width="8.7109375" style="103" customWidth="1"/>
    <col min="7937" max="7937" width="7.28515625" style="103" customWidth="1"/>
    <col min="7938" max="7938" width="7.42578125" style="103" customWidth="1"/>
    <col min="7939" max="7939" width="8.140625" style="103" customWidth="1"/>
    <col min="7940" max="7942" width="9" style="103" customWidth="1"/>
    <col min="7943" max="8183" width="9.140625" style="103"/>
    <col min="8184" max="8184" width="17.140625" style="103" customWidth="1"/>
    <col min="8185" max="8185" width="19.5703125" style="103" customWidth="1"/>
    <col min="8186" max="8186" width="17.42578125" style="103" customWidth="1"/>
    <col min="8187" max="8187" width="6.85546875" style="103" customWidth="1"/>
    <col min="8188" max="8188" width="7.28515625" style="103" customWidth="1"/>
    <col min="8189" max="8189" width="7.5703125" style="103" customWidth="1"/>
    <col min="8190" max="8190" width="8.28515625" style="103" customWidth="1"/>
    <col min="8191" max="8191" width="7.42578125" style="103" customWidth="1"/>
    <col min="8192" max="8192" width="8.7109375" style="103" customWidth="1"/>
    <col min="8193" max="8193" width="7.28515625" style="103" customWidth="1"/>
    <col min="8194" max="8194" width="7.42578125" style="103" customWidth="1"/>
    <col min="8195" max="8195" width="8.140625" style="103" customWidth="1"/>
    <col min="8196" max="8198" width="9" style="103" customWidth="1"/>
    <col min="8199" max="8439" width="9.140625" style="103"/>
    <col min="8440" max="8440" width="17.140625" style="103" customWidth="1"/>
    <col min="8441" max="8441" width="19.5703125" style="103" customWidth="1"/>
    <col min="8442" max="8442" width="17.42578125" style="103" customWidth="1"/>
    <col min="8443" max="8443" width="6.85546875" style="103" customWidth="1"/>
    <col min="8444" max="8444" width="7.28515625" style="103" customWidth="1"/>
    <col min="8445" max="8445" width="7.5703125" style="103" customWidth="1"/>
    <col min="8446" max="8446" width="8.28515625" style="103" customWidth="1"/>
    <col min="8447" max="8447" width="7.42578125" style="103" customWidth="1"/>
    <col min="8448" max="8448" width="8.7109375" style="103" customWidth="1"/>
    <col min="8449" max="8449" width="7.28515625" style="103" customWidth="1"/>
    <col min="8450" max="8450" width="7.42578125" style="103" customWidth="1"/>
    <col min="8451" max="8451" width="8.140625" style="103" customWidth="1"/>
    <col min="8452" max="8454" width="9" style="103" customWidth="1"/>
    <col min="8455" max="8695" width="9.140625" style="103"/>
    <col min="8696" max="8696" width="17.140625" style="103" customWidth="1"/>
    <col min="8697" max="8697" width="19.5703125" style="103" customWidth="1"/>
    <col min="8698" max="8698" width="17.42578125" style="103" customWidth="1"/>
    <col min="8699" max="8699" width="6.85546875" style="103" customWidth="1"/>
    <col min="8700" max="8700" width="7.28515625" style="103" customWidth="1"/>
    <col min="8701" max="8701" width="7.5703125" style="103" customWidth="1"/>
    <col min="8702" max="8702" width="8.28515625" style="103" customWidth="1"/>
    <col min="8703" max="8703" width="7.42578125" style="103" customWidth="1"/>
    <col min="8704" max="8704" width="8.7109375" style="103" customWidth="1"/>
    <col min="8705" max="8705" width="7.28515625" style="103" customWidth="1"/>
    <col min="8706" max="8706" width="7.42578125" style="103" customWidth="1"/>
    <col min="8707" max="8707" width="8.140625" style="103" customWidth="1"/>
    <col min="8708" max="8710" width="9" style="103" customWidth="1"/>
    <col min="8711" max="8951" width="9.140625" style="103"/>
    <col min="8952" max="8952" width="17.140625" style="103" customWidth="1"/>
    <col min="8953" max="8953" width="19.5703125" style="103" customWidth="1"/>
    <col min="8954" max="8954" width="17.42578125" style="103" customWidth="1"/>
    <col min="8955" max="8955" width="6.85546875" style="103" customWidth="1"/>
    <col min="8956" max="8956" width="7.28515625" style="103" customWidth="1"/>
    <col min="8957" max="8957" width="7.5703125" style="103" customWidth="1"/>
    <col min="8958" max="8958" width="8.28515625" style="103" customWidth="1"/>
    <col min="8959" max="8959" width="7.42578125" style="103" customWidth="1"/>
    <col min="8960" max="8960" width="8.7109375" style="103" customWidth="1"/>
    <col min="8961" max="8961" width="7.28515625" style="103" customWidth="1"/>
    <col min="8962" max="8962" width="7.42578125" style="103" customWidth="1"/>
    <col min="8963" max="8963" width="8.140625" style="103" customWidth="1"/>
    <col min="8964" max="8966" width="9" style="103" customWidth="1"/>
    <col min="8967" max="9207" width="9.140625" style="103"/>
    <col min="9208" max="9208" width="17.140625" style="103" customWidth="1"/>
    <col min="9209" max="9209" width="19.5703125" style="103" customWidth="1"/>
    <col min="9210" max="9210" width="17.42578125" style="103" customWidth="1"/>
    <col min="9211" max="9211" width="6.85546875" style="103" customWidth="1"/>
    <col min="9212" max="9212" width="7.28515625" style="103" customWidth="1"/>
    <col min="9213" max="9213" width="7.5703125" style="103" customWidth="1"/>
    <col min="9214" max="9214" width="8.28515625" style="103" customWidth="1"/>
    <col min="9215" max="9215" width="7.42578125" style="103" customWidth="1"/>
    <col min="9216" max="9216" width="8.7109375" style="103" customWidth="1"/>
    <col min="9217" max="9217" width="7.28515625" style="103" customWidth="1"/>
    <col min="9218" max="9218" width="7.42578125" style="103" customWidth="1"/>
    <col min="9219" max="9219" width="8.140625" style="103" customWidth="1"/>
    <col min="9220" max="9222" width="9" style="103" customWidth="1"/>
    <col min="9223" max="9463" width="9.140625" style="103"/>
    <col min="9464" max="9464" width="17.140625" style="103" customWidth="1"/>
    <col min="9465" max="9465" width="19.5703125" style="103" customWidth="1"/>
    <col min="9466" max="9466" width="17.42578125" style="103" customWidth="1"/>
    <col min="9467" max="9467" width="6.85546875" style="103" customWidth="1"/>
    <col min="9468" max="9468" width="7.28515625" style="103" customWidth="1"/>
    <col min="9469" max="9469" width="7.5703125" style="103" customWidth="1"/>
    <col min="9470" max="9470" width="8.28515625" style="103" customWidth="1"/>
    <col min="9471" max="9471" width="7.42578125" style="103" customWidth="1"/>
    <col min="9472" max="9472" width="8.7109375" style="103" customWidth="1"/>
    <col min="9473" max="9473" width="7.28515625" style="103" customWidth="1"/>
    <col min="9474" max="9474" width="7.42578125" style="103" customWidth="1"/>
    <col min="9475" max="9475" width="8.140625" style="103" customWidth="1"/>
    <col min="9476" max="9478" width="9" style="103" customWidth="1"/>
    <col min="9479" max="9719" width="9.140625" style="103"/>
    <col min="9720" max="9720" width="17.140625" style="103" customWidth="1"/>
    <col min="9721" max="9721" width="19.5703125" style="103" customWidth="1"/>
    <col min="9722" max="9722" width="17.42578125" style="103" customWidth="1"/>
    <col min="9723" max="9723" width="6.85546875" style="103" customWidth="1"/>
    <col min="9724" max="9724" width="7.28515625" style="103" customWidth="1"/>
    <col min="9725" max="9725" width="7.5703125" style="103" customWidth="1"/>
    <col min="9726" max="9726" width="8.28515625" style="103" customWidth="1"/>
    <col min="9727" max="9727" width="7.42578125" style="103" customWidth="1"/>
    <col min="9728" max="9728" width="8.7109375" style="103" customWidth="1"/>
    <col min="9729" max="9729" width="7.28515625" style="103" customWidth="1"/>
    <col min="9730" max="9730" width="7.42578125" style="103" customWidth="1"/>
    <col min="9731" max="9731" width="8.140625" style="103" customWidth="1"/>
    <col min="9732" max="9734" width="9" style="103" customWidth="1"/>
    <col min="9735" max="9975" width="9.140625" style="103"/>
    <col min="9976" max="9976" width="17.140625" style="103" customWidth="1"/>
    <col min="9977" max="9977" width="19.5703125" style="103" customWidth="1"/>
    <col min="9978" max="9978" width="17.42578125" style="103" customWidth="1"/>
    <col min="9979" max="9979" width="6.85546875" style="103" customWidth="1"/>
    <col min="9980" max="9980" width="7.28515625" style="103" customWidth="1"/>
    <col min="9981" max="9981" width="7.5703125" style="103" customWidth="1"/>
    <col min="9982" max="9982" width="8.28515625" style="103" customWidth="1"/>
    <col min="9983" max="9983" width="7.42578125" style="103" customWidth="1"/>
    <col min="9984" max="9984" width="8.7109375" style="103" customWidth="1"/>
    <col min="9985" max="9985" width="7.28515625" style="103" customWidth="1"/>
    <col min="9986" max="9986" width="7.42578125" style="103" customWidth="1"/>
    <col min="9987" max="9987" width="8.140625" style="103" customWidth="1"/>
    <col min="9988" max="9990" width="9" style="103" customWidth="1"/>
    <col min="9991" max="10231" width="9.140625" style="103"/>
    <col min="10232" max="10232" width="17.140625" style="103" customWidth="1"/>
    <col min="10233" max="10233" width="19.5703125" style="103" customWidth="1"/>
    <col min="10234" max="10234" width="17.42578125" style="103" customWidth="1"/>
    <col min="10235" max="10235" width="6.85546875" style="103" customWidth="1"/>
    <col min="10236" max="10236" width="7.28515625" style="103" customWidth="1"/>
    <col min="10237" max="10237" width="7.5703125" style="103" customWidth="1"/>
    <col min="10238" max="10238" width="8.28515625" style="103" customWidth="1"/>
    <col min="10239" max="10239" width="7.42578125" style="103" customWidth="1"/>
    <col min="10240" max="10240" width="8.7109375" style="103" customWidth="1"/>
    <col min="10241" max="10241" width="7.28515625" style="103" customWidth="1"/>
    <col min="10242" max="10242" width="7.42578125" style="103" customWidth="1"/>
    <col min="10243" max="10243" width="8.140625" style="103" customWidth="1"/>
    <col min="10244" max="10246" width="9" style="103" customWidth="1"/>
    <col min="10247" max="10487" width="9.140625" style="103"/>
    <col min="10488" max="10488" width="17.140625" style="103" customWidth="1"/>
    <col min="10489" max="10489" width="19.5703125" style="103" customWidth="1"/>
    <col min="10490" max="10490" width="17.42578125" style="103" customWidth="1"/>
    <col min="10491" max="10491" width="6.85546875" style="103" customWidth="1"/>
    <col min="10492" max="10492" width="7.28515625" style="103" customWidth="1"/>
    <col min="10493" max="10493" width="7.5703125" style="103" customWidth="1"/>
    <col min="10494" max="10494" width="8.28515625" style="103" customWidth="1"/>
    <col min="10495" max="10495" width="7.42578125" style="103" customWidth="1"/>
    <col min="10496" max="10496" width="8.7109375" style="103" customWidth="1"/>
    <col min="10497" max="10497" width="7.28515625" style="103" customWidth="1"/>
    <col min="10498" max="10498" width="7.42578125" style="103" customWidth="1"/>
    <col min="10499" max="10499" width="8.140625" style="103" customWidth="1"/>
    <col min="10500" max="10502" width="9" style="103" customWidth="1"/>
    <col min="10503" max="10743" width="9.140625" style="103"/>
    <col min="10744" max="10744" width="17.140625" style="103" customWidth="1"/>
    <col min="10745" max="10745" width="19.5703125" style="103" customWidth="1"/>
    <col min="10746" max="10746" width="17.42578125" style="103" customWidth="1"/>
    <col min="10747" max="10747" width="6.85546875" style="103" customWidth="1"/>
    <col min="10748" max="10748" width="7.28515625" style="103" customWidth="1"/>
    <col min="10749" max="10749" width="7.5703125" style="103" customWidth="1"/>
    <col min="10750" max="10750" width="8.28515625" style="103" customWidth="1"/>
    <col min="10751" max="10751" width="7.42578125" style="103" customWidth="1"/>
    <col min="10752" max="10752" width="8.7109375" style="103" customWidth="1"/>
    <col min="10753" max="10753" width="7.28515625" style="103" customWidth="1"/>
    <col min="10754" max="10754" width="7.42578125" style="103" customWidth="1"/>
    <col min="10755" max="10755" width="8.140625" style="103" customWidth="1"/>
    <col min="10756" max="10758" width="9" style="103" customWidth="1"/>
    <col min="10759" max="10999" width="9.140625" style="103"/>
    <col min="11000" max="11000" width="17.140625" style="103" customWidth="1"/>
    <col min="11001" max="11001" width="19.5703125" style="103" customWidth="1"/>
    <col min="11002" max="11002" width="17.42578125" style="103" customWidth="1"/>
    <col min="11003" max="11003" width="6.85546875" style="103" customWidth="1"/>
    <col min="11004" max="11004" width="7.28515625" style="103" customWidth="1"/>
    <col min="11005" max="11005" width="7.5703125" style="103" customWidth="1"/>
    <col min="11006" max="11006" width="8.28515625" style="103" customWidth="1"/>
    <col min="11007" max="11007" width="7.42578125" style="103" customWidth="1"/>
    <col min="11008" max="11008" width="8.7109375" style="103" customWidth="1"/>
    <col min="11009" max="11009" width="7.28515625" style="103" customWidth="1"/>
    <col min="11010" max="11010" width="7.42578125" style="103" customWidth="1"/>
    <col min="11011" max="11011" width="8.140625" style="103" customWidth="1"/>
    <col min="11012" max="11014" width="9" style="103" customWidth="1"/>
    <col min="11015" max="11255" width="9.140625" style="103"/>
    <col min="11256" max="11256" width="17.140625" style="103" customWidth="1"/>
    <col min="11257" max="11257" width="19.5703125" style="103" customWidth="1"/>
    <col min="11258" max="11258" width="17.42578125" style="103" customWidth="1"/>
    <col min="11259" max="11259" width="6.85546875" style="103" customWidth="1"/>
    <col min="11260" max="11260" width="7.28515625" style="103" customWidth="1"/>
    <col min="11261" max="11261" width="7.5703125" style="103" customWidth="1"/>
    <col min="11262" max="11262" width="8.28515625" style="103" customWidth="1"/>
    <col min="11263" max="11263" width="7.42578125" style="103" customWidth="1"/>
    <col min="11264" max="11264" width="8.7109375" style="103" customWidth="1"/>
    <col min="11265" max="11265" width="7.28515625" style="103" customWidth="1"/>
    <col min="11266" max="11266" width="7.42578125" style="103" customWidth="1"/>
    <col min="11267" max="11267" width="8.140625" style="103" customWidth="1"/>
    <col min="11268" max="11270" width="9" style="103" customWidth="1"/>
    <col min="11271" max="11511" width="9.140625" style="103"/>
    <col min="11512" max="11512" width="17.140625" style="103" customWidth="1"/>
    <col min="11513" max="11513" width="19.5703125" style="103" customWidth="1"/>
    <col min="11514" max="11514" width="17.42578125" style="103" customWidth="1"/>
    <col min="11515" max="11515" width="6.85546875" style="103" customWidth="1"/>
    <col min="11516" max="11516" width="7.28515625" style="103" customWidth="1"/>
    <col min="11517" max="11517" width="7.5703125" style="103" customWidth="1"/>
    <col min="11518" max="11518" width="8.28515625" style="103" customWidth="1"/>
    <col min="11519" max="11519" width="7.42578125" style="103" customWidth="1"/>
    <col min="11520" max="11520" width="8.7109375" style="103" customWidth="1"/>
    <col min="11521" max="11521" width="7.28515625" style="103" customWidth="1"/>
    <col min="11522" max="11522" width="7.42578125" style="103" customWidth="1"/>
    <col min="11523" max="11523" width="8.140625" style="103" customWidth="1"/>
    <col min="11524" max="11526" width="9" style="103" customWidth="1"/>
    <col min="11527" max="11767" width="9.140625" style="103"/>
    <col min="11768" max="11768" width="17.140625" style="103" customWidth="1"/>
    <col min="11769" max="11769" width="19.5703125" style="103" customWidth="1"/>
    <col min="11770" max="11770" width="17.42578125" style="103" customWidth="1"/>
    <col min="11771" max="11771" width="6.85546875" style="103" customWidth="1"/>
    <col min="11772" max="11772" width="7.28515625" style="103" customWidth="1"/>
    <col min="11773" max="11773" width="7.5703125" style="103" customWidth="1"/>
    <col min="11774" max="11774" width="8.28515625" style="103" customWidth="1"/>
    <col min="11775" max="11775" width="7.42578125" style="103" customWidth="1"/>
    <col min="11776" max="11776" width="8.7109375" style="103" customWidth="1"/>
    <col min="11777" max="11777" width="7.28515625" style="103" customWidth="1"/>
    <col min="11778" max="11778" width="7.42578125" style="103" customWidth="1"/>
    <col min="11779" max="11779" width="8.140625" style="103" customWidth="1"/>
    <col min="11780" max="11782" width="9" style="103" customWidth="1"/>
    <col min="11783" max="12023" width="9.140625" style="103"/>
    <col min="12024" max="12024" width="17.140625" style="103" customWidth="1"/>
    <col min="12025" max="12025" width="19.5703125" style="103" customWidth="1"/>
    <col min="12026" max="12026" width="17.42578125" style="103" customWidth="1"/>
    <col min="12027" max="12027" width="6.85546875" style="103" customWidth="1"/>
    <col min="12028" max="12028" width="7.28515625" style="103" customWidth="1"/>
    <col min="12029" max="12029" width="7.5703125" style="103" customWidth="1"/>
    <col min="12030" max="12030" width="8.28515625" style="103" customWidth="1"/>
    <col min="12031" max="12031" width="7.42578125" style="103" customWidth="1"/>
    <col min="12032" max="12032" width="8.7109375" style="103" customWidth="1"/>
    <col min="12033" max="12033" width="7.28515625" style="103" customWidth="1"/>
    <col min="12034" max="12034" width="7.42578125" style="103" customWidth="1"/>
    <col min="12035" max="12035" width="8.140625" style="103" customWidth="1"/>
    <col min="12036" max="12038" width="9" style="103" customWidth="1"/>
    <col min="12039" max="12279" width="9.140625" style="103"/>
    <col min="12280" max="12280" width="17.140625" style="103" customWidth="1"/>
    <col min="12281" max="12281" width="19.5703125" style="103" customWidth="1"/>
    <col min="12282" max="12282" width="17.42578125" style="103" customWidth="1"/>
    <col min="12283" max="12283" width="6.85546875" style="103" customWidth="1"/>
    <col min="12284" max="12284" width="7.28515625" style="103" customWidth="1"/>
    <col min="12285" max="12285" width="7.5703125" style="103" customWidth="1"/>
    <col min="12286" max="12286" width="8.28515625" style="103" customWidth="1"/>
    <col min="12287" max="12287" width="7.42578125" style="103" customWidth="1"/>
    <col min="12288" max="12288" width="8.7109375" style="103" customWidth="1"/>
    <col min="12289" max="12289" width="7.28515625" style="103" customWidth="1"/>
    <col min="12290" max="12290" width="7.42578125" style="103" customWidth="1"/>
    <col min="12291" max="12291" width="8.140625" style="103" customWidth="1"/>
    <col min="12292" max="12294" width="9" style="103" customWidth="1"/>
    <col min="12295" max="12535" width="9.140625" style="103"/>
    <col min="12536" max="12536" width="17.140625" style="103" customWidth="1"/>
    <col min="12537" max="12537" width="19.5703125" style="103" customWidth="1"/>
    <col min="12538" max="12538" width="17.42578125" style="103" customWidth="1"/>
    <col min="12539" max="12539" width="6.85546875" style="103" customWidth="1"/>
    <col min="12540" max="12540" width="7.28515625" style="103" customWidth="1"/>
    <col min="12541" max="12541" width="7.5703125" style="103" customWidth="1"/>
    <col min="12542" max="12542" width="8.28515625" style="103" customWidth="1"/>
    <col min="12543" max="12543" width="7.42578125" style="103" customWidth="1"/>
    <col min="12544" max="12544" width="8.7109375" style="103" customWidth="1"/>
    <col min="12545" max="12545" width="7.28515625" style="103" customWidth="1"/>
    <col min="12546" max="12546" width="7.42578125" style="103" customWidth="1"/>
    <col min="12547" max="12547" width="8.140625" style="103" customWidth="1"/>
    <col min="12548" max="12550" width="9" style="103" customWidth="1"/>
    <col min="12551" max="12791" width="9.140625" style="103"/>
    <col min="12792" max="12792" width="17.140625" style="103" customWidth="1"/>
    <col min="12793" max="12793" width="19.5703125" style="103" customWidth="1"/>
    <col min="12794" max="12794" width="17.42578125" style="103" customWidth="1"/>
    <col min="12795" max="12795" width="6.85546875" style="103" customWidth="1"/>
    <col min="12796" max="12796" width="7.28515625" style="103" customWidth="1"/>
    <col min="12797" max="12797" width="7.5703125" style="103" customWidth="1"/>
    <col min="12798" max="12798" width="8.28515625" style="103" customWidth="1"/>
    <col min="12799" max="12799" width="7.42578125" style="103" customWidth="1"/>
    <col min="12800" max="12800" width="8.7109375" style="103" customWidth="1"/>
    <col min="12801" max="12801" width="7.28515625" style="103" customWidth="1"/>
    <col min="12802" max="12802" width="7.42578125" style="103" customWidth="1"/>
    <col min="12803" max="12803" width="8.140625" style="103" customWidth="1"/>
    <col min="12804" max="12806" width="9" style="103" customWidth="1"/>
    <col min="12807" max="13047" width="9.140625" style="103"/>
    <col min="13048" max="13048" width="17.140625" style="103" customWidth="1"/>
    <col min="13049" max="13049" width="19.5703125" style="103" customWidth="1"/>
    <col min="13050" max="13050" width="17.42578125" style="103" customWidth="1"/>
    <col min="13051" max="13051" width="6.85546875" style="103" customWidth="1"/>
    <col min="13052" max="13052" width="7.28515625" style="103" customWidth="1"/>
    <col min="13053" max="13053" width="7.5703125" style="103" customWidth="1"/>
    <col min="13054" max="13054" width="8.28515625" style="103" customWidth="1"/>
    <col min="13055" max="13055" width="7.42578125" style="103" customWidth="1"/>
    <col min="13056" max="13056" width="8.7109375" style="103" customWidth="1"/>
    <col min="13057" max="13057" width="7.28515625" style="103" customWidth="1"/>
    <col min="13058" max="13058" width="7.42578125" style="103" customWidth="1"/>
    <col min="13059" max="13059" width="8.140625" style="103" customWidth="1"/>
    <col min="13060" max="13062" width="9" style="103" customWidth="1"/>
    <col min="13063" max="13303" width="9.140625" style="103"/>
    <col min="13304" max="13304" width="17.140625" style="103" customWidth="1"/>
    <col min="13305" max="13305" width="19.5703125" style="103" customWidth="1"/>
    <col min="13306" max="13306" width="17.42578125" style="103" customWidth="1"/>
    <col min="13307" max="13307" width="6.85546875" style="103" customWidth="1"/>
    <col min="13308" max="13308" width="7.28515625" style="103" customWidth="1"/>
    <col min="13309" max="13309" width="7.5703125" style="103" customWidth="1"/>
    <col min="13310" max="13310" width="8.28515625" style="103" customWidth="1"/>
    <col min="13311" max="13311" width="7.42578125" style="103" customWidth="1"/>
    <col min="13312" max="13312" width="8.7109375" style="103" customWidth="1"/>
    <col min="13313" max="13313" width="7.28515625" style="103" customWidth="1"/>
    <col min="13314" max="13314" width="7.42578125" style="103" customWidth="1"/>
    <col min="13315" max="13315" width="8.140625" style="103" customWidth="1"/>
    <col min="13316" max="13318" width="9" style="103" customWidth="1"/>
    <col min="13319" max="13559" width="9.140625" style="103"/>
    <col min="13560" max="13560" width="17.140625" style="103" customWidth="1"/>
    <col min="13561" max="13561" width="19.5703125" style="103" customWidth="1"/>
    <col min="13562" max="13562" width="17.42578125" style="103" customWidth="1"/>
    <col min="13563" max="13563" width="6.85546875" style="103" customWidth="1"/>
    <col min="13564" max="13564" width="7.28515625" style="103" customWidth="1"/>
    <col min="13565" max="13565" width="7.5703125" style="103" customWidth="1"/>
    <col min="13566" max="13566" width="8.28515625" style="103" customWidth="1"/>
    <col min="13567" max="13567" width="7.42578125" style="103" customWidth="1"/>
    <col min="13568" max="13568" width="8.7109375" style="103" customWidth="1"/>
    <col min="13569" max="13569" width="7.28515625" style="103" customWidth="1"/>
    <col min="13570" max="13570" width="7.42578125" style="103" customWidth="1"/>
    <col min="13571" max="13571" width="8.140625" style="103" customWidth="1"/>
    <col min="13572" max="13574" width="9" style="103" customWidth="1"/>
    <col min="13575" max="13815" width="9.140625" style="103"/>
    <col min="13816" max="13816" width="17.140625" style="103" customWidth="1"/>
    <col min="13817" max="13817" width="19.5703125" style="103" customWidth="1"/>
    <col min="13818" max="13818" width="17.42578125" style="103" customWidth="1"/>
    <col min="13819" max="13819" width="6.85546875" style="103" customWidth="1"/>
    <col min="13820" max="13820" width="7.28515625" style="103" customWidth="1"/>
    <col min="13821" max="13821" width="7.5703125" style="103" customWidth="1"/>
    <col min="13822" max="13822" width="8.28515625" style="103" customWidth="1"/>
    <col min="13823" max="13823" width="7.42578125" style="103" customWidth="1"/>
    <col min="13824" max="13824" width="8.7109375" style="103" customWidth="1"/>
    <col min="13825" max="13825" width="7.28515625" style="103" customWidth="1"/>
    <col min="13826" max="13826" width="7.42578125" style="103" customWidth="1"/>
    <col min="13827" max="13827" width="8.140625" style="103" customWidth="1"/>
    <col min="13828" max="13830" width="9" style="103" customWidth="1"/>
    <col min="13831" max="14071" width="9.140625" style="103"/>
    <col min="14072" max="14072" width="17.140625" style="103" customWidth="1"/>
    <col min="14073" max="14073" width="19.5703125" style="103" customWidth="1"/>
    <col min="14074" max="14074" width="17.42578125" style="103" customWidth="1"/>
    <col min="14075" max="14075" width="6.85546875" style="103" customWidth="1"/>
    <col min="14076" max="14076" width="7.28515625" style="103" customWidth="1"/>
    <col min="14077" max="14077" width="7.5703125" style="103" customWidth="1"/>
    <col min="14078" max="14078" width="8.28515625" style="103" customWidth="1"/>
    <col min="14079" max="14079" width="7.42578125" style="103" customWidth="1"/>
    <col min="14080" max="14080" width="8.7109375" style="103" customWidth="1"/>
    <col min="14081" max="14081" width="7.28515625" style="103" customWidth="1"/>
    <col min="14082" max="14082" width="7.42578125" style="103" customWidth="1"/>
    <col min="14083" max="14083" width="8.140625" style="103" customWidth="1"/>
    <col min="14084" max="14086" width="9" style="103" customWidth="1"/>
    <col min="14087" max="14327" width="9.140625" style="103"/>
    <col min="14328" max="14328" width="17.140625" style="103" customWidth="1"/>
    <col min="14329" max="14329" width="19.5703125" style="103" customWidth="1"/>
    <col min="14330" max="14330" width="17.42578125" style="103" customWidth="1"/>
    <col min="14331" max="14331" width="6.85546875" style="103" customWidth="1"/>
    <col min="14332" max="14332" width="7.28515625" style="103" customWidth="1"/>
    <col min="14333" max="14333" width="7.5703125" style="103" customWidth="1"/>
    <col min="14334" max="14334" width="8.28515625" style="103" customWidth="1"/>
    <col min="14335" max="14335" width="7.42578125" style="103" customWidth="1"/>
    <col min="14336" max="14336" width="8.7109375" style="103" customWidth="1"/>
    <col min="14337" max="14337" width="7.28515625" style="103" customWidth="1"/>
    <col min="14338" max="14338" width="7.42578125" style="103" customWidth="1"/>
    <col min="14339" max="14339" width="8.140625" style="103" customWidth="1"/>
    <col min="14340" max="14342" width="9" style="103" customWidth="1"/>
    <col min="14343" max="14583" width="9.140625" style="103"/>
    <col min="14584" max="14584" width="17.140625" style="103" customWidth="1"/>
    <col min="14585" max="14585" width="19.5703125" style="103" customWidth="1"/>
    <col min="14586" max="14586" width="17.42578125" style="103" customWidth="1"/>
    <col min="14587" max="14587" width="6.85546875" style="103" customWidth="1"/>
    <col min="14588" max="14588" width="7.28515625" style="103" customWidth="1"/>
    <col min="14589" max="14589" width="7.5703125" style="103" customWidth="1"/>
    <col min="14590" max="14590" width="8.28515625" style="103" customWidth="1"/>
    <col min="14591" max="14591" width="7.42578125" style="103" customWidth="1"/>
    <col min="14592" max="14592" width="8.7109375" style="103" customWidth="1"/>
    <col min="14593" max="14593" width="7.28515625" style="103" customWidth="1"/>
    <col min="14594" max="14594" width="7.42578125" style="103" customWidth="1"/>
    <col min="14595" max="14595" width="8.140625" style="103" customWidth="1"/>
    <col min="14596" max="14598" width="9" style="103" customWidth="1"/>
    <col min="14599" max="14839" width="9.140625" style="103"/>
    <col min="14840" max="14840" width="17.140625" style="103" customWidth="1"/>
    <col min="14841" max="14841" width="19.5703125" style="103" customWidth="1"/>
    <col min="14842" max="14842" width="17.42578125" style="103" customWidth="1"/>
    <col min="14843" max="14843" width="6.85546875" style="103" customWidth="1"/>
    <col min="14844" max="14844" width="7.28515625" style="103" customWidth="1"/>
    <col min="14845" max="14845" width="7.5703125" style="103" customWidth="1"/>
    <col min="14846" max="14846" width="8.28515625" style="103" customWidth="1"/>
    <col min="14847" max="14847" width="7.42578125" style="103" customWidth="1"/>
    <col min="14848" max="14848" width="8.7109375" style="103" customWidth="1"/>
    <col min="14849" max="14849" width="7.28515625" style="103" customWidth="1"/>
    <col min="14850" max="14850" width="7.42578125" style="103" customWidth="1"/>
    <col min="14851" max="14851" width="8.140625" style="103" customWidth="1"/>
    <col min="14852" max="14854" width="9" style="103" customWidth="1"/>
    <col min="14855" max="15095" width="9.140625" style="103"/>
    <col min="15096" max="15096" width="17.140625" style="103" customWidth="1"/>
    <col min="15097" max="15097" width="19.5703125" style="103" customWidth="1"/>
    <col min="15098" max="15098" width="17.42578125" style="103" customWidth="1"/>
    <col min="15099" max="15099" width="6.85546875" style="103" customWidth="1"/>
    <col min="15100" max="15100" width="7.28515625" style="103" customWidth="1"/>
    <col min="15101" max="15101" width="7.5703125" style="103" customWidth="1"/>
    <col min="15102" max="15102" width="8.28515625" style="103" customWidth="1"/>
    <col min="15103" max="15103" width="7.42578125" style="103" customWidth="1"/>
    <col min="15104" max="15104" width="8.7109375" style="103" customWidth="1"/>
    <col min="15105" max="15105" width="7.28515625" style="103" customWidth="1"/>
    <col min="15106" max="15106" width="7.42578125" style="103" customWidth="1"/>
    <col min="15107" max="15107" width="8.140625" style="103" customWidth="1"/>
    <col min="15108" max="15110" width="9" style="103" customWidth="1"/>
    <col min="15111" max="15351" width="9.140625" style="103"/>
    <col min="15352" max="15352" width="17.140625" style="103" customWidth="1"/>
    <col min="15353" max="15353" width="19.5703125" style="103" customWidth="1"/>
    <col min="15354" max="15354" width="17.42578125" style="103" customWidth="1"/>
    <col min="15355" max="15355" width="6.85546875" style="103" customWidth="1"/>
    <col min="15356" max="15356" width="7.28515625" style="103" customWidth="1"/>
    <col min="15357" max="15357" width="7.5703125" style="103" customWidth="1"/>
    <col min="15358" max="15358" width="8.28515625" style="103" customWidth="1"/>
    <col min="15359" max="15359" width="7.42578125" style="103" customWidth="1"/>
    <col min="15360" max="15360" width="8.7109375" style="103" customWidth="1"/>
    <col min="15361" max="15361" width="7.28515625" style="103" customWidth="1"/>
    <col min="15362" max="15362" width="7.42578125" style="103" customWidth="1"/>
    <col min="15363" max="15363" width="8.140625" style="103" customWidth="1"/>
    <col min="15364" max="15366" width="9" style="103" customWidth="1"/>
    <col min="15367" max="15607" width="9.140625" style="103"/>
    <col min="15608" max="15608" width="17.140625" style="103" customWidth="1"/>
    <col min="15609" max="15609" width="19.5703125" style="103" customWidth="1"/>
    <col min="15610" max="15610" width="17.42578125" style="103" customWidth="1"/>
    <col min="15611" max="15611" width="6.85546875" style="103" customWidth="1"/>
    <col min="15612" max="15612" width="7.28515625" style="103" customWidth="1"/>
    <col min="15613" max="15613" width="7.5703125" style="103" customWidth="1"/>
    <col min="15614" max="15614" width="8.28515625" style="103" customWidth="1"/>
    <col min="15615" max="15615" width="7.42578125" style="103" customWidth="1"/>
    <col min="15616" max="15616" width="8.7109375" style="103" customWidth="1"/>
    <col min="15617" max="15617" width="7.28515625" style="103" customWidth="1"/>
    <col min="15618" max="15618" width="7.42578125" style="103" customWidth="1"/>
    <col min="15619" max="15619" width="8.140625" style="103" customWidth="1"/>
    <col min="15620" max="15622" width="9" style="103" customWidth="1"/>
    <col min="15623" max="15863" width="9.140625" style="103"/>
    <col min="15864" max="15864" width="17.140625" style="103" customWidth="1"/>
    <col min="15865" max="15865" width="19.5703125" style="103" customWidth="1"/>
    <col min="15866" max="15866" width="17.42578125" style="103" customWidth="1"/>
    <col min="15867" max="15867" width="6.85546875" style="103" customWidth="1"/>
    <col min="15868" max="15868" width="7.28515625" style="103" customWidth="1"/>
    <col min="15869" max="15869" width="7.5703125" style="103" customWidth="1"/>
    <col min="15870" max="15870" width="8.28515625" style="103" customWidth="1"/>
    <col min="15871" max="15871" width="7.42578125" style="103" customWidth="1"/>
    <col min="15872" max="15872" width="8.7109375" style="103" customWidth="1"/>
    <col min="15873" max="15873" width="7.28515625" style="103" customWidth="1"/>
    <col min="15874" max="15874" width="7.42578125" style="103" customWidth="1"/>
    <col min="15875" max="15875" width="8.140625" style="103" customWidth="1"/>
    <col min="15876" max="15878" width="9" style="103" customWidth="1"/>
    <col min="15879" max="16119" width="9.140625" style="103"/>
    <col min="16120" max="16120" width="17.140625" style="103" customWidth="1"/>
    <col min="16121" max="16121" width="19.5703125" style="103" customWidth="1"/>
    <col min="16122" max="16122" width="17.42578125" style="103" customWidth="1"/>
    <col min="16123" max="16123" width="6.85546875" style="103" customWidth="1"/>
    <col min="16124" max="16124" width="7.28515625" style="103" customWidth="1"/>
    <col min="16125" max="16125" width="7.5703125" style="103" customWidth="1"/>
    <col min="16126" max="16126" width="8.28515625" style="103" customWidth="1"/>
    <col min="16127" max="16127" width="7.42578125" style="103" customWidth="1"/>
    <col min="16128" max="16128" width="8.7109375" style="103" customWidth="1"/>
    <col min="16129" max="16129" width="7.28515625" style="103" customWidth="1"/>
    <col min="16130" max="16130" width="7.42578125" style="103" customWidth="1"/>
    <col min="16131" max="16131" width="8.140625" style="103" customWidth="1"/>
    <col min="16132" max="16134" width="9" style="103" customWidth="1"/>
    <col min="16135" max="16384" width="9.140625" style="103"/>
  </cols>
  <sheetData>
    <row r="1" spans="1:18" ht="28.5" customHeight="1">
      <c r="A1" s="1913" t="s">
        <v>1433</v>
      </c>
      <c r="B1" s="1913"/>
      <c r="C1" s="1913"/>
      <c r="D1" s="1913"/>
      <c r="E1" s="1913"/>
      <c r="F1" s="1913"/>
      <c r="G1" s="1913"/>
      <c r="H1" s="1913"/>
      <c r="I1" s="1913"/>
      <c r="J1" s="1913"/>
      <c r="K1" s="1913"/>
      <c r="L1" s="1913"/>
      <c r="M1" s="1913"/>
      <c r="N1" s="1913"/>
      <c r="O1" s="1913"/>
      <c r="P1" s="1913"/>
      <c r="Q1" s="1913"/>
      <c r="R1" s="1833"/>
    </row>
    <row r="2" spans="1:18" s="626" customFormat="1" ht="34.5" customHeight="1">
      <c r="A2" s="1754" t="s">
        <v>1434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</row>
    <row r="3" spans="1:18" ht="26.25" customHeight="1" thickBot="1">
      <c r="A3" s="1914" t="s">
        <v>1842</v>
      </c>
      <c r="B3" s="1914"/>
      <c r="C3" s="1914"/>
      <c r="D3" s="1914"/>
      <c r="E3" s="1914"/>
      <c r="F3" s="1914"/>
      <c r="G3" s="1914"/>
      <c r="H3" s="1914"/>
      <c r="I3" s="1914"/>
      <c r="J3" s="1914"/>
      <c r="K3" s="1914"/>
      <c r="L3" s="1914"/>
      <c r="M3" s="1914"/>
      <c r="N3" s="1914"/>
      <c r="O3" s="1914"/>
      <c r="P3" s="414"/>
      <c r="Q3" s="414"/>
      <c r="R3" s="245" t="s">
        <v>1843</v>
      </c>
    </row>
    <row r="4" spans="1:18" ht="18" customHeight="1" thickTop="1">
      <c r="A4" s="1663" t="s">
        <v>11</v>
      </c>
      <c r="B4" s="1663" t="s">
        <v>50</v>
      </c>
      <c r="C4" s="1663" t="s">
        <v>34</v>
      </c>
      <c r="D4" s="1665" t="s">
        <v>1172</v>
      </c>
      <c r="E4" s="1665"/>
      <c r="F4" s="1665"/>
      <c r="G4" s="1665" t="s">
        <v>1173</v>
      </c>
      <c r="H4" s="1665"/>
      <c r="I4" s="1665"/>
      <c r="J4" s="1665" t="s">
        <v>1174</v>
      </c>
      <c r="K4" s="1665"/>
      <c r="L4" s="1665"/>
      <c r="M4" s="1665" t="s">
        <v>1175</v>
      </c>
      <c r="N4" s="1665"/>
      <c r="O4" s="1665"/>
      <c r="P4" s="1523" t="s">
        <v>524</v>
      </c>
      <c r="Q4" s="1523" t="s">
        <v>431</v>
      </c>
      <c r="R4" s="1651" t="s">
        <v>525</v>
      </c>
    </row>
    <row r="5" spans="1:18" ht="18" customHeight="1">
      <c r="A5" s="1583"/>
      <c r="B5" s="1583"/>
      <c r="C5" s="1583"/>
      <c r="D5" s="1654" t="s">
        <v>910</v>
      </c>
      <c r="E5" s="1654"/>
      <c r="F5" s="1654"/>
      <c r="G5" s="1654" t="s">
        <v>1176</v>
      </c>
      <c r="H5" s="1654"/>
      <c r="I5" s="1654"/>
      <c r="J5" s="1654" t="s">
        <v>911</v>
      </c>
      <c r="K5" s="1654"/>
      <c r="L5" s="1654"/>
      <c r="M5" s="1654" t="s">
        <v>1177</v>
      </c>
      <c r="N5" s="1654"/>
      <c r="O5" s="1654"/>
      <c r="P5" s="1524"/>
      <c r="Q5" s="1524"/>
      <c r="R5" s="1652"/>
    </row>
    <row r="6" spans="1:18" ht="18" customHeight="1">
      <c r="A6" s="1583"/>
      <c r="B6" s="1583"/>
      <c r="C6" s="1583"/>
      <c r="D6" s="573" t="s">
        <v>914</v>
      </c>
      <c r="E6" s="573" t="s">
        <v>915</v>
      </c>
      <c r="F6" s="573" t="s">
        <v>916</v>
      </c>
      <c r="G6" s="573" t="s">
        <v>914</v>
      </c>
      <c r="H6" s="573" t="s">
        <v>915</v>
      </c>
      <c r="I6" s="573" t="s">
        <v>916</v>
      </c>
      <c r="J6" s="573" t="s">
        <v>914</v>
      </c>
      <c r="K6" s="573" t="s">
        <v>915</v>
      </c>
      <c r="L6" s="573" t="s">
        <v>916</v>
      </c>
      <c r="M6" s="573" t="s">
        <v>914</v>
      </c>
      <c r="N6" s="573" t="s">
        <v>915</v>
      </c>
      <c r="O6" s="573" t="s">
        <v>916</v>
      </c>
      <c r="P6" s="1524"/>
      <c r="Q6" s="1524"/>
      <c r="R6" s="1652"/>
    </row>
    <row r="7" spans="1:18" ht="20.25" customHeight="1" thickBot="1">
      <c r="A7" s="1664"/>
      <c r="B7" s="1664"/>
      <c r="C7" s="1664"/>
      <c r="D7" s="528" t="s">
        <v>1156</v>
      </c>
      <c r="E7" s="528" t="s">
        <v>918</v>
      </c>
      <c r="F7" s="528" t="s">
        <v>919</v>
      </c>
      <c r="G7" s="528" t="s">
        <v>1156</v>
      </c>
      <c r="H7" s="528" t="s">
        <v>918</v>
      </c>
      <c r="I7" s="528" t="s">
        <v>919</v>
      </c>
      <c r="J7" s="528" t="s">
        <v>1156</v>
      </c>
      <c r="K7" s="528" t="s">
        <v>918</v>
      </c>
      <c r="L7" s="528" t="s">
        <v>919</v>
      </c>
      <c r="M7" s="528" t="s">
        <v>1156</v>
      </c>
      <c r="N7" s="528" t="s">
        <v>918</v>
      </c>
      <c r="O7" s="528" t="s">
        <v>919</v>
      </c>
      <c r="P7" s="1650"/>
      <c r="Q7" s="1650"/>
      <c r="R7" s="1653"/>
    </row>
    <row r="8" spans="1:18" ht="18" customHeight="1" thickTop="1">
      <c r="A8" s="1919" t="s">
        <v>6</v>
      </c>
      <c r="B8" s="384" t="s">
        <v>401</v>
      </c>
      <c r="C8" s="384" t="s">
        <v>401</v>
      </c>
      <c r="D8" s="380">
        <v>5</v>
      </c>
      <c r="E8" s="380">
        <v>0</v>
      </c>
      <c r="F8" s="370">
        <v>5</v>
      </c>
      <c r="G8" s="370">
        <v>0</v>
      </c>
      <c r="H8" s="570">
        <v>0</v>
      </c>
      <c r="I8" s="570">
        <v>0</v>
      </c>
      <c r="J8" s="570">
        <v>0</v>
      </c>
      <c r="K8" s="570">
        <v>0</v>
      </c>
      <c r="L8" s="570">
        <v>0</v>
      </c>
      <c r="M8" s="370">
        <f>SUM(D8,G8,J8)</f>
        <v>5</v>
      </c>
      <c r="N8" s="370">
        <f t="shared" ref="N8:O11" si="0">SUM(E8,H8,K8)</f>
        <v>0</v>
      </c>
      <c r="O8" s="370">
        <f t="shared" si="0"/>
        <v>5</v>
      </c>
      <c r="P8" s="627" t="s">
        <v>878</v>
      </c>
      <c r="Q8" s="627" t="s">
        <v>878</v>
      </c>
      <c r="R8" s="1916" t="s">
        <v>670</v>
      </c>
    </row>
    <row r="9" spans="1:18" ht="18" customHeight="1">
      <c r="A9" s="1910"/>
      <c r="B9" s="1908" t="s">
        <v>402</v>
      </c>
      <c r="C9" s="385" t="s">
        <v>403</v>
      </c>
      <c r="D9" s="370">
        <v>1</v>
      </c>
      <c r="E9" s="370">
        <v>2</v>
      </c>
      <c r="F9" s="370">
        <v>3</v>
      </c>
      <c r="G9" s="370">
        <v>0</v>
      </c>
      <c r="H9" s="570">
        <v>0</v>
      </c>
      <c r="I9" s="570">
        <v>0</v>
      </c>
      <c r="J9" s="570">
        <v>0</v>
      </c>
      <c r="K9" s="570">
        <v>0</v>
      </c>
      <c r="L9" s="570">
        <v>0</v>
      </c>
      <c r="M9" s="370">
        <f t="shared" ref="M9:M11" si="1">SUM(D9,G9,J9)</f>
        <v>1</v>
      </c>
      <c r="N9" s="370">
        <f t="shared" si="0"/>
        <v>2</v>
      </c>
      <c r="O9" s="370">
        <f t="shared" si="0"/>
        <v>3</v>
      </c>
      <c r="P9" s="628" t="s">
        <v>879</v>
      </c>
      <c r="Q9" s="1915" t="s">
        <v>857</v>
      </c>
      <c r="R9" s="1917"/>
    </row>
    <row r="10" spans="1:18" ht="34.5" customHeight="1">
      <c r="A10" s="1910"/>
      <c r="B10" s="1908"/>
      <c r="C10" s="385" t="s">
        <v>404</v>
      </c>
      <c r="D10" s="370">
        <v>0</v>
      </c>
      <c r="E10" s="370">
        <v>6</v>
      </c>
      <c r="F10" s="370">
        <v>6</v>
      </c>
      <c r="G10" s="570">
        <v>0</v>
      </c>
      <c r="H10" s="570">
        <v>0</v>
      </c>
      <c r="I10" s="570">
        <v>0</v>
      </c>
      <c r="J10" s="570">
        <v>0</v>
      </c>
      <c r="K10" s="570">
        <v>0</v>
      </c>
      <c r="L10" s="570">
        <v>0</v>
      </c>
      <c r="M10" s="370">
        <f t="shared" si="1"/>
        <v>0</v>
      </c>
      <c r="N10" s="370">
        <f t="shared" si="0"/>
        <v>6</v>
      </c>
      <c r="O10" s="370">
        <f t="shared" si="0"/>
        <v>6</v>
      </c>
      <c r="P10" s="628" t="s">
        <v>880</v>
      </c>
      <c r="Q10" s="1915"/>
      <c r="R10" s="1917"/>
    </row>
    <row r="11" spans="1:18" ht="18" customHeight="1">
      <c r="A11" s="1910"/>
      <c r="B11" s="1908"/>
      <c r="C11" s="385" t="s">
        <v>405</v>
      </c>
      <c r="D11" s="370">
        <v>3</v>
      </c>
      <c r="E11" s="370">
        <v>2</v>
      </c>
      <c r="F11" s="370">
        <v>5</v>
      </c>
      <c r="G11" s="570">
        <v>0</v>
      </c>
      <c r="H11" s="570">
        <v>0</v>
      </c>
      <c r="I11" s="570">
        <v>0</v>
      </c>
      <c r="J11" s="570">
        <v>0</v>
      </c>
      <c r="K11" s="570">
        <v>0</v>
      </c>
      <c r="L11" s="570">
        <v>0</v>
      </c>
      <c r="M11" s="370">
        <f t="shared" si="1"/>
        <v>3</v>
      </c>
      <c r="N11" s="370">
        <f t="shared" si="0"/>
        <v>2</v>
      </c>
      <c r="O11" s="370">
        <f t="shared" si="0"/>
        <v>5</v>
      </c>
      <c r="P11" s="722" t="s">
        <v>881</v>
      </c>
      <c r="Q11" s="1915"/>
      <c r="R11" s="1917"/>
    </row>
    <row r="12" spans="1:18" ht="18" customHeight="1">
      <c r="A12" s="1910"/>
      <c r="B12" s="1555" t="s">
        <v>318</v>
      </c>
      <c r="C12" s="1555"/>
      <c r="D12" s="370">
        <f t="shared" ref="D12:O12" si="2">SUM(D9:D11)</f>
        <v>4</v>
      </c>
      <c r="E12" s="570">
        <f t="shared" si="2"/>
        <v>10</v>
      </c>
      <c r="F12" s="570">
        <f t="shared" si="2"/>
        <v>14</v>
      </c>
      <c r="G12" s="570">
        <f t="shared" si="2"/>
        <v>0</v>
      </c>
      <c r="H12" s="570">
        <f t="shared" si="2"/>
        <v>0</v>
      </c>
      <c r="I12" s="570">
        <f t="shared" si="2"/>
        <v>0</v>
      </c>
      <c r="J12" s="570">
        <f t="shared" si="2"/>
        <v>0</v>
      </c>
      <c r="K12" s="570">
        <f t="shared" si="2"/>
        <v>0</v>
      </c>
      <c r="L12" s="570">
        <f t="shared" si="2"/>
        <v>0</v>
      </c>
      <c r="M12" s="570">
        <f t="shared" si="2"/>
        <v>4</v>
      </c>
      <c r="N12" s="570">
        <f t="shared" si="2"/>
        <v>10</v>
      </c>
      <c r="O12" s="570">
        <f t="shared" si="2"/>
        <v>14</v>
      </c>
      <c r="P12" s="1615" t="s">
        <v>1784</v>
      </c>
      <c r="Q12" s="1615"/>
      <c r="R12" s="1917"/>
    </row>
    <row r="13" spans="1:18" ht="23.25" customHeight="1">
      <c r="A13" s="1910"/>
      <c r="B13" s="1272" t="s">
        <v>234</v>
      </c>
      <c r="C13" s="582" t="s">
        <v>234</v>
      </c>
      <c r="D13" s="570">
        <v>0</v>
      </c>
      <c r="E13" s="570">
        <v>7</v>
      </c>
      <c r="F13" s="570">
        <v>7</v>
      </c>
      <c r="G13" s="570">
        <v>0</v>
      </c>
      <c r="H13" s="570">
        <v>1</v>
      </c>
      <c r="I13" s="570">
        <v>1</v>
      </c>
      <c r="J13" s="570">
        <v>0</v>
      </c>
      <c r="K13" s="570">
        <v>0</v>
      </c>
      <c r="L13" s="570">
        <v>0</v>
      </c>
      <c r="M13" s="570">
        <f t="shared" ref="M13:M19" si="3">SUM(D13,G13,J13)</f>
        <v>0</v>
      </c>
      <c r="N13" s="570">
        <f t="shared" ref="N13:N19" si="4">SUM(E13,H13,K13)</f>
        <v>8</v>
      </c>
      <c r="O13" s="570">
        <f t="shared" ref="O13:O19" si="5">SUM(F13,I13,L13)</f>
        <v>8</v>
      </c>
      <c r="P13" s="778" t="s">
        <v>1706</v>
      </c>
      <c r="Q13" s="779" t="s">
        <v>1706</v>
      </c>
      <c r="R13" s="1917"/>
    </row>
    <row r="14" spans="1:18" ht="18" customHeight="1">
      <c r="A14" s="1910"/>
      <c r="B14" s="1272" t="s">
        <v>69</v>
      </c>
      <c r="C14" s="582" t="s">
        <v>69</v>
      </c>
      <c r="D14" s="570">
        <v>0</v>
      </c>
      <c r="E14" s="570">
        <v>0</v>
      </c>
      <c r="F14" s="570">
        <v>0</v>
      </c>
      <c r="G14" s="570">
        <v>0</v>
      </c>
      <c r="H14" s="570">
        <v>0</v>
      </c>
      <c r="I14" s="570">
        <v>0</v>
      </c>
      <c r="J14" s="570">
        <v>1</v>
      </c>
      <c r="K14" s="570">
        <v>0</v>
      </c>
      <c r="L14" s="570">
        <v>1</v>
      </c>
      <c r="M14" s="570">
        <f t="shared" si="3"/>
        <v>1</v>
      </c>
      <c r="N14" s="570">
        <f t="shared" si="4"/>
        <v>0</v>
      </c>
      <c r="O14" s="570">
        <f t="shared" si="5"/>
        <v>1</v>
      </c>
      <c r="P14" s="780" t="s">
        <v>743</v>
      </c>
      <c r="Q14" s="781" t="s">
        <v>743</v>
      </c>
      <c r="R14" s="1917"/>
    </row>
    <row r="15" spans="1:18" ht="18" customHeight="1">
      <c r="A15" s="1910"/>
      <c r="B15" s="1272" t="s">
        <v>74</v>
      </c>
      <c r="C15" s="582" t="s">
        <v>74</v>
      </c>
      <c r="D15" s="570">
        <v>0</v>
      </c>
      <c r="E15" s="570">
        <v>0</v>
      </c>
      <c r="F15" s="570">
        <v>0</v>
      </c>
      <c r="G15" s="570">
        <v>0</v>
      </c>
      <c r="H15" s="570">
        <v>1</v>
      </c>
      <c r="I15" s="570">
        <v>1</v>
      </c>
      <c r="J15" s="570">
        <v>0</v>
      </c>
      <c r="K15" s="570">
        <v>1</v>
      </c>
      <c r="L15" s="570">
        <v>1</v>
      </c>
      <c r="M15" s="570">
        <f t="shared" si="3"/>
        <v>0</v>
      </c>
      <c r="N15" s="570">
        <f t="shared" si="4"/>
        <v>2</v>
      </c>
      <c r="O15" s="570">
        <f t="shared" si="5"/>
        <v>2</v>
      </c>
      <c r="P15" s="780" t="s">
        <v>1707</v>
      </c>
      <c r="Q15" s="781" t="s">
        <v>1707</v>
      </c>
      <c r="R15" s="1917"/>
    </row>
    <row r="16" spans="1:18" ht="18" customHeight="1">
      <c r="A16" s="1910"/>
      <c r="B16" s="1272" t="s">
        <v>98</v>
      </c>
      <c r="C16" s="582" t="s">
        <v>1435</v>
      </c>
      <c r="D16" s="570">
        <v>0</v>
      </c>
      <c r="E16" s="570">
        <v>0</v>
      </c>
      <c r="F16" s="570">
        <v>0</v>
      </c>
      <c r="G16" s="570">
        <v>3</v>
      </c>
      <c r="H16" s="570">
        <v>6</v>
      </c>
      <c r="I16" s="570">
        <v>9</v>
      </c>
      <c r="J16" s="570">
        <v>0</v>
      </c>
      <c r="K16" s="570">
        <v>0</v>
      </c>
      <c r="L16" s="570">
        <v>0</v>
      </c>
      <c r="M16" s="570">
        <f t="shared" si="3"/>
        <v>3</v>
      </c>
      <c r="N16" s="570">
        <f t="shared" si="4"/>
        <v>6</v>
      </c>
      <c r="O16" s="570">
        <f t="shared" si="5"/>
        <v>9</v>
      </c>
      <c r="P16" s="780" t="s">
        <v>536</v>
      </c>
      <c r="Q16" s="781" t="s">
        <v>536</v>
      </c>
      <c r="R16" s="1917"/>
    </row>
    <row r="17" spans="1:18" ht="18" customHeight="1">
      <c r="A17" s="1910"/>
      <c r="B17" s="1272" t="s">
        <v>406</v>
      </c>
      <c r="C17" s="582" t="s">
        <v>406</v>
      </c>
      <c r="D17" s="570">
        <v>1</v>
      </c>
      <c r="E17" s="570">
        <v>10</v>
      </c>
      <c r="F17" s="570">
        <v>11</v>
      </c>
      <c r="G17" s="570">
        <v>0</v>
      </c>
      <c r="H17" s="570">
        <v>0</v>
      </c>
      <c r="I17" s="570">
        <v>0</v>
      </c>
      <c r="J17" s="570">
        <v>0</v>
      </c>
      <c r="K17" s="570">
        <v>0</v>
      </c>
      <c r="L17" s="570">
        <v>0</v>
      </c>
      <c r="M17" s="570">
        <f t="shared" si="3"/>
        <v>1</v>
      </c>
      <c r="N17" s="570">
        <f t="shared" si="4"/>
        <v>10</v>
      </c>
      <c r="O17" s="570">
        <f t="shared" si="5"/>
        <v>11</v>
      </c>
      <c r="P17" s="780" t="s">
        <v>429</v>
      </c>
      <c r="Q17" s="781" t="s">
        <v>429</v>
      </c>
      <c r="R17" s="1917"/>
    </row>
    <row r="18" spans="1:18" ht="18" customHeight="1">
      <c r="A18" s="1910"/>
      <c r="B18" s="1272" t="s">
        <v>68</v>
      </c>
      <c r="C18" s="582" t="s">
        <v>68</v>
      </c>
      <c r="D18" s="570">
        <v>0</v>
      </c>
      <c r="E18" s="570">
        <v>0</v>
      </c>
      <c r="F18" s="570">
        <v>0</v>
      </c>
      <c r="G18" s="570">
        <v>2</v>
      </c>
      <c r="H18" s="570">
        <v>3</v>
      </c>
      <c r="I18" s="570">
        <v>5</v>
      </c>
      <c r="J18" s="570">
        <v>0</v>
      </c>
      <c r="K18" s="570">
        <v>0</v>
      </c>
      <c r="L18" s="570">
        <v>0</v>
      </c>
      <c r="M18" s="570">
        <f t="shared" si="3"/>
        <v>2</v>
      </c>
      <c r="N18" s="570">
        <f t="shared" si="4"/>
        <v>3</v>
      </c>
      <c r="O18" s="570">
        <f t="shared" si="5"/>
        <v>5</v>
      </c>
      <c r="P18" s="781" t="s">
        <v>1708</v>
      </c>
      <c r="Q18" s="781" t="s">
        <v>1708</v>
      </c>
      <c r="R18" s="1917"/>
    </row>
    <row r="19" spans="1:18" ht="18" customHeight="1">
      <c r="A19" s="1912"/>
      <c r="B19" s="1272" t="s">
        <v>407</v>
      </c>
      <c r="C19" s="582" t="s">
        <v>407</v>
      </c>
      <c r="D19" s="570">
        <v>0</v>
      </c>
      <c r="E19" s="570">
        <v>0</v>
      </c>
      <c r="F19" s="570">
        <v>0</v>
      </c>
      <c r="G19" s="570">
        <v>0</v>
      </c>
      <c r="H19" s="570">
        <v>0</v>
      </c>
      <c r="I19" s="570">
        <v>0</v>
      </c>
      <c r="J19" s="570">
        <v>1</v>
      </c>
      <c r="K19" s="570">
        <v>1</v>
      </c>
      <c r="L19" s="570">
        <v>2</v>
      </c>
      <c r="M19" s="570">
        <f t="shared" si="3"/>
        <v>1</v>
      </c>
      <c r="N19" s="570">
        <f t="shared" si="4"/>
        <v>1</v>
      </c>
      <c r="O19" s="570">
        <f t="shared" si="5"/>
        <v>2</v>
      </c>
      <c r="P19" s="782" t="s">
        <v>885</v>
      </c>
      <c r="Q19" s="783" t="s">
        <v>885</v>
      </c>
      <c r="R19" s="1918"/>
    </row>
    <row r="20" spans="1:18" ht="18" customHeight="1">
      <c r="A20" s="1897" t="s">
        <v>327</v>
      </c>
      <c r="B20" s="1897"/>
      <c r="C20" s="1897"/>
      <c r="D20" s="370">
        <f t="shared" ref="D20:O20" si="6">SUM(D13:D19,D12,D8)</f>
        <v>10</v>
      </c>
      <c r="E20" s="570">
        <f t="shared" si="6"/>
        <v>27</v>
      </c>
      <c r="F20" s="570">
        <f t="shared" si="6"/>
        <v>37</v>
      </c>
      <c r="G20" s="570">
        <f t="shared" si="6"/>
        <v>5</v>
      </c>
      <c r="H20" s="570">
        <f t="shared" si="6"/>
        <v>11</v>
      </c>
      <c r="I20" s="570">
        <f t="shared" si="6"/>
        <v>16</v>
      </c>
      <c r="J20" s="570">
        <f t="shared" si="6"/>
        <v>2</v>
      </c>
      <c r="K20" s="570">
        <f t="shared" si="6"/>
        <v>2</v>
      </c>
      <c r="L20" s="570">
        <f t="shared" si="6"/>
        <v>4</v>
      </c>
      <c r="M20" s="570">
        <f t="shared" si="6"/>
        <v>17</v>
      </c>
      <c r="N20" s="570">
        <f t="shared" si="6"/>
        <v>40</v>
      </c>
      <c r="O20" s="570">
        <f t="shared" si="6"/>
        <v>57</v>
      </c>
      <c r="P20" s="1897" t="s">
        <v>1787</v>
      </c>
      <c r="Q20" s="1897"/>
      <c r="R20" s="1897"/>
    </row>
    <row r="21" spans="1:18" ht="18" customHeight="1">
      <c r="A21" s="1920" t="s">
        <v>16</v>
      </c>
      <c r="B21" s="582" t="s">
        <v>934</v>
      </c>
      <c r="C21" s="582"/>
      <c r="D21" s="570">
        <v>0</v>
      </c>
      <c r="E21" s="570">
        <v>0</v>
      </c>
      <c r="F21" s="570">
        <v>0</v>
      </c>
      <c r="G21" s="570">
        <v>3</v>
      </c>
      <c r="H21" s="570">
        <v>2</v>
      </c>
      <c r="I21" s="570">
        <v>5</v>
      </c>
      <c r="J21" s="570">
        <v>0</v>
      </c>
      <c r="K21" s="570">
        <v>0</v>
      </c>
      <c r="L21" s="570">
        <v>0</v>
      </c>
      <c r="M21" s="570">
        <f>SUM(D21,G21,J21)</f>
        <v>3</v>
      </c>
      <c r="N21" s="570">
        <f>SUM(E21,H21,K21)</f>
        <v>2</v>
      </c>
      <c r="O21" s="570">
        <f>SUM(M21:N21)</f>
        <v>5</v>
      </c>
      <c r="P21" s="628"/>
      <c r="Q21" s="726" t="s">
        <v>1709</v>
      </c>
      <c r="R21" s="1927" t="s">
        <v>538</v>
      </c>
    </row>
    <row r="22" spans="1:18" ht="18" customHeight="1">
      <c r="A22" s="1921"/>
      <c r="B22" s="582" t="s">
        <v>1436</v>
      </c>
      <c r="C22" s="582"/>
      <c r="D22" s="570">
        <v>0</v>
      </c>
      <c r="E22" s="570">
        <v>0</v>
      </c>
      <c r="F22" s="570">
        <v>0</v>
      </c>
      <c r="G22" s="570">
        <v>2</v>
      </c>
      <c r="H22" s="570">
        <v>0</v>
      </c>
      <c r="I22" s="570">
        <v>2</v>
      </c>
      <c r="J22" s="570">
        <v>0</v>
      </c>
      <c r="K22" s="570">
        <v>0</v>
      </c>
      <c r="L22" s="570">
        <v>0</v>
      </c>
      <c r="M22" s="570">
        <f t="shared" ref="M22:M25" si="7">SUM(D22,G22,J22)</f>
        <v>2</v>
      </c>
      <c r="N22" s="570">
        <f t="shared" ref="N22:N25" si="8">SUM(E22,H22,K22)</f>
        <v>0</v>
      </c>
      <c r="O22" s="570">
        <f t="shared" ref="O22:O25" si="9">SUM(M22:N22)</f>
        <v>2</v>
      </c>
      <c r="P22" s="628"/>
      <c r="Q22" s="781" t="s">
        <v>1713</v>
      </c>
      <c r="R22" s="1928"/>
    </row>
    <row r="23" spans="1:18" ht="18" customHeight="1">
      <c r="A23" s="1921"/>
      <c r="B23" s="582" t="s">
        <v>1437</v>
      </c>
      <c r="C23" s="582"/>
      <c r="D23" s="570">
        <v>0</v>
      </c>
      <c r="E23" s="570">
        <v>0</v>
      </c>
      <c r="F23" s="570">
        <v>0</v>
      </c>
      <c r="G23" s="570">
        <v>0</v>
      </c>
      <c r="H23" s="570">
        <v>4</v>
      </c>
      <c r="I23" s="570">
        <v>4</v>
      </c>
      <c r="J23" s="570">
        <v>0</v>
      </c>
      <c r="K23" s="570">
        <v>0</v>
      </c>
      <c r="L23" s="570">
        <v>0</v>
      </c>
      <c r="M23" s="570">
        <f t="shared" si="7"/>
        <v>0</v>
      </c>
      <c r="N23" s="570">
        <f t="shared" si="8"/>
        <v>4</v>
      </c>
      <c r="O23" s="570">
        <f t="shared" si="9"/>
        <v>4</v>
      </c>
      <c r="P23" s="628"/>
      <c r="Q23" s="726" t="s">
        <v>1712</v>
      </c>
      <c r="R23" s="1928"/>
    </row>
    <row r="24" spans="1:18" ht="18" customHeight="1">
      <c r="A24" s="1921"/>
      <c r="B24" s="582" t="s">
        <v>1438</v>
      </c>
      <c r="C24" s="582"/>
      <c r="D24" s="570">
        <v>0</v>
      </c>
      <c r="E24" s="570">
        <v>0</v>
      </c>
      <c r="F24" s="570">
        <v>0</v>
      </c>
      <c r="G24" s="570">
        <v>2</v>
      </c>
      <c r="H24" s="570">
        <v>0</v>
      </c>
      <c r="I24" s="570">
        <v>2</v>
      </c>
      <c r="J24" s="570">
        <v>0</v>
      </c>
      <c r="K24" s="570">
        <v>0</v>
      </c>
      <c r="L24" s="570">
        <v>0</v>
      </c>
      <c r="M24" s="570">
        <f t="shared" si="7"/>
        <v>2</v>
      </c>
      <c r="N24" s="570">
        <f t="shared" si="8"/>
        <v>0</v>
      </c>
      <c r="O24" s="570">
        <f t="shared" si="9"/>
        <v>2</v>
      </c>
      <c r="P24" s="628"/>
      <c r="Q24" s="785" t="s">
        <v>1711</v>
      </c>
      <c r="R24" s="1928"/>
    </row>
    <row r="25" spans="1:18" ht="18" customHeight="1">
      <c r="A25" s="1922"/>
      <c r="B25" s="582" t="s">
        <v>936</v>
      </c>
      <c r="C25" s="582"/>
      <c r="D25" s="570">
        <v>0</v>
      </c>
      <c r="E25" s="570">
        <v>0</v>
      </c>
      <c r="F25" s="570">
        <v>0</v>
      </c>
      <c r="G25" s="570">
        <v>0</v>
      </c>
      <c r="H25" s="570">
        <v>2</v>
      </c>
      <c r="I25" s="570">
        <v>2</v>
      </c>
      <c r="J25" s="570">
        <v>0</v>
      </c>
      <c r="K25" s="570">
        <v>0</v>
      </c>
      <c r="L25" s="570">
        <v>0</v>
      </c>
      <c r="M25" s="570">
        <f t="shared" si="7"/>
        <v>0</v>
      </c>
      <c r="N25" s="570">
        <f t="shared" si="8"/>
        <v>2</v>
      </c>
      <c r="O25" s="570">
        <f t="shared" si="9"/>
        <v>2</v>
      </c>
      <c r="P25" s="628"/>
      <c r="Q25" s="784" t="s">
        <v>1710</v>
      </c>
      <c r="R25" s="1929"/>
    </row>
    <row r="26" spans="1:18" ht="18" customHeight="1">
      <c r="A26" s="1897" t="s">
        <v>327</v>
      </c>
      <c r="B26" s="1897"/>
      <c r="C26" s="1897"/>
      <c r="D26" s="570">
        <f>SUM(D21:D25)</f>
        <v>0</v>
      </c>
      <c r="E26" s="570">
        <f t="shared" ref="E26:L26" si="10">SUM(E21:E25)</f>
        <v>0</v>
      </c>
      <c r="F26" s="570">
        <f t="shared" si="10"/>
        <v>0</v>
      </c>
      <c r="G26" s="570">
        <f t="shared" si="10"/>
        <v>7</v>
      </c>
      <c r="H26" s="570">
        <f t="shared" si="10"/>
        <v>8</v>
      </c>
      <c r="I26" s="570">
        <f t="shared" si="10"/>
        <v>15</v>
      </c>
      <c r="J26" s="570">
        <f t="shared" si="10"/>
        <v>0</v>
      </c>
      <c r="K26" s="570">
        <f t="shared" si="10"/>
        <v>0</v>
      </c>
      <c r="L26" s="570">
        <f t="shared" si="10"/>
        <v>0</v>
      </c>
      <c r="M26" s="570">
        <f t="shared" ref="M26" si="11">SUM(D26,G26,J26)</f>
        <v>7</v>
      </c>
      <c r="N26" s="570">
        <f t="shared" ref="N26" si="12">SUM(E26,H26,K26)</f>
        <v>8</v>
      </c>
      <c r="O26" s="570">
        <f t="shared" ref="O26" si="13">SUM(M26:N26)</f>
        <v>15</v>
      </c>
      <c r="P26" s="1897" t="s">
        <v>1787</v>
      </c>
      <c r="Q26" s="1897"/>
      <c r="R26" s="1897"/>
    </row>
    <row r="27" spans="1:18" ht="18" customHeight="1">
      <c r="A27" s="415" t="s">
        <v>7</v>
      </c>
      <c r="B27" s="385" t="s">
        <v>158</v>
      </c>
      <c r="C27" s="385" t="s">
        <v>408</v>
      </c>
      <c r="D27" s="570">
        <f>SUM(D22:D26)</f>
        <v>0</v>
      </c>
      <c r="E27" s="570">
        <f t="shared" ref="E27" si="14">SUM(E22:E26)</f>
        <v>0</v>
      </c>
      <c r="F27" s="570">
        <f t="shared" ref="F27" si="15">SUM(F22:F26)</f>
        <v>0</v>
      </c>
      <c r="G27" s="570">
        <v>0</v>
      </c>
      <c r="H27" s="570">
        <v>3</v>
      </c>
      <c r="I27" s="570">
        <v>3</v>
      </c>
      <c r="J27" s="570">
        <f t="shared" ref="J27" si="16">SUM(J22:J26)</f>
        <v>0</v>
      </c>
      <c r="K27" s="570">
        <f t="shared" ref="K27" si="17">SUM(K22:K26)</f>
        <v>0</v>
      </c>
      <c r="L27" s="570">
        <f t="shared" ref="L27" si="18">SUM(L22:L26)</f>
        <v>0</v>
      </c>
      <c r="M27" s="570">
        <f>SUM(D27,G27,J27)</f>
        <v>0</v>
      </c>
      <c r="N27" s="570">
        <f t="shared" ref="N27:O29" si="19">SUM(E27,H27,K27)</f>
        <v>3</v>
      </c>
      <c r="O27" s="570">
        <f t="shared" si="19"/>
        <v>3</v>
      </c>
      <c r="P27" s="763" t="s">
        <v>884</v>
      </c>
      <c r="Q27" s="763" t="s">
        <v>539</v>
      </c>
      <c r="R27" s="763" t="s">
        <v>540</v>
      </c>
    </row>
    <row r="28" spans="1:18" ht="18" customHeight="1">
      <c r="A28" s="1920" t="s">
        <v>12</v>
      </c>
      <c r="B28" s="385" t="s">
        <v>62</v>
      </c>
      <c r="C28" s="385"/>
      <c r="D28" s="570">
        <f t="shared" ref="D28:D29" si="20">SUM(D23:D27)</f>
        <v>0</v>
      </c>
      <c r="E28" s="570">
        <f t="shared" ref="E28:E29" si="21">SUM(E23:E27)</f>
        <v>0</v>
      </c>
      <c r="F28" s="570">
        <f t="shared" ref="F28:F29" si="22">SUM(F23:F27)</f>
        <v>0</v>
      </c>
      <c r="G28" s="370">
        <v>0</v>
      </c>
      <c r="H28" s="370">
        <v>1</v>
      </c>
      <c r="I28" s="370">
        <v>1</v>
      </c>
      <c r="J28" s="370">
        <v>1</v>
      </c>
      <c r="K28" s="370">
        <v>0</v>
      </c>
      <c r="L28" s="370">
        <v>1</v>
      </c>
      <c r="M28" s="370">
        <f>SUM(D28,G28,J28)</f>
        <v>1</v>
      </c>
      <c r="N28" s="370">
        <f t="shared" si="19"/>
        <v>1</v>
      </c>
      <c r="O28" s="370">
        <f t="shared" si="19"/>
        <v>2</v>
      </c>
      <c r="P28" s="776"/>
      <c r="Q28" s="763" t="s">
        <v>794</v>
      </c>
      <c r="R28" s="1897" t="s">
        <v>432</v>
      </c>
    </row>
    <row r="29" spans="1:18" ht="18" customHeight="1" thickBot="1">
      <c r="A29" s="1921"/>
      <c r="B29" s="583" t="s">
        <v>39</v>
      </c>
      <c r="C29" s="583"/>
      <c r="D29" s="569">
        <f t="shared" si="20"/>
        <v>0</v>
      </c>
      <c r="E29" s="569">
        <f t="shared" si="21"/>
        <v>0</v>
      </c>
      <c r="F29" s="569">
        <f t="shared" si="22"/>
        <v>0</v>
      </c>
      <c r="G29" s="569">
        <v>6</v>
      </c>
      <c r="H29" s="569">
        <v>2</v>
      </c>
      <c r="I29" s="569">
        <v>8</v>
      </c>
      <c r="J29" s="569">
        <v>0</v>
      </c>
      <c r="K29" s="569">
        <v>0</v>
      </c>
      <c r="L29" s="569">
        <v>0</v>
      </c>
      <c r="M29" s="569">
        <f>SUM(D29,G29,J29)</f>
        <v>6</v>
      </c>
      <c r="N29" s="569">
        <f t="shared" si="19"/>
        <v>2</v>
      </c>
      <c r="O29" s="569">
        <f t="shared" si="19"/>
        <v>8</v>
      </c>
      <c r="P29" s="777"/>
      <c r="Q29" s="762" t="s">
        <v>557</v>
      </c>
      <c r="R29" s="1920"/>
    </row>
    <row r="30" spans="1:18" ht="18" customHeight="1" thickBot="1">
      <c r="A30" s="1903" t="s">
        <v>327</v>
      </c>
      <c r="B30" s="1903"/>
      <c r="C30" s="1903"/>
      <c r="D30" s="571">
        <f t="shared" ref="D30:O30" si="23">SUM(D28:D29)</f>
        <v>0</v>
      </c>
      <c r="E30" s="571">
        <f t="shared" si="23"/>
        <v>0</v>
      </c>
      <c r="F30" s="571">
        <f t="shared" si="23"/>
        <v>0</v>
      </c>
      <c r="G30" s="571">
        <f t="shared" si="23"/>
        <v>6</v>
      </c>
      <c r="H30" s="571">
        <f t="shared" si="23"/>
        <v>3</v>
      </c>
      <c r="I30" s="571">
        <f t="shared" si="23"/>
        <v>9</v>
      </c>
      <c r="J30" s="571">
        <f t="shared" si="23"/>
        <v>1</v>
      </c>
      <c r="K30" s="571">
        <f t="shared" si="23"/>
        <v>0</v>
      </c>
      <c r="L30" s="571">
        <f t="shared" si="23"/>
        <v>1</v>
      </c>
      <c r="M30" s="571">
        <f t="shared" si="23"/>
        <v>7</v>
      </c>
      <c r="N30" s="571">
        <f t="shared" si="23"/>
        <v>3</v>
      </c>
      <c r="O30" s="571">
        <f t="shared" si="23"/>
        <v>10</v>
      </c>
      <c r="P30" s="1903" t="s">
        <v>1787</v>
      </c>
      <c r="Q30" s="1903"/>
      <c r="R30" s="1903"/>
    </row>
    <row r="31" spans="1:18" ht="18" customHeight="1" thickTop="1">
      <c r="A31" s="103"/>
      <c r="B31" s="103"/>
      <c r="C31" s="103"/>
    </row>
    <row r="32" spans="1:18" ht="18" customHeight="1">
      <c r="A32" s="103"/>
      <c r="B32" s="103"/>
      <c r="C32" s="103"/>
    </row>
    <row r="33" spans="1:18" ht="18" customHeight="1" thickBot="1">
      <c r="A33" s="1905" t="s">
        <v>1845</v>
      </c>
      <c r="B33" s="1905"/>
      <c r="C33" s="1905"/>
      <c r="D33" s="1905"/>
      <c r="E33" s="1905"/>
      <c r="F33" s="1905"/>
      <c r="G33" s="1905"/>
      <c r="H33" s="1905"/>
      <c r="I33" s="1905"/>
      <c r="J33" s="1905"/>
      <c r="K33" s="1905"/>
      <c r="L33" s="1905"/>
      <c r="M33" s="1905"/>
      <c r="N33" s="1905"/>
      <c r="O33" s="1905"/>
      <c r="P33" s="189"/>
      <c r="Q33" s="1843" t="s">
        <v>1844</v>
      </c>
      <c r="R33" s="1843"/>
    </row>
    <row r="34" spans="1:18" ht="18" customHeight="1" thickTop="1">
      <c r="A34" s="1663" t="s">
        <v>11</v>
      </c>
      <c r="B34" s="1663" t="s">
        <v>50</v>
      </c>
      <c r="C34" s="1663" t="s">
        <v>34</v>
      </c>
      <c r="D34" s="1665" t="s">
        <v>1172</v>
      </c>
      <c r="E34" s="1665"/>
      <c r="F34" s="1665"/>
      <c r="G34" s="1665" t="s">
        <v>1173</v>
      </c>
      <c r="H34" s="1665"/>
      <c r="I34" s="1665"/>
      <c r="J34" s="1665" t="s">
        <v>1174</v>
      </c>
      <c r="K34" s="1665"/>
      <c r="L34" s="1665"/>
      <c r="M34" s="1665" t="s">
        <v>1175</v>
      </c>
      <c r="N34" s="1665"/>
      <c r="O34" s="1665"/>
      <c r="P34" s="1523" t="s">
        <v>524</v>
      </c>
      <c r="Q34" s="1523" t="s">
        <v>431</v>
      </c>
      <c r="R34" s="1651" t="s">
        <v>525</v>
      </c>
    </row>
    <row r="35" spans="1:18" ht="18" customHeight="1">
      <c r="A35" s="1583"/>
      <c r="B35" s="1583"/>
      <c r="C35" s="1583"/>
      <c r="D35" s="1654" t="s">
        <v>910</v>
      </c>
      <c r="E35" s="1654"/>
      <c r="F35" s="1654"/>
      <c r="G35" s="1654" t="s">
        <v>1176</v>
      </c>
      <c r="H35" s="1654"/>
      <c r="I35" s="1654"/>
      <c r="J35" s="1654" t="s">
        <v>911</v>
      </c>
      <c r="K35" s="1654"/>
      <c r="L35" s="1654"/>
      <c r="M35" s="1654" t="s">
        <v>1177</v>
      </c>
      <c r="N35" s="1654"/>
      <c r="O35" s="1654"/>
      <c r="P35" s="1524"/>
      <c r="Q35" s="1524"/>
      <c r="R35" s="1652"/>
    </row>
    <row r="36" spans="1:18" ht="18" customHeight="1">
      <c r="A36" s="1583"/>
      <c r="B36" s="1583"/>
      <c r="C36" s="1583"/>
      <c r="D36" s="573" t="s">
        <v>914</v>
      </c>
      <c r="E36" s="573" t="s">
        <v>915</v>
      </c>
      <c r="F36" s="573" t="s">
        <v>916</v>
      </c>
      <c r="G36" s="573" t="s">
        <v>914</v>
      </c>
      <c r="H36" s="573" t="s">
        <v>915</v>
      </c>
      <c r="I36" s="573" t="s">
        <v>916</v>
      </c>
      <c r="J36" s="573" t="s">
        <v>914</v>
      </c>
      <c r="K36" s="573" t="s">
        <v>915</v>
      </c>
      <c r="L36" s="573" t="s">
        <v>916</v>
      </c>
      <c r="M36" s="573" t="s">
        <v>914</v>
      </c>
      <c r="N36" s="573" t="s">
        <v>915</v>
      </c>
      <c r="O36" s="573" t="s">
        <v>916</v>
      </c>
      <c r="P36" s="1524"/>
      <c r="Q36" s="1524"/>
      <c r="R36" s="1652"/>
    </row>
    <row r="37" spans="1:18" ht="36" customHeight="1" thickBot="1">
      <c r="A37" s="1664"/>
      <c r="B37" s="1664"/>
      <c r="C37" s="1664"/>
      <c r="D37" s="528" t="s">
        <v>1156</v>
      </c>
      <c r="E37" s="528" t="s">
        <v>918</v>
      </c>
      <c r="F37" s="528" t="s">
        <v>919</v>
      </c>
      <c r="G37" s="528" t="s">
        <v>1156</v>
      </c>
      <c r="H37" s="528" t="s">
        <v>918</v>
      </c>
      <c r="I37" s="528" t="s">
        <v>919</v>
      </c>
      <c r="J37" s="528" t="s">
        <v>1156</v>
      </c>
      <c r="K37" s="528" t="s">
        <v>918</v>
      </c>
      <c r="L37" s="528" t="s">
        <v>919</v>
      </c>
      <c r="M37" s="528" t="s">
        <v>1156</v>
      </c>
      <c r="N37" s="528" t="s">
        <v>918</v>
      </c>
      <c r="O37" s="528" t="s">
        <v>919</v>
      </c>
      <c r="P37" s="1650"/>
      <c r="Q37" s="1650"/>
      <c r="R37" s="1653"/>
    </row>
    <row r="38" spans="1:18" ht="18" customHeight="1" thickTop="1">
      <c r="A38" s="1923" t="s">
        <v>8</v>
      </c>
      <c r="B38" s="385" t="s">
        <v>42</v>
      </c>
      <c r="C38" s="385"/>
      <c r="D38" s="570">
        <f>SUM(D29:D30)</f>
        <v>0</v>
      </c>
      <c r="E38" s="570">
        <f>SUM(E29:E30)</f>
        <v>0</v>
      </c>
      <c r="F38" s="570">
        <f>SUM(F29:F30)</f>
        <v>0</v>
      </c>
      <c r="G38" s="370">
        <v>7</v>
      </c>
      <c r="H38" s="370">
        <v>8</v>
      </c>
      <c r="I38" s="370">
        <v>15</v>
      </c>
      <c r="J38" s="370">
        <v>3</v>
      </c>
      <c r="K38" s="370">
        <v>8</v>
      </c>
      <c r="L38" s="370">
        <v>11</v>
      </c>
      <c r="M38" s="370">
        <f>SUM(D38,G38,J38)</f>
        <v>10</v>
      </c>
      <c r="N38" s="370">
        <f t="shared" ref="N38:O40" si="24">SUM(E38,H38,K38)</f>
        <v>16</v>
      </c>
      <c r="O38" s="370">
        <f t="shared" si="24"/>
        <v>26</v>
      </c>
      <c r="P38" s="776"/>
      <c r="Q38" s="829" t="s">
        <v>568</v>
      </c>
      <c r="R38" s="1925" t="s">
        <v>444</v>
      </c>
    </row>
    <row r="39" spans="1:18" ht="18" customHeight="1">
      <c r="A39" s="1924"/>
      <c r="B39" s="385" t="s">
        <v>40</v>
      </c>
      <c r="C39" s="385"/>
      <c r="D39" s="570">
        <f>SUM(D30:D38)</f>
        <v>0</v>
      </c>
      <c r="E39" s="570">
        <f>SUM(E30:E38)</f>
        <v>0</v>
      </c>
      <c r="F39" s="570">
        <f>SUM(F30:F38)</f>
        <v>0</v>
      </c>
      <c r="G39" s="370">
        <v>6</v>
      </c>
      <c r="H39" s="370">
        <v>2</v>
      </c>
      <c r="I39" s="370">
        <v>8</v>
      </c>
      <c r="J39" s="370">
        <v>2</v>
      </c>
      <c r="K39" s="370">
        <v>6</v>
      </c>
      <c r="L39" s="370">
        <v>8</v>
      </c>
      <c r="M39" s="370">
        <f t="shared" ref="M39:M40" si="25">SUM(D39,G39,J39)</f>
        <v>8</v>
      </c>
      <c r="N39" s="370">
        <f t="shared" si="24"/>
        <v>8</v>
      </c>
      <c r="O39" s="370">
        <f t="shared" si="24"/>
        <v>16</v>
      </c>
      <c r="P39" s="776"/>
      <c r="Q39" s="829" t="s">
        <v>570</v>
      </c>
      <c r="R39" s="1926"/>
    </row>
    <row r="40" spans="1:18" ht="18" customHeight="1">
      <c r="A40" s="1924"/>
      <c r="B40" s="583" t="s">
        <v>41</v>
      </c>
      <c r="C40" s="583"/>
      <c r="D40" s="569">
        <f t="shared" ref="D40:F40" si="26">SUM(D38:D39)</f>
        <v>0</v>
      </c>
      <c r="E40" s="569">
        <f t="shared" si="26"/>
        <v>0</v>
      </c>
      <c r="F40" s="569">
        <f t="shared" si="26"/>
        <v>0</v>
      </c>
      <c r="G40" s="569">
        <v>4</v>
      </c>
      <c r="H40" s="569">
        <v>3</v>
      </c>
      <c r="I40" s="569">
        <v>7</v>
      </c>
      <c r="J40" s="569">
        <v>0</v>
      </c>
      <c r="K40" s="569">
        <v>0</v>
      </c>
      <c r="L40" s="569">
        <v>0</v>
      </c>
      <c r="M40" s="569">
        <f t="shared" si="25"/>
        <v>4</v>
      </c>
      <c r="N40" s="569">
        <f t="shared" si="24"/>
        <v>3</v>
      </c>
      <c r="O40" s="569">
        <f t="shared" si="24"/>
        <v>7</v>
      </c>
      <c r="P40" s="777"/>
      <c r="Q40" s="830" t="s">
        <v>571</v>
      </c>
      <c r="R40" s="1926"/>
    </row>
    <row r="41" spans="1:18" ht="18" customHeight="1">
      <c r="A41" s="1897" t="s">
        <v>327</v>
      </c>
      <c r="B41" s="1897"/>
      <c r="C41" s="1897"/>
      <c r="D41" s="570">
        <f>SUM(D38:D40)</f>
        <v>0</v>
      </c>
      <c r="E41" s="570">
        <f t="shared" ref="E41:O41" si="27">SUM(E38:E40)</f>
        <v>0</v>
      </c>
      <c r="F41" s="570">
        <f t="shared" si="27"/>
        <v>0</v>
      </c>
      <c r="G41" s="570">
        <f t="shared" si="27"/>
        <v>17</v>
      </c>
      <c r="H41" s="570">
        <f t="shared" si="27"/>
        <v>13</v>
      </c>
      <c r="I41" s="570">
        <f t="shared" si="27"/>
        <v>30</v>
      </c>
      <c r="J41" s="570">
        <f t="shared" si="27"/>
        <v>5</v>
      </c>
      <c r="K41" s="570">
        <f t="shared" si="27"/>
        <v>14</v>
      </c>
      <c r="L41" s="570">
        <f t="shared" si="27"/>
        <v>19</v>
      </c>
      <c r="M41" s="570">
        <f t="shared" si="27"/>
        <v>22</v>
      </c>
      <c r="N41" s="570">
        <f t="shared" si="27"/>
        <v>27</v>
      </c>
      <c r="O41" s="570">
        <f t="shared" si="27"/>
        <v>49</v>
      </c>
      <c r="P41" s="1897" t="s">
        <v>1787</v>
      </c>
      <c r="Q41" s="1897"/>
      <c r="R41" s="1897"/>
    </row>
    <row r="42" spans="1:18" ht="21.75" customHeight="1">
      <c r="A42" s="1513" t="s">
        <v>19</v>
      </c>
      <c r="B42" s="582" t="s">
        <v>63</v>
      </c>
      <c r="C42" s="582"/>
      <c r="D42" s="570">
        <v>1</v>
      </c>
      <c r="E42" s="570">
        <v>2</v>
      </c>
      <c r="F42" s="570">
        <v>3</v>
      </c>
      <c r="G42" s="570">
        <v>5</v>
      </c>
      <c r="H42" s="570">
        <v>3</v>
      </c>
      <c r="I42" s="570">
        <v>8</v>
      </c>
      <c r="J42" s="570">
        <v>0</v>
      </c>
      <c r="K42" s="570">
        <v>0</v>
      </c>
      <c r="L42" s="570">
        <v>0</v>
      </c>
      <c r="M42" s="570">
        <f>SUM(D42,G42,J42)</f>
        <v>6</v>
      </c>
      <c r="N42" s="570">
        <f t="shared" ref="N42:O47" si="28">SUM(E42,H42,K42)</f>
        <v>5</v>
      </c>
      <c r="O42" s="570">
        <f t="shared" si="28"/>
        <v>11</v>
      </c>
      <c r="P42" s="829" t="s">
        <v>572</v>
      </c>
      <c r="Q42" s="829" t="s">
        <v>572</v>
      </c>
      <c r="R42" s="849" t="s">
        <v>838</v>
      </c>
    </row>
    <row r="43" spans="1:18" ht="21.75" customHeight="1">
      <c r="A43" s="1506"/>
      <c r="B43" s="583" t="s">
        <v>144</v>
      </c>
      <c r="C43" s="582"/>
      <c r="D43" s="570">
        <v>0</v>
      </c>
      <c r="E43" s="570">
        <v>0</v>
      </c>
      <c r="F43" s="570">
        <v>0</v>
      </c>
      <c r="G43" s="570">
        <v>3</v>
      </c>
      <c r="H43" s="570">
        <v>4</v>
      </c>
      <c r="I43" s="570">
        <v>7</v>
      </c>
      <c r="J43" s="570">
        <v>0</v>
      </c>
      <c r="K43" s="570">
        <v>0</v>
      </c>
      <c r="L43" s="570">
        <v>0</v>
      </c>
      <c r="M43" s="570">
        <f t="shared" ref="M43:M44" si="29">SUM(D43,G43,J43)</f>
        <v>3</v>
      </c>
      <c r="N43" s="570">
        <f t="shared" ref="N43:N44" si="30">SUM(E43,H43,K43)</f>
        <v>4</v>
      </c>
      <c r="O43" s="570">
        <f t="shared" ref="O43:O44" si="31">SUM(F43,I43,L43)</f>
        <v>7</v>
      </c>
      <c r="P43" s="161" t="s">
        <v>817</v>
      </c>
      <c r="Q43" s="829"/>
      <c r="R43" s="849"/>
    </row>
    <row r="44" spans="1:18" ht="18" customHeight="1">
      <c r="A44" s="1897" t="s">
        <v>327</v>
      </c>
      <c r="B44" s="1897"/>
      <c r="C44" s="1897"/>
      <c r="D44" s="570">
        <f>SUM(D42:D43)</f>
        <v>1</v>
      </c>
      <c r="E44" s="570">
        <f t="shared" ref="E44:L44" si="32">SUM(E42:E43)</f>
        <v>2</v>
      </c>
      <c r="F44" s="570">
        <f t="shared" si="32"/>
        <v>3</v>
      </c>
      <c r="G44" s="570">
        <f t="shared" si="32"/>
        <v>8</v>
      </c>
      <c r="H44" s="570">
        <f t="shared" si="32"/>
        <v>7</v>
      </c>
      <c r="I44" s="570">
        <f t="shared" si="32"/>
        <v>15</v>
      </c>
      <c r="J44" s="570">
        <f t="shared" si="32"/>
        <v>0</v>
      </c>
      <c r="K44" s="570">
        <f t="shared" si="32"/>
        <v>0</v>
      </c>
      <c r="L44" s="570">
        <f t="shared" si="32"/>
        <v>0</v>
      </c>
      <c r="M44" s="570">
        <f t="shared" si="29"/>
        <v>9</v>
      </c>
      <c r="N44" s="570">
        <f t="shared" si="30"/>
        <v>9</v>
      </c>
      <c r="O44" s="570">
        <f t="shared" si="31"/>
        <v>18</v>
      </c>
      <c r="P44" s="1897" t="s">
        <v>1787</v>
      </c>
      <c r="Q44" s="1897"/>
      <c r="R44" s="1897"/>
    </row>
    <row r="45" spans="1:18" ht="18" customHeight="1">
      <c r="A45" s="1909" t="s">
        <v>20</v>
      </c>
      <c r="B45" s="1908" t="s">
        <v>115</v>
      </c>
      <c r="C45" s="582" t="s">
        <v>115</v>
      </c>
      <c r="D45" s="570">
        <v>0</v>
      </c>
      <c r="E45" s="570">
        <v>0</v>
      </c>
      <c r="F45" s="570">
        <v>0</v>
      </c>
      <c r="G45" s="570">
        <v>12</v>
      </c>
      <c r="H45" s="570">
        <v>3</v>
      </c>
      <c r="I45" s="570">
        <v>15</v>
      </c>
      <c r="J45" s="570">
        <v>3</v>
      </c>
      <c r="K45" s="570">
        <v>0</v>
      </c>
      <c r="L45" s="570">
        <v>3</v>
      </c>
      <c r="M45" s="570">
        <f>SUM(D45,G45,J45)</f>
        <v>15</v>
      </c>
      <c r="N45" s="570">
        <f t="shared" si="28"/>
        <v>3</v>
      </c>
      <c r="O45" s="570">
        <f t="shared" si="28"/>
        <v>18</v>
      </c>
      <c r="P45" s="829" t="s">
        <v>654</v>
      </c>
      <c r="Q45" s="1897" t="s">
        <v>654</v>
      </c>
      <c r="R45" s="1900" t="s">
        <v>1703</v>
      </c>
    </row>
    <row r="46" spans="1:18" ht="18" customHeight="1">
      <c r="A46" s="1910"/>
      <c r="B46" s="1908"/>
      <c r="C46" s="582" t="s">
        <v>276</v>
      </c>
      <c r="D46" s="570">
        <v>4</v>
      </c>
      <c r="E46" s="570">
        <v>3</v>
      </c>
      <c r="F46" s="570">
        <v>7</v>
      </c>
      <c r="G46" s="570">
        <v>0</v>
      </c>
      <c r="H46" s="570">
        <v>0</v>
      </c>
      <c r="I46" s="570">
        <v>0</v>
      </c>
      <c r="J46" s="570">
        <v>0</v>
      </c>
      <c r="K46" s="570">
        <v>0</v>
      </c>
      <c r="L46" s="570">
        <v>0</v>
      </c>
      <c r="M46" s="570">
        <f t="shared" ref="M46:M47" si="33">SUM(D46,G46,J46)</f>
        <v>4</v>
      </c>
      <c r="N46" s="570">
        <f t="shared" si="28"/>
        <v>3</v>
      </c>
      <c r="O46" s="570">
        <f t="shared" si="28"/>
        <v>7</v>
      </c>
      <c r="P46" s="829" t="s">
        <v>883</v>
      </c>
      <c r="Q46" s="1897"/>
      <c r="R46" s="1901"/>
    </row>
    <row r="47" spans="1:18" ht="18" customHeight="1">
      <c r="A47" s="1910"/>
      <c r="B47" s="1908"/>
      <c r="C47" s="582" t="s">
        <v>1181</v>
      </c>
      <c r="D47" s="570">
        <v>14</v>
      </c>
      <c r="E47" s="570">
        <v>2</v>
      </c>
      <c r="F47" s="570">
        <v>16</v>
      </c>
      <c r="G47" s="570">
        <v>0</v>
      </c>
      <c r="H47" s="570">
        <v>0</v>
      </c>
      <c r="I47" s="570">
        <v>0</v>
      </c>
      <c r="J47" s="570">
        <v>0</v>
      </c>
      <c r="K47" s="570">
        <v>0</v>
      </c>
      <c r="L47" s="570">
        <v>0</v>
      </c>
      <c r="M47" s="570">
        <f t="shared" si="33"/>
        <v>14</v>
      </c>
      <c r="N47" s="570">
        <f t="shared" si="28"/>
        <v>2</v>
      </c>
      <c r="O47" s="570">
        <f t="shared" si="28"/>
        <v>16</v>
      </c>
      <c r="P47" s="850" t="s">
        <v>1567</v>
      </c>
      <c r="Q47" s="1897"/>
      <c r="R47" s="1901"/>
    </row>
    <row r="48" spans="1:18" ht="18" customHeight="1">
      <c r="A48" s="1910"/>
      <c r="B48" s="1555" t="s">
        <v>317</v>
      </c>
      <c r="C48" s="1555"/>
      <c r="D48" s="126">
        <f>SUM(D45:D47)</f>
        <v>18</v>
      </c>
      <c r="E48" s="126">
        <f t="shared" ref="E48:O48" si="34">SUM(E45:E47)</f>
        <v>5</v>
      </c>
      <c r="F48" s="126">
        <f t="shared" si="34"/>
        <v>23</v>
      </c>
      <c r="G48" s="126">
        <f t="shared" si="34"/>
        <v>12</v>
      </c>
      <c r="H48" s="126">
        <f t="shared" si="34"/>
        <v>3</v>
      </c>
      <c r="I48" s="126">
        <f t="shared" si="34"/>
        <v>15</v>
      </c>
      <c r="J48" s="126">
        <f t="shared" si="34"/>
        <v>3</v>
      </c>
      <c r="K48" s="126">
        <f t="shared" si="34"/>
        <v>0</v>
      </c>
      <c r="L48" s="126">
        <f t="shared" si="34"/>
        <v>3</v>
      </c>
      <c r="M48" s="126">
        <f t="shared" si="34"/>
        <v>33</v>
      </c>
      <c r="N48" s="126">
        <f t="shared" si="34"/>
        <v>8</v>
      </c>
      <c r="O48" s="126">
        <f t="shared" si="34"/>
        <v>41</v>
      </c>
      <c r="P48" s="1555" t="s">
        <v>1784</v>
      </c>
      <c r="Q48" s="1555"/>
      <c r="R48" s="1901"/>
    </row>
    <row r="49" spans="1:18" ht="18" customHeight="1">
      <c r="A49" s="1910"/>
      <c r="B49" s="1906" t="s">
        <v>54</v>
      </c>
      <c r="C49" s="582" t="s">
        <v>54</v>
      </c>
      <c r="D49" s="126">
        <v>0</v>
      </c>
      <c r="E49" s="126">
        <v>0</v>
      </c>
      <c r="F49" s="126">
        <v>0</v>
      </c>
      <c r="G49" s="126">
        <v>7</v>
      </c>
      <c r="H49" s="126">
        <v>4</v>
      </c>
      <c r="I49" s="126">
        <v>11</v>
      </c>
      <c r="J49" s="126">
        <v>3</v>
      </c>
      <c r="K49" s="126">
        <v>0</v>
      </c>
      <c r="L49" s="126">
        <v>3</v>
      </c>
      <c r="M49" s="126">
        <f>SUM(D49,G49,J49)</f>
        <v>10</v>
      </c>
      <c r="N49" s="126">
        <f>SUM(E49,H49,K49)</f>
        <v>4</v>
      </c>
      <c r="O49" s="126">
        <f>SUM(M49:N49)</f>
        <v>14</v>
      </c>
      <c r="P49" s="904" t="s">
        <v>582</v>
      </c>
      <c r="Q49" s="1898" t="s">
        <v>582</v>
      </c>
      <c r="R49" s="1901"/>
    </row>
    <row r="50" spans="1:18" ht="18" customHeight="1">
      <c r="A50" s="1910"/>
      <c r="B50" s="1907"/>
      <c r="C50" s="582" t="s">
        <v>1439</v>
      </c>
      <c r="D50" s="126">
        <v>6</v>
      </c>
      <c r="E50" s="126">
        <v>2</v>
      </c>
      <c r="F50" s="126">
        <v>8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f>SUM(D50,G50,J50)</f>
        <v>6</v>
      </c>
      <c r="N50" s="126">
        <f t="shared" ref="N50:O50" si="35">SUM(E50,H50,K50)</f>
        <v>2</v>
      </c>
      <c r="O50" s="126">
        <f t="shared" si="35"/>
        <v>8</v>
      </c>
      <c r="P50" s="756" t="s">
        <v>1705</v>
      </c>
      <c r="Q50" s="1899"/>
      <c r="R50" s="1901"/>
    </row>
    <row r="51" spans="1:18" ht="18" customHeight="1">
      <c r="A51" s="1910"/>
      <c r="B51" s="1555" t="s">
        <v>318</v>
      </c>
      <c r="C51" s="1555"/>
      <c r="D51" s="126">
        <f>SUM(D49:D50)</f>
        <v>6</v>
      </c>
      <c r="E51" s="126">
        <f t="shared" ref="E51:O51" si="36">SUM(E49:E50)</f>
        <v>2</v>
      </c>
      <c r="F51" s="126">
        <f t="shared" si="36"/>
        <v>8</v>
      </c>
      <c r="G51" s="126">
        <f t="shared" si="36"/>
        <v>7</v>
      </c>
      <c r="H51" s="126">
        <f t="shared" si="36"/>
        <v>4</v>
      </c>
      <c r="I51" s="126">
        <f t="shared" si="36"/>
        <v>11</v>
      </c>
      <c r="J51" s="126">
        <f t="shared" si="36"/>
        <v>3</v>
      </c>
      <c r="K51" s="126">
        <f t="shared" si="36"/>
        <v>0</v>
      </c>
      <c r="L51" s="126">
        <f t="shared" si="36"/>
        <v>3</v>
      </c>
      <c r="M51" s="126">
        <f t="shared" si="36"/>
        <v>16</v>
      </c>
      <c r="N51" s="126">
        <f t="shared" si="36"/>
        <v>6</v>
      </c>
      <c r="O51" s="126">
        <f t="shared" si="36"/>
        <v>22</v>
      </c>
      <c r="P51" s="1555" t="s">
        <v>1784</v>
      </c>
      <c r="Q51" s="1555"/>
      <c r="R51" s="1901"/>
    </row>
    <row r="52" spans="1:18" ht="18" customHeight="1">
      <c r="A52" s="1912"/>
      <c r="B52" s="582" t="s">
        <v>170</v>
      </c>
      <c r="C52" s="582" t="s">
        <v>988</v>
      </c>
      <c r="D52" s="126">
        <v>0</v>
      </c>
      <c r="E52" s="126">
        <v>0</v>
      </c>
      <c r="F52" s="126">
        <v>0</v>
      </c>
      <c r="G52" s="126">
        <v>4</v>
      </c>
      <c r="H52" s="126">
        <v>1</v>
      </c>
      <c r="I52" s="126">
        <v>5</v>
      </c>
      <c r="J52" s="126">
        <v>0</v>
      </c>
      <c r="K52" s="126">
        <v>0</v>
      </c>
      <c r="L52" s="126">
        <v>0</v>
      </c>
      <c r="M52" s="126">
        <f>SUM(D52,G52,J52)</f>
        <v>4</v>
      </c>
      <c r="N52" s="126">
        <f>SUM(E52,H52,K52)</f>
        <v>1</v>
      </c>
      <c r="O52" s="126">
        <f>SUM(M52:N52)</f>
        <v>5</v>
      </c>
      <c r="P52" s="828" t="s">
        <v>1699</v>
      </c>
      <c r="Q52" s="186" t="s">
        <v>1704</v>
      </c>
      <c r="R52" s="1904"/>
    </row>
    <row r="53" spans="1:18" ht="18" customHeight="1">
      <c r="A53" s="1897" t="s">
        <v>327</v>
      </c>
      <c r="B53" s="1897"/>
      <c r="C53" s="1897"/>
      <c r="D53" s="126">
        <f>SUM(D52,D51,D48)</f>
        <v>24</v>
      </c>
      <c r="E53" s="126">
        <f t="shared" ref="E53:O53" si="37">SUM(E52,E51,E48)</f>
        <v>7</v>
      </c>
      <c r="F53" s="126">
        <f t="shared" si="37"/>
        <v>31</v>
      </c>
      <c r="G53" s="126">
        <f t="shared" si="37"/>
        <v>23</v>
      </c>
      <c r="H53" s="126">
        <f t="shared" si="37"/>
        <v>8</v>
      </c>
      <c r="I53" s="126">
        <f t="shared" si="37"/>
        <v>31</v>
      </c>
      <c r="J53" s="126">
        <f t="shared" si="37"/>
        <v>6</v>
      </c>
      <c r="K53" s="126">
        <f t="shared" si="37"/>
        <v>0</v>
      </c>
      <c r="L53" s="126">
        <f t="shared" si="37"/>
        <v>6</v>
      </c>
      <c r="M53" s="126">
        <f t="shared" si="37"/>
        <v>53</v>
      </c>
      <c r="N53" s="126">
        <f t="shared" si="37"/>
        <v>15</v>
      </c>
      <c r="O53" s="126">
        <f t="shared" si="37"/>
        <v>68</v>
      </c>
      <c r="P53" s="1897" t="s">
        <v>1787</v>
      </c>
      <c r="Q53" s="1897"/>
      <c r="R53" s="1897"/>
    </row>
    <row r="54" spans="1:18" ht="18" customHeight="1">
      <c r="A54" s="1909" t="s">
        <v>176</v>
      </c>
      <c r="B54" s="385" t="s">
        <v>42</v>
      </c>
      <c r="C54" s="385"/>
      <c r="D54" s="126">
        <v>0</v>
      </c>
      <c r="E54" s="126">
        <v>0</v>
      </c>
      <c r="F54" s="126">
        <v>0</v>
      </c>
      <c r="G54" s="126">
        <v>5</v>
      </c>
      <c r="H54" s="126">
        <v>18</v>
      </c>
      <c r="I54" s="126">
        <v>23</v>
      </c>
      <c r="J54" s="126">
        <v>0</v>
      </c>
      <c r="K54" s="126">
        <v>0</v>
      </c>
      <c r="L54" s="126">
        <v>0</v>
      </c>
      <c r="M54" s="126">
        <f t="shared" ref="M54:M62" si="38">SUM(D54,G54,J54)</f>
        <v>5</v>
      </c>
      <c r="N54" s="126">
        <f t="shared" ref="N54:N62" si="39">SUM(E54,H54,K54)</f>
        <v>18</v>
      </c>
      <c r="O54" s="126">
        <f t="shared" ref="O54:O62" si="40">SUM(M54:N54)</f>
        <v>23</v>
      </c>
      <c r="P54" s="776"/>
      <c r="Q54" s="829" t="s">
        <v>568</v>
      </c>
      <c r="R54" s="1900" t="s">
        <v>591</v>
      </c>
    </row>
    <row r="55" spans="1:18" ht="18" customHeight="1">
      <c r="A55" s="1910"/>
      <c r="B55" s="385" t="s">
        <v>328</v>
      </c>
      <c r="C55" s="385"/>
      <c r="D55" s="126">
        <v>0</v>
      </c>
      <c r="E55" s="126">
        <v>0</v>
      </c>
      <c r="F55" s="126">
        <v>0</v>
      </c>
      <c r="G55" s="126">
        <v>5</v>
      </c>
      <c r="H55" s="126">
        <v>7</v>
      </c>
      <c r="I55" s="126">
        <v>12</v>
      </c>
      <c r="J55" s="126">
        <v>0</v>
      </c>
      <c r="K55" s="126">
        <v>0</v>
      </c>
      <c r="L55" s="126">
        <v>0</v>
      </c>
      <c r="M55" s="126">
        <f t="shared" si="38"/>
        <v>5</v>
      </c>
      <c r="N55" s="126">
        <f t="shared" si="39"/>
        <v>7</v>
      </c>
      <c r="O55" s="126">
        <f t="shared" si="40"/>
        <v>12</v>
      </c>
      <c r="P55" s="776"/>
      <c r="Q55" s="829" t="s">
        <v>570</v>
      </c>
      <c r="R55" s="1901"/>
    </row>
    <row r="56" spans="1:18" ht="18" customHeight="1">
      <c r="A56" s="1910"/>
      <c r="B56" s="385" t="s">
        <v>41</v>
      </c>
      <c r="C56" s="385"/>
      <c r="D56" s="126">
        <v>0</v>
      </c>
      <c r="E56" s="126">
        <v>0</v>
      </c>
      <c r="F56" s="126">
        <v>0</v>
      </c>
      <c r="G56" s="126">
        <v>6</v>
      </c>
      <c r="H56" s="126">
        <v>5</v>
      </c>
      <c r="I56" s="126">
        <v>11</v>
      </c>
      <c r="J56" s="126">
        <v>0</v>
      </c>
      <c r="K56" s="126">
        <v>0</v>
      </c>
      <c r="L56" s="126">
        <v>0</v>
      </c>
      <c r="M56" s="126">
        <f t="shared" si="38"/>
        <v>6</v>
      </c>
      <c r="N56" s="126">
        <f t="shared" si="39"/>
        <v>5</v>
      </c>
      <c r="O56" s="126">
        <f t="shared" si="40"/>
        <v>11</v>
      </c>
      <c r="P56" s="776"/>
      <c r="Q56" s="829" t="s">
        <v>571</v>
      </c>
      <c r="R56" s="1901"/>
    </row>
    <row r="57" spans="1:18" ht="18" customHeight="1">
      <c r="A57" s="1910"/>
      <c r="B57" s="385" t="s">
        <v>63</v>
      </c>
      <c r="C57" s="385"/>
      <c r="D57" s="126">
        <v>0</v>
      </c>
      <c r="E57" s="126">
        <v>0</v>
      </c>
      <c r="F57" s="126">
        <v>0</v>
      </c>
      <c r="G57" s="126">
        <v>7</v>
      </c>
      <c r="H57" s="126">
        <v>9</v>
      </c>
      <c r="I57" s="126">
        <v>16</v>
      </c>
      <c r="J57" s="126">
        <v>0</v>
      </c>
      <c r="K57" s="126">
        <v>0</v>
      </c>
      <c r="L57" s="126">
        <v>0</v>
      </c>
      <c r="M57" s="126">
        <f t="shared" si="38"/>
        <v>7</v>
      </c>
      <c r="N57" s="126">
        <f t="shared" si="39"/>
        <v>9</v>
      </c>
      <c r="O57" s="126">
        <f t="shared" si="40"/>
        <v>16</v>
      </c>
      <c r="P57" s="776"/>
      <c r="Q57" s="829" t="s">
        <v>572</v>
      </c>
      <c r="R57" s="1901"/>
    </row>
    <row r="58" spans="1:18" ht="18" customHeight="1">
      <c r="A58" s="1910"/>
      <c r="B58" s="385" t="s">
        <v>49</v>
      </c>
      <c r="C58" s="385"/>
      <c r="D58" s="126">
        <v>0</v>
      </c>
      <c r="E58" s="126">
        <v>0</v>
      </c>
      <c r="F58" s="126">
        <v>0</v>
      </c>
      <c r="G58" s="126">
        <v>2</v>
      </c>
      <c r="H58" s="126">
        <v>11</v>
      </c>
      <c r="I58" s="126">
        <v>13</v>
      </c>
      <c r="J58" s="126">
        <v>0</v>
      </c>
      <c r="K58" s="126">
        <v>0</v>
      </c>
      <c r="L58" s="126">
        <v>0</v>
      </c>
      <c r="M58" s="126">
        <f t="shared" si="38"/>
        <v>2</v>
      </c>
      <c r="N58" s="126">
        <f t="shared" si="39"/>
        <v>11</v>
      </c>
      <c r="O58" s="126">
        <f t="shared" si="40"/>
        <v>13</v>
      </c>
      <c r="P58" s="776"/>
      <c r="Q58" s="829" t="s">
        <v>568</v>
      </c>
      <c r="R58" s="1901"/>
    </row>
    <row r="59" spans="1:18" ht="18" customHeight="1">
      <c r="A59" s="1910"/>
      <c r="B59" s="385" t="s">
        <v>45</v>
      </c>
      <c r="C59" s="385"/>
      <c r="D59" s="126">
        <v>0</v>
      </c>
      <c r="E59" s="126">
        <v>0</v>
      </c>
      <c r="F59" s="126">
        <v>0</v>
      </c>
      <c r="G59" s="126">
        <v>4</v>
      </c>
      <c r="H59" s="126">
        <v>5</v>
      </c>
      <c r="I59" s="126">
        <v>9</v>
      </c>
      <c r="J59" s="126">
        <v>0</v>
      </c>
      <c r="K59" s="126">
        <v>0</v>
      </c>
      <c r="L59" s="126">
        <v>0</v>
      </c>
      <c r="M59" s="126">
        <f t="shared" si="38"/>
        <v>4</v>
      </c>
      <c r="N59" s="126">
        <f t="shared" si="39"/>
        <v>5</v>
      </c>
      <c r="O59" s="126">
        <f t="shared" si="40"/>
        <v>9</v>
      </c>
      <c r="P59" s="776"/>
      <c r="Q59" s="829" t="s">
        <v>570</v>
      </c>
      <c r="R59" s="1901"/>
    </row>
    <row r="60" spans="1:18" ht="18" customHeight="1">
      <c r="A60" s="1910"/>
      <c r="B60" s="385" t="s">
        <v>65</v>
      </c>
      <c r="C60" s="385"/>
      <c r="D60" s="126">
        <v>0</v>
      </c>
      <c r="E60" s="126">
        <v>0</v>
      </c>
      <c r="F60" s="126">
        <v>0</v>
      </c>
      <c r="G60" s="126">
        <v>3</v>
      </c>
      <c r="H60" s="126">
        <v>6</v>
      </c>
      <c r="I60" s="126">
        <v>9</v>
      </c>
      <c r="J60" s="126">
        <v>3</v>
      </c>
      <c r="K60" s="126">
        <v>3</v>
      </c>
      <c r="L60" s="126">
        <v>6</v>
      </c>
      <c r="M60" s="126">
        <f t="shared" si="38"/>
        <v>6</v>
      </c>
      <c r="N60" s="126">
        <f t="shared" si="39"/>
        <v>9</v>
      </c>
      <c r="O60" s="126">
        <f t="shared" si="40"/>
        <v>15</v>
      </c>
      <c r="P60" s="776"/>
      <c r="Q60" s="829" t="s">
        <v>571</v>
      </c>
      <c r="R60" s="1901"/>
    </row>
    <row r="61" spans="1:18" ht="18" customHeight="1" thickBot="1">
      <c r="A61" s="1911"/>
      <c r="B61" s="583" t="s">
        <v>21</v>
      </c>
      <c r="C61" s="583"/>
      <c r="D61" s="129">
        <v>0</v>
      </c>
      <c r="E61" s="129">
        <v>0</v>
      </c>
      <c r="F61" s="129">
        <v>0</v>
      </c>
      <c r="G61" s="129">
        <v>0</v>
      </c>
      <c r="H61" s="129">
        <v>11</v>
      </c>
      <c r="I61" s="129">
        <v>11</v>
      </c>
      <c r="J61" s="129">
        <v>0</v>
      </c>
      <c r="K61" s="129">
        <v>0</v>
      </c>
      <c r="L61" s="129">
        <v>0</v>
      </c>
      <c r="M61" s="129">
        <f t="shared" si="38"/>
        <v>0</v>
      </c>
      <c r="N61" s="129">
        <f t="shared" si="39"/>
        <v>11</v>
      </c>
      <c r="O61" s="129">
        <f t="shared" si="40"/>
        <v>11</v>
      </c>
      <c r="P61" s="777"/>
      <c r="Q61" s="830" t="s">
        <v>786</v>
      </c>
      <c r="R61" s="1902"/>
    </row>
    <row r="62" spans="1:18" ht="18" customHeight="1" thickBot="1">
      <c r="A62" s="1903" t="s">
        <v>327</v>
      </c>
      <c r="B62" s="1903"/>
      <c r="C62" s="1903"/>
      <c r="D62" s="210">
        <f>SUM(D54:D61)</f>
        <v>0</v>
      </c>
      <c r="E62" s="210">
        <f t="shared" ref="E62:L62" si="41">SUM(E54:E61)</f>
        <v>0</v>
      </c>
      <c r="F62" s="210">
        <f t="shared" si="41"/>
        <v>0</v>
      </c>
      <c r="G62" s="210">
        <f t="shared" si="41"/>
        <v>32</v>
      </c>
      <c r="H62" s="210">
        <f t="shared" si="41"/>
        <v>72</v>
      </c>
      <c r="I62" s="210">
        <f t="shared" si="41"/>
        <v>104</v>
      </c>
      <c r="J62" s="210">
        <f t="shared" si="41"/>
        <v>3</v>
      </c>
      <c r="K62" s="210">
        <f t="shared" si="41"/>
        <v>3</v>
      </c>
      <c r="L62" s="210">
        <f t="shared" si="41"/>
        <v>6</v>
      </c>
      <c r="M62" s="210">
        <f t="shared" si="38"/>
        <v>35</v>
      </c>
      <c r="N62" s="210">
        <f t="shared" si="39"/>
        <v>75</v>
      </c>
      <c r="O62" s="210">
        <f t="shared" si="40"/>
        <v>110</v>
      </c>
      <c r="P62" s="1903" t="s">
        <v>1787</v>
      </c>
      <c r="Q62" s="1903"/>
      <c r="R62" s="1903"/>
    </row>
    <row r="63" spans="1:18" ht="18" customHeight="1" thickTop="1">
      <c r="A63" s="629"/>
      <c r="B63" s="629"/>
      <c r="C63" s="629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629"/>
      <c r="Q63" s="629"/>
      <c r="R63" s="629"/>
    </row>
    <row r="64" spans="1:18" ht="18" customHeight="1">
      <c r="A64" s="584"/>
      <c r="B64" s="584"/>
      <c r="C64" s="584"/>
      <c r="D64" s="591"/>
      <c r="E64" s="591"/>
      <c r="F64" s="591"/>
      <c r="G64" s="591"/>
      <c r="H64" s="591"/>
      <c r="I64" s="591"/>
      <c r="J64" s="591"/>
      <c r="K64" s="591"/>
      <c r="L64" s="591"/>
      <c r="M64" s="591"/>
      <c r="N64" s="591"/>
      <c r="O64" s="591"/>
      <c r="P64" s="584"/>
      <c r="Q64" s="584"/>
      <c r="R64" s="584"/>
    </row>
    <row r="65" spans="1:18" ht="18" customHeight="1">
      <c r="A65" s="584"/>
      <c r="B65" s="584"/>
      <c r="C65" s="584"/>
      <c r="D65" s="591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84"/>
      <c r="Q65" s="584"/>
      <c r="R65" s="584"/>
    </row>
    <row r="66" spans="1:18" ht="18" customHeight="1">
      <c r="A66" s="584"/>
      <c r="B66" s="584"/>
      <c r="C66" s="584"/>
      <c r="D66" s="591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84"/>
      <c r="Q66" s="584"/>
      <c r="R66" s="584"/>
    </row>
    <row r="67" spans="1:18" ht="26.25" customHeight="1" thickBot="1">
      <c r="A67" s="1905" t="s">
        <v>1845</v>
      </c>
      <c r="B67" s="1905"/>
      <c r="C67" s="1905"/>
      <c r="D67" s="1905"/>
      <c r="E67" s="1905"/>
      <c r="F67" s="1905"/>
      <c r="G67" s="1905"/>
      <c r="H67" s="1905"/>
      <c r="I67" s="1905"/>
      <c r="J67" s="1905"/>
      <c r="K67" s="1905"/>
      <c r="L67" s="1905"/>
      <c r="M67" s="1905"/>
      <c r="N67" s="1905"/>
      <c r="O67" s="1905"/>
      <c r="P67" s="189"/>
      <c r="Q67" s="1843" t="s">
        <v>1844</v>
      </c>
      <c r="R67" s="1843"/>
    </row>
    <row r="68" spans="1:18" ht="26.25" customHeight="1" thickTop="1">
      <c r="A68" s="1663" t="s">
        <v>11</v>
      </c>
      <c r="B68" s="1663" t="s">
        <v>50</v>
      </c>
      <c r="C68" s="1663" t="s">
        <v>34</v>
      </c>
      <c r="D68" s="1665" t="s">
        <v>1172</v>
      </c>
      <c r="E68" s="1665"/>
      <c r="F68" s="1665"/>
      <c r="G68" s="1665" t="s">
        <v>1173</v>
      </c>
      <c r="H68" s="1665"/>
      <c r="I68" s="1665"/>
      <c r="J68" s="1665" t="s">
        <v>1174</v>
      </c>
      <c r="K68" s="1665"/>
      <c r="L68" s="1665"/>
      <c r="M68" s="1665" t="s">
        <v>1175</v>
      </c>
      <c r="N68" s="1665"/>
      <c r="O68" s="1665"/>
      <c r="P68" s="1523" t="s">
        <v>524</v>
      </c>
      <c r="Q68" s="1523" t="s">
        <v>431</v>
      </c>
      <c r="R68" s="1651" t="s">
        <v>525</v>
      </c>
    </row>
    <row r="69" spans="1:18" ht="26.25" customHeight="1">
      <c r="A69" s="1583"/>
      <c r="B69" s="1583"/>
      <c r="C69" s="1583"/>
      <c r="D69" s="1654" t="s">
        <v>910</v>
      </c>
      <c r="E69" s="1654"/>
      <c r="F69" s="1654"/>
      <c r="G69" s="1654" t="s">
        <v>1176</v>
      </c>
      <c r="H69" s="1654"/>
      <c r="I69" s="1654"/>
      <c r="J69" s="1654" t="s">
        <v>911</v>
      </c>
      <c r="K69" s="1654"/>
      <c r="L69" s="1654"/>
      <c r="M69" s="1654" t="s">
        <v>1177</v>
      </c>
      <c r="N69" s="1654"/>
      <c r="O69" s="1654"/>
      <c r="P69" s="1524"/>
      <c r="Q69" s="1524"/>
      <c r="R69" s="1652"/>
    </row>
    <row r="70" spans="1:18" ht="26.25" customHeight="1">
      <c r="A70" s="1583"/>
      <c r="B70" s="1583"/>
      <c r="C70" s="1583"/>
      <c r="D70" s="573" t="s">
        <v>914</v>
      </c>
      <c r="E70" s="573" t="s">
        <v>915</v>
      </c>
      <c r="F70" s="573" t="s">
        <v>916</v>
      </c>
      <c r="G70" s="573" t="s">
        <v>914</v>
      </c>
      <c r="H70" s="573" t="s">
        <v>915</v>
      </c>
      <c r="I70" s="573" t="s">
        <v>916</v>
      </c>
      <c r="J70" s="573" t="s">
        <v>914</v>
      </c>
      <c r="K70" s="573" t="s">
        <v>915</v>
      </c>
      <c r="L70" s="573" t="s">
        <v>916</v>
      </c>
      <c r="M70" s="573" t="s">
        <v>914</v>
      </c>
      <c r="N70" s="573" t="s">
        <v>915</v>
      </c>
      <c r="O70" s="573" t="s">
        <v>916</v>
      </c>
      <c r="P70" s="1524"/>
      <c r="Q70" s="1524"/>
      <c r="R70" s="1652"/>
    </row>
    <row r="71" spans="1:18" ht="26.25" customHeight="1" thickBot="1">
      <c r="A71" s="1664"/>
      <c r="B71" s="1664"/>
      <c r="C71" s="1664"/>
      <c r="D71" s="528" t="s">
        <v>1156</v>
      </c>
      <c r="E71" s="528" t="s">
        <v>918</v>
      </c>
      <c r="F71" s="528" t="s">
        <v>919</v>
      </c>
      <c r="G71" s="528" t="s">
        <v>1156</v>
      </c>
      <c r="H71" s="528" t="s">
        <v>918</v>
      </c>
      <c r="I71" s="528" t="s">
        <v>919</v>
      </c>
      <c r="J71" s="528" t="s">
        <v>1156</v>
      </c>
      <c r="K71" s="528" t="s">
        <v>918</v>
      </c>
      <c r="L71" s="528" t="s">
        <v>919</v>
      </c>
      <c r="M71" s="528" t="s">
        <v>1156</v>
      </c>
      <c r="N71" s="528" t="s">
        <v>918</v>
      </c>
      <c r="O71" s="528" t="s">
        <v>919</v>
      </c>
      <c r="P71" s="1650"/>
      <c r="Q71" s="1650"/>
      <c r="R71" s="1653"/>
    </row>
    <row r="72" spans="1:18" ht="18" customHeight="1" thickTop="1">
      <c r="A72" s="1923" t="s">
        <v>22</v>
      </c>
      <c r="B72" s="385" t="s">
        <v>49</v>
      </c>
      <c r="C72" s="477" t="s">
        <v>1214</v>
      </c>
      <c r="D72" s="160">
        <v>0</v>
      </c>
      <c r="E72" s="160">
        <v>0</v>
      </c>
      <c r="F72" s="160">
        <v>0</v>
      </c>
      <c r="G72" s="160">
        <v>3</v>
      </c>
      <c r="H72" s="160">
        <v>2</v>
      </c>
      <c r="I72" s="160">
        <v>5</v>
      </c>
      <c r="J72" s="160">
        <v>3</v>
      </c>
      <c r="K72" s="160">
        <v>6</v>
      </c>
      <c r="L72" s="160">
        <v>9</v>
      </c>
      <c r="M72" s="160">
        <f>SUM(D72,G72,J72)</f>
        <v>6</v>
      </c>
      <c r="N72" s="160">
        <f t="shared" ref="N72:O75" si="42">SUM(E72,H72,K72)</f>
        <v>8</v>
      </c>
      <c r="O72" s="160">
        <f t="shared" si="42"/>
        <v>14</v>
      </c>
      <c r="P72" s="385" t="s">
        <v>891</v>
      </c>
      <c r="Q72" s="385" t="s">
        <v>886</v>
      </c>
      <c r="R72" s="1925" t="s">
        <v>592</v>
      </c>
    </row>
    <row r="73" spans="1:18" ht="18" customHeight="1">
      <c r="A73" s="1924"/>
      <c r="B73" s="385" t="s">
        <v>45</v>
      </c>
      <c r="C73" s="385" t="s">
        <v>409</v>
      </c>
      <c r="D73" s="160">
        <v>0</v>
      </c>
      <c r="E73" s="160">
        <v>0</v>
      </c>
      <c r="F73" s="160">
        <v>0</v>
      </c>
      <c r="G73" s="160">
        <v>3</v>
      </c>
      <c r="H73" s="160">
        <v>3</v>
      </c>
      <c r="I73" s="160">
        <v>6</v>
      </c>
      <c r="J73" s="160">
        <v>6</v>
      </c>
      <c r="K73" s="160">
        <v>5</v>
      </c>
      <c r="L73" s="160">
        <v>11</v>
      </c>
      <c r="M73" s="160">
        <f t="shared" ref="M73:M75" si="43">SUM(D73,G73,J73)</f>
        <v>9</v>
      </c>
      <c r="N73" s="160">
        <f t="shared" si="42"/>
        <v>8</v>
      </c>
      <c r="O73" s="160">
        <f t="shared" si="42"/>
        <v>17</v>
      </c>
      <c r="P73" s="385" t="s">
        <v>890</v>
      </c>
      <c r="Q73" s="385" t="s">
        <v>887</v>
      </c>
      <c r="R73" s="1926"/>
    </row>
    <row r="74" spans="1:18" ht="18" customHeight="1">
      <c r="A74" s="1924"/>
      <c r="B74" s="385" t="s">
        <v>64</v>
      </c>
      <c r="C74" s="385" t="s">
        <v>410</v>
      </c>
      <c r="D74" s="160">
        <v>0</v>
      </c>
      <c r="E74" s="160">
        <v>0</v>
      </c>
      <c r="F74" s="160">
        <v>0</v>
      </c>
      <c r="G74" s="160"/>
      <c r="H74" s="160">
        <v>8</v>
      </c>
      <c r="I74" s="160">
        <v>8</v>
      </c>
      <c r="J74" s="160">
        <v>3</v>
      </c>
      <c r="K74" s="160">
        <v>1</v>
      </c>
      <c r="L74" s="160">
        <v>4</v>
      </c>
      <c r="M74" s="160">
        <f t="shared" si="43"/>
        <v>3</v>
      </c>
      <c r="N74" s="160">
        <f t="shared" si="42"/>
        <v>9</v>
      </c>
      <c r="O74" s="160">
        <f t="shared" si="42"/>
        <v>12</v>
      </c>
      <c r="P74" s="385" t="s">
        <v>889</v>
      </c>
      <c r="Q74" s="385" t="s">
        <v>586</v>
      </c>
      <c r="R74" s="1926"/>
    </row>
    <row r="75" spans="1:18" ht="18" customHeight="1">
      <c r="A75" s="1924"/>
      <c r="B75" s="385" t="s">
        <v>59</v>
      </c>
      <c r="C75" s="385" t="s">
        <v>59</v>
      </c>
      <c r="D75" s="160">
        <v>0</v>
      </c>
      <c r="E75" s="160">
        <v>0</v>
      </c>
      <c r="F75" s="160">
        <v>0</v>
      </c>
      <c r="G75" s="160">
        <v>2</v>
      </c>
      <c r="H75" s="160">
        <v>4</v>
      </c>
      <c r="I75" s="160">
        <v>6</v>
      </c>
      <c r="J75" s="160">
        <v>3</v>
      </c>
      <c r="K75" s="160">
        <v>1</v>
      </c>
      <c r="L75" s="160">
        <v>4</v>
      </c>
      <c r="M75" s="160">
        <f t="shared" si="43"/>
        <v>5</v>
      </c>
      <c r="N75" s="160">
        <f t="shared" si="42"/>
        <v>5</v>
      </c>
      <c r="O75" s="160">
        <f t="shared" si="42"/>
        <v>10</v>
      </c>
      <c r="P75" s="385" t="s">
        <v>888</v>
      </c>
      <c r="Q75" s="385" t="s">
        <v>888</v>
      </c>
      <c r="R75" s="1926"/>
    </row>
    <row r="76" spans="1:18" ht="18" customHeight="1">
      <c r="A76" s="1897" t="s">
        <v>327</v>
      </c>
      <c r="B76" s="1897"/>
      <c r="C76" s="1897"/>
      <c r="D76" s="160">
        <f>SUM(D72:D75)</f>
        <v>0</v>
      </c>
      <c r="E76" s="160">
        <f t="shared" ref="E76:L76" si="44">SUM(E72:E75)</f>
        <v>0</v>
      </c>
      <c r="F76" s="160">
        <f t="shared" si="44"/>
        <v>0</v>
      </c>
      <c r="G76" s="160">
        <f t="shared" si="44"/>
        <v>8</v>
      </c>
      <c r="H76" s="160">
        <f t="shared" si="44"/>
        <v>17</v>
      </c>
      <c r="I76" s="160">
        <f t="shared" si="44"/>
        <v>25</v>
      </c>
      <c r="J76" s="160">
        <f t="shared" si="44"/>
        <v>15</v>
      </c>
      <c r="K76" s="160">
        <f t="shared" si="44"/>
        <v>13</v>
      </c>
      <c r="L76" s="160">
        <f t="shared" si="44"/>
        <v>28</v>
      </c>
      <c r="M76" s="160">
        <f t="shared" ref="M76" si="45">SUM(D76,G76,J76)</f>
        <v>23</v>
      </c>
      <c r="N76" s="160">
        <f t="shared" ref="N76" si="46">SUM(E76,H76,K76)</f>
        <v>30</v>
      </c>
      <c r="O76" s="160">
        <f t="shared" ref="O76" si="47">SUM(F76,I76,L76)</f>
        <v>53</v>
      </c>
      <c r="P76" s="1897" t="s">
        <v>1787</v>
      </c>
      <c r="Q76" s="1897"/>
      <c r="R76" s="1897"/>
    </row>
    <row r="77" spans="1:18" ht="18" customHeight="1">
      <c r="A77" s="1909" t="s">
        <v>1182</v>
      </c>
      <c r="B77" s="385" t="s">
        <v>411</v>
      </c>
      <c r="C77" s="385"/>
      <c r="D77" s="160">
        <f t="shared" ref="D77:F78" si="48">SUM(D74:D76)</f>
        <v>0</v>
      </c>
      <c r="E77" s="160">
        <f t="shared" si="48"/>
        <v>0</v>
      </c>
      <c r="F77" s="160">
        <f t="shared" si="48"/>
        <v>0</v>
      </c>
      <c r="G77" s="160">
        <v>14</v>
      </c>
      <c r="H77" s="160">
        <v>4</v>
      </c>
      <c r="I77" s="160">
        <v>18</v>
      </c>
      <c r="J77" s="160">
        <v>7</v>
      </c>
      <c r="K77" s="160">
        <v>3</v>
      </c>
      <c r="L77" s="160">
        <v>10</v>
      </c>
      <c r="M77" s="160">
        <f>SUM(D77,G77,J77)</f>
        <v>21</v>
      </c>
      <c r="N77" s="160">
        <f t="shared" ref="N77:O78" si="49">SUM(E77,H77,K77)</f>
        <v>7</v>
      </c>
      <c r="O77" s="160">
        <f t="shared" si="49"/>
        <v>28</v>
      </c>
      <c r="P77" s="415"/>
      <c r="Q77" s="385" t="s">
        <v>892</v>
      </c>
      <c r="R77" s="1898" t="s">
        <v>1237</v>
      </c>
    </row>
    <row r="78" spans="1:18" ht="25.5" customHeight="1">
      <c r="A78" s="1912"/>
      <c r="B78" s="385" t="s">
        <v>412</v>
      </c>
      <c r="C78" s="385"/>
      <c r="D78" s="160">
        <f t="shared" si="48"/>
        <v>0</v>
      </c>
      <c r="E78" s="160">
        <f t="shared" si="48"/>
        <v>0</v>
      </c>
      <c r="F78" s="160">
        <f t="shared" si="48"/>
        <v>0</v>
      </c>
      <c r="G78" s="160">
        <v>7</v>
      </c>
      <c r="H78" s="160">
        <v>7</v>
      </c>
      <c r="I78" s="160">
        <v>14</v>
      </c>
      <c r="J78" s="160">
        <v>3</v>
      </c>
      <c r="K78" s="160">
        <v>1</v>
      </c>
      <c r="L78" s="160">
        <v>4</v>
      </c>
      <c r="M78" s="160">
        <f t="shared" ref="M78" si="50">SUM(D78,G78,J78)</f>
        <v>10</v>
      </c>
      <c r="N78" s="160">
        <f t="shared" si="49"/>
        <v>8</v>
      </c>
      <c r="O78" s="160">
        <f t="shared" si="49"/>
        <v>18</v>
      </c>
      <c r="P78" s="775"/>
      <c r="Q78" s="385" t="s">
        <v>772</v>
      </c>
      <c r="R78" s="1899"/>
    </row>
    <row r="79" spans="1:18" ht="18" customHeight="1">
      <c r="A79" s="1897" t="s">
        <v>327</v>
      </c>
      <c r="B79" s="1897"/>
      <c r="C79" s="1897"/>
      <c r="D79" s="160">
        <f>SUM(D77:D78)</f>
        <v>0</v>
      </c>
      <c r="E79" s="160">
        <f t="shared" ref="E79:L79" si="51">SUM(E77:E78)</f>
        <v>0</v>
      </c>
      <c r="F79" s="160">
        <f t="shared" si="51"/>
        <v>0</v>
      </c>
      <c r="G79" s="160">
        <f t="shared" si="51"/>
        <v>21</v>
      </c>
      <c r="H79" s="160">
        <f t="shared" si="51"/>
        <v>11</v>
      </c>
      <c r="I79" s="160">
        <f t="shared" si="51"/>
        <v>32</v>
      </c>
      <c r="J79" s="160">
        <f t="shared" si="51"/>
        <v>10</v>
      </c>
      <c r="K79" s="160">
        <f t="shared" si="51"/>
        <v>4</v>
      </c>
      <c r="L79" s="160">
        <f t="shared" si="51"/>
        <v>14</v>
      </c>
      <c r="M79" s="160">
        <f t="shared" ref="M79:M86" si="52">SUM(D79,G79,J79)</f>
        <v>31</v>
      </c>
      <c r="N79" s="160">
        <f t="shared" ref="N79:N86" si="53">SUM(E79,H79,K79)</f>
        <v>15</v>
      </c>
      <c r="O79" s="160">
        <f t="shared" ref="O79:O86" si="54">SUM(F79,I79,L79)</f>
        <v>46</v>
      </c>
      <c r="P79" s="1897" t="s">
        <v>1787</v>
      </c>
      <c r="Q79" s="1897"/>
      <c r="R79" s="1897"/>
    </row>
    <row r="80" spans="1:18" ht="18" customHeight="1">
      <c r="A80" s="1909" t="s">
        <v>23</v>
      </c>
      <c r="B80" s="1906" t="s">
        <v>107</v>
      </c>
      <c r="C80" s="129" t="s">
        <v>960</v>
      </c>
      <c r="D80" s="160">
        <v>1</v>
      </c>
      <c r="E80" s="160">
        <v>0</v>
      </c>
      <c r="F80" s="160">
        <v>1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160">
        <f t="shared" si="52"/>
        <v>1</v>
      </c>
      <c r="N80" s="160">
        <f t="shared" si="53"/>
        <v>0</v>
      </c>
      <c r="O80" s="160">
        <f t="shared" si="54"/>
        <v>1</v>
      </c>
      <c r="P80" s="851" t="s">
        <v>1238</v>
      </c>
      <c r="Q80" s="1906" t="s">
        <v>702</v>
      </c>
      <c r="R80" s="1920" t="s">
        <v>600</v>
      </c>
    </row>
    <row r="81" spans="1:18" ht="18" customHeight="1">
      <c r="A81" s="1910"/>
      <c r="B81" s="1934"/>
      <c r="C81" s="129" t="s">
        <v>226</v>
      </c>
      <c r="D81" s="160">
        <v>0</v>
      </c>
      <c r="E81" s="160">
        <v>2</v>
      </c>
      <c r="F81" s="160">
        <v>2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160">
        <f t="shared" si="52"/>
        <v>0</v>
      </c>
      <c r="N81" s="160">
        <f t="shared" si="53"/>
        <v>2</v>
      </c>
      <c r="O81" s="160">
        <f t="shared" si="54"/>
        <v>2</v>
      </c>
      <c r="P81" s="851" t="s">
        <v>1239</v>
      </c>
      <c r="Q81" s="1934"/>
      <c r="R81" s="1921"/>
    </row>
    <row r="82" spans="1:18" ht="18" customHeight="1">
      <c r="A82" s="1910"/>
      <c r="B82" s="1934"/>
      <c r="C82" s="129" t="s">
        <v>225</v>
      </c>
      <c r="D82" s="160">
        <v>0</v>
      </c>
      <c r="E82" s="160">
        <v>1</v>
      </c>
      <c r="F82" s="160">
        <v>1</v>
      </c>
      <c r="G82" s="201">
        <v>0</v>
      </c>
      <c r="H82" s="201">
        <v>0</v>
      </c>
      <c r="I82" s="201">
        <v>0</v>
      </c>
      <c r="J82" s="201">
        <v>0</v>
      </c>
      <c r="K82" s="201">
        <v>0</v>
      </c>
      <c r="L82" s="201">
        <v>0</v>
      </c>
      <c r="M82" s="160">
        <f t="shared" si="52"/>
        <v>0</v>
      </c>
      <c r="N82" s="160">
        <f t="shared" si="53"/>
        <v>1</v>
      </c>
      <c r="O82" s="160">
        <f t="shared" si="54"/>
        <v>1</v>
      </c>
      <c r="P82" s="851" t="s">
        <v>1240</v>
      </c>
      <c r="Q82" s="1934"/>
      <c r="R82" s="1921"/>
    </row>
    <row r="83" spans="1:18" ht="18" customHeight="1">
      <c r="A83" s="1912"/>
      <c r="B83" s="1907"/>
      <c r="C83" s="129" t="s">
        <v>1183</v>
      </c>
      <c r="D83" s="160">
        <v>1</v>
      </c>
      <c r="E83" s="160">
        <v>0</v>
      </c>
      <c r="F83" s="160">
        <v>1</v>
      </c>
      <c r="G83" s="201">
        <v>0</v>
      </c>
      <c r="H83" s="201">
        <v>0</v>
      </c>
      <c r="I83" s="201">
        <v>0</v>
      </c>
      <c r="J83" s="201">
        <v>0</v>
      </c>
      <c r="K83" s="201">
        <v>0</v>
      </c>
      <c r="L83" s="201">
        <v>0</v>
      </c>
      <c r="M83" s="160">
        <f t="shared" si="52"/>
        <v>1</v>
      </c>
      <c r="N83" s="160">
        <f t="shared" si="53"/>
        <v>0</v>
      </c>
      <c r="O83" s="160">
        <f t="shared" si="54"/>
        <v>1</v>
      </c>
      <c r="P83" s="852" t="s">
        <v>1241</v>
      </c>
      <c r="Q83" s="1907"/>
      <c r="R83" s="1922"/>
    </row>
    <row r="84" spans="1:18" ht="18" customHeight="1">
      <c r="A84" s="1555" t="s">
        <v>317</v>
      </c>
      <c r="B84" s="1555"/>
      <c r="C84" s="1555"/>
      <c r="D84" s="201">
        <f>SUM(D80:D83)</f>
        <v>2</v>
      </c>
      <c r="E84" s="201">
        <f t="shared" ref="E84:L84" si="55">SUM(E80:E83)</f>
        <v>3</v>
      </c>
      <c r="F84" s="201">
        <f t="shared" si="55"/>
        <v>5</v>
      </c>
      <c r="G84" s="201">
        <f t="shared" si="55"/>
        <v>0</v>
      </c>
      <c r="H84" s="201">
        <f t="shared" si="55"/>
        <v>0</v>
      </c>
      <c r="I84" s="201">
        <f t="shared" si="55"/>
        <v>0</v>
      </c>
      <c r="J84" s="201">
        <f t="shared" si="55"/>
        <v>0</v>
      </c>
      <c r="K84" s="201">
        <f t="shared" si="55"/>
        <v>0</v>
      </c>
      <c r="L84" s="201">
        <f t="shared" si="55"/>
        <v>0</v>
      </c>
      <c r="M84" s="160">
        <f t="shared" si="52"/>
        <v>2</v>
      </c>
      <c r="N84" s="160">
        <f t="shared" si="53"/>
        <v>3</v>
      </c>
      <c r="O84" s="160">
        <f t="shared" si="54"/>
        <v>5</v>
      </c>
      <c r="P84" s="1930" t="s">
        <v>1784</v>
      </c>
      <c r="Q84" s="1930"/>
      <c r="R84" s="1930"/>
    </row>
    <row r="85" spans="1:18" ht="18" customHeight="1">
      <c r="A85" s="1920" t="s">
        <v>327</v>
      </c>
      <c r="B85" s="1920"/>
      <c r="C85" s="1920"/>
      <c r="D85" s="201">
        <f>SUM(D84)</f>
        <v>2</v>
      </c>
      <c r="E85" s="201">
        <f t="shared" ref="E85:L85" si="56">SUM(E84)</f>
        <v>3</v>
      </c>
      <c r="F85" s="201">
        <f t="shared" si="56"/>
        <v>5</v>
      </c>
      <c r="G85" s="201">
        <f t="shared" si="56"/>
        <v>0</v>
      </c>
      <c r="H85" s="201">
        <f t="shared" si="56"/>
        <v>0</v>
      </c>
      <c r="I85" s="201">
        <f t="shared" si="56"/>
        <v>0</v>
      </c>
      <c r="J85" s="201">
        <f t="shared" si="56"/>
        <v>0</v>
      </c>
      <c r="K85" s="201">
        <f t="shared" si="56"/>
        <v>0</v>
      </c>
      <c r="L85" s="201">
        <f t="shared" si="56"/>
        <v>0</v>
      </c>
      <c r="M85" s="160">
        <f t="shared" si="52"/>
        <v>2</v>
      </c>
      <c r="N85" s="160">
        <f t="shared" si="53"/>
        <v>3</v>
      </c>
      <c r="O85" s="160">
        <f t="shared" si="54"/>
        <v>5</v>
      </c>
      <c r="P85" s="1931" t="s">
        <v>1787</v>
      </c>
      <c r="Q85" s="1931"/>
      <c r="R85" s="1931"/>
    </row>
    <row r="86" spans="1:18" ht="33.75" customHeight="1" thickBot="1">
      <c r="A86" s="632" t="s">
        <v>961</v>
      </c>
      <c r="B86" s="585"/>
      <c r="C86" s="585"/>
      <c r="D86" s="631">
        <v>0</v>
      </c>
      <c r="E86" s="631">
        <v>0</v>
      </c>
      <c r="F86" s="631">
        <v>0</v>
      </c>
      <c r="G86" s="631">
        <v>18</v>
      </c>
      <c r="H86" s="631">
        <v>8</v>
      </c>
      <c r="I86" s="631">
        <v>26</v>
      </c>
      <c r="J86" s="631">
        <v>0</v>
      </c>
      <c r="K86" s="631">
        <v>0</v>
      </c>
      <c r="L86" s="631">
        <v>0</v>
      </c>
      <c r="M86" s="631">
        <f t="shared" si="52"/>
        <v>18</v>
      </c>
      <c r="N86" s="631">
        <f t="shared" si="53"/>
        <v>8</v>
      </c>
      <c r="O86" s="631">
        <f t="shared" si="54"/>
        <v>26</v>
      </c>
      <c r="P86" s="592"/>
      <c r="Q86" s="592"/>
      <c r="R86" s="774" t="s">
        <v>1692</v>
      </c>
    </row>
    <row r="87" spans="1:18" ht="18" customHeight="1" thickTop="1" thickBot="1">
      <c r="A87" s="1932" t="s">
        <v>10</v>
      </c>
      <c r="B87" s="1932"/>
      <c r="C87" s="1932"/>
      <c r="D87" s="630">
        <f t="shared" ref="D87:O87" si="57">SUM(D85,D79,D76,D62,D53,D44,D41,D30,D27,D20,D86,D26)</f>
        <v>37</v>
      </c>
      <c r="E87" s="630">
        <f t="shared" si="57"/>
        <v>39</v>
      </c>
      <c r="F87" s="630">
        <f t="shared" si="57"/>
        <v>76</v>
      </c>
      <c r="G87" s="630">
        <f t="shared" si="57"/>
        <v>145</v>
      </c>
      <c r="H87" s="630">
        <f t="shared" si="57"/>
        <v>161</v>
      </c>
      <c r="I87" s="630">
        <f t="shared" si="57"/>
        <v>306</v>
      </c>
      <c r="J87" s="630">
        <f t="shared" si="57"/>
        <v>42</v>
      </c>
      <c r="K87" s="630">
        <f t="shared" si="57"/>
        <v>36</v>
      </c>
      <c r="L87" s="630">
        <f t="shared" si="57"/>
        <v>78</v>
      </c>
      <c r="M87" s="630">
        <f t="shared" si="57"/>
        <v>224</v>
      </c>
      <c r="N87" s="630">
        <f t="shared" si="57"/>
        <v>236</v>
      </c>
      <c r="O87" s="630">
        <f t="shared" si="57"/>
        <v>460</v>
      </c>
      <c r="P87" s="1933" t="s">
        <v>1782</v>
      </c>
      <c r="Q87" s="1933"/>
      <c r="R87" s="1933"/>
    </row>
    <row r="88" spans="1:18" ht="18" customHeight="1" thickTop="1">
      <c r="A88" s="104"/>
      <c r="B88" s="104"/>
      <c r="C88" s="104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</row>
  </sheetData>
  <mergeCells count="106">
    <mergeCell ref="A84:C84"/>
    <mergeCell ref="P84:R84"/>
    <mergeCell ref="A85:C85"/>
    <mergeCell ref="P85:R85"/>
    <mergeCell ref="A87:C87"/>
    <mergeCell ref="P87:R87"/>
    <mergeCell ref="A80:A83"/>
    <mergeCell ref="B80:B83"/>
    <mergeCell ref="Q80:Q83"/>
    <mergeCell ref="R80:R83"/>
    <mergeCell ref="A72:A75"/>
    <mergeCell ref="R72:R75"/>
    <mergeCell ref="A76:C76"/>
    <mergeCell ref="P76:R76"/>
    <mergeCell ref="R77:R78"/>
    <mergeCell ref="A79:C79"/>
    <mergeCell ref="P79:R79"/>
    <mergeCell ref="P68:P71"/>
    <mergeCell ref="A77:A78"/>
    <mergeCell ref="A30:C30"/>
    <mergeCell ref="P30:R30"/>
    <mergeCell ref="A21:A25"/>
    <mergeCell ref="A26:C26"/>
    <mergeCell ref="A38:A40"/>
    <mergeCell ref="R38:R40"/>
    <mergeCell ref="A41:C41"/>
    <mergeCell ref="P41:R41"/>
    <mergeCell ref="A33:O33"/>
    <mergeCell ref="A34:A37"/>
    <mergeCell ref="B34:B37"/>
    <mergeCell ref="C34:C37"/>
    <mergeCell ref="D34:F34"/>
    <mergeCell ref="G34:I34"/>
    <mergeCell ref="J34:L34"/>
    <mergeCell ref="M34:O34"/>
    <mergeCell ref="P34:P37"/>
    <mergeCell ref="Q34:Q37"/>
    <mergeCell ref="R34:R37"/>
    <mergeCell ref="D35:F35"/>
    <mergeCell ref="G35:I35"/>
    <mergeCell ref="J35:L35"/>
    <mergeCell ref="M35:O35"/>
    <mergeCell ref="R21:R25"/>
    <mergeCell ref="B9:B11"/>
    <mergeCell ref="Q9:Q11"/>
    <mergeCell ref="B12:C12"/>
    <mergeCell ref="P12:Q12"/>
    <mergeCell ref="R8:R19"/>
    <mergeCell ref="A8:A19"/>
    <mergeCell ref="A20:C20"/>
    <mergeCell ref="P20:R20"/>
    <mergeCell ref="A28:A29"/>
    <mergeCell ref="R28:R29"/>
    <mergeCell ref="P26:R26"/>
    <mergeCell ref="A1:R1"/>
    <mergeCell ref="A2:R2"/>
    <mergeCell ref="A3:O3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42:A43"/>
    <mergeCell ref="A44:C44"/>
    <mergeCell ref="A67:O67"/>
    <mergeCell ref="A68:A71"/>
    <mergeCell ref="B68:B71"/>
    <mergeCell ref="C68:C71"/>
    <mergeCell ref="D68:F68"/>
    <mergeCell ref="G68:I68"/>
    <mergeCell ref="J68:L68"/>
    <mergeCell ref="M68:O68"/>
    <mergeCell ref="B49:B50"/>
    <mergeCell ref="B51:C51"/>
    <mergeCell ref="B48:C48"/>
    <mergeCell ref="B45:B47"/>
    <mergeCell ref="A53:C53"/>
    <mergeCell ref="A54:A61"/>
    <mergeCell ref="A62:C62"/>
    <mergeCell ref="A45:A52"/>
    <mergeCell ref="Q33:R33"/>
    <mergeCell ref="Q67:R67"/>
    <mergeCell ref="P44:R44"/>
    <mergeCell ref="P51:Q51"/>
    <mergeCell ref="Q49:Q50"/>
    <mergeCell ref="Q68:Q71"/>
    <mergeCell ref="R68:R71"/>
    <mergeCell ref="D69:F69"/>
    <mergeCell ref="G69:I69"/>
    <mergeCell ref="J69:L69"/>
    <mergeCell ref="M69:O69"/>
    <mergeCell ref="P48:Q48"/>
    <mergeCell ref="Q45:Q47"/>
    <mergeCell ref="P53:R53"/>
    <mergeCell ref="R54:R61"/>
    <mergeCell ref="P62:R62"/>
    <mergeCell ref="R45:R52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68"/>
  </cols>
  <sheetData>
    <row r="14" spans="1:14" ht="90">
      <c r="A14" s="1495" t="s">
        <v>1148</v>
      </c>
      <c r="B14" s="1495"/>
      <c r="C14" s="1495"/>
      <c r="D14" s="1495"/>
      <c r="E14" s="1495"/>
      <c r="F14" s="1495"/>
      <c r="G14" s="1495"/>
      <c r="H14" s="1495"/>
      <c r="I14" s="1495"/>
      <c r="J14" s="1495"/>
      <c r="K14" s="1495"/>
      <c r="L14" s="1495"/>
      <c r="M14" s="1495"/>
      <c r="N14" s="1495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5"/>
  <sheetViews>
    <sheetView rightToLeft="1" view="pageBreakPreview" zoomScaleNormal="99" zoomScaleSheetLayoutView="100" workbookViewId="0">
      <selection activeCell="L12" sqref="L12"/>
    </sheetView>
  </sheetViews>
  <sheetFormatPr defaultRowHeight="12.75"/>
  <cols>
    <col min="1" max="1" width="24.42578125" style="67" customWidth="1"/>
    <col min="2" max="13" width="9" style="67" customWidth="1"/>
    <col min="14" max="14" width="35.28515625" style="67" customWidth="1"/>
    <col min="15" max="255" width="9.140625" style="67"/>
    <col min="256" max="256" width="24.42578125" style="67" customWidth="1"/>
    <col min="257" max="268" width="9" style="67" customWidth="1"/>
    <col min="269" max="511" width="9.140625" style="67"/>
    <col min="512" max="512" width="24.42578125" style="67" customWidth="1"/>
    <col min="513" max="524" width="9" style="67" customWidth="1"/>
    <col min="525" max="767" width="9.140625" style="67"/>
    <col min="768" max="768" width="24.42578125" style="67" customWidth="1"/>
    <col min="769" max="780" width="9" style="67" customWidth="1"/>
    <col min="781" max="1023" width="9.140625" style="67"/>
    <col min="1024" max="1024" width="24.42578125" style="67" customWidth="1"/>
    <col min="1025" max="1036" width="9" style="67" customWidth="1"/>
    <col min="1037" max="1279" width="9.140625" style="67"/>
    <col min="1280" max="1280" width="24.42578125" style="67" customWidth="1"/>
    <col min="1281" max="1292" width="9" style="67" customWidth="1"/>
    <col min="1293" max="1535" width="9.140625" style="67"/>
    <col min="1536" max="1536" width="24.42578125" style="67" customWidth="1"/>
    <col min="1537" max="1548" width="9" style="67" customWidth="1"/>
    <col min="1549" max="1791" width="9.140625" style="67"/>
    <col min="1792" max="1792" width="24.42578125" style="67" customWidth="1"/>
    <col min="1793" max="1804" width="9" style="67" customWidth="1"/>
    <col min="1805" max="2047" width="9.140625" style="67"/>
    <col min="2048" max="2048" width="24.42578125" style="67" customWidth="1"/>
    <col min="2049" max="2060" width="9" style="67" customWidth="1"/>
    <col min="2061" max="2303" width="9.140625" style="67"/>
    <col min="2304" max="2304" width="24.42578125" style="67" customWidth="1"/>
    <col min="2305" max="2316" width="9" style="67" customWidth="1"/>
    <col min="2317" max="2559" width="9.140625" style="67"/>
    <col min="2560" max="2560" width="24.42578125" style="67" customWidth="1"/>
    <col min="2561" max="2572" width="9" style="67" customWidth="1"/>
    <col min="2573" max="2815" width="9.140625" style="67"/>
    <col min="2816" max="2816" width="24.42578125" style="67" customWidth="1"/>
    <col min="2817" max="2828" width="9" style="67" customWidth="1"/>
    <col min="2829" max="3071" width="9.140625" style="67"/>
    <col min="3072" max="3072" width="24.42578125" style="67" customWidth="1"/>
    <col min="3073" max="3084" width="9" style="67" customWidth="1"/>
    <col min="3085" max="3327" width="9.140625" style="67"/>
    <col min="3328" max="3328" width="24.42578125" style="67" customWidth="1"/>
    <col min="3329" max="3340" width="9" style="67" customWidth="1"/>
    <col min="3341" max="3583" width="9.140625" style="67"/>
    <col min="3584" max="3584" width="24.42578125" style="67" customWidth="1"/>
    <col min="3585" max="3596" width="9" style="67" customWidth="1"/>
    <col min="3597" max="3839" width="9.140625" style="67"/>
    <col min="3840" max="3840" width="24.42578125" style="67" customWidth="1"/>
    <col min="3841" max="3852" width="9" style="67" customWidth="1"/>
    <col min="3853" max="4095" width="9.140625" style="67"/>
    <col min="4096" max="4096" width="24.42578125" style="67" customWidth="1"/>
    <col min="4097" max="4108" width="9" style="67" customWidth="1"/>
    <col min="4109" max="4351" width="9.140625" style="67"/>
    <col min="4352" max="4352" width="24.42578125" style="67" customWidth="1"/>
    <col min="4353" max="4364" width="9" style="67" customWidth="1"/>
    <col min="4365" max="4607" width="9.140625" style="67"/>
    <col min="4608" max="4608" width="24.42578125" style="67" customWidth="1"/>
    <col min="4609" max="4620" width="9" style="67" customWidth="1"/>
    <col min="4621" max="4863" width="9.140625" style="67"/>
    <col min="4864" max="4864" width="24.42578125" style="67" customWidth="1"/>
    <col min="4865" max="4876" width="9" style="67" customWidth="1"/>
    <col min="4877" max="5119" width="9.140625" style="67"/>
    <col min="5120" max="5120" width="24.42578125" style="67" customWidth="1"/>
    <col min="5121" max="5132" width="9" style="67" customWidth="1"/>
    <col min="5133" max="5375" width="9.140625" style="67"/>
    <col min="5376" max="5376" width="24.42578125" style="67" customWidth="1"/>
    <col min="5377" max="5388" width="9" style="67" customWidth="1"/>
    <col min="5389" max="5631" width="9.140625" style="67"/>
    <col min="5632" max="5632" width="24.42578125" style="67" customWidth="1"/>
    <col min="5633" max="5644" width="9" style="67" customWidth="1"/>
    <col min="5645" max="5887" width="9.140625" style="67"/>
    <col min="5888" max="5888" width="24.42578125" style="67" customWidth="1"/>
    <col min="5889" max="5900" width="9" style="67" customWidth="1"/>
    <col min="5901" max="6143" width="9.140625" style="67"/>
    <col min="6144" max="6144" width="24.42578125" style="67" customWidth="1"/>
    <col min="6145" max="6156" width="9" style="67" customWidth="1"/>
    <col min="6157" max="6399" width="9.140625" style="67"/>
    <col min="6400" max="6400" width="24.42578125" style="67" customWidth="1"/>
    <col min="6401" max="6412" width="9" style="67" customWidth="1"/>
    <col min="6413" max="6655" width="9.140625" style="67"/>
    <col min="6656" max="6656" width="24.42578125" style="67" customWidth="1"/>
    <col min="6657" max="6668" width="9" style="67" customWidth="1"/>
    <col min="6669" max="6911" width="9.140625" style="67"/>
    <col min="6912" max="6912" width="24.42578125" style="67" customWidth="1"/>
    <col min="6913" max="6924" width="9" style="67" customWidth="1"/>
    <col min="6925" max="7167" width="9.140625" style="67"/>
    <col min="7168" max="7168" width="24.42578125" style="67" customWidth="1"/>
    <col min="7169" max="7180" width="9" style="67" customWidth="1"/>
    <col min="7181" max="7423" width="9.140625" style="67"/>
    <col min="7424" max="7424" width="24.42578125" style="67" customWidth="1"/>
    <col min="7425" max="7436" width="9" style="67" customWidth="1"/>
    <col min="7437" max="7679" width="9.140625" style="67"/>
    <col min="7680" max="7680" width="24.42578125" style="67" customWidth="1"/>
    <col min="7681" max="7692" width="9" style="67" customWidth="1"/>
    <col min="7693" max="7935" width="9.140625" style="67"/>
    <col min="7936" max="7936" width="24.42578125" style="67" customWidth="1"/>
    <col min="7937" max="7948" width="9" style="67" customWidth="1"/>
    <col min="7949" max="8191" width="9.140625" style="67"/>
    <col min="8192" max="8192" width="24.42578125" style="67" customWidth="1"/>
    <col min="8193" max="8204" width="9" style="67" customWidth="1"/>
    <col min="8205" max="8447" width="9.140625" style="67"/>
    <col min="8448" max="8448" width="24.42578125" style="67" customWidth="1"/>
    <col min="8449" max="8460" width="9" style="67" customWidth="1"/>
    <col min="8461" max="8703" width="9.140625" style="67"/>
    <col min="8704" max="8704" width="24.42578125" style="67" customWidth="1"/>
    <col min="8705" max="8716" width="9" style="67" customWidth="1"/>
    <col min="8717" max="8959" width="9.140625" style="67"/>
    <col min="8960" max="8960" width="24.42578125" style="67" customWidth="1"/>
    <col min="8961" max="8972" width="9" style="67" customWidth="1"/>
    <col min="8973" max="9215" width="9.140625" style="67"/>
    <col min="9216" max="9216" width="24.42578125" style="67" customWidth="1"/>
    <col min="9217" max="9228" width="9" style="67" customWidth="1"/>
    <col min="9229" max="9471" width="9.140625" style="67"/>
    <col min="9472" max="9472" width="24.42578125" style="67" customWidth="1"/>
    <col min="9473" max="9484" width="9" style="67" customWidth="1"/>
    <col min="9485" max="9727" width="9.140625" style="67"/>
    <col min="9728" max="9728" width="24.42578125" style="67" customWidth="1"/>
    <col min="9729" max="9740" width="9" style="67" customWidth="1"/>
    <col min="9741" max="9983" width="9.140625" style="67"/>
    <col min="9984" max="9984" width="24.42578125" style="67" customWidth="1"/>
    <col min="9985" max="9996" width="9" style="67" customWidth="1"/>
    <col min="9997" max="10239" width="9.140625" style="67"/>
    <col min="10240" max="10240" width="24.42578125" style="67" customWidth="1"/>
    <col min="10241" max="10252" width="9" style="67" customWidth="1"/>
    <col min="10253" max="10495" width="9.140625" style="67"/>
    <col min="10496" max="10496" width="24.42578125" style="67" customWidth="1"/>
    <col min="10497" max="10508" width="9" style="67" customWidth="1"/>
    <col min="10509" max="10751" width="9.140625" style="67"/>
    <col min="10752" max="10752" width="24.42578125" style="67" customWidth="1"/>
    <col min="10753" max="10764" width="9" style="67" customWidth="1"/>
    <col min="10765" max="11007" width="9.140625" style="67"/>
    <col min="11008" max="11008" width="24.42578125" style="67" customWidth="1"/>
    <col min="11009" max="11020" width="9" style="67" customWidth="1"/>
    <col min="11021" max="11263" width="9.140625" style="67"/>
    <col min="11264" max="11264" width="24.42578125" style="67" customWidth="1"/>
    <col min="11265" max="11276" width="9" style="67" customWidth="1"/>
    <col min="11277" max="11519" width="9.140625" style="67"/>
    <col min="11520" max="11520" width="24.42578125" style="67" customWidth="1"/>
    <col min="11521" max="11532" width="9" style="67" customWidth="1"/>
    <col min="11533" max="11775" width="9.140625" style="67"/>
    <col min="11776" max="11776" width="24.42578125" style="67" customWidth="1"/>
    <col min="11777" max="11788" width="9" style="67" customWidth="1"/>
    <col min="11789" max="12031" width="9.140625" style="67"/>
    <col min="12032" max="12032" width="24.42578125" style="67" customWidth="1"/>
    <col min="12033" max="12044" width="9" style="67" customWidth="1"/>
    <col min="12045" max="12287" width="9.140625" style="67"/>
    <col min="12288" max="12288" width="24.42578125" style="67" customWidth="1"/>
    <col min="12289" max="12300" width="9" style="67" customWidth="1"/>
    <col min="12301" max="12543" width="9.140625" style="67"/>
    <col min="12544" max="12544" width="24.42578125" style="67" customWidth="1"/>
    <col min="12545" max="12556" width="9" style="67" customWidth="1"/>
    <col min="12557" max="12799" width="9.140625" style="67"/>
    <col min="12800" max="12800" width="24.42578125" style="67" customWidth="1"/>
    <col min="12801" max="12812" width="9" style="67" customWidth="1"/>
    <col min="12813" max="13055" width="9.140625" style="67"/>
    <col min="13056" max="13056" width="24.42578125" style="67" customWidth="1"/>
    <col min="13057" max="13068" width="9" style="67" customWidth="1"/>
    <col min="13069" max="13311" width="9.140625" style="67"/>
    <col min="13312" max="13312" width="24.42578125" style="67" customWidth="1"/>
    <col min="13313" max="13324" width="9" style="67" customWidth="1"/>
    <col min="13325" max="13567" width="9.140625" style="67"/>
    <col min="13568" max="13568" width="24.42578125" style="67" customWidth="1"/>
    <col min="13569" max="13580" width="9" style="67" customWidth="1"/>
    <col min="13581" max="13823" width="9.140625" style="67"/>
    <col min="13824" max="13824" width="24.42578125" style="67" customWidth="1"/>
    <col min="13825" max="13836" width="9" style="67" customWidth="1"/>
    <col min="13837" max="14079" width="9.140625" style="67"/>
    <col min="14080" max="14080" width="24.42578125" style="67" customWidth="1"/>
    <col min="14081" max="14092" width="9" style="67" customWidth="1"/>
    <col min="14093" max="14335" width="9.140625" style="67"/>
    <col min="14336" max="14336" width="24.42578125" style="67" customWidth="1"/>
    <col min="14337" max="14348" width="9" style="67" customWidth="1"/>
    <col min="14349" max="14591" width="9.140625" style="67"/>
    <col min="14592" max="14592" width="24.42578125" style="67" customWidth="1"/>
    <col min="14593" max="14604" width="9" style="67" customWidth="1"/>
    <col min="14605" max="14847" width="9.140625" style="67"/>
    <col min="14848" max="14848" width="24.42578125" style="67" customWidth="1"/>
    <col min="14849" max="14860" width="9" style="67" customWidth="1"/>
    <col min="14861" max="15103" width="9.140625" style="67"/>
    <col min="15104" max="15104" width="24.42578125" style="67" customWidth="1"/>
    <col min="15105" max="15116" width="9" style="67" customWidth="1"/>
    <col min="15117" max="15359" width="9.140625" style="67"/>
    <col min="15360" max="15360" width="24.42578125" style="67" customWidth="1"/>
    <col min="15361" max="15372" width="9" style="67" customWidth="1"/>
    <col min="15373" max="15615" width="9.140625" style="67"/>
    <col min="15616" max="15616" width="24.42578125" style="67" customWidth="1"/>
    <col min="15617" max="15628" width="9" style="67" customWidth="1"/>
    <col min="15629" max="15871" width="9.140625" style="67"/>
    <col min="15872" max="15872" width="24.42578125" style="67" customWidth="1"/>
    <col min="15873" max="15884" width="9" style="67" customWidth="1"/>
    <col min="15885" max="16127" width="9.140625" style="67"/>
    <col min="16128" max="16128" width="24.42578125" style="67" customWidth="1"/>
    <col min="16129" max="16140" width="9" style="67" customWidth="1"/>
    <col min="16141" max="16384" width="9.140625" style="67"/>
  </cols>
  <sheetData>
    <row r="1" spans="1:17" s="68" customFormat="1" ht="27" customHeight="1">
      <c r="A1" s="1935" t="s">
        <v>1440</v>
      </c>
      <c r="B1" s="1935"/>
      <c r="C1" s="1935"/>
      <c r="D1" s="1935"/>
      <c r="E1" s="1935"/>
      <c r="F1" s="1935"/>
      <c r="G1" s="1935"/>
      <c r="H1" s="1935"/>
      <c r="I1" s="1935"/>
      <c r="J1" s="1935"/>
      <c r="K1" s="1935"/>
      <c r="L1" s="1935"/>
      <c r="M1" s="1935"/>
      <c r="N1" s="1935"/>
    </row>
    <row r="2" spans="1:17" s="68" customFormat="1" ht="39.75" customHeight="1">
      <c r="A2" s="1754" t="s">
        <v>1441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254"/>
      <c r="P2" s="254"/>
      <c r="Q2" s="254"/>
    </row>
    <row r="3" spans="1:17" s="68" customFormat="1" ht="21.75" customHeight="1" thickBot="1">
      <c r="A3" s="1936" t="s">
        <v>1846</v>
      </c>
      <c r="B3" s="1936"/>
      <c r="C3" s="1936"/>
      <c r="D3" s="1936"/>
      <c r="E3" s="1936"/>
      <c r="F3" s="1936"/>
      <c r="G3" s="1936"/>
      <c r="H3" s="1936"/>
      <c r="I3" s="1936"/>
      <c r="J3" s="1936"/>
      <c r="K3" s="1936"/>
      <c r="L3" s="1936"/>
      <c r="M3" s="1936"/>
      <c r="N3" s="404" t="s">
        <v>1847</v>
      </c>
    </row>
    <row r="4" spans="1:17" s="68" customFormat="1" ht="21.75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</row>
    <row r="5" spans="1:17" s="68" customFormat="1" ht="21.7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7" s="69" customFormat="1" ht="18.95" customHeight="1">
      <c r="A6" s="1486"/>
      <c r="B6" s="566" t="s">
        <v>914</v>
      </c>
      <c r="C6" s="566" t="s">
        <v>915</v>
      </c>
      <c r="D6" s="566" t="s">
        <v>916</v>
      </c>
      <c r="E6" s="566" t="s">
        <v>914</v>
      </c>
      <c r="F6" s="566" t="s">
        <v>915</v>
      </c>
      <c r="G6" s="566" t="s">
        <v>916</v>
      </c>
      <c r="H6" s="566" t="s">
        <v>914</v>
      </c>
      <c r="I6" s="566" t="s">
        <v>915</v>
      </c>
      <c r="J6" s="566" t="s">
        <v>916</v>
      </c>
      <c r="K6" s="566" t="s">
        <v>914</v>
      </c>
      <c r="L6" s="566" t="s">
        <v>915</v>
      </c>
      <c r="M6" s="566" t="s">
        <v>916</v>
      </c>
      <c r="N6" s="1486"/>
    </row>
    <row r="7" spans="1:17" s="69" customFormat="1" ht="18.95" customHeight="1" thickBot="1">
      <c r="A7" s="1487"/>
      <c r="B7" s="567" t="s">
        <v>917</v>
      </c>
      <c r="C7" s="567" t="s">
        <v>918</v>
      </c>
      <c r="D7" s="567" t="s">
        <v>919</v>
      </c>
      <c r="E7" s="567" t="s">
        <v>917</v>
      </c>
      <c r="F7" s="567" t="s">
        <v>918</v>
      </c>
      <c r="G7" s="567" t="s">
        <v>919</v>
      </c>
      <c r="H7" s="567" t="s">
        <v>917</v>
      </c>
      <c r="I7" s="567" t="s">
        <v>918</v>
      </c>
      <c r="J7" s="567" t="s">
        <v>919</v>
      </c>
      <c r="K7" s="566" t="s">
        <v>917</v>
      </c>
      <c r="L7" s="566" t="s">
        <v>918</v>
      </c>
      <c r="M7" s="566" t="s">
        <v>919</v>
      </c>
      <c r="N7" s="1487"/>
    </row>
    <row r="8" spans="1:17" ht="18.95" customHeight="1" thickTop="1">
      <c r="A8" s="171" t="s">
        <v>6</v>
      </c>
      <c r="B8" s="125">
        <v>1</v>
      </c>
      <c r="C8" s="125">
        <v>4</v>
      </c>
      <c r="D8" s="125">
        <v>5</v>
      </c>
      <c r="E8" s="125">
        <v>1</v>
      </c>
      <c r="F8" s="125">
        <v>0</v>
      </c>
      <c r="G8" s="125">
        <v>1</v>
      </c>
      <c r="H8" s="125">
        <v>0</v>
      </c>
      <c r="I8" s="125">
        <v>0</v>
      </c>
      <c r="J8" s="125">
        <v>0</v>
      </c>
      <c r="K8" s="321">
        <f>SUM(B8,E8,H8)</f>
        <v>2</v>
      </c>
      <c r="L8" s="321">
        <f t="shared" ref="L8:M8" si="0">SUM(C8,F8,I8)</f>
        <v>4</v>
      </c>
      <c r="M8" s="321">
        <f t="shared" si="0"/>
        <v>6</v>
      </c>
      <c r="N8" s="255" t="s">
        <v>670</v>
      </c>
    </row>
    <row r="9" spans="1:17" ht="18.95" customHeight="1">
      <c r="A9" s="172" t="s">
        <v>7</v>
      </c>
      <c r="B9" s="126">
        <v>1</v>
      </c>
      <c r="C9" s="126">
        <v>0</v>
      </c>
      <c r="D9" s="126">
        <v>1</v>
      </c>
      <c r="E9" s="126">
        <v>13</v>
      </c>
      <c r="F9" s="126">
        <v>9</v>
      </c>
      <c r="G9" s="126">
        <v>22</v>
      </c>
      <c r="H9" s="126">
        <v>0</v>
      </c>
      <c r="I9" s="126">
        <v>0</v>
      </c>
      <c r="J9" s="126">
        <v>0</v>
      </c>
      <c r="K9" s="126">
        <f t="shared" ref="K9:K20" si="1">SUM(B9,E9,H9)</f>
        <v>14</v>
      </c>
      <c r="L9" s="126">
        <f t="shared" ref="L9:L20" si="2">SUM(C9,F9,I9)</f>
        <v>9</v>
      </c>
      <c r="M9" s="126">
        <f t="shared" ref="M9:M20" si="3">SUM(D9,G9,J9)</f>
        <v>23</v>
      </c>
      <c r="N9" s="217" t="s">
        <v>540</v>
      </c>
    </row>
    <row r="10" spans="1:17" ht="18.95" customHeight="1">
      <c r="A10" s="156" t="s">
        <v>12</v>
      </c>
      <c r="B10" s="126">
        <v>0</v>
      </c>
      <c r="C10" s="126">
        <v>0</v>
      </c>
      <c r="D10" s="126">
        <v>0</v>
      </c>
      <c r="E10" s="126">
        <v>24</v>
      </c>
      <c r="F10" s="126">
        <v>16</v>
      </c>
      <c r="G10" s="126">
        <v>40</v>
      </c>
      <c r="H10" s="126">
        <v>8</v>
      </c>
      <c r="I10" s="126">
        <v>2</v>
      </c>
      <c r="J10" s="126">
        <v>10</v>
      </c>
      <c r="K10" s="126">
        <f t="shared" si="1"/>
        <v>32</v>
      </c>
      <c r="L10" s="126">
        <f t="shared" si="2"/>
        <v>18</v>
      </c>
      <c r="M10" s="126">
        <f t="shared" si="3"/>
        <v>50</v>
      </c>
      <c r="N10" s="217" t="s">
        <v>432</v>
      </c>
    </row>
    <row r="11" spans="1:17" ht="18.95" customHeight="1">
      <c r="A11" s="172" t="s">
        <v>8</v>
      </c>
      <c r="B11" s="126">
        <v>2</v>
      </c>
      <c r="C11" s="126">
        <v>1</v>
      </c>
      <c r="D11" s="126">
        <v>3</v>
      </c>
      <c r="E11" s="126">
        <v>6</v>
      </c>
      <c r="F11" s="126">
        <v>6</v>
      </c>
      <c r="G11" s="126">
        <v>12</v>
      </c>
      <c r="H11" s="126">
        <v>11</v>
      </c>
      <c r="I11" s="126">
        <v>6</v>
      </c>
      <c r="J11" s="126">
        <v>17</v>
      </c>
      <c r="K11" s="126">
        <f t="shared" si="1"/>
        <v>19</v>
      </c>
      <c r="L11" s="126">
        <f t="shared" si="2"/>
        <v>13</v>
      </c>
      <c r="M11" s="126">
        <f t="shared" si="3"/>
        <v>32</v>
      </c>
      <c r="N11" s="217" t="s">
        <v>444</v>
      </c>
    </row>
    <row r="12" spans="1:17" ht="18.95" customHeight="1">
      <c r="A12" s="156" t="s">
        <v>413</v>
      </c>
      <c r="B12" s="126">
        <v>1</v>
      </c>
      <c r="C12" s="126">
        <v>2</v>
      </c>
      <c r="D12" s="126">
        <v>3</v>
      </c>
      <c r="E12" s="126">
        <v>5</v>
      </c>
      <c r="F12" s="126">
        <v>4</v>
      </c>
      <c r="G12" s="126">
        <v>9</v>
      </c>
      <c r="H12" s="126">
        <v>0</v>
      </c>
      <c r="I12" s="126">
        <v>0</v>
      </c>
      <c r="J12" s="126">
        <v>0</v>
      </c>
      <c r="K12" s="126">
        <f t="shared" si="1"/>
        <v>6</v>
      </c>
      <c r="L12" s="126">
        <f t="shared" si="2"/>
        <v>6</v>
      </c>
      <c r="M12" s="126">
        <f t="shared" si="3"/>
        <v>12</v>
      </c>
      <c r="N12" s="256" t="s">
        <v>671</v>
      </c>
    </row>
    <row r="13" spans="1:17" ht="18.95" customHeight="1">
      <c r="A13" s="156" t="s">
        <v>323</v>
      </c>
      <c r="B13" s="126">
        <v>0</v>
      </c>
      <c r="C13" s="126">
        <v>0</v>
      </c>
      <c r="D13" s="126">
        <v>0</v>
      </c>
      <c r="E13" s="126">
        <v>8</v>
      </c>
      <c r="F13" s="126">
        <v>4</v>
      </c>
      <c r="G13" s="126">
        <v>12</v>
      </c>
      <c r="H13" s="126">
        <v>12</v>
      </c>
      <c r="I13" s="126">
        <v>5</v>
      </c>
      <c r="J13" s="126">
        <v>17</v>
      </c>
      <c r="K13" s="126">
        <f t="shared" si="1"/>
        <v>20</v>
      </c>
      <c r="L13" s="126">
        <f t="shared" si="2"/>
        <v>9</v>
      </c>
      <c r="M13" s="126">
        <f t="shared" si="3"/>
        <v>29</v>
      </c>
      <c r="N13" s="256" t="s">
        <v>893</v>
      </c>
    </row>
    <row r="14" spans="1:17" ht="18.95" customHeight="1">
      <c r="A14" s="172" t="s">
        <v>1965</v>
      </c>
      <c r="B14" s="126">
        <v>0</v>
      </c>
      <c r="C14" s="126">
        <v>0</v>
      </c>
      <c r="D14" s="126">
        <v>0</v>
      </c>
      <c r="E14" s="126">
        <v>26</v>
      </c>
      <c r="F14" s="126">
        <v>21</v>
      </c>
      <c r="G14" s="126">
        <v>47</v>
      </c>
      <c r="H14" s="126">
        <v>39</v>
      </c>
      <c r="I14" s="126">
        <v>15</v>
      </c>
      <c r="J14" s="126">
        <v>54</v>
      </c>
      <c r="K14" s="126">
        <f t="shared" si="1"/>
        <v>65</v>
      </c>
      <c r="L14" s="126">
        <f t="shared" si="2"/>
        <v>36</v>
      </c>
      <c r="M14" s="126">
        <f t="shared" si="3"/>
        <v>101</v>
      </c>
      <c r="N14" s="256" t="s">
        <v>1966</v>
      </c>
    </row>
    <row r="15" spans="1:17" ht="18.95" customHeight="1">
      <c r="A15" s="172" t="s">
        <v>176</v>
      </c>
      <c r="B15" s="126">
        <v>0</v>
      </c>
      <c r="C15" s="126">
        <v>0</v>
      </c>
      <c r="D15" s="126">
        <v>0</v>
      </c>
      <c r="E15" s="126">
        <v>24</v>
      </c>
      <c r="F15" s="126">
        <v>14</v>
      </c>
      <c r="G15" s="126">
        <v>38</v>
      </c>
      <c r="H15" s="126">
        <v>10</v>
      </c>
      <c r="I15" s="126">
        <v>2</v>
      </c>
      <c r="J15" s="126">
        <v>12</v>
      </c>
      <c r="K15" s="126">
        <f t="shared" si="1"/>
        <v>34</v>
      </c>
      <c r="L15" s="126">
        <f t="shared" si="2"/>
        <v>16</v>
      </c>
      <c r="M15" s="126">
        <f t="shared" si="3"/>
        <v>50</v>
      </c>
      <c r="N15" s="256" t="s">
        <v>877</v>
      </c>
    </row>
    <row r="16" spans="1:17" ht="18.95" customHeight="1">
      <c r="A16" s="172" t="s">
        <v>1001</v>
      </c>
      <c r="B16" s="126">
        <v>0</v>
      </c>
      <c r="C16" s="126">
        <v>0</v>
      </c>
      <c r="D16" s="126">
        <v>0</v>
      </c>
      <c r="E16" s="126">
        <v>4</v>
      </c>
      <c r="F16" s="126">
        <v>0</v>
      </c>
      <c r="G16" s="126">
        <v>4</v>
      </c>
      <c r="H16" s="126">
        <v>0</v>
      </c>
      <c r="I16" s="126">
        <v>0</v>
      </c>
      <c r="J16" s="126">
        <v>0</v>
      </c>
      <c r="K16" s="126">
        <f t="shared" si="1"/>
        <v>4</v>
      </c>
      <c r="L16" s="126">
        <f t="shared" si="2"/>
        <v>0</v>
      </c>
      <c r="M16" s="126">
        <f t="shared" si="3"/>
        <v>4</v>
      </c>
      <c r="N16" s="256" t="s">
        <v>592</v>
      </c>
    </row>
    <row r="17" spans="1:14" ht="18.95" customHeight="1">
      <c r="A17" s="172" t="s">
        <v>23</v>
      </c>
      <c r="B17" s="126">
        <v>0</v>
      </c>
      <c r="C17" s="126">
        <v>0</v>
      </c>
      <c r="D17" s="126">
        <v>0</v>
      </c>
      <c r="E17" s="126">
        <v>16</v>
      </c>
      <c r="F17" s="126">
        <v>2</v>
      </c>
      <c r="G17" s="126">
        <v>18</v>
      </c>
      <c r="H17" s="126">
        <v>2</v>
      </c>
      <c r="I17" s="126">
        <v>2</v>
      </c>
      <c r="J17" s="126">
        <v>4</v>
      </c>
      <c r="K17" s="126">
        <f t="shared" si="1"/>
        <v>18</v>
      </c>
      <c r="L17" s="126">
        <f t="shared" si="2"/>
        <v>4</v>
      </c>
      <c r="M17" s="126">
        <f t="shared" si="3"/>
        <v>22</v>
      </c>
      <c r="N17" s="256" t="s">
        <v>600</v>
      </c>
    </row>
    <row r="18" spans="1:14" ht="18.95" customHeight="1">
      <c r="A18" s="259" t="s">
        <v>961</v>
      </c>
      <c r="B18" s="129">
        <v>0</v>
      </c>
      <c r="C18" s="129">
        <v>0</v>
      </c>
      <c r="D18" s="129">
        <v>0</v>
      </c>
      <c r="E18" s="129">
        <v>4</v>
      </c>
      <c r="F18" s="129">
        <v>0</v>
      </c>
      <c r="G18" s="129">
        <v>4</v>
      </c>
      <c r="H18" s="129">
        <v>3</v>
      </c>
      <c r="I18" s="129">
        <v>0</v>
      </c>
      <c r="J18" s="129">
        <v>3</v>
      </c>
      <c r="K18" s="126">
        <f>SUM(B18,E18,H18)</f>
        <v>7</v>
      </c>
      <c r="L18" s="126">
        <f>SUM(C18,F18,I18)</f>
        <v>0</v>
      </c>
      <c r="M18" s="126">
        <f>SUM(D18,G18,J18)</f>
        <v>7</v>
      </c>
      <c r="N18" s="258" t="s">
        <v>786</v>
      </c>
    </row>
    <row r="19" spans="1:14" ht="18.95" customHeight="1">
      <c r="A19" s="257" t="s">
        <v>9</v>
      </c>
      <c r="B19" s="129">
        <v>0</v>
      </c>
      <c r="C19" s="129">
        <v>0</v>
      </c>
      <c r="D19" s="129">
        <v>0</v>
      </c>
      <c r="E19" s="129">
        <v>12</v>
      </c>
      <c r="F19" s="129">
        <v>3</v>
      </c>
      <c r="G19" s="129">
        <v>15</v>
      </c>
      <c r="H19" s="129">
        <v>0</v>
      </c>
      <c r="I19" s="129">
        <v>0</v>
      </c>
      <c r="J19" s="129">
        <v>0</v>
      </c>
      <c r="K19" s="126">
        <f t="shared" si="1"/>
        <v>12</v>
      </c>
      <c r="L19" s="126">
        <f t="shared" si="2"/>
        <v>3</v>
      </c>
      <c r="M19" s="126">
        <f t="shared" si="3"/>
        <v>15</v>
      </c>
      <c r="N19" s="183" t="s">
        <v>740</v>
      </c>
    </row>
    <row r="20" spans="1:14" ht="18.95" customHeight="1" thickBot="1">
      <c r="A20" s="260" t="s">
        <v>28</v>
      </c>
      <c r="B20" s="261">
        <v>0</v>
      </c>
      <c r="C20" s="261">
        <v>0</v>
      </c>
      <c r="D20" s="261">
        <v>0</v>
      </c>
      <c r="E20" s="261">
        <v>9</v>
      </c>
      <c r="F20" s="261">
        <v>4</v>
      </c>
      <c r="G20" s="261">
        <v>13</v>
      </c>
      <c r="H20" s="261">
        <v>0</v>
      </c>
      <c r="I20" s="261">
        <v>0</v>
      </c>
      <c r="J20" s="261">
        <v>0</v>
      </c>
      <c r="K20" s="128">
        <f t="shared" si="1"/>
        <v>9</v>
      </c>
      <c r="L20" s="128">
        <f t="shared" si="2"/>
        <v>4</v>
      </c>
      <c r="M20" s="128">
        <f t="shared" si="3"/>
        <v>13</v>
      </c>
      <c r="N20" s="1452" t="s">
        <v>843</v>
      </c>
    </row>
    <row r="21" spans="1:14" ht="18.95" customHeight="1" thickBot="1">
      <c r="A21" s="262" t="s">
        <v>10</v>
      </c>
      <c r="B21" s="210">
        <f t="shared" ref="B21:J21" si="4">SUM(B8:B20)</f>
        <v>5</v>
      </c>
      <c r="C21" s="210">
        <f t="shared" si="4"/>
        <v>7</v>
      </c>
      <c r="D21" s="210">
        <f t="shared" si="4"/>
        <v>12</v>
      </c>
      <c r="E21" s="210">
        <f t="shared" si="4"/>
        <v>152</v>
      </c>
      <c r="F21" s="210">
        <f t="shared" si="4"/>
        <v>83</v>
      </c>
      <c r="G21" s="210">
        <f t="shared" si="4"/>
        <v>235</v>
      </c>
      <c r="H21" s="210">
        <f t="shared" si="4"/>
        <v>85</v>
      </c>
      <c r="I21" s="210">
        <f t="shared" si="4"/>
        <v>32</v>
      </c>
      <c r="J21" s="210">
        <f t="shared" si="4"/>
        <v>117</v>
      </c>
      <c r="K21" s="210">
        <f>SUM(B21,E21,H21)</f>
        <v>242</v>
      </c>
      <c r="L21" s="210">
        <f t="shared" ref="L21:M21" si="5">SUM(C21,F21,I21)</f>
        <v>122</v>
      </c>
      <c r="M21" s="210">
        <f t="shared" si="5"/>
        <v>364</v>
      </c>
      <c r="N21" s="1451" t="s">
        <v>1782</v>
      </c>
    </row>
    <row r="22" spans="1:14" ht="23.25" customHeight="1" thickTop="1"/>
    <row r="23" spans="1:14" ht="23.25" customHeight="1"/>
    <row r="24" spans="1:14" ht="23.25" customHeight="1"/>
    <row r="25" spans="1:14" ht="23.25" customHeight="1"/>
    <row r="26" spans="1:14" ht="23.25" customHeight="1"/>
    <row r="27" spans="1:14" ht="23.25" customHeight="1"/>
    <row r="28" spans="1:14" ht="23.25" customHeight="1"/>
    <row r="29" spans="1:14" ht="23.25" customHeight="1"/>
    <row r="30" spans="1:14" ht="23.25" customHeight="1"/>
    <row r="31" spans="1:14" ht="23.25" customHeight="1"/>
    <row r="32" spans="1:14" ht="23.25" customHeight="1"/>
    <row r="33" ht="23.25" customHeight="1"/>
    <row r="34" ht="23.25" customHeight="1"/>
    <row r="35" ht="33" customHeight="1"/>
  </sheetData>
  <mergeCells count="13">
    <mergeCell ref="B5:D5"/>
    <mergeCell ref="E5:G5"/>
    <mergeCell ref="H5:J5"/>
    <mergeCell ref="K5:M5"/>
    <mergeCell ref="A1:N1"/>
    <mergeCell ref="A3:M3"/>
    <mergeCell ref="A2:N2"/>
    <mergeCell ref="A4:A7"/>
    <mergeCell ref="B4:D4"/>
    <mergeCell ref="E4:G4"/>
    <mergeCell ref="H4:J4"/>
    <mergeCell ref="K4:M4"/>
    <mergeCell ref="N4:N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131"/>
  <sheetViews>
    <sheetView rightToLeft="1" view="pageBreakPreview" zoomScale="90" zoomScaleNormal="90" zoomScaleSheetLayoutView="90" workbookViewId="0">
      <selection activeCell="R17" sqref="R17:R22"/>
    </sheetView>
  </sheetViews>
  <sheetFormatPr defaultRowHeight="18"/>
  <cols>
    <col min="1" max="1" width="11.7109375" style="100" customWidth="1"/>
    <col min="2" max="2" width="20.5703125" style="100" customWidth="1"/>
    <col min="3" max="3" width="17" style="100" customWidth="1"/>
    <col min="4" max="7" width="7.28515625" style="100" customWidth="1"/>
    <col min="8" max="8" width="7.42578125" style="100" customWidth="1"/>
    <col min="9" max="15" width="7.28515625" style="100" customWidth="1"/>
    <col min="16" max="16" width="16.140625" style="100" customWidth="1"/>
    <col min="17" max="17" width="17.140625" style="100" customWidth="1"/>
    <col min="18" max="18" width="14.85546875" style="100" customWidth="1"/>
    <col min="19" max="255" width="9.140625" style="100"/>
    <col min="256" max="256" width="14.7109375" style="100" customWidth="1"/>
    <col min="257" max="257" width="23.5703125" style="100" customWidth="1"/>
    <col min="258" max="258" width="18.5703125" style="100" customWidth="1"/>
    <col min="259" max="262" width="7.28515625" style="100" customWidth="1"/>
    <col min="263" max="263" width="7.42578125" style="100" customWidth="1"/>
    <col min="264" max="270" width="7.28515625" style="100" customWidth="1"/>
    <col min="271" max="511" width="9.140625" style="100"/>
    <col min="512" max="512" width="14.7109375" style="100" customWidth="1"/>
    <col min="513" max="513" width="23.5703125" style="100" customWidth="1"/>
    <col min="514" max="514" width="18.5703125" style="100" customWidth="1"/>
    <col min="515" max="518" width="7.28515625" style="100" customWidth="1"/>
    <col min="519" max="519" width="7.42578125" style="100" customWidth="1"/>
    <col min="520" max="526" width="7.28515625" style="100" customWidth="1"/>
    <col min="527" max="767" width="9.140625" style="100"/>
    <col min="768" max="768" width="14.7109375" style="100" customWidth="1"/>
    <col min="769" max="769" width="23.5703125" style="100" customWidth="1"/>
    <col min="770" max="770" width="18.5703125" style="100" customWidth="1"/>
    <col min="771" max="774" width="7.28515625" style="100" customWidth="1"/>
    <col min="775" max="775" width="7.42578125" style="100" customWidth="1"/>
    <col min="776" max="782" width="7.28515625" style="100" customWidth="1"/>
    <col min="783" max="1023" width="9.140625" style="100"/>
    <col min="1024" max="1024" width="14.7109375" style="100" customWidth="1"/>
    <col min="1025" max="1025" width="23.5703125" style="100" customWidth="1"/>
    <col min="1026" max="1026" width="18.5703125" style="100" customWidth="1"/>
    <col min="1027" max="1030" width="7.28515625" style="100" customWidth="1"/>
    <col min="1031" max="1031" width="7.42578125" style="100" customWidth="1"/>
    <col min="1032" max="1038" width="7.28515625" style="100" customWidth="1"/>
    <col min="1039" max="1279" width="9.140625" style="100"/>
    <col min="1280" max="1280" width="14.7109375" style="100" customWidth="1"/>
    <col min="1281" max="1281" width="23.5703125" style="100" customWidth="1"/>
    <col min="1282" max="1282" width="18.5703125" style="100" customWidth="1"/>
    <col min="1283" max="1286" width="7.28515625" style="100" customWidth="1"/>
    <col min="1287" max="1287" width="7.42578125" style="100" customWidth="1"/>
    <col min="1288" max="1294" width="7.28515625" style="100" customWidth="1"/>
    <col min="1295" max="1535" width="9.140625" style="100"/>
    <col min="1536" max="1536" width="14.7109375" style="100" customWidth="1"/>
    <col min="1537" max="1537" width="23.5703125" style="100" customWidth="1"/>
    <col min="1538" max="1538" width="18.5703125" style="100" customWidth="1"/>
    <col min="1539" max="1542" width="7.28515625" style="100" customWidth="1"/>
    <col min="1543" max="1543" width="7.42578125" style="100" customWidth="1"/>
    <col min="1544" max="1550" width="7.28515625" style="100" customWidth="1"/>
    <col min="1551" max="1791" width="9.140625" style="100"/>
    <col min="1792" max="1792" width="14.7109375" style="100" customWidth="1"/>
    <col min="1793" max="1793" width="23.5703125" style="100" customWidth="1"/>
    <col min="1794" max="1794" width="18.5703125" style="100" customWidth="1"/>
    <col min="1795" max="1798" width="7.28515625" style="100" customWidth="1"/>
    <col min="1799" max="1799" width="7.42578125" style="100" customWidth="1"/>
    <col min="1800" max="1806" width="7.28515625" style="100" customWidth="1"/>
    <col min="1807" max="2047" width="9.140625" style="100"/>
    <col min="2048" max="2048" width="14.7109375" style="100" customWidth="1"/>
    <col min="2049" max="2049" width="23.5703125" style="100" customWidth="1"/>
    <col min="2050" max="2050" width="18.5703125" style="100" customWidth="1"/>
    <col min="2051" max="2054" width="7.28515625" style="100" customWidth="1"/>
    <col min="2055" max="2055" width="7.42578125" style="100" customWidth="1"/>
    <col min="2056" max="2062" width="7.28515625" style="100" customWidth="1"/>
    <col min="2063" max="2303" width="9.140625" style="100"/>
    <col min="2304" max="2304" width="14.7109375" style="100" customWidth="1"/>
    <col min="2305" max="2305" width="23.5703125" style="100" customWidth="1"/>
    <col min="2306" max="2306" width="18.5703125" style="100" customWidth="1"/>
    <col min="2307" max="2310" width="7.28515625" style="100" customWidth="1"/>
    <col min="2311" max="2311" width="7.42578125" style="100" customWidth="1"/>
    <col min="2312" max="2318" width="7.28515625" style="100" customWidth="1"/>
    <col min="2319" max="2559" width="9.140625" style="100"/>
    <col min="2560" max="2560" width="14.7109375" style="100" customWidth="1"/>
    <col min="2561" max="2561" width="23.5703125" style="100" customWidth="1"/>
    <col min="2562" max="2562" width="18.5703125" style="100" customWidth="1"/>
    <col min="2563" max="2566" width="7.28515625" style="100" customWidth="1"/>
    <col min="2567" max="2567" width="7.42578125" style="100" customWidth="1"/>
    <col min="2568" max="2574" width="7.28515625" style="100" customWidth="1"/>
    <col min="2575" max="2815" width="9.140625" style="100"/>
    <col min="2816" max="2816" width="14.7109375" style="100" customWidth="1"/>
    <col min="2817" max="2817" width="23.5703125" style="100" customWidth="1"/>
    <col min="2818" max="2818" width="18.5703125" style="100" customWidth="1"/>
    <col min="2819" max="2822" width="7.28515625" style="100" customWidth="1"/>
    <col min="2823" max="2823" width="7.42578125" style="100" customWidth="1"/>
    <col min="2824" max="2830" width="7.28515625" style="100" customWidth="1"/>
    <col min="2831" max="3071" width="9.140625" style="100"/>
    <col min="3072" max="3072" width="14.7109375" style="100" customWidth="1"/>
    <col min="3073" max="3073" width="23.5703125" style="100" customWidth="1"/>
    <col min="3074" max="3074" width="18.5703125" style="100" customWidth="1"/>
    <col min="3075" max="3078" width="7.28515625" style="100" customWidth="1"/>
    <col min="3079" max="3079" width="7.42578125" style="100" customWidth="1"/>
    <col min="3080" max="3086" width="7.28515625" style="100" customWidth="1"/>
    <col min="3087" max="3327" width="9.140625" style="100"/>
    <col min="3328" max="3328" width="14.7109375" style="100" customWidth="1"/>
    <col min="3329" max="3329" width="23.5703125" style="100" customWidth="1"/>
    <col min="3330" max="3330" width="18.5703125" style="100" customWidth="1"/>
    <col min="3331" max="3334" width="7.28515625" style="100" customWidth="1"/>
    <col min="3335" max="3335" width="7.42578125" style="100" customWidth="1"/>
    <col min="3336" max="3342" width="7.28515625" style="100" customWidth="1"/>
    <col min="3343" max="3583" width="9.140625" style="100"/>
    <col min="3584" max="3584" width="14.7109375" style="100" customWidth="1"/>
    <col min="3585" max="3585" width="23.5703125" style="100" customWidth="1"/>
    <col min="3586" max="3586" width="18.5703125" style="100" customWidth="1"/>
    <col min="3587" max="3590" width="7.28515625" style="100" customWidth="1"/>
    <col min="3591" max="3591" width="7.42578125" style="100" customWidth="1"/>
    <col min="3592" max="3598" width="7.28515625" style="100" customWidth="1"/>
    <col min="3599" max="3839" width="9.140625" style="100"/>
    <col min="3840" max="3840" width="14.7109375" style="100" customWidth="1"/>
    <col min="3841" max="3841" width="23.5703125" style="100" customWidth="1"/>
    <col min="3842" max="3842" width="18.5703125" style="100" customWidth="1"/>
    <col min="3843" max="3846" width="7.28515625" style="100" customWidth="1"/>
    <col min="3847" max="3847" width="7.42578125" style="100" customWidth="1"/>
    <col min="3848" max="3854" width="7.28515625" style="100" customWidth="1"/>
    <col min="3855" max="4095" width="9.140625" style="100"/>
    <col min="4096" max="4096" width="14.7109375" style="100" customWidth="1"/>
    <col min="4097" max="4097" width="23.5703125" style="100" customWidth="1"/>
    <col min="4098" max="4098" width="18.5703125" style="100" customWidth="1"/>
    <col min="4099" max="4102" width="7.28515625" style="100" customWidth="1"/>
    <col min="4103" max="4103" width="7.42578125" style="100" customWidth="1"/>
    <col min="4104" max="4110" width="7.28515625" style="100" customWidth="1"/>
    <col min="4111" max="4351" width="9.140625" style="100"/>
    <col min="4352" max="4352" width="14.7109375" style="100" customWidth="1"/>
    <col min="4353" max="4353" width="23.5703125" style="100" customWidth="1"/>
    <col min="4354" max="4354" width="18.5703125" style="100" customWidth="1"/>
    <col min="4355" max="4358" width="7.28515625" style="100" customWidth="1"/>
    <col min="4359" max="4359" width="7.42578125" style="100" customWidth="1"/>
    <col min="4360" max="4366" width="7.28515625" style="100" customWidth="1"/>
    <col min="4367" max="4607" width="9.140625" style="100"/>
    <col min="4608" max="4608" width="14.7109375" style="100" customWidth="1"/>
    <col min="4609" max="4609" width="23.5703125" style="100" customWidth="1"/>
    <col min="4610" max="4610" width="18.5703125" style="100" customWidth="1"/>
    <col min="4611" max="4614" width="7.28515625" style="100" customWidth="1"/>
    <col min="4615" max="4615" width="7.42578125" style="100" customWidth="1"/>
    <col min="4616" max="4622" width="7.28515625" style="100" customWidth="1"/>
    <col min="4623" max="4863" width="9.140625" style="100"/>
    <col min="4864" max="4864" width="14.7109375" style="100" customWidth="1"/>
    <col min="4865" max="4865" width="23.5703125" style="100" customWidth="1"/>
    <col min="4866" max="4866" width="18.5703125" style="100" customWidth="1"/>
    <col min="4867" max="4870" width="7.28515625" style="100" customWidth="1"/>
    <col min="4871" max="4871" width="7.42578125" style="100" customWidth="1"/>
    <col min="4872" max="4878" width="7.28515625" style="100" customWidth="1"/>
    <col min="4879" max="5119" width="9.140625" style="100"/>
    <col min="5120" max="5120" width="14.7109375" style="100" customWidth="1"/>
    <col min="5121" max="5121" width="23.5703125" style="100" customWidth="1"/>
    <col min="5122" max="5122" width="18.5703125" style="100" customWidth="1"/>
    <col min="5123" max="5126" width="7.28515625" style="100" customWidth="1"/>
    <col min="5127" max="5127" width="7.42578125" style="100" customWidth="1"/>
    <col min="5128" max="5134" width="7.28515625" style="100" customWidth="1"/>
    <col min="5135" max="5375" width="9.140625" style="100"/>
    <col min="5376" max="5376" width="14.7109375" style="100" customWidth="1"/>
    <col min="5377" max="5377" width="23.5703125" style="100" customWidth="1"/>
    <col min="5378" max="5378" width="18.5703125" style="100" customWidth="1"/>
    <col min="5379" max="5382" width="7.28515625" style="100" customWidth="1"/>
    <col min="5383" max="5383" width="7.42578125" style="100" customWidth="1"/>
    <col min="5384" max="5390" width="7.28515625" style="100" customWidth="1"/>
    <col min="5391" max="5631" width="9.140625" style="100"/>
    <col min="5632" max="5632" width="14.7109375" style="100" customWidth="1"/>
    <col min="5633" max="5633" width="23.5703125" style="100" customWidth="1"/>
    <col min="5634" max="5634" width="18.5703125" style="100" customWidth="1"/>
    <col min="5635" max="5638" width="7.28515625" style="100" customWidth="1"/>
    <col min="5639" max="5639" width="7.42578125" style="100" customWidth="1"/>
    <col min="5640" max="5646" width="7.28515625" style="100" customWidth="1"/>
    <col min="5647" max="5887" width="9.140625" style="100"/>
    <col min="5888" max="5888" width="14.7109375" style="100" customWidth="1"/>
    <col min="5889" max="5889" width="23.5703125" style="100" customWidth="1"/>
    <col min="5890" max="5890" width="18.5703125" style="100" customWidth="1"/>
    <col min="5891" max="5894" width="7.28515625" style="100" customWidth="1"/>
    <col min="5895" max="5895" width="7.42578125" style="100" customWidth="1"/>
    <col min="5896" max="5902" width="7.28515625" style="100" customWidth="1"/>
    <col min="5903" max="6143" width="9.140625" style="100"/>
    <col min="6144" max="6144" width="14.7109375" style="100" customWidth="1"/>
    <col min="6145" max="6145" width="23.5703125" style="100" customWidth="1"/>
    <col min="6146" max="6146" width="18.5703125" style="100" customWidth="1"/>
    <col min="6147" max="6150" width="7.28515625" style="100" customWidth="1"/>
    <col min="6151" max="6151" width="7.42578125" style="100" customWidth="1"/>
    <col min="6152" max="6158" width="7.28515625" style="100" customWidth="1"/>
    <col min="6159" max="6399" width="9.140625" style="100"/>
    <col min="6400" max="6400" width="14.7109375" style="100" customWidth="1"/>
    <col min="6401" max="6401" width="23.5703125" style="100" customWidth="1"/>
    <col min="6402" max="6402" width="18.5703125" style="100" customWidth="1"/>
    <col min="6403" max="6406" width="7.28515625" style="100" customWidth="1"/>
    <col min="6407" max="6407" width="7.42578125" style="100" customWidth="1"/>
    <col min="6408" max="6414" width="7.28515625" style="100" customWidth="1"/>
    <col min="6415" max="6655" width="9.140625" style="100"/>
    <col min="6656" max="6656" width="14.7109375" style="100" customWidth="1"/>
    <col min="6657" max="6657" width="23.5703125" style="100" customWidth="1"/>
    <col min="6658" max="6658" width="18.5703125" style="100" customWidth="1"/>
    <col min="6659" max="6662" width="7.28515625" style="100" customWidth="1"/>
    <col min="6663" max="6663" width="7.42578125" style="100" customWidth="1"/>
    <col min="6664" max="6670" width="7.28515625" style="100" customWidth="1"/>
    <col min="6671" max="6911" width="9.140625" style="100"/>
    <col min="6912" max="6912" width="14.7109375" style="100" customWidth="1"/>
    <col min="6913" max="6913" width="23.5703125" style="100" customWidth="1"/>
    <col min="6914" max="6914" width="18.5703125" style="100" customWidth="1"/>
    <col min="6915" max="6918" width="7.28515625" style="100" customWidth="1"/>
    <col min="6919" max="6919" width="7.42578125" style="100" customWidth="1"/>
    <col min="6920" max="6926" width="7.28515625" style="100" customWidth="1"/>
    <col min="6927" max="7167" width="9.140625" style="100"/>
    <col min="7168" max="7168" width="14.7109375" style="100" customWidth="1"/>
    <col min="7169" max="7169" width="23.5703125" style="100" customWidth="1"/>
    <col min="7170" max="7170" width="18.5703125" style="100" customWidth="1"/>
    <col min="7171" max="7174" width="7.28515625" style="100" customWidth="1"/>
    <col min="7175" max="7175" width="7.42578125" style="100" customWidth="1"/>
    <col min="7176" max="7182" width="7.28515625" style="100" customWidth="1"/>
    <col min="7183" max="7423" width="9.140625" style="100"/>
    <col min="7424" max="7424" width="14.7109375" style="100" customWidth="1"/>
    <col min="7425" max="7425" width="23.5703125" style="100" customWidth="1"/>
    <col min="7426" max="7426" width="18.5703125" style="100" customWidth="1"/>
    <col min="7427" max="7430" width="7.28515625" style="100" customWidth="1"/>
    <col min="7431" max="7431" width="7.42578125" style="100" customWidth="1"/>
    <col min="7432" max="7438" width="7.28515625" style="100" customWidth="1"/>
    <col min="7439" max="7679" width="9.140625" style="100"/>
    <col min="7680" max="7680" width="14.7109375" style="100" customWidth="1"/>
    <col min="7681" max="7681" width="23.5703125" style="100" customWidth="1"/>
    <col min="7682" max="7682" width="18.5703125" style="100" customWidth="1"/>
    <col min="7683" max="7686" width="7.28515625" style="100" customWidth="1"/>
    <col min="7687" max="7687" width="7.42578125" style="100" customWidth="1"/>
    <col min="7688" max="7694" width="7.28515625" style="100" customWidth="1"/>
    <col min="7695" max="7935" width="9.140625" style="100"/>
    <col min="7936" max="7936" width="14.7109375" style="100" customWidth="1"/>
    <col min="7937" max="7937" width="23.5703125" style="100" customWidth="1"/>
    <col min="7938" max="7938" width="18.5703125" style="100" customWidth="1"/>
    <col min="7939" max="7942" width="7.28515625" style="100" customWidth="1"/>
    <col min="7943" max="7943" width="7.42578125" style="100" customWidth="1"/>
    <col min="7944" max="7950" width="7.28515625" style="100" customWidth="1"/>
    <col min="7951" max="8191" width="9.140625" style="100"/>
    <col min="8192" max="8192" width="14.7109375" style="100" customWidth="1"/>
    <col min="8193" max="8193" width="23.5703125" style="100" customWidth="1"/>
    <col min="8194" max="8194" width="18.5703125" style="100" customWidth="1"/>
    <col min="8195" max="8198" width="7.28515625" style="100" customWidth="1"/>
    <col min="8199" max="8199" width="7.42578125" style="100" customWidth="1"/>
    <col min="8200" max="8206" width="7.28515625" style="100" customWidth="1"/>
    <col min="8207" max="8447" width="9.140625" style="100"/>
    <col min="8448" max="8448" width="14.7109375" style="100" customWidth="1"/>
    <col min="8449" max="8449" width="23.5703125" style="100" customWidth="1"/>
    <col min="8450" max="8450" width="18.5703125" style="100" customWidth="1"/>
    <col min="8451" max="8454" width="7.28515625" style="100" customWidth="1"/>
    <col min="8455" max="8455" width="7.42578125" style="100" customWidth="1"/>
    <col min="8456" max="8462" width="7.28515625" style="100" customWidth="1"/>
    <col min="8463" max="8703" width="9.140625" style="100"/>
    <col min="8704" max="8704" width="14.7109375" style="100" customWidth="1"/>
    <col min="8705" max="8705" width="23.5703125" style="100" customWidth="1"/>
    <col min="8706" max="8706" width="18.5703125" style="100" customWidth="1"/>
    <col min="8707" max="8710" width="7.28515625" style="100" customWidth="1"/>
    <col min="8711" max="8711" width="7.42578125" style="100" customWidth="1"/>
    <col min="8712" max="8718" width="7.28515625" style="100" customWidth="1"/>
    <col min="8719" max="8959" width="9.140625" style="100"/>
    <col min="8960" max="8960" width="14.7109375" style="100" customWidth="1"/>
    <col min="8961" max="8961" width="23.5703125" style="100" customWidth="1"/>
    <col min="8962" max="8962" width="18.5703125" style="100" customWidth="1"/>
    <col min="8963" max="8966" width="7.28515625" style="100" customWidth="1"/>
    <col min="8967" max="8967" width="7.42578125" style="100" customWidth="1"/>
    <col min="8968" max="8974" width="7.28515625" style="100" customWidth="1"/>
    <col min="8975" max="9215" width="9.140625" style="100"/>
    <col min="9216" max="9216" width="14.7109375" style="100" customWidth="1"/>
    <col min="9217" max="9217" width="23.5703125" style="100" customWidth="1"/>
    <col min="9218" max="9218" width="18.5703125" style="100" customWidth="1"/>
    <col min="9219" max="9222" width="7.28515625" style="100" customWidth="1"/>
    <col min="9223" max="9223" width="7.42578125" style="100" customWidth="1"/>
    <col min="9224" max="9230" width="7.28515625" style="100" customWidth="1"/>
    <col min="9231" max="9471" width="9.140625" style="100"/>
    <col min="9472" max="9472" width="14.7109375" style="100" customWidth="1"/>
    <col min="9473" max="9473" width="23.5703125" style="100" customWidth="1"/>
    <col min="9474" max="9474" width="18.5703125" style="100" customWidth="1"/>
    <col min="9475" max="9478" width="7.28515625" style="100" customWidth="1"/>
    <col min="9479" max="9479" width="7.42578125" style="100" customWidth="1"/>
    <col min="9480" max="9486" width="7.28515625" style="100" customWidth="1"/>
    <col min="9487" max="9727" width="9.140625" style="100"/>
    <col min="9728" max="9728" width="14.7109375" style="100" customWidth="1"/>
    <col min="9729" max="9729" width="23.5703125" style="100" customWidth="1"/>
    <col min="9730" max="9730" width="18.5703125" style="100" customWidth="1"/>
    <col min="9731" max="9734" width="7.28515625" style="100" customWidth="1"/>
    <col min="9735" max="9735" width="7.42578125" style="100" customWidth="1"/>
    <col min="9736" max="9742" width="7.28515625" style="100" customWidth="1"/>
    <col min="9743" max="9983" width="9.140625" style="100"/>
    <col min="9984" max="9984" width="14.7109375" style="100" customWidth="1"/>
    <col min="9985" max="9985" width="23.5703125" style="100" customWidth="1"/>
    <col min="9986" max="9986" width="18.5703125" style="100" customWidth="1"/>
    <col min="9987" max="9990" width="7.28515625" style="100" customWidth="1"/>
    <col min="9991" max="9991" width="7.42578125" style="100" customWidth="1"/>
    <col min="9992" max="9998" width="7.28515625" style="100" customWidth="1"/>
    <col min="9999" max="10239" width="9.140625" style="100"/>
    <col min="10240" max="10240" width="14.7109375" style="100" customWidth="1"/>
    <col min="10241" max="10241" width="23.5703125" style="100" customWidth="1"/>
    <col min="10242" max="10242" width="18.5703125" style="100" customWidth="1"/>
    <col min="10243" max="10246" width="7.28515625" style="100" customWidth="1"/>
    <col min="10247" max="10247" width="7.42578125" style="100" customWidth="1"/>
    <col min="10248" max="10254" width="7.28515625" style="100" customWidth="1"/>
    <col min="10255" max="10495" width="9.140625" style="100"/>
    <col min="10496" max="10496" width="14.7109375" style="100" customWidth="1"/>
    <col min="10497" max="10497" width="23.5703125" style="100" customWidth="1"/>
    <col min="10498" max="10498" width="18.5703125" style="100" customWidth="1"/>
    <col min="10499" max="10502" width="7.28515625" style="100" customWidth="1"/>
    <col min="10503" max="10503" width="7.42578125" style="100" customWidth="1"/>
    <col min="10504" max="10510" width="7.28515625" style="100" customWidth="1"/>
    <col min="10511" max="10751" width="9.140625" style="100"/>
    <col min="10752" max="10752" width="14.7109375" style="100" customWidth="1"/>
    <col min="10753" max="10753" width="23.5703125" style="100" customWidth="1"/>
    <col min="10754" max="10754" width="18.5703125" style="100" customWidth="1"/>
    <col min="10755" max="10758" width="7.28515625" style="100" customWidth="1"/>
    <col min="10759" max="10759" width="7.42578125" style="100" customWidth="1"/>
    <col min="10760" max="10766" width="7.28515625" style="100" customWidth="1"/>
    <col min="10767" max="11007" width="9.140625" style="100"/>
    <col min="11008" max="11008" width="14.7109375" style="100" customWidth="1"/>
    <col min="11009" max="11009" width="23.5703125" style="100" customWidth="1"/>
    <col min="11010" max="11010" width="18.5703125" style="100" customWidth="1"/>
    <col min="11011" max="11014" width="7.28515625" style="100" customWidth="1"/>
    <col min="11015" max="11015" width="7.42578125" style="100" customWidth="1"/>
    <col min="11016" max="11022" width="7.28515625" style="100" customWidth="1"/>
    <col min="11023" max="11263" width="9.140625" style="100"/>
    <col min="11264" max="11264" width="14.7109375" style="100" customWidth="1"/>
    <col min="11265" max="11265" width="23.5703125" style="100" customWidth="1"/>
    <col min="11266" max="11266" width="18.5703125" style="100" customWidth="1"/>
    <col min="11267" max="11270" width="7.28515625" style="100" customWidth="1"/>
    <col min="11271" max="11271" width="7.42578125" style="100" customWidth="1"/>
    <col min="11272" max="11278" width="7.28515625" style="100" customWidth="1"/>
    <col min="11279" max="11519" width="9.140625" style="100"/>
    <col min="11520" max="11520" width="14.7109375" style="100" customWidth="1"/>
    <col min="11521" max="11521" width="23.5703125" style="100" customWidth="1"/>
    <col min="11522" max="11522" width="18.5703125" style="100" customWidth="1"/>
    <col min="11523" max="11526" width="7.28515625" style="100" customWidth="1"/>
    <col min="11527" max="11527" width="7.42578125" style="100" customWidth="1"/>
    <col min="11528" max="11534" width="7.28515625" style="100" customWidth="1"/>
    <col min="11535" max="11775" width="9.140625" style="100"/>
    <col min="11776" max="11776" width="14.7109375" style="100" customWidth="1"/>
    <col min="11777" max="11777" width="23.5703125" style="100" customWidth="1"/>
    <col min="11778" max="11778" width="18.5703125" style="100" customWidth="1"/>
    <col min="11779" max="11782" width="7.28515625" style="100" customWidth="1"/>
    <col min="11783" max="11783" width="7.42578125" style="100" customWidth="1"/>
    <col min="11784" max="11790" width="7.28515625" style="100" customWidth="1"/>
    <col min="11791" max="12031" width="9.140625" style="100"/>
    <col min="12032" max="12032" width="14.7109375" style="100" customWidth="1"/>
    <col min="12033" max="12033" width="23.5703125" style="100" customWidth="1"/>
    <col min="12034" max="12034" width="18.5703125" style="100" customWidth="1"/>
    <col min="12035" max="12038" width="7.28515625" style="100" customWidth="1"/>
    <col min="12039" max="12039" width="7.42578125" style="100" customWidth="1"/>
    <col min="12040" max="12046" width="7.28515625" style="100" customWidth="1"/>
    <col min="12047" max="12287" width="9.140625" style="100"/>
    <col min="12288" max="12288" width="14.7109375" style="100" customWidth="1"/>
    <col min="12289" max="12289" width="23.5703125" style="100" customWidth="1"/>
    <col min="12290" max="12290" width="18.5703125" style="100" customWidth="1"/>
    <col min="12291" max="12294" width="7.28515625" style="100" customWidth="1"/>
    <col min="12295" max="12295" width="7.42578125" style="100" customWidth="1"/>
    <col min="12296" max="12302" width="7.28515625" style="100" customWidth="1"/>
    <col min="12303" max="12543" width="9.140625" style="100"/>
    <col min="12544" max="12544" width="14.7109375" style="100" customWidth="1"/>
    <col min="12545" max="12545" width="23.5703125" style="100" customWidth="1"/>
    <col min="12546" max="12546" width="18.5703125" style="100" customWidth="1"/>
    <col min="12547" max="12550" width="7.28515625" style="100" customWidth="1"/>
    <col min="12551" max="12551" width="7.42578125" style="100" customWidth="1"/>
    <col min="12552" max="12558" width="7.28515625" style="100" customWidth="1"/>
    <col min="12559" max="12799" width="9.140625" style="100"/>
    <col min="12800" max="12800" width="14.7109375" style="100" customWidth="1"/>
    <col min="12801" max="12801" width="23.5703125" style="100" customWidth="1"/>
    <col min="12802" max="12802" width="18.5703125" style="100" customWidth="1"/>
    <col min="12803" max="12806" width="7.28515625" style="100" customWidth="1"/>
    <col min="12807" max="12807" width="7.42578125" style="100" customWidth="1"/>
    <col min="12808" max="12814" width="7.28515625" style="100" customWidth="1"/>
    <col min="12815" max="13055" width="9.140625" style="100"/>
    <col min="13056" max="13056" width="14.7109375" style="100" customWidth="1"/>
    <col min="13057" max="13057" width="23.5703125" style="100" customWidth="1"/>
    <col min="13058" max="13058" width="18.5703125" style="100" customWidth="1"/>
    <col min="13059" max="13062" width="7.28515625" style="100" customWidth="1"/>
    <col min="13063" max="13063" width="7.42578125" style="100" customWidth="1"/>
    <col min="13064" max="13070" width="7.28515625" style="100" customWidth="1"/>
    <col min="13071" max="13311" width="9.140625" style="100"/>
    <col min="13312" max="13312" width="14.7109375" style="100" customWidth="1"/>
    <col min="13313" max="13313" width="23.5703125" style="100" customWidth="1"/>
    <col min="13314" max="13314" width="18.5703125" style="100" customWidth="1"/>
    <col min="13315" max="13318" width="7.28515625" style="100" customWidth="1"/>
    <col min="13319" max="13319" width="7.42578125" style="100" customWidth="1"/>
    <col min="13320" max="13326" width="7.28515625" style="100" customWidth="1"/>
    <col min="13327" max="13567" width="9.140625" style="100"/>
    <col min="13568" max="13568" width="14.7109375" style="100" customWidth="1"/>
    <col min="13569" max="13569" width="23.5703125" style="100" customWidth="1"/>
    <col min="13570" max="13570" width="18.5703125" style="100" customWidth="1"/>
    <col min="13571" max="13574" width="7.28515625" style="100" customWidth="1"/>
    <col min="13575" max="13575" width="7.42578125" style="100" customWidth="1"/>
    <col min="13576" max="13582" width="7.28515625" style="100" customWidth="1"/>
    <col min="13583" max="13823" width="9.140625" style="100"/>
    <col min="13824" max="13824" width="14.7109375" style="100" customWidth="1"/>
    <col min="13825" max="13825" width="23.5703125" style="100" customWidth="1"/>
    <col min="13826" max="13826" width="18.5703125" style="100" customWidth="1"/>
    <col min="13827" max="13830" width="7.28515625" style="100" customWidth="1"/>
    <col min="13831" max="13831" width="7.42578125" style="100" customWidth="1"/>
    <col min="13832" max="13838" width="7.28515625" style="100" customWidth="1"/>
    <col min="13839" max="14079" width="9.140625" style="100"/>
    <col min="14080" max="14080" width="14.7109375" style="100" customWidth="1"/>
    <col min="14081" max="14081" width="23.5703125" style="100" customWidth="1"/>
    <col min="14082" max="14082" width="18.5703125" style="100" customWidth="1"/>
    <col min="14083" max="14086" width="7.28515625" style="100" customWidth="1"/>
    <col min="14087" max="14087" width="7.42578125" style="100" customWidth="1"/>
    <col min="14088" max="14094" width="7.28515625" style="100" customWidth="1"/>
    <col min="14095" max="14335" width="9.140625" style="100"/>
    <col min="14336" max="14336" width="14.7109375" style="100" customWidth="1"/>
    <col min="14337" max="14337" width="23.5703125" style="100" customWidth="1"/>
    <col min="14338" max="14338" width="18.5703125" style="100" customWidth="1"/>
    <col min="14339" max="14342" width="7.28515625" style="100" customWidth="1"/>
    <col min="14343" max="14343" width="7.42578125" style="100" customWidth="1"/>
    <col min="14344" max="14350" width="7.28515625" style="100" customWidth="1"/>
    <col min="14351" max="14591" width="9.140625" style="100"/>
    <col min="14592" max="14592" width="14.7109375" style="100" customWidth="1"/>
    <col min="14593" max="14593" width="23.5703125" style="100" customWidth="1"/>
    <col min="14594" max="14594" width="18.5703125" style="100" customWidth="1"/>
    <col min="14595" max="14598" width="7.28515625" style="100" customWidth="1"/>
    <col min="14599" max="14599" width="7.42578125" style="100" customWidth="1"/>
    <col min="14600" max="14606" width="7.28515625" style="100" customWidth="1"/>
    <col min="14607" max="14847" width="9.140625" style="100"/>
    <col min="14848" max="14848" width="14.7109375" style="100" customWidth="1"/>
    <col min="14849" max="14849" width="23.5703125" style="100" customWidth="1"/>
    <col min="14850" max="14850" width="18.5703125" style="100" customWidth="1"/>
    <col min="14851" max="14854" width="7.28515625" style="100" customWidth="1"/>
    <col min="14855" max="14855" width="7.42578125" style="100" customWidth="1"/>
    <col min="14856" max="14862" width="7.28515625" style="100" customWidth="1"/>
    <col min="14863" max="15103" width="9.140625" style="100"/>
    <col min="15104" max="15104" width="14.7109375" style="100" customWidth="1"/>
    <col min="15105" max="15105" width="23.5703125" style="100" customWidth="1"/>
    <col min="15106" max="15106" width="18.5703125" style="100" customWidth="1"/>
    <col min="15107" max="15110" width="7.28515625" style="100" customWidth="1"/>
    <col min="15111" max="15111" width="7.42578125" style="100" customWidth="1"/>
    <col min="15112" max="15118" width="7.28515625" style="100" customWidth="1"/>
    <col min="15119" max="15359" width="9.140625" style="100"/>
    <col min="15360" max="15360" width="14.7109375" style="100" customWidth="1"/>
    <col min="15361" max="15361" width="23.5703125" style="100" customWidth="1"/>
    <col min="15362" max="15362" width="18.5703125" style="100" customWidth="1"/>
    <col min="15363" max="15366" width="7.28515625" style="100" customWidth="1"/>
    <col min="15367" max="15367" width="7.42578125" style="100" customWidth="1"/>
    <col min="15368" max="15374" width="7.28515625" style="100" customWidth="1"/>
    <col min="15375" max="15615" width="9.140625" style="100"/>
    <col min="15616" max="15616" width="14.7109375" style="100" customWidth="1"/>
    <col min="15617" max="15617" width="23.5703125" style="100" customWidth="1"/>
    <col min="15618" max="15618" width="18.5703125" style="100" customWidth="1"/>
    <col min="15619" max="15622" width="7.28515625" style="100" customWidth="1"/>
    <col min="15623" max="15623" width="7.42578125" style="100" customWidth="1"/>
    <col min="15624" max="15630" width="7.28515625" style="100" customWidth="1"/>
    <col min="15631" max="15871" width="9.140625" style="100"/>
    <col min="15872" max="15872" width="14.7109375" style="100" customWidth="1"/>
    <col min="15873" max="15873" width="23.5703125" style="100" customWidth="1"/>
    <col min="15874" max="15874" width="18.5703125" style="100" customWidth="1"/>
    <col min="15875" max="15878" width="7.28515625" style="100" customWidth="1"/>
    <col min="15879" max="15879" width="7.42578125" style="100" customWidth="1"/>
    <col min="15880" max="15886" width="7.28515625" style="100" customWidth="1"/>
    <col min="15887" max="16127" width="9.140625" style="100"/>
    <col min="16128" max="16128" width="14.7109375" style="100" customWidth="1"/>
    <col min="16129" max="16129" width="23.5703125" style="100" customWidth="1"/>
    <col min="16130" max="16130" width="18.5703125" style="100" customWidth="1"/>
    <col min="16131" max="16134" width="7.28515625" style="100" customWidth="1"/>
    <col min="16135" max="16135" width="7.42578125" style="100" customWidth="1"/>
    <col min="16136" max="16142" width="7.28515625" style="100" customWidth="1"/>
    <col min="16143" max="16384" width="9.140625" style="100"/>
  </cols>
  <sheetData>
    <row r="1" spans="1:18" ht="24.75" customHeight="1">
      <c r="A1" s="1957" t="s">
        <v>1442</v>
      </c>
      <c r="B1" s="1957"/>
      <c r="C1" s="1957"/>
      <c r="D1" s="1957"/>
      <c r="E1" s="1957"/>
      <c r="F1" s="1957"/>
      <c r="G1" s="1957"/>
      <c r="H1" s="1957"/>
      <c r="I1" s="1957"/>
      <c r="J1" s="1957"/>
      <c r="K1" s="1957"/>
      <c r="L1" s="1957"/>
      <c r="M1" s="1957"/>
      <c r="N1" s="1957"/>
      <c r="O1" s="1957"/>
      <c r="P1" s="1957"/>
      <c r="Q1" s="1957"/>
      <c r="R1" s="1957"/>
    </row>
    <row r="2" spans="1:18" ht="40.5" customHeight="1">
      <c r="A2" s="1754" t="s">
        <v>1443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</row>
    <row r="3" spans="1:18" ht="18" customHeight="1" thickBot="1">
      <c r="A3" s="1954" t="s">
        <v>1848</v>
      </c>
      <c r="B3" s="1954"/>
      <c r="C3" s="1954"/>
      <c r="D3" s="1954"/>
      <c r="E3" s="1954"/>
      <c r="F3" s="1954"/>
      <c r="G3" s="1954"/>
      <c r="H3" s="1954"/>
      <c r="I3" s="1954"/>
      <c r="J3" s="1954"/>
      <c r="K3" s="1954"/>
      <c r="L3" s="1954"/>
      <c r="M3" s="1954"/>
      <c r="N3" s="1954"/>
      <c r="O3" s="1954"/>
      <c r="R3" s="245" t="s">
        <v>1849</v>
      </c>
    </row>
    <row r="4" spans="1:18" ht="18" customHeight="1" thickTop="1">
      <c r="A4" s="1715" t="s">
        <v>11</v>
      </c>
      <c r="B4" s="1715" t="s">
        <v>50</v>
      </c>
      <c r="C4" s="1715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523" t="s">
        <v>524</v>
      </c>
      <c r="Q4" s="1523" t="s">
        <v>431</v>
      </c>
      <c r="R4" s="1523" t="s">
        <v>525</v>
      </c>
    </row>
    <row r="5" spans="1:18" ht="18" customHeight="1">
      <c r="A5" s="1716"/>
      <c r="B5" s="1716"/>
      <c r="C5" s="1716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524"/>
      <c r="Q5" s="1524"/>
      <c r="R5" s="1524"/>
    </row>
    <row r="6" spans="1:18" s="107" customFormat="1" ht="18" customHeight="1">
      <c r="A6" s="1716"/>
      <c r="B6" s="1716"/>
      <c r="C6" s="1716"/>
      <c r="D6" s="566" t="s">
        <v>914</v>
      </c>
      <c r="E6" s="566" t="s">
        <v>915</v>
      </c>
      <c r="F6" s="566" t="s">
        <v>916</v>
      </c>
      <c r="G6" s="566" t="s">
        <v>914</v>
      </c>
      <c r="H6" s="566" t="s">
        <v>915</v>
      </c>
      <c r="I6" s="566" t="s">
        <v>916</v>
      </c>
      <c r="J6" s="566" t="s">
        <v>914</v>
      </c>
      <c r="K6" s="566" t="s">
        <v>915</v>
      </c>
      <c r="L6" s="566" t="s">
        <v>916</v>
      </c>
      <c r="M6" s="566" t="s">
        <v>914</v>
      </c>
      <c r="N6" s="566" t="s">
        <v>915</v>
      </c>
      <c r="O6" s="566" t="s">
        <v>916</v>
      </c>
      <c r="P6" s="1524"/>
      <c r="Q6" s="1524"/>
      <c r="R6" s="1524"/>
    </row>
    <row r="7" spans="1:18" s="107" customFormat="1" ht="21.75" customHeight="1" thickBot="1">
      <c r="A7" s="1717"/>
      <c r="B7" s="1717"/>
      <c r="C7" s="1717"/>
      <c r="D7" s="567" t="s">
        <v>917</v>
      </c>
      <c r="E7" s="567" t="s">
        <v>918</v>
      </c>
      <c r="F7" s="567" t="s">
        <v>919</v>
      </c>
      <c r="G7" s="567" t="s">
        <v>917</v>
      </c>
      <c r="H7" s="567" t="s">
        <v>918</v>
      </c>
      <c r="I7" s="567" t="s">
        <v>919</v>
      </c>
      <c r="J7" s="567" t="s">
        <v>917</v>
      </c>
      <c r="K7" s="567" t="s">
        <v>918</v>
      </c>
      <c r="L7" s="567" t="s">
        <v>919</v>
      </c>
      <c r="M7" s="567" t="s">
        <v>917</v>
      </c>
      <c r="N7" s="567" t="s">
        <v>918</v>
      </c>
      <c r="O7" s="567" t="s">
        <v>919</v>
      </c>
      <c r="P7" s="1702"/>
      <c r="Q7" s="1702"/>
      <c r="R7" s="1702"/>
    </row>
    <row r="8" spans="1:18" s="107" customFormat="1" ht="24" customHeight="1" thickTop="1">
      <c r="A8" s="1647" t="s">
        <v>6</v>
      </c>
      <c r="B8" s="1013" t="s">
        <v>325</v>
      </c>
      <c r="C8" s="578" t="s">
        <v>325</v>
      </c>
      <c r="D8" s="142">
        <v>1</v>
      </c>
      <c r="E8" s="142">
        <v>0</v>
      </c>
      <c r="F8" s="142">
        <v>1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52">
        <f>SUM(D8,G8,J8,J8)</f>
        <v>1</v>
      </c>
      <c r="N8" s="152">
        <f>SUM(E8,H8,K8,K8)</f>
        <v>0</v>
      </c>
      <c r="O8" s="142">
        <f>SUM(M8:N8)</f>
        <v>1</v>
      </c>
      <c r="P8" s="853" t="s">
        <v>428</v>
      </c>
      <c r="Q8" s="853" t="s">
        <v>428</v>
      </c>
      <c r="R8" s="1916" t="s">
        <v>670</v>
      </c>
    </row>
    <row r="9" spans="1:18" s="107" customFormat="1" ht="18" customHeight="1">
      <c r="A9" s="1642"/>
      <c r="B9" s="1014" t="s">
        <v>74</v>
      </c>
      <c r="C9" s="574" t="s">
        <v>74</v>
      </c>
      <c r="D9" s="152">
        <v>0</v>
      </c>
      <c r="E9" s="152">
        <v>0</v>
      </c>
      <c r="F9" s="152">
        <v>0</v>
      </c>
      <c r="G9" s="152">
        <v>1</v>
      </c>
      <c r="H9" s="152">
        <v>0</v>
      </c>
      <c r="I9" s="152">
        <v>1</v>
      </c>
      <c r="J9" s="152">
        <v>0</v>
      </c>
      <c r="K9" s="152">
        <v>0</v>
      </c>
      <c r="L9" s="152">
        <v>0</v>
      </c>
      <c r="M9" s="152">
        <f t="shared" ref="M9:M11" si="0">SUM(D9,G9,J9)</f>
        <v>1</v>
      </c>
      <c r="N9" s="152">
        <f t="shared" ref="N9:N11" si="1">SUM(E9,H9,K9)</f>
        <v>0</v>
      </c>
      <c r="O9" s="152">
        <f t="shared" ref="O9:O10" si="2">SUM(M9:N9)</f>
        <v>1</v>
      </c>
      <c r="P9" s="854" t="s">
        <v>859</v>
      </c>
      <c r="Q9" s="854" t="s">
        <v>859</v>
      </c>
      <c r="R9" s="1917"/>
    </row>
    <row r="10" spans="1:18" s="107" customFormat="1" ht="18" customHeight="1">
      <c r="A10" s="1642"/>
      <c r="B10" s="1014" t="s">
        <v>68</v>
      </c>
      <c r="C10" s="574" t="s">
        <v>68</v>
      </c>
      <c r="D10" s="152">
        <v>0</v>
      </c>
      <c r="E10" s="152">
        <v>1</v>
      </c>
      <c r="F10" s="152">
        <v>1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f t="shared" si="0"/>
        <v>0</v>
      </c>
      <c r="N10" s="152">
        <f t="shared" si="1"/>
        <v>1</v>
      </c>
      <c r="O10" s="152">
        <f t="shared" si="2"/>
        <v>1</v>
      </c>
      <c r="P10" s="854" t="s">
        <v>840</v>
      </c>
      <c r="Q10" s="854" t="s">
        <v>840</v>
      </c>
      <c r="R10" s="1917"/>
    </row>
    <row r="11" spans="1:18" s="107" customFormat="1" ht="42.75" customHeight="1">
      <c r="A11" s="1643"/>
      <c r="B11" s="1014" t="s">
        <v>1002</v>
      </c>
      <c r="C11" s="574" t="s">
        <v>1002</v>
      </c>
      <c r="D11" s="152">
        <v>0</v>
      </c>
      <c r="E11" s="152">
        <v>3</v>
      </c>
      <c r="F11" s="152">
        <v>3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f t="shared" si="0"/>
        <v>0</v>
      </c>
      <c r="N11" s="152">
        <f t="shared" si="1"/>
        <v>3</v>
      </c>
      <c r="O11" s="152">
        <f>SUM(M11:N11)</f>
        <v>3</v>
      </c>
      <c r="P11" s="1027" t="s">
        <v>1706</v>
      </c>
      <c r="Q11" s="1027" t="s">
        <v>1706</v>
      </c>
      <c r="R11" s="1918"/>
    </row>
    <row r="12" spans="1:18" s="107" customFormat="1" ht="18" customHeight="1">
      <c r="A12" s="1655" t="s">
        <v>327</v>
      </c>
      <c r="B12" s="1655"/>
      <c r="C12" s="1655"/>
      <c r="D12" s="152">
        <f>SUM(D8:D11)</f>
        <v>1</v>
      </c>
      <c r="E12" s="152">
        <f t="shared" ref="E12:O12" si="3">SUM(E8:E11)</f>
        <v>4</v>
      </c>
      <c r="F12" s="152">
        <f t="shared" si="3"/>
        <v>5</v>
      </c>
      <c r="G12" s="152">
        <f t="shared" si="3"/>
        <v>1</v>
      </c>
      <c r="H12" s="152">
        <f t="shared" si="3"/>
        <v>0</v>
      </c>
      <c r="I12" s="152">
        <f t="shared" si="3"/>
        <v>1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M12" s="152">
        <f t="shared" si="3"/>
        <v>2</v>
      </c>
      <c r="N12" s="152">
        <f t="shared" si="3"/>
        <v>4</v>
      </c>
      <c r="O12" s="152">
        <f t="shared" si="3"/>
        <v>6</v>
      </c>
      <c r="P12" s="1956" t="s">
        <v>1787</v>
      </c>
      <c r="Q12" s="1956"/>
      <c r="R12" s="1956"/>
    </row>
    <row r="13" spans="1:18" s="107" customFormat="1" ht="27.75" customHeight="1">
      <c r="A13" s="1641" t="s">
        <v>7</v>
      </c>
      <c r="B13" s="1014" t="s">
        <v>158</v>
      </c>
      <c r="C13" s="574" t="s">
        <v>996</v>
      </c>
      <c r="D13" s="152">
        <v>1</v>
      </c>
      <c r="E13" s="152">
        <v>0</v>
      </c>
      <c r="F13" s="152">
        <v>1</v>
      </c>
      <c r="G13" s="152">
        <v>6</v>
      </c>
      <c r="H13" s="152">
        <v>2</v>
      </c>
      <c r="I13" s="152">
        <v>8</v>
      </c>
      <c r="J13" s="152">
        <v>0</v>
      </c>
      <c r="K13" s="152">
        <v>0</v>
      </c>
      <c r="L13" s="152">
        <v>0</v>
      </c>
      <c r="M13" s="152">
        <f t="shared" ref="M13" si="4">SUM(D13,G13,J13)</f>
        <v>7</v>
      </c>
      <c r="N13" s="152">
        <f t="shared" ref="N13" si="5">SUM(E13,H13,K13)</f>
        <v>2</v>
      </c>
      <c r="O13" s="152">
        <f t="shared" ref="O13" si="6">SUM(M13:N13)</f>
        <v>9</v>
      </c>
      <c r="P13" s="855" t="s">
        <v>1236</v>
      </c>
      <c r="Q13" s="856" t="s">
        <v>539</v>
      </c>
      <c r="R13" s="1947" t="s">
        <v>540</v>
      </c>
    </row>
    <row r="14" spans="1:18" s="107" customFormat="1" ht="42" customHeight="1">
      <c r="A14" s="1642"/>
      <c r="B14" s="1014" t="s">
        <v>159</v>
      </c>
      <c r="C14" s="574"/>
      <c r="D14" s="152">
        <v>0</v>
      </c>
      <c r="E14" s="152">
        <v>0</v>
      </c>
      <c r="F14" s="152">
        <v>0</v>
      </c>
      <c r="G14" s="152">
        <v>7</v>
      </c>
      <c r="H14" s="152">
        <v>0</v>
      </c>
      <c r="I14" s="152">
        <v>7</v>
      </c>
      <c r="J14" s="152">
        <v>0</v>
      </c>
      <c r="K14" s="152">
        <v>0</v>
      </c>
      <c r="L14" s="152">
        <v>0</v>
      </c>
      <c r="M14" s="152">
        <f t="shared" ref="M14" si="7">SUM(D14,G14,J14)</f>
        <v>7</v>
      </c>
      <c r="N14" s="152">
        <f t="shared" ref="N14" si="8">SUM(E14,H14,K14)</f>
        <v>0</v>
      </c>
      <c r="O14" s="152">
        <f t="shared" ref="O14" si="9">SUM(M14:N14)</f>
        <v>7</v>
      </c>
      <c r="P14" s="855"/>
      <c r="Q14" s="855" t="s">
        <v>1444</v>
      </c>
      <c r="R14" s="1948"/>
    </row>
    <row r="15" spans="1:18" s="107" customFormat="1" ht="30" customHeight="1">
      <c r="A15" s="1643"/>
      <c r="B15" s="1014" t="s">
        <v>162</v>
      </c>
      <c r="C15" s="574" t="s">
        <v>61</v>
      </c>
      <c r="D15" s="152">
        <v>0</v>
      </c>
      <c r="E15" s="152">
        <v>0</v>
      </c>
      <c r="F15" s="152">
        <v>0</v>
      </c>
      <c r="G15" s="152">
        <v>0</v>
      </c>
      <c r="H15" s="152">
        <v>7</v>
      </c>
      <c r="I15" s="152">
        <v>7</v>
      </c>
      <c r="J15" s="152">
        <v>0</v>
      </c>
      <c r="K15" s="152">
        <v>0</v>
      </c>
      <c r="L15" s="152">
        <v>0</v>
      </c>
      <c r="M15" s="152">
        <f t="shared" ref="M15" si="10">SUM(D15,G15,J15)</f>
        <v>0</v>
      </c>
      <c r="N15" s="152">
        <f t="shared" ref="N15" si="11">SUM(E15,H15,K15)</f>
        <v>7</v>
      </c>
      <c r="O15" s="152">
        <f t="shared" ref="O15" si="12">SUM(M15:N15)</f>
        <v>7</v>
      </c>
      <c r="P15" s="857" t="s">
        <v>548</v>
      </c>
      <c r="Q15" s="826" t="s">
        <v>709</v>
      </c>
      <c r="R15" s="1949"/>
    </row>
    <row r="16" spans="1:18" s="107" customFormat="1" ht="18" customHeight="1">
      <c r="A16" s="1673" t="s">
        <v>327</v>
      </c>
      <c r="B16" s="1673"/>
      <c r="C16" s="1655"/>
      <c r="D16" s="152">
        <f>SUM(D13:D15)</f>
        <v>1</v>
      </c>
      <c r="E16" s="152">
        <f t="shared" ref="E16:L16" si="13">SUM(E13:E15)</f>
        <v>0</v>
      </c>
      <c r="F16" s="152">
        <f t="shared" si="13"/>
        <v>1</v>
      </c>
      <c r="G16" s="152">
        <f t="shared" si="13"/>
        <v>13</v>
      </c>
      <c r="H16" s="152">
        <f t="shared" si="13"/>
        <v>9</v>
      </c>
      <c r="I16" s="152">
        <f t="shared" si="13"/>
        <v>22</v>
      </c>
      <c r="J16" s="152">
        <f t="shared" si="13"/>
        <v>0</v>
      </c>
      <c r="K16" s="152">
        <f t="shared" si="13"/>
        <v>0</v>
      </c>
      <c r="L16" s="152">
        <f t="shared" si="13"/>
        <v>0</v>
      </c>
      <c r="M16" s="152">
        <f t="shared" ref="M16" si="14">SUM(D16,G16,J16)</f>
        <v>14</v>
      </c>
      <c r="N16" s="152">
        <f t="shared" ref="N16" si="15">SUM(E16,H16,K16)</f>
        <v>9</v>
      </c>
      <c r="O16" s="152">
        <f t="shared" ref="O16" si="16">SUM(M16:N16)</f>
        <v>23</v>
      </c>
      <c r="P16" s="1655" t="s">
        <v>1786</v>
      </c>
      <c r="Q16" s="1673"/>
      <c r="R16" s="858"/>
    </row>
    <row r="17" spans="1:18" s="107" customFormat="1" ht="28.5" customHeight="1">
      <c r="A17" s="1641" t="s">
        <v>12</v>
      </c>
      <c r="B17" s="529" t="s">
        <v>414</v>
      </c>
      <c r="C17" s="220"/>
      <c r="D17" s="152">
        <v>0</v>
      </c>
      <c r="E17" s="152">
        <v>0</v>
      </c>
      <c r="F17" s="152">
        <v>0</v>
      </c>
      <c r="G17" s="152">
        <v>4</v>
      </c>
      <c r="H17" s="152">
        <v>3</v>
      </c>
      <c r="I17" s="152">
        <v>7</v>
      </c>
      <c r="J17" s="152">
        <v>0</v>
      </c>
      <c r="K17" s="152">
        <v>0</v>
      </c>
      <c r="L17" s="152">
        <v>0</v>
      </c>
      <c r="M17" s="152">
        <f t="shared" ref="M17:N19" si="17">SUM(D17,G17,J17)</f>
        <v>4</v>
      </c>
      <c r="N17" s="152">
        <f t="shared" si="17"/>
        <v>3</v>
      </c>
      <c r="O17" s="152">
        <f>SUM(M17:N17)</f>
        <v>7</v>
      </c>
      <c r="P17" s="854"/>
      <c r="Q17" s="1027" t="s">
        <v>895</v>
      </c>
      <c r="R17" s="1947" t="s">
        <v>432</v>
      </c>
    </row>
    <row r="18" spans="1:18" s="107" customFormat="1" ht="28.5" customHeight="1">
      <c r="A18" s="1642"/>
      <c r="B18" s="574" t="s">
        <v>62</v>
      </c>
      <c r="C18" s="153"/>
      <c r="D18" s="152">
        <v>0</v>
      </c>
      <c r="E18" s="152">
        <v>0</v>
      </c>
      <c r="F18" s="152">
        <v>0</v>
      </c>
      <c r="G18" s="152">
        <v>6</v>
      </c>
      <c r="H18" s="152">
        <v>3</v>
      </c>
      <c r="I18" s="152">
        <v>9</v>
      </c>
      <c r="J18" s="152">
        <v>0</v>
      </c>
      <c r="K18" s="152">
        <v>0</v>
      </c>
      <c r="L18" s="152">
        <v>0</v>
      </c>
      <c r="M18" s="152">
        <f t="shared" si="17"/>
        <v>6</v>
      </c>
      <c r="N18" s="152">
        <f t="shared" si="17"/>
        <v>3</v>
      </c>
      <c r="O18" s="152">
        <f>SUM(M18:N18)</f>
        <v>9</v>
      </c>
      <c r="P18" s="854"/>
      <c r="Q18" s="854" t="s">
        <v>794</v>
      </c>
      <c r="R18" s="1948"/>
    </row>
    <row r="19" spans="1:18" s="107" customFormat="1" ht="30" customHeight="1">
      <c r="A19" s="1642"/>
      <c r="B19" s="574" t="s">
        <v>166</v>
      </c>
      <c r="C19" s="153"/>
      <c r="D19" s="152">
        <v>0</v>
      </c>
      <c r="E19" s="152">
        <v>0</v>
      </c>
      <c r="F19" s="152">
        <v>0</v>
      </c>
      <c r="G19" s="152">
        <v>4</v>
      </c>
      <c r="H19" s="152">
        <v>1</v>
      </c>
      <c r="I19" s="152">
        <v>5</v>
      </c>
      <c r="J19" s="152">
        <v>2</v>
      </c>
      <c r="K19" s="152">
        <v>1</v>
      </c>
      <c r="L19" s="152">
        <v>3</v>
      </c>
      <c r="M19" s="152">
        <f t="shared" si="17"/>
        <v>6</v>
      </c>
      <c r="N19" s="152">
        <f t="shared" si="17"/>
        <v>2</v>
      </c>
      <c r="O19" s="152">
        <f>SUM(M19:N19)</f>
        <v>8</v>
      </c>
      <c r="P19" s="854"/>
      <c r="Q19" s="855" t="s">
        <v>796</v>
      </c>
      <c r="R19" s="1948"/>
    </row>
    <row r="20" spans="1:18" s="107" customFormat="1" ht="18" customHeight="1">
      <c r="A20" s="1642"/>
      <c r="B20" s="574" t="s">
        <v>134</v>
      </c>
      <c r="C20" s="153"/>
      <c r="D20" s="152">
        <v>0</v>
      </c>
      <c r="E20" s="152">
        <v>0</v>
      </c>
      <c r="F20" s="152">
        <v>0</v>
      </c>
      <c r="G20" s="152">
        <v>3</v>
      </c>
      <c r="H20" s="152">
        <v>2</v>
      </c>
      <c r="I20" s="152">
        <v>5</v>
      </c>
      <c r="J20" s="152">
        <v>3</v>
      </c>
      <c r="K20" s="152">
        <v>0</v>
      </c>
      <c r="L20" s="152">
        <v>3</v>
      </c>
      <c r="M20" s="152">
        <f t="shared" ref="M20:M23" si="18">SUM(D20,G20,J20)</f>
        <v>6</v>
      </c>
      <c r="N20" s="152">
        <f t="shared" ref="N20:N23" si="19">SUM(E20,H20,K20)</f>
        <v>2</v>
      </c>
      <c r="O20" s="152">
        <f t="shared" ref="O20:O23" si="20">SUM(M20:N20)</f>
        <v>8</v>
      </c>
      <c r="P20" s="854"/>
      <c r="Q20" s="854" t="s">
        <v>556</v>
      </c>
      <c r="R20" s="1948"/>
    </row>
    <row r="21" spans="1:18" s="107" customFormat="1" ht="18" customHeight="1">
      <c r="A21" s="1642"/>
      <c r="B21" s="574" t="s">
        <v>415</v>
      </c>
      <c r="C21" s="153"/>
      <c r="D21" s="152">
        <v>0</v>
      </c>
      <c r="E21" s="152">
        <v>0</v>
      </c>
      <c r="F21" s="152">
        <v>0</v>
      </c>
      <c r="G21" s="152">
        <v>2</v>
      </c>
      <c r="H21" s="152">
        <v>4</v>
      </c>
      <c r="I21" s="152">
        <v>6</v>
      </c>
      <c r="J21" s="152">
        <v>1</v>
      </c>
      <c r="K21" s="152">
        <v>1</v>
      </c>
      <c r="L21" s="152">
        <v>2</v>
      </c>
      <c r="M21" s="152">
        <f t="shared" si="18"/>
        <v>3</v>
      </c>
      <c r="N21" s="152">
        <f t="shared" si="19"/>
        <v>5</v>
      </c>
      <c r="O21" s="152">
        <f t="shared" si="20"/>
        <v>8</v>
      </c>
      <c r="P21" s="854"/>
      <c r="Q21" s="854" t="s">
        <v>797</v>
      </c>
      <c r="R21" s="1948"/>
    </row>
    <row r="22" spans="1:18" s="107" customFormat="1" ht="18" customHeight="1">
      <c r="A22" s="1642"/>
      <c r="B22" s="575" t="s">
        <v>95</v>
      </c>
      <c r="C22" s="267"/>
      <c r="D22" s="152">
        <v>0</v>
      </c>
      <c r="E22" s="152">
        <v>0</v>
      </c>
      <c r="F22" s="152">
        <v>0</v>
      </c>
      <c r="G22" s="244">
        <v>3</v>
      </c>
      <c r="H22" s="244">
        <v>2</v>
      </c>
      <c r="I22" s="244">
        <v>5</v>
      </c>
      <c r="J22" s="244">
        <v>2</v>
      </c>
      <c r="K22" s="244">
        <v>0</v>
      </c>
      <c r="L22" s="244">
        <v>2</v>
      </c>
      <c r="M22" s="152">
        <f t="shared" si="18"/>
        <v>5</v>
      </c>
      <c r="N22" s="152">
        <f t="shared" si="19"/>
        <v>2</v>
      </c>
      <c r="O22" s="152">
        <f t="shared" si="20"/>
        <v>7</v>
      </c>
      <c r="P22" s="859"/>
      <c r="Q22" s="859" t="s">
        <v>558</v>
      </c>
      <c r="R22" s="1949"/>
    </row>
    <row r="23" spans="1:18" s="107" customFormat="1" ht="18" customHeight="1">
      <c r="A23" s="1642"/>
      <c r="B23" s="1009" t="s">
        <v>104</v>
      </c>
      <c r="C23" s="267"/>
      <c r="D23" s="244">
        <v>0</v>
      </c>
      <c r="E23" s="244">
        <v>0</v>
      </c>
      <c r="F23" s="244">
        <v>0</v>
      </c>
      <c r="G23" s="244">
        <v>2</v>
      </c>
      <c r="H23" s="244">
        <v>1</v>
      </c>
      <c r="I23" s="244">
        <v>3</v>
      </c>
      <c r="J23" s="244">
        <v>0</v>
      </c>
      <c r="K23" s="244">
        <v>0</v>
      </c>
      <c r="L23" s="244">
        <v>0</v>
      </c>
      <c r="M23" s="244">
        <f t="shared" si="18"/>
        <v>2</v>
      </c>
      <c r="N23" s="244">
        <f t="shared" si="19"/>
        <v>1</v>
      </c>
      <c r="O23" s="244">
        <f t="shared" si="20"/>
        <v>3</v>
      </c>
      <c r="P23" s="859"/>
      <c r="Q23" s="859" t="s">
        <v>557</v>
      </c>
      <c r="R23" s="859"/>
    </row>
    <row r="24" spans="1:18" s="107" customFormat="1" ht="18" customHeight="1" thickBot="1">
      <c r="A24" s="1666" t="s">
        <v>327</v>
      </c>
      <c r="B24" s="1666"/>
      <c r="C24" s="1666"/>
      <c r="D24" s="1115">
        <f>SUM(D17:D23)</f>
        <v>0</v>
      </c>
      <c r="E24" s="1115">
        <f t="shared" ref="E24:L24" si="21">SUM(E17:E23)</f>
        <v>0</v>
      </c>
      <c r="F24" s="1115">
        <f t="shared" si="21"/>
        <v>0</v>
      </c>
      <c r="G24" s="1115">
        <f t="shared" si="21"/>
        <v>24</v>
      </c>
      <c r="H24" s="1115">
        <f t="shared" si="21"/>
        <v>16</v>
      </c>
      <c r="I24" s="1115">
        <f t="shared" si="21"/>
        <v>40</v>
      </c>
      <c r="J24" s="1115">
        <f t="shared" si="21"/>
        <v>8</v>
      </c>
      <c r="K24" s="1115">
        <f t="shared" si="21"/>
        <v>2</v>
      </c>
      <c r="L24" s="1115">
        <f t="shared" si="21"/>
        <v>10</v>
      </c>
      <c r="M24" s="1115">
        <f t="shared" ref="M24" si="22">SUM(D24,G24,J24)</f>
        <v>32</v>
      </c>
      <c r="N24" s="1115">
        <f t="shared" ref="N24" si="23">SUM(E24,H24,K24)</f>
        <v>18</v>
      </c>
      <c r="O24" s="1115">
        <f t="shared" ref="O24" si="24">SUM(M24:N24)</f>
        <v>50</v>
      </c>
      <c r="P24" s="1955" t="s">
        <v>1787</v>
      </c>
      <c r="Q24" s="1955"/>
      <c r="R24" s="1955"/>
    </row>
    <row r="25" spans="1:18" s="107" customFormat="1" ht="18" customHeight="1" thickTop="1">
      <c r="A25" s="221"/>
      <c r="B25" s="221"/>
      <c r="C25" s="221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580"/>
      <c r="P25" s="589"/>
      <c r="Q25" s="589"/>
      <c r="R25" s="589"/>
    </row>
    <row r="26" spans="1:18" s="107" customFormat="1" ht="18" customHeight="1">
      <c r="A26" s="221"/>
      <c r="B26" s="221"/>
      <c r="C26" s="221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580"/>
      <c r="P26" s="589"/>
      <c r="Q26" s="589"/>
      <c r="R26" s="589"/>
    </row>
    <row r="27" spans="1:18" s="107" customFormat="1" ht="18" customHeight="1">
      <c r="A27" s="221"/>
      <c r="B27" s="221"/>
      <c r="C27" s="221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580"/>
      <c r="P27" s="589"/>
      <c r="Q27" s="589"/>
      <c r="R27" s="589"/>
    </row>
    <row r="28" spans="1:18" s="107" customFormat="1" ht="18" customHeight="1" thickBot="1">
      <c r="A28" s="1954" t="s">
        <v>1851</v>
      </c>
      <c r="B28" s="1954"/>
      <c r="C28" s="1954"/>
      <c r="D28" s="1954"/>
      <c r="E28" s="1954"/>
      <c r="F28" s="1954"/>
      <c r="G28" s="1954"/>
      <c r="H28" s="1954"/>
      <c r="I28" s="1954"/>
      <c r="J28" s="1954"/>
      <c r="K28" s="1954"/>
      <c r="L28" s="1954"/>
      <c r="M28" s="1954"/>
      <c r="N28" s="1954"/>
      <c r="O28" s="1954"/>
      <c r="P28" s="100"/>
      <c r="Q28" s="1843" t="s">
        <v>1850</v>
      </c>
      <c r="R28" s="1843"/>
    </row>
    <row r="29" spans="1:18" s="107" customFormat="1" ht="18" customHeight="1" thickTop="1">
      <c r="A29" s="1715" t="s">
        <v>11</v>
      </c>
      <c r="B29" s="1715" t="s">
        <v>50</v>
      </c>
      <c r="C29" s="1715" t="s">
        <v>34</v>
      </c>
      <c r="D29" s="1485" t="s">
        <v>4</v>
      </c>
      <c r="E29" s="1485"/>
      <c r="F29" s="1485"/>
      <c r="G29" s="1485" t="s">
        <v>5</v>
      </c>
      <c r="H29" s="1485"/>
      <c r="I29" s="1485"/>
      <c r="J29" s="1485" t="s">
        <v>909</v>
      </c>
      <c r="K29" s="1485"/>
      <c r="L29" s="1485"/>
      <c r="M29" s="1485" t="s">
        <v>908</v>
      </c>
      <c r="N29" s="1485"/>
      <c r="O29" s="1485"/>
      <c r="P29" s="1523" t="s">
        <v>524</v>
      </c>
      <c r="Q29" s="1523" t="s">
        <v>431</v>
      </c>
      <c r="R29" s="1523" t="s">
        <v>525</v>
      </c>
    </row>
    <row r="30" spans="1:18" s="107" customFormat="1" ht="18" customHeight="1">
      <c r="A30" s="1716"/>
      <c r="B30" s="1716"/>
      <c r="C30" s="1716"/>
      <c r="D30" s="1486" t="s">
        <v>910</v>
      </c>
      <c r="E30" s="1486"/>
      <c r="F30" s="1486"/>
      <c r="G30" s="1486" t="s">
        <v>427</v>
      </c>
      <c r="H30" s="1486"/>
      <c r="I30" s="1486"/>
      <c r="J30" s="1486" t="s">
        <v>911</v>
      </c>
      <c r="K30" s="1486"/>
      <c r="L30" s="1486"/>
      <c r="M30" s="1486" t="s">
        <v>504</v>
      </c>
      <c r="N30" s="1486"/>
      <c r="O30" s="1486"/>
      <c r="P30" s="1524"/>
      <c r="Q30" s="1524"/>
      <c r="R30" s="1524"/>
    </row>
    <row r="31" spans="1:18" s="107" customFormat="1" ht="18" customHeight="1">
      <c r="A31" s="1716"/>
      <c r="B31" s="1716"/>
      <c r="C31" s="1716"/>
      <c r="D31" s="566" t="s">
        <v>914</v>
      </c>
      <c r="E31" s="566" t="s">
        <v>915</v>
      </c>
      <c r="F31" s="566" t="s">
        <v>916</v>
      </c>
      <c r="G31" s="566" t="s">
        <v>914</v>
      </c>
      <c r="H31" s="566" t="s">
        <v>915</v>
      </c>
      <c r="I31" s="566" t="s">
        <v>916</v>
      </c>
      <c r="J31" s="566" t="s">
        <v>914</v>
      </c>
      <c r="K31" s="566" t="s">
        <v>915</v>
      </c>
      <c r="L31" s="566" t="s">
        <v>916</v>
      </c>
      <c r="M31" s="566" t="s">
        <v>914</v>
      </c>
      <c r="N31" s="566" t="s">
        <v>915</v>
      </c>
      <c r="O31" s="566" t="s">
        <v>916</v>
      </c>
      <c r="P31" s="1524"/>
      <c r="Q31" s="1524"/>
      <c r="R31" s="1524"/>
    </row>
    <row r="32" spans="1:18" s="107" customFormat="1" ht="18" customHeight="1" thickBot="1">
      <c r="A32" s="1717"/>
      <c r="B32" s="1717"/>
      <c r="C32" s="1717"/>
      <c r="D32" s="567" t="s">
        <v>917</v>
      </c>
      <c r="E32" s="567" t="s">
        <v>918</v>
      </c>
      <c r="F32" s="567" t="s">
        <v>919</v>
      </c>
      <c r="G32" s="567" t="s">
        <v>917</v>
      </c>
      <c r="H32" s="567" t="s">
        <v>918</v>
      </c>
      <c r="I32" s="567" t="s">
        <v>919</v>
      </c>
      <c r="J32" s="567" t="s">
        <v>917</v>
      </c>
      <c r="K32" s="567" t="s">
        <v>918</v>
      </c>
      <c r="L32" s="567" t="s">
        <v>919</v>
      </c>
      <c r="M32" s="567" t="s">
        <v>917</v>
      </c>
      <c r="N32" s="567" t="s">
        <v>918</v>
      </c>
      <c r="O32" s="567" t="s">
        <v>919</v>
      </c>
      <c r="P32" s="1702"/>
      <c r="Q32" s="1702"/>
      <c r="R32" s="1702"/>
    </row>
    <row r="33" spans="1:18" s="107" customFormat="1" ht="17.45" customHeight="1">
      <c r="A33" s="1661" t="s">
        <v>8</v>
      </c>
      <c r="B33" s="1895" t="s">
        <v>60</v>
      </c>
      <c r="C33" s="577" t="s">
        <v>68</v>
      </c>
      <c r="D33" s="152">
        <f>SUM(D18:D24)</f>
        <v>0</v>
      </c>
      <c r="E33" s="152">
        <f>SUM(E18:E24)</f>
        <v>0</v>
      </c>
      <c r="F33" s="152">
        <v>0</v>
      </c>
      <c r="G33" s="231">
        <v>0</v>
      </c>
      <c r="H33" s="231">
        <v>3</v>
      </c>
      <c r="I33" s="231">
        <v>3</v>
      </c>
      <c r="J33" s="231">
        <v>2</v>
      </c>
      <c r="K33" s="231">
        <v>3</v>
      </c>
      <c r="L33" s="231">
        <v>5</v>
      </c>
      <c r="M33" s="152">
        <f t="shared" ref="M33:M74" si="25">SUM(D33,G33,J33)</f>
        <v>2</v>
      </c>
      <c r="N33" s="152">
        <f t="shared" ref="N33:N74" si="26">SUM(E33,H33,K33)</f>
        <v>6</v>
      </c>
      <c r="O33" s="152">
        <f t="shared" ref="O33:O74" si="27">SUM(M33:N33)</f>
        <v>8</v>
      </c>
      <c r="P33" s="544" t="s">
        <v>840</v>
      </c>
      <c r="Q33" s="1958" t="s">
        <v>568</v>
      </c>
      <c r="R33" s="1958" t="s">
        <v>444</v>
      </c>
    </row>
    <row r="34" spans="1:18" s="107" customFormat="1" ht="30.75" customHeight="1">
      <c r="A34" s="1642"/>
      <c r="B34" s="1788"/>
      <c r="C34" s="574" t="s">
        <v>1004</v>
      </c>
      <c r="D34" s="152">
        <v>1</v>
      </c>
      <c r="E34" s="152">
        <v>1</v>
      </c>
      <c r="F34" s="152">
        <v>2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f t="shared" ref="M34:M39" si="28">SUM(D34,G34,J34)</f>
        <v>1</v>
      </c>
      <c r="N34" s="152">
        <f t="shared" ref="N34:N39" si="29">SUM(E34,H34,K34)</f>
        <v>1</v>
      </c>
      <c r="O34" s="152">
        <f t="shared" ref="O34:O39" si="30">SUM(M34:N34)</f>
        <v>2</v>
      </c>
      <c r="P34" s="453" t="s">
        <v>1714</v>
      </c>
      <c r="Q34" s="1948"/>
      <c r="R34" s="1948"/>
    </row>
    <row r="35" spans="1:18" s="107" customFormat="1" ht="27" customHeight="1">
      <c r="A35" s="1642"/>
      <c r="B35" s="1788"/>
      <c r="C35" s="574" t="s">
        <v>1005</v>
      </c>
      <c r="D35" s="152">
        <v>0</v>
      </c>
      <c r="E35" s="152">
        <v>0</v>
      </c>
      <c r="F35" s="152">
        <v>0</v>
      </c>
      <c r="G35" s="152">
        <v>0</v>
      </c>
      <c r="H35" s="152">
        <v>1</v>
      </c>
      <c r="I35" s="152">
        <v>1</v>
      </c>
      <c r="J35" s="152">
        <v>4</v>
      </c>
      <c r="K35" s="152">
        <v>0</v>
      </c>
      <c r="L35" s="152">
        <v>4</v>
      </c>
      <c r="M35" s="152">
        <f t="shared" si="28"/>
        <v>4</v>
      </c>
      <c r="N35" s="152">
        <f t="shared" si="29"/>
        <v>1</v>
      </c>
      <c r="O35" s="152">
        <f t="shared" si="30"/>
        <v>5</v>
      </c>
      <c r="P35" s="453" t="s">
        <v>1715</v>
      </c>
      <c r="Q35" s="1948"/>
      <c r="R35" s="1948"/>
    </row>
    <row r="36" spans="1:18" s="107" customFormat="1" ht="17.45" customHeight="1">
      <c r="A36" s="1642"/>
      <c r="B36" s="1788"/>
      <c r="C36" s="574" t="s">
        <v>1006</v>
      </c>
      <c r="D36" s="152">
        <v>0</v>
      </c>
      <c r="E36" s="152">
        <v>0</v>
      </c>
      <c r="F36" s="152">
        <v>0</v>
      </c>
      <c r="G36" s="152">
        <v>0</v>
      </c>
      <c r="H36" s="152">
        <v>1</v>
      </c>
      <c r="I36" s="152">
        <v>1</v>
      </c>
      <c r="J36" s="152">
        <v>1</v>
      </c>
      <c r="K36" s="152">
        <v>1</v>
      </c>
      <c r="L36" s="152">
        <v>2</v>
      </c>
      <c r="M36" s="152">
        <f t="shared" si="28"/>
        <v>1</v>
      </c>
      <c r="N36" s="152">
        <f t="shared" si="29"/>
        <v>2</v>
      </c>
      <c r="O36" s="152">
        <f t="shared" si="30"/>
        <v>3</v>
      </c>
      <c r="P36" s="544" t="s">
        <v>1716</v>
      </c>
      <c r="Q36" s="1948"/>
      <c r="R36" s="1948"/>
    </row>
    <row r="37" spans="1:18" s="107" customFormat="1" ht="17.45" customHeight="1">
      <c r="A37" s="1642"/>
      <c r="B37" s="1788"/>
      <c r="C37" s="574" t="s">
        <v>1007</v>
      </c>
      <c r="D37" s="152">
        <v>0</v>
      </c>
      <c r="E37" s="152">
        <v>0</v>
      </c>
      <c r="F37" s="152">
        <v>0</v>
      </c>
      <c r="G37" s="152">
        <v>0</v>
      </c>
      <c r="H37" s="152">
        <v>0</v>
      </c>
      <c r="I37" s="152">
        <v>0</v>
      </c>
      <c r="J37" s="152">
        <v>0</v>
      </c>
      <c r="K37" s="152">
        <v>0</v>
      </c>
      <c r="L37" s="152">
        <v>0</v>
      </c>
      <c r="M37" s="152">
        <f t="shared" si="28"/>
        <v>0</v>
      </c>
      <c r="N37" s="152">
        <f t="shared" si="29"/>
        <v>0</v>
      </c>
      <c r="O37" s="152">
        <f t="shared" si="30"/>
        <v>0</v>
      </c>
      <c r="P37" s="544" t="s">
        <v>1717</v>
      </c>
      <c r="Q37" s="1948"/>
      <c r="R37" s="1948"/>
    </row>
    <row r="38" spans="1:18" s="107" customFormat="1" ht="17.45" customHeight="1">
      <c r="A38" s="1642"/>
      <c r="B38" s="1788"/>
      <c r="C38" s="574" t="s">
        <v>1008</v>
      </c>
      <c r="D38" s="152">
        <v>0</v>
      </c>
      <c r="E38" s="152">
        <v>0</v>
      </c>
      <c r="F38" s="152">
        <v>0</v>
      </c>
      <c r="G38" s="152">
        <v>0</v>
      </c>
      <c r="H38" s="152">
        <v>0</v>
      </c>
      <c r="I38" s="152">
        <v>0</v>
      </c>
      <c r="J38" s="152">
        <v>1</v>
      </c>
      <c r="K38" s="152">
        <v>1</v>
      </c>
      <c r="L38" s="152">
        <v>2</v>
      </c>
      <c r="M38" s="152">
        <f t="shared" si="28"/>
        <v>1</v>
      </c>
      <c r="N38" s="152">
        <f t="shared" si="29"/>
        <v>1</v>
      </c>
      <c r="O38" s="152">
        <f t="shared" si="30"/>
        <v>2</v>
      </c>
      <c r="P38" s="544" t="s">
        <v>1718</v>
      </c>
      <c r="Q38" s="1948"/>
      <c r="R38" s="1948"/>
    </row>
    <row r="39" spans="1:18" s="107" customFormat="1" ht="31.5" customHeight="1">
      <c r="A39" s="1642"/>
      <c r="B39" s="1785"/>
      <c r="C39" s="574" t="s">
        <v>1009</v>
      </c>
      <c r="D39" s="152">
        <v>0</v>
      </c>
      <c r="E39" s="152">
        <v>0</v>
      </c>
      <c r="F39" s="152">
        <v>0</v>
      </c>
      <c r="G39" s="152">
        <v>0</v>
      </c>
      <c r="H39" s="152">
        <v>0</v>
      </c>
      <c r="I39" s="152">
        <v>0</v>
      </c>
      <c r="J39" s="152">
        <v>1</v>
      </c>
      <c r="K39" s="152">
        <v>0</v>
      </c>
      <c r="L39" s="152">
        <v>1</v>
      </c>
      <c r="M39" s="152">
        <f t="shared" si="28"/>
        <v>1</v>
      </c>
      <c r="N39" s="152">
        <f t="shared" si="29"/>
        <v>0</v>
      </c>
      <c r="O39" s="152">
        <f t="shared" si="30"/>
        <v>1</v>
      </c>
      <c r="P39" s="453" t="s">
        <v>1719</v>
      </c>
      <c r="Q39" s="1949"/>
      <c r="R39" s="1948"/>
    </row>
    <row r="40" spans="1:18" s="107" customFormat="1" ht="30" customHeight="1">
      <c r="A40" s="1642"/>
      <c r="B40" s="1655" t="s">
        <v>318</v>
      </c>
      <c r="C40" s="1655"/>
      <c r="D40" s="152">
        <f>SUM(D33:D39)</f>
        <v>1</v>
      </c>
      <c r="E40" s="152">
        <f t="shared" ref="E40:O40" si="31">SUM(E33:E39)</f>
        <v>1</v>
      </c>
      <c r="F40" s="152">
        <f t="shared" si="31"/>
        <v>2</v>
      </c>
      <c r="G40" s="152">
        <f t="shared" si="31"/>
        <v>0</v>
      </c>
      <c r="H40" s="152">
        <f t="shared" si="31"/>
        <v>5</v>
      </c>
      <c r="I40" s="152">
        <f t="shared" si="31"/>
        <v>5</v>
      </c>
      <c r="J40" s="152">
        <f t="shared" si="31"/>
        <v>9</v>
      </c>
      <c r="K40" s="152">
        <f t="shared" si="31"/>
        <v>5</v>
      </c>
      <c r="L40" s="152">
        <f t="shared" si="31"/>
        <v>14</v>
      </c>
      <c r="M40" s="152">
        <f t="shared" si="31"/>
        <v>10</v>
      </c>
      <c r="N40" s="152">
        <f t="shared" si="31"/>
        <v>11</v>
      </c>
      <c r="O40" s="152">
        <f t="shared" si="31"/>
        <v>21</v>
      </c>
      <c r="P40" s="1655" t="s">
        <v>1784</v>
      </c>
      <c r="Q40" s="1655"/>
      <c r="R40" s="1948"/>
    </row>
    <row r="41" spans="1:18" s="107" customFormat="1" ht="17.45" customHeight="1">
      <c r="A41" s="1642"/>
      <c r="B41" s="1787" t="s">
        <v>40</v>
      </c>
      <c r="C41" s="574" t="s">
        <v>61</v>
      </c>
      <c r="D41" s="152">
        <v>0</v>
      </c>
      <c r="E41" s="152">
        <v>0</v>
      </c>
      <c r="F41" s="152">
        <v>0</v>
      </c>
      <c r="G41" s="152">
        <v>1</v>
      </c>
      <c r="H41" s="152">
        <v>0</v>
      </c>
      <c r="I41" s="152">
        <v>1</v>
      </c>
      <c r="J41" s="152">
        <v>0</v>
      </c>
      <c r="K41" s="152">
        <v>0</v>
      </c>
      <c r="L41" s="152">
        <v>0</v>
      </c>
      <c r="M41" s="152">
        <f t="shared" ref="M41" si="32">SUM(D41,G41,J41)</f>
        <v>1</v>
      </c>
      <c r="N41" s="152">
        <f t="shared" ref="N41" si="33">SUM(E41,H41,K41)</f>
        <v>0</v>
      </c>
      <c r="O41" s="152">
        <f t="shared" ref="O41" si="34">SUM(M41:N41)</f>
        <v>1</v>
      </c>
      <c r="P41" s="857" t="s">
        <v>548</v>
      </c>
      <c r="Q41" s="1950" t="s">
        <v>439</v>
      </c>
      <c r="R41" s="1948"/>
    </row>
    <row r="42" spans="1:18" s="107" customFormat="1" ht="23.25" customHeight="1">
      <c r="A42" s="1642"/>
      <c r="B42" s="1788"/>
      <c r="C42" s="215" t="s">
        <v>416</v>
      </c>
      <c r="D42" s="152">
        <v>0</v>
      </c>
      <c r="E42" s="152">
        <v>0</v>
      </c>
      <c r="F42" s="152">
        <v>0</v>
      </c>
      <c r="G42" s="152">
        <v>0</v>
      </c>
      <c r="H42" s="152">
        <v>1</v>
      </c>
      <c r="I42" s="152">
        <v>1</v>
      </c>
      <c r="J42" s="152">
        <v>1</v>
      </c>
      <c r="K42" s="152">
        <v>0</v>
      </c>
      <c r="L42" s="152">
        <v>1</v>
      </c>
      <c r="M42" s="152">
        <f t="shared" si="25"/>
        <v>1</v>
      </c>
      <c r="N42" s="152">
        <f t="shared" si="26"/>
        <v>1</v>
      </c>
      <c r="O42" s="152">
        <f t="shared" si="27"/>
        <v>2</v>
      </c>
      <c r="P42" s="860" t="s">
        <v>807</v>
      </c>
      <c r="Q42" s="1951"/>
      <c r="R42" s="1948"/>
    </row>
    <row r="43" spans="1:18" s="107" customFormat="1" ht="23.25" customHeight="1">
      <c r="A43" s="1642"/>
      <c r="B43" s="1788"/>
      <c r="C43" s="215" t="s">
        <v>417</v>
      </c>
      <c r="D43" s="152">
        <v>0</v>
      </c>
      <c r="E43" s="152">
        <v>0</v>
      </c>
      <c r="F43" s="152">
        <v>0</v>
      </c>
      <c r="G43" s="152">
        <v>4</v>
      </c>
      <c r="H43" s="152">
        <v>0</v>
      </c>
      <c r="I43" s="152">
        <v>4</v>
      </c>
      <c r="J43" s="152">
        <v>0</v>
      </c>
      <c r="K43" s="152">
        <v>1</v>
      </c>
      <c r="L43" s="152">
        <v>1</v>
      </c>
      <c r="M43" s="152">
        <f t="shared" si="25"/>
        <v>4</v>
      </c>
      <c r="N43" s="152">
        <f t="shared" si="26"/>
        <v>1</v>
      </c>
      <c r="O43" s="152">
        <f t="shared" si="27"/>
        <v>5</v>
      </c>
      <c r="P43" s="860" t="s">
        <v>808</v>
      </c>
      <c r="Q43" s="1951"/>
      <c r="R43" s="1948"/>
    </row>
    <row r="44" spans="1:18" s="107" customFormat="1" ht="23.25" customHeight="1">
      <c r="A44" s="1642"/>
      <c r="B44" s="1788"/>
      <c r="C44" s="215" t="s">
        <v>1010</v>
      </c>
      <c r="D44" s="152">
        <v>0</v>
      </c>
      <c r="E44" s="152">
        <v>0</v>
      </c>
      <c r="F44" s="152">
        <v>0</v>
      </c>
      <c r="G44" s="152">
        <v>0</v>
      </c>
      <c r="H44" s="152">
        <v>0</v>
      </c>
      <c r="I44" s="152">
        <v>0</v>
      </c>
      <c r="J44" s="152">
        <v>1</v>
      </c>
      <c r="K44" s="152">
        <v>0</v>
      </c>
      <c r="L44" s="152">
        <v>1</v>
      </c>
      <c r="M44" s="152">
        <f t="shared" ref="M44" si="35">SUM(D44,G44,J44)</f>
        <v>1</v>
      </c>
      <c r="N44" s="152">
        <f t="shared" ref="N44" si="36">SUM(E44,H44,K44)</f>
        <v>0</v>
      </c>
      <c r="O44" s="152">
        <f t="shared" ref="O44" si="37">SUM(M44:N44)</f>
        <v>1</v>
      </c>
      <c r="P44" s="860" t="s">
        <v>809</v>
      </c>
      <c r="Q44" s="1951"/>
      <c r="R44" s="1948"/>
    </row>
    <row r="45" spans="1:18" s="107" customFormat="1" ht="23.25" customHeight="1">
      <c r="A45" s="1642"/>
      <c r="B45" s="1785"/>
      <c r="C45" s="215" t="s">
        <v>418</v>
      </c>
      <c r="D45" s="152">
        <v>0</v>
      </c>
      <c r="E45" s="152">
        <v>0</v>
      </c>
      <c r="F45" s="152">
        <v>0</v>
      </c>
      <c r="G45" s="152">
        <v>1</v>
      </c>
      <c r="H45" s="152">
        <v>0</v>
      </c>
      <c r="I45" s="152">
        <v>1</v>
      </c>
      <c r="J45" s="152">
        <v>0</v>
      </c>
      <c r="K45" s="152">
        <v>0</v>
      </c>
      <c r="L45" s="152">
        <v>0</v>
      </c>
      <c r="M45" s="152">
        <f t="shared" si="25"/>
        <v>1</v>
      </c>
      <c r="N45" s="152">
        <f t="shared" si="26"/>
        <v>0</v>
      </c>
      <c r="O45" s="152">
        <f t="shared" si="27"/>
        <v>1</v>
      </c>
      <c r="P45" s="183" t="s">
        <v>897</v>
      </c>
      <c r="Q45" s="1952"/>
      <c r="R45" s="1949"/>
    </row>
    <row r="46" spans="1:18" s="107" customFormat="1" ht="23.25" customHeight="1">
      <c r="A46" s="1642"/>
      <c r="B46" s="1655" t="s">
        <v>317</v>
      </c>
      <c r="C46" s="1655"/>
      <c r="D46" s="152">
        <f t="shared" ref="D46:L46" si="38">SUM(D41:D45)</f>
        <v>0</v>
      </c>
      <c r="E46" s="152">
        <f t="shared" si="38"/>
        <v>0</v>
      </c>
      <c r="F46" s="152">
        <f t="shared" si="38"/>
        <v>0</v>
      </c>
      <c r="G46" s="152">
        <f t="shared" si="38"/>
        <v>6</v>
      </c>
      <c r="H46" s="152">
        <f t="shared" si="38"/>
        <v>1</v>
      </c>
      <c r="I46" s="152">
        <f t="shared" si="38"/>
        <v>7</v>
      </c>
      <c r="J46" s="152">
        <f t="shared" si="38"/>
        <v>2</v>
      </c>
      <c r="K46" s="152">
        <f t="shared" si="38"/>
        <v>1</v>
      </c>
      <c r="L46" s="152">
        <f t="shared" si="38"/>
        <v>3</v>
      </c>
      <c r="M46" s="152">
        <f t="shared" si="25"/>
        <v>8</v>
      </c>
      <c r="N46" s="152">
        <f t="shared" si="26"/>
        <v>2</v>
      </c>
      <c r="O46" s="152">
        <f t="shared" si="27"/>
        <v>10</v>
      </c>
      <c r="P46" s="1956" t="s">
        <v>1784</v>
      </c>
      <c r="Q46" s="1956"/>
      <c r="R46" s="854"/>
    </row>
    <row r="47" spans="1:18" s="107" customFormat="1" ht="17.45" customHeight="1">
      <c r="A47" s="1643"/>
      <c r="B47" s="267" t="s">
        <v>1011</v>
      </c>
      <c r="C47" s="267"/>
      <c r="D47" s="244">
        <v>1</v>
      </c>
      <c r="E47" s="244">
        <v>0</v>
      </c>
      <c r="F47" s="244">
        <v>1</v>
      </c>
      <c r="G47" s="244">
        <v>0</v>
      </c>
      <c r="H47" s="244">
        <v>0</v>
      </c>
      <c r="I47" s="244">
        <v>0</v>
      </c>
      <c r="J47" s="244">
        <v>0</v>
      </c>
      <c r="K47" s="244">
        <v>0</v>
      </c>
      <c r="L47" s="244">
        <v>0</v>
      </c>
      <c r="M47" s="244">
        <f t="shared" si="25"/>
        <v>1</v>
      </c>
      <c r="N47" s="244">
        <f t="shared" si="26"/>
        <v>0</v>
      </c>
      <c r="O47" s="244">
        <f t="shared" si="27"/>
        <v>1</v>
      </c>
      <c r="P47" s="859"/>
      <c r="Q47" s="859" t="s">
        <v>898</v>
      </c>
      <c r="R47" s="859"/>
    </row>
    <row r="48" spans="1:18" s="107" customFormat="1" ht="17.45" customHeight="1">
      <c r="A48" s="1655" t="s">
        <v>327</v>
      </c>
      <c r="B48" s="1655"/>
      <c r="C48" s="1655"/>
      <c r="D48" s="152">
        <f t="shared" ref="D48:L48" si="39">SUM(D40,D46,D47:D47)</f>
        <v>2</v>
      </c>
      <c r="E48" s="152">
        <f t="shared" si="39"/>
        <v>1</v>
      </c>
      <c r="F48" s="152">
        <f t="shared" si="39"/>
        <v>3</v>
      </c>
      <c r="G48" s="152">
        <f t="shared" si="39"/>
        <v>6</v>
      </c>
      <c r="H48" s="152">
        <f t="shared" si="39"/>
        <v>6</v>
      </c>
      <c r="I48" s="152">
        <f t="shared" si="39"/>
        <v>12</v>
      </c>
      <c r="J48" s="152">
        <f t="shared" si="39"/>
        <v>11</v>
      </c>
      <c r="K48" s="152">
        <f t="shared" si="39"/>
        <v>6</v>
      </c>
      <c r="L48" s="152">
        <f t="shared" si="39"/>
        <v>17</v>
      </c>
      <c r="M48" s="152">
        <f t="shared" si="25"/>
        <v>19</v>
      </c>
      <c r="N48" s="152">
        <f t="shared" si="26"/>
        <v>13</v>
      </c>
      <c r="O48" s="152">
        <f t="shared" si="27"/>
        <v>32</v>
      </c>
      <c r="P48" s="1956" t="s">
        <v>1787</v>
      </c>
      <c r="Q48" s="1956"/>
      <c r="R48" s="1956"/>
    </row>
    <row r="49" spans="1:18" s="107" customFormat="1" ht="33.75" customHeight="1">
      <c r="A49" s="1513" t="s">
        <v>413</v>
      </c>
      <c r="B49" s="1201" t="s">
        <v>44</v>
      </c>
      <c r="C49" s="264" t="s">
        <v>1013</v>
      </c>
      <c r="D49" s="231">
        <v>0</v>
      </c>
      <c r="E49" s="231">
        <v>0</v>
      </c>
      <c r="F49" s="231">
        <v>0</v>
      </c>
      <c r="G49" s="231">
        <v>2</v>
      </c>
      <c r="H49" s="231">
        <v>2</v>
      </c>
      <c r="I49" s="231">
        <v>4</v>
      </c>
      <c r="J49" s="231">
        <v>0</v>
      </c>
      <c r="K49" s="231">
        <v>0</v>
      </c>
      <c r="L49" s="231">
        <v>0</v>
      </c>
      <c r="M49" s="231">
        <f>SUM(D49,G49,J49)</f>
        <v>2</v>
      </c>
      <c r="N49" s="231">
        <f>SUM(E49,H49,K49)</f>
        <v>2</v>
      </c>
      <c r="O49" s="231">
        <f>SUM(M49:N49)</f>
        <v>4</v>
      </c>
      <c r="P49" s="721" t="s">
        <v>1720</v>
      </c>
      <c r="Q49" s="861" t="s">
        <v>688</v>
      </c>
      <c r="R49" s="1791" t="s">
        <v>671</v>
      </c>
    </row>
    <row r="50" spans="1:18" s="107" customFormat="1" ht="17.45" customHeight="1">
      <c r="A50" s="1506"/>
      <c r="B50" s="267" t="s">
        <v>54</v>
      </c>
      <c r="C50" s="267"/>
      <c r="D50" s="244">
        <v>1</v>
      </c>
      <c r="E50" s="244">
        <v>2</v>
      </c>
      <c r="F50" s="244">
        <v>3</v>
      </c>
      <c r="G50" s="244">
        <v>3</v>
      </c>
      <c r="H50" s="244">
        <v>2</v>
      </c>
      <c r="I50" s="244">
        <v>5</v>
      </c>
      <c r="J50" s="244">
        <v>0</v>
      </c>
      <c r="K50" s="244">
        <v>0</v>
      </c>
      <c r="L50" s="244">
        <v>0</v>
      </c>
      <c r="M50" s="244">
        <f t="shared" ref="M50" si="40">SUM(D50,G50,J50)</f>
        <v>4</v>
      </c>
      <c r="N50" s="244">
        <f t="shared" ref="N50" si="41">SUM(E50,H50,K50)</f>
        <v>4</v>
      </c>
      <c r="O50" s="244">
        <f t="shared" ref="O50" si="42">SUM(M50:N50)</f>
        <v>8</v>
      </c>
      <c r="P50" s="862"/>
      <c r="Q50" s="1211" t="s">
        <v>582</v>
      </c>
      <c r="R50" s="1793"/>
    </row>
    <row r="51" spans="1:18" s="107" customFormat="1" ht="17.45" customHeight="1" thickBot="1">
      <c r="A51" s="1666" t="s">
        <v>327</v>
      </c>
      <c r="B51" s="1666"/>
      <c r="C51" s="1666"/>
      <c r="D51" s="1115">
        <f t="shared" ref="D51:L51" si="43">SUM(D49:D50)</f>
        <v>1</v>
      </c>
      <c r="E51" s="1115">
        <f t="shared" si="43"/>
        <v>2</v>
      </c>
      <c r="F51" s="1115">
        <f t="shared" si="43"/>
        <v>3</v>
      </c>
      <c r="G51" s="1115">
        <f t="shared" si="43"/>
        <v>5</v>
      </c>
      <c r="H51" s="1115">
        <f t="shared" si="43"/>
        <v>4</v>
      </c>
      <c r="I51" s="1115">
        <f t="shared" si="43"/>
        <v>9</v>
      </c>
      <c r="J51" s="1115">
        <f t="shared" si="43"/>
        <v>0</v>
      </c>
      <c r="K51" s="1115">
        <f t="shared" si="43"/>
        <v>0</v>
      </c>
      <c r="L51" s="1115">
        <f t="shared" si="43"/>
        <v>0</v>
      </c>
      <c r="M51" s="1115">
        <f>SUM(D51,G51,J51)</f>
        <v>6</v>
      </c>
      <c r="N51" s="1115">
        <f>SUM(E51,H51,K51)</f>
        <v>6</v>
      </c>
      <c r="O51" s="1115">
        <f>SUM(M51:N51)</f>
        <v>12</v>
      </c>
      <c r="P51" s="1959" t="s">
        <v>1787</v>
      </c>
      <c r="Q51" s="1959"/>
      <c r="R51" s="1959"/>
    </row>
    <row r="52" spans="1:18" s="107" customFormat="1" ht="17.45" customHeight="1" thickTop="1">
      <c r="A52" s="576"/>
      <c r="B52" s="576"/>
      <c r="C52" s="576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589"/>
      <c r="Q52" s="589"/>
      <c r="R52" s="589"/>
    </row>
    <row r="53" spans="1:18" s="107" customFormat="1" ht="17.45" customHeight="1">
      <c r="A53" s="576"/>
      <c r="B53" s="576"/>
      <c r="C53" s="576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589"/>
      <c r="Q53" s="589"/>
      <c r="R53" s="589"/>
    </row>
    <row r="54" spans="1:18" s="107" customFormat="1" ht="17.45" customHeight="1" thickBot="1">
      <c r="A54" s="1954" t="s">
        <v>1851</v>
      </c>
      <c r="B54" s="1954"/>
      <c r="C54" s="1954"/>
      <c r="D54" s="1954"/>
      <c r="E54" s="1954"/>
      <c r="F54" s="1954"/>
      <c r="G54" s="1954"/>
      <c r="H54" s="1954"/>
      <c r="I54" s="1954"/>
      <c r="J54" s="1954"/>
      <c r="K54" s="1954"/>
      <c r="L54" s="1954"/>
      <c r="M54" s="1954"/>
      <c r="N54" s="1954"/>
      <c r="O54" s="1954"/>
      <c r="P54" s="100"/>
      <c r="Q54" s="1843" t="s">
        <v>1850</v>
      </c>
      <c r="R54" s="1843"/>
    </row>
    <row r="55" spans="1:18" s="107" customFormat="1" ht="17.45" customHeight="1" thickTop="1">
      <c r="A55" s="1715" t="s">
        <v>11</v>
      </c>
      <c r="B55" s="1715" t="s">
        <v>50</v>
      </c>
      <c r="C55" s="1715" t="s">
        <v>34</v>
      </c>
      <c r="D55" s="1485" t="s">
        <v>4</v>
      </c>
      <c r="E55" s="1485"/>
      <c r="F55" s="1485"/>
      <c r="G55" s="1485" t="s">
        <v>5</v>
      </c>
      <c r="H55" s="1485"/>
      <c r="I55" s="1485"/>
      <c r="J55" s="1485" t="s">
        <v>909</v>
      </c>
      <c r="K55" s="1485"/>
      <c r="L55" s="1485"/>
      <c r="M55" s="1485" t="s">
        <v>908</v>
      </c>
      <c r="N55" s="1485"/>
      <c r="O55" s="1485"/>
      <c r="P55" s="1523" t="s">
        <v>524</v>
      </c>
      <c r="Q55" s="1523" t="s">
        <v>431</v>
      </c>
      <c r="R55" s="1523" t="s">
        <v>525</v>
      </c>
    </row>
    <row r="56" spans="1:18" s="107" customFormat="1" ht="17.45" customHeight="1">
      <c r="A56" s="1716"/>
      <c r="B56" s="1716"/>
      <c r="C56" s="1716"/>
      <c r="D56" s="1486" t="s">
        <v>910</v>
      </c>
      <c r="E56" s="1486"/>
      <c r="F56" s="1486"/>
      <c r="G56" s="1486" t="s">
        <v>427</v>
      </c>
      <c r="H56" s="1486"/>
      <c r="I56" s="1486"/>
      <c r="J56" s="1486" t="s">
        <v>911</v>
      </c>
      <c r="K56" s="1486"/>
      <c r="L56" s="1486"/>
      <c r="M56" s="1486" t="s">
        <v>504</v>
      </c>
      <c r="N56" s="1486"/>
      <c r="O56" s="1486"/>
      <c r="P56" s="1524"/>
      <c r="Q56" s="1524"/>
      <c r="R56" s="1524"/>
    </row>
    <row r="57" spans="1:18" s="107" customFormat="1" ht="17.45" customHeight="1">
      <c r="A57" s="1716"/>
      <c r="B57" s="1716"/>
      <c r="C57" s="1716"/>
      <c r="D57" s="566" t="s">
        <v>914</v>
      </c>
      <c r="E57" s="566" t="s">
        <v>915</v>
      </c>
      <c r="F57" s="566" t="s">
        <v>916</v>
      </c>
      <c r="G57" s="566" t="s">
        <v>914</v>
      </c>
      <c r="H57" s="566" t="s">
        <v>915</v>
      </c>
      <c r="I57" s="566" t="s">
        <v>916</v>
      </c>
      <c r="J57" s="566" t="s">
        <v>914</v>
      </c>
      <c r="K57" s="566" t="s">
        <v>915</v>
      </c>
      <c r="L57" s="566" t="s">
        <v>916</v>
      </c>
      <c r="M57" s="566" t="s">
        <v>914</v>
      </c>
      <c r="N57" s="566" t="s">
        <v>915</v>
      </c>
      <c r="O57" s="566" t="s">
        <v>916</v>
      </c>
      <c r="P57" s="1524"/>
      <c r="Q57" s="1524"/>
      <c r="R57" s="1524"/>
    </row>
    <row r="58" spans="1:18" s="107" customFormat="1" ht="17.45" customHeight="1" thickBot="1">
      <c r="A58" s="1717"/>
      <c r="B58" s="1717"/>
      <c r="C58" s="1717"/>
      <c r="D58" s="567" t="s">
        <v>917</v>
      </c>
      <c r="E58" s="567" t="s">
        <v>918</v>
      </c>
      <c r="F58" s="567" t="s">
        <v>919</v>
      </c>
      <c r="G58" s="567" t="s">
        <v>917</v>
      </c>
      <c r="H58" s="567" t="s">
        <v>918</v>
      </c>
      <c r="I58" s="567" t="s">
        <v>919</v>
      </c>
      <c r="J58" s="567" t="s">
        <v>917</v>
      </c>
      <c r="K58" s="567" t="s">
        <v>918</v>
      </c>
      <c r="L58" s="567" t="s">
        <v>919</v>
      </c>
      <c r="M58" s="567" t="s">
        <v>917</v>
      </c>
      <c r="N58" s="567" t="s">
        <v>918</v>
      </c>
      <c r="O58" s="567" t="s">
        <v>919</v>
      </c>
      <c r="P58" s="1702"/>
      <c r="Q58" s="1702"/>
      <c r="R58" s="1702"/>
    </row>
    <row r="59" spans="1:18" s="107" customFormat="1" ht="18" customHeight="1">
      <c r="A59" s="1504" t="s">
        <v>323</v>
      </c>
      <c r="B59" s="1895" t="s">
        <v>42</v>
      </c>
      <c r="C59" s="587" t="s">
        <v>260</v>
      </c>
      <c r="D59" s="152">
        <v>0</v>
      </c>
      <c r="E59" s="152">
        <v>0</v>
      </c>
      <c r="F59" s="152">
        <v>0</v>
      </c>
      <c r="G59" s="152">
        <v>1</v>
      </c>
      <c r="H59" s="152">
        <v>0</v>
      </c>
      <c r="I59" s="152">
        <v>1</v>
      </c>
      <c r="J59" s="152">
        <v>1</v>
      </c>
      <c r="K59" s="152">
        <v>2</v>
      </c>
      <c r="L59" s="152">
        <v>3</v>
      </c>
      <c r="M59" s="152">
        <f>SUM(D59,G59,J59)</f>
        <v>2</v>
      </c>
      <c r="N59" s="152">
        <f t="shared" si="26"/>
        <v>2</v>
      </c>
      <c r="O59" s="152">
        <f t="shared" si="27"/>
        <v>4</v>
      </c>
      <c r="P59" s="544" t="s">
        <v>840</v>
      </c>
      <c r="Q59" s="1953" t="s">
        <v>568</v>
      </c>
      <c r="R59" s="1960" t="s">
        <v>846</v>
      </c>
    </row>
    <row r="60" spans="1:18" s="107" customFormat="1" ht="18" customHeight="1">
      <c r="A60" s="1505"/>
      <c r="B60" s="1788"/>
      <c r="C60" s="587" t="s">
        <v>1445</v>
      </c>
      <c r="D60" s="152">
        <v>0</v>
      </c>
      <c r="E60" s="152">
        <v>0</v>
      </c>
      <c r="F60" s="152">
        <v>0</v>
      </c>
      <c r="G60" s="152">
        <v>1</v>
      </c>
      <c r="H60" s="152">
        <v>0</v>
      </c>
      <c r="I60" s="152">
        <v>1</v>
      </c>
      <c r="J60" s="152">
        <v>1</v>
      </c>
      <c r="K60" s="152">
        <v>0</v>
      </c>
      <c r="L60" s="152">
        <v>1</v>
      </c>
      <c r="M60" s="152">
        <f t="shared" ref="M60:M63" si="44">SUM(D60,G60,J60)</f>
        <v>2</v>
      </c>
      <c r="N60" s="152">
        <f t="shared" ref="N60:N63" si="45">SUM(E60,H60,K60)</f>
        <v>0</v>
      </c>
      <c r="O60" s="152">
        <f t="shared" ref="O60:O63" si="46">SUM(M60:N60)</f>
        <v>2</v>
      </c>
      <c r="P60" s="453" t="s">
        <v>1721</v>
      </c>
      <c r="Q60" s="1786"/>
      <c r="R60" s="1792"/>
    </row>
    <row r="61" spans="1:18" s="107" customFormat="1" ht="30.75" customHeight="1">
      <c r="A61" s="1505"/>
      <c r="B61" s="1788"/>
      <c r="C61" s="587" t="s">
        <v>1367</v>
      </c>
      <c r="D61" s="152">
        <v>0</v>
      </c>
      <c r="E61" s="152">
        <v>0</v>
      </c>
      <c r="F61" s="152">
        <v>0</v>
      </c>
      <c r="G61" s="152">
        <v>0</v>
      </c>
      <c r="H61" s="152">
        <v>0</v>
      </c>
      <c r="I61" s="152">
        <v>0</v>
      </c>
      <c r="J61" s="152">
        <v>1</v>
      </c>
      <c r="K61" s="152">
        <v>1</v>
      </c>
      <c r="L61" s="152">
        <v>2</v>
      </c>
      <c r="M61" s="152">
        <f t="shared" si="44"/>
        <v>1</v>
      </c>
      <c r="N61" s="152">
        <f t="shared" si="45"/>
        <v>1</v>
      </c>
      <c r="O61" s="152">
        <f t="shared" si="46"/>
        <v>2</v>
      </c>
      <c r="P61" s="453" t="s">
        <v>1715</v>
      </c>
      <c r="Q61" s="1786"/>
      <c r="R61" s="1792"/>
    </row>
    <row r="62" spans="1:18" s="107" customFormat="1" ht="18" customHeight="1">
      <c r="A62" s="1505"/>
      <c r="B62" s="1785"/>
      <c r="C62" s="587" t="s">
        <v>1446</v>
      </c>
      <c r="D62" s="152">
        <v>0</v>
      </c>
      <c r="E62" s="152">
        <v>0</v>
      </c>
      <c r="F62" s="152">
        <v>0</v>
      </c>
      <c r="G62" s="152">
        <v>0</v>
      </c>
      <c r="H62" s="152">
        <v>0</v>
      </c>
      <c r="I62" s="152">
        <v>0</v>
      </c>
      <c r="J62" s="152">
        <v>1</v>
      </c>
      <c r="K62" s="152">
        <v>0</v>
      </c>
      <c r="L62" s="152">
        <v>1</v>
      </c>
      <c r="M62" s="152">
        <f t="shared" si="44"/>
        <v>1</v>
      </c>
      <c r="N62" s="152">
        <f t="shared" si="45"/>
        <v>0</v>
      </c>
      <c r="O62" s="152">
        <f t="shared" si="46"/>
        <v>1</v>
      </c>
      <c r="P62" s="453" t="s">
        <v>896</v>
      </c>
      <c r="Q62" s="1790"/>
      <c r="R62" s="1792"/>
    </row>
    <row r="63" spans="1:18" s="107" customFormat="1" ht="18" customHeight="1">
      <c r="A63" s="1505"/>
      <c r="B63" s="1655" t="s">
        <v>317</v>
      </c>
      <c r="C63" s="1655"/>
      <c r="D63" s="152">
        <f>SUM(D59:D62)</f>
        <v>0</v>
      </c>
      <c r="E63" s="152">
        <f t="shared" ref="E63:L65" si="47">SUM(E59:E62)</f>
        <v>0</v>
      </c>
      <c r="F63" s="152">
        <f t="shared" si="47"/>
        <v>0</v>
      </c>
      <c r="G63" s="152">
        <f t="shared" si="47"/>
        <v>2</v>
      </c>
      <c r="H63" s="152">
        <f t="shared" si="47"/>
        <v>0</v>
      </c>
      <c r="I63" s="152">
        <f t="shared" si="47"/>
        <v>2</v>
      </c>
      <c r="J63" s="152">
        <f t="shared" si="47"/>
        <v>4</v>
      </c>
      <c r="K63" s="152">
        <f t="shared" si="47"/>
        <v>3</v>
      </c>
      <c r="L63" s="152">
        <f t="shared" si="47"/>
        <v>7</v>
      </c>
      <c r="M63" s="152">
        <f t="shared" si="44"/>
        <v>6</v>
      </c>
      <c r="N63" s="152">
        <f t="shared" si="45"/>
        <v>3</v>
      </c>
      <c r="O63" s="152">
        <f t="shared" si="46"/>
        <v>9</v>
      </c>
      <c r="P63" s="1941" t="s">
        <v>1784</v>
      </c>
      <c r="Q63" s="1941"/>
      <c r="R63" s="1792"/>
    </row>
    <row r="64" spans="1:18" s="107" customFormat="1" ht="18" customHeight="1">
      <c r="A64" s="1505"/>
      <c r="B64" s="1787" t="s">
        <v>40</v>
      </c>
      <c r="C64" s="587" t="s">
        <v>1447</v>
      </c>
      <c r="D64" s="152">
        <f t="shared" ref="D64:D66" si="48">SUM(D60:D63)</f>
        <v>0</v>
      </c>
      <c r="E64" s="152">
        <f t="shared" ref="E64:E66" si="49">SUM(E60:E63)</f>
        <v>0</v>
      </c>
      <c r="F64" s="152">
        <f t="shared" ref="F64:F66" si="50">SUM(F60:F63)</f>
        <v>0</v>
      </c>
      <c r="G64" s="152">
        <v>3</v>
      </c>
      <c r="H64" s="152">
        <f t="shared" si="47"/>
        <v>0</v>
      </c>
      <c r="I64" s="152">
        <v>3</v>
      </c>
      <c r="J64" s="152">
        <v>0</v>
      </c>
      <c r="K64" s="152">
        <v>0</v>
      </c>
      <c r="L64" s="152">
        <v>0</v>
      </c>
      <c r="M64" s="152">
        <f t="shared" si="25"/>
        <v>3</v>
      </c>
      <c r="N64" s="152">
        <f t="shared" si="26"/>
        <v>0</v>
      </c>
      <c r="O64" s="152">
        <f t="shared" si="27"/>
        <v>3</v>
      </c>
      <c r="P64" s="453" t="s">
        <v>440</v>
      </c>
      <c r="Q64" s="1789" t="s">
        <v>439</v>
      </c>
      <c r="R64" s="1792"/>
    </row>
    <row r="65" spans="1:18" s="107" customFormat="1" ht="18" customHeight="1">
      <c r="A65" s="1505"/>
      <c r="B65" s="1788"/>
      <c r="C65" s="587" t="s">
        <v>259</v>
      </c>
      <c r="D65" s="152">
        <f t="shared" si="48"/>
        <v>0</v>
      </c>
      <c r="E65" s="152">
        <f t="shared" si="49"/>
        <v>0</v>
      </c>
      <c r="F65" s="152">
        <f t="shared" si="50"/>
        <v>0</v>
      </c>
      <c r="G65" s="152">
        <v>1</v>
      </c>
      <c r="H65" s="152">
        <f t="shared" si="47"/>
        <v>0</v>
      </c>
      <c r="I65" s="152">
        <v>1</v>
      </c>
      <c r="J65" s="152">
        <v>0</v>
      </c>
      <c r="K65" s="152">
        <v>0</v>
      </c>
      <c r="L65" s="152">
        <v>0</v>
      </c>
      <c r="M65" s="152">
        <f t="shared" ref="M65:M68" si="51">SUM(D65,G65,J65)</f>
        <v>1</v>
      </c>
      <c r="N65" s="152">
        <f t="shared" ref="N65:N68" si="52">SUM(E65,H65,K65)</f>
        <v>0</v>
      </c>
      <c r="O65" s="152">
        <f t="shared" ref="O65:O68" si="53">SUM(M65:N65)</f>
        <v>1</v>
      </c>
      <c r="P65" s="453" t="s">
        <v>807</v>
      </c>
      <c r="Q65" s="1786"/>
      <c r="R65" s="1792"/>
    </row>
    <row r="66" spans="1:18" s="107" customFormat="1" ht="18" customHeight="1">
      <c r="A66" s="1505"/>
      <c r="B66" s="1788"/>
      <c r="C66" s="587" t="s">
        <v>945</v>
      </c>
      <c r="D66" s="152">
        <f t="shared" si="48"/>
        <v>0</v>
      </c>
      <c r="E66" s="152">
        <f t="shared" si="49"/>
        <v>0</v>
      </c>
      <c r="F66" s="152">
        <f t="shared" si="50"/>
        <v>0</v>
      </c>
      <c r="G66" s="152">
        <v>0</v>
      </c>
      <c r="H66" s="152">
        <v>2</v>
      </c>
      <c r="I66" s="152">
        <v>2</v>
      </c>
      <c r="J66" s="152">
        <v>0</v>
      </c>
      <c r="K66" s="152">
        <v>0</v>
      </c>
      <c r="L66" s="152">
        <v>0</v>
      </c>
      <c r="M66" s="152">
        <f t="shared" si="51"/>
        <v>0</v>
      </c>
      <c r="N66" s="152">
        <f t="shared" si="52"/>
        <v>2</v>
      </c>
      <c r="O66" s="152">
        <f t="shared" si="53"/>
        <v>2</v>
      </c>
      <c r="P66" s="453" t="s">
        <v>1722</v>
      </c>
      <c r="Q66" s="1786"/>
      <c r="R66" s="1792"/>
    </row>
    <row r="67" spans="1:18" s="107" customFormat="1" ht="18" customHeight="1">
      <c r="A67" s="1505"/>
      <c r="B67" s="1785"/>
      <c r="C67" s="587" t="s">
        <v>259</v>
      </c>
      <c r="D67" s="152">
        <v>0</v>
      </c>
      <c r="E67" s="152">
        <v>0</v>
      </c>
      <c r="F67" s="152">
        <v>0</v>
      </c>
      <c r="G67" s="152">
        <v>0</v>
      </c>
      <c r="H67" s="152">
        <v>0</v>
      </c>
      <c r="I67" s="152">
        <v>0</v>
      </c>
      <c r="J67" s="152">
        <v>1</v>
      </c>
      <c r="K67" s="152">
        <v>0</v>
      </c>
      <c r="L67" s="152">
        <v>1</v>
      </c>
      <c r="M67" s="152">
        <f t="shared" si="51"/>
        <v>1</v>
      </c>
      <c r="N67" s="152">
        <f t="shared" si="52"/>
        <v>0</v>
      </c>
      <c r="O67" s="152">
        <f t="shared" si="53"/>
        <v>1</v>
      </c>
      <c r="P67" s="453" t="s">
        <v>1723</v>
      </c>
      <c r="Q67" s="1790"/>
      <c r="R67" s="1792"/>
    </row>
    <row r="68" spans="1:18" s="107" customFormat="1" ht="18" customHeight="1">
      <c r="A68" s="1505"/>
      <c r="B68" s="1655" t="s">
        <v>317</v>
      </c>
      <c r="C68" s="1655"/>
      <c r="D68" s="152">
        <f>SUM(D64:D67)</f>
        <v>0</v>
      </c>
      <c r="E68" s="152">
        <f t="shared" ref="E68:L68" si="54">SUM(E64:E67)</f>
        <v>0</v>
      </c>
      <c r="F68" s="152">
        <f t="shared" si="54"/>
        <v>0</v>
      </c>
      <c r="G68" s="152">
        <f t="shared" si="54"/>
        <v>4</v>
      </c>
      <c r="H68" s="152">
        <f t="shared" si="54"/>
        <v>2</v>
      </c>
      <c r="I68" s="152">
        <f t="shared" si="54"/>
        <v>6</v>
      </c>
      <c r="J68" s="152">
        <f t="shared" si="54"/>
        <v>1</v>
      </c>
      <c r="K68" s="152">
        <f t="shared" si="54"/>
        <v>0</v>
      </c>
      <c r="L68" s="152">
        <f t="shared" si="54"/>
        <v>1</v>
      </c>
      <c r="M68" s="152">
        <f t="shared" si="51"/>
        <v>5</v>
      </c>
      <c r="N68" s="152">
        <f t="shared" si="52"/>
        <v>2</v>
      </c>
      <c r="O68" s="152">
        <f t="shared" si="53"/>
        <v>7</v>
      </c>
      <c r="P68" s="1941" t="s">
        <v>1784</v>
      </c>
      <c r="Q68" s="1941"/>
      <c r="R68" s="1792"/>
    </row>
    <row r="69" spans="1:18" s="107" customFormat="1" ht="18" customHeight="1">
      <c r="A69" s="1505"/>
      <c r="B69" s="1787" t="s">
        <v>41</v>
      </c>
      <c r="C69" s="587" t="s">
        <v>1448</v>
      </c>
      <c r="D69" s="152">
        <f t="shared" ref="D69:D70" si="55">SUM(D65:D68)</f>
        <v>0</v>
      </c>
      <c r="E69" s="152">
        <f t="shared" ref="E69:E70" si="56">SUM(E65:E68)</f>
        <v>0</v>
      </c>
      <c r="F69" s="152">
        <f t="shared" ref="F69:F70" si="57">SUM(F65:F68)</f>
        <v>0</v>
      </c>
      <c r="G69" s="152">
        <v>2</v>
      </c>
      <c r="H69" s="152">
        <v>1</v>
      </c>
      <c r="I69" s="152">
        <v>3</v>
      </c>
      <c r="J69" s="152">
        <v>0</v>
      </c>
      <c r="K69" s="152">
        <v>0</v>
      </c>
      <c r="L69" s="152">
        <v>0</v>
      </c>
      <c r="M69" s="152">
        <f t="shared" si="25"/>
        <v>2</v>
      </c>
      <c r="N69" s="152">
        <f t="shared" si="26"/>
        <v>1</v>
      </c>
      <c r="O69" s="152">
        <f t="shared" si="27"/>
        <v>3</v>
      </c>
      <c r="P69" s="855" t="s">
        <v>571</v>
      </c>
      <c r="Q69" s="1789" t="s">
        <v>571</v>
      </c>
      <c r="R69" s="1792"/>
    </row>
    <row r="70" spans="1:18" s="107" customFormat="1" ht="18" customHeight="1">
      <c r="A70" s="1505"/>
      <c r="B70" s="1785"/>
      <c r="C70" s="587" t="s">
        <v>1449</v>
      </c>
      <c r="D70" s="152">
        <f t="shared" si="55"/>
        <v>0</v>
      </c>
      <c r="E70" s="152">
        <f t="shared" si="56"/>
        <v>0</v>
      </c>
      <c r="F70" s="152">
        <f t="shared" si="57"/>
        <v>0</v>
      </c>
      <c r="G70" s="152">
        <v>0</v>
      </c>
      <c r="H70" s="152">
        <v>0</v>
      </c>
      <c r="I70" s="152">
        <v>0</v>
      </c>
      <c r="J70" s="152">
        <v>7</v>
      </c>
      <c r="K70" s="152">
        <v>2</v>
      </c>
      <c r="L70" s="152">
        <v>9</v>
      </c>
      <c r="M70" s="152">
        <f t="shared" ref="M70:M71" si="58">SUM(D70,G70,J70)</f>
        <v>7</v>
      </c>
      <c r="N70" s="152">
        <f t="shared" ref="N70:N71" si="59">SUM(E70,H70,K70)</f>
        <v>2</v>
      </c>
      <c r="O70" s="152">
        <f t="shared" ref="O70:O71" si="60">SUM(M70:N70)</f>
        <v>9</v>
      </c>
      <c r="P70" s="855" t="s">
        <v>1680</v>
      </c>
      <c r="Q70" s="1790"/>
      <c r="R70" s="1792"/>
    </row>
    <row r="71" spans="1:18" s="107" customFormat="1" ht="18" customHeight="1">
      <c r="A71" s="1505"/>
      <c r="B71" s="1655" t="s">
        <v>317</v>
      </c>
      <c r="C71" s="1655"/>
      <c r="D71" s="152">
        <f>SUM(D69:D70)</f>
        <v>0</v>
      </c>
      <c r="E71" s="152">
        <f t="shared" ref="E71:L71" si="61">SUM(E69:E70)</f>
        <v>0</v>
      </c>
      <c r="F71" s="152">
        <f t="shared" si="61"/>
        <v>0</v>
      </c>
      <c r="G71" s="152">
        <f t="shared" si="61"/>
        <v>2</v>
      </c>
      <c r="H71" s="152">
        <f t="shared" si="61"/>
        <v>1</v>
      </c>
      <c r="I71" s="152">
        <f t="shared" si="61"/>
        <v>3</v>
      </c>
      <c r="J71" s="152">
        <f t="shared" si="61"/>
        <v>7</v>
      </c>
      <c r="K71" s="152">
        <f t="shared" si="61"/>
        <v>2</v>
      </c>
      <c r="L71" s="152">
        <f t="shared" si="61"/>
        <v>9</v>
      </c>
      <c r="M71" s="152">
        <f t="shared" si="58"/>
        <v>9</v>
      </c>
      <c r="N71" s="152">
        <f t="shared" si="59"/>
        <v>3</v>
      </c>
      <c r="O71" s="152">
        <f t="shared" si="60"/>
        <v>12</v>
      </c>
      <c r="P71" s="1941" t="s">
        <v>1784</v>
      </c>
      <c r="Q71" s="1941"/>
      <c r="R71" s="1792"/>
    </row>
    <row r="72" spans="1:18" s="107" customFormat="1" ht="18" customHeight="1">
      <c r="A72" s="1506"/>
      <c r="B72" s="153" t="s">
        <v>52</v>
      </c>
      <c r="C72" s="153"/>
      <c r="D72" s="152">
        <f>SUM(D70:D71)</f>
        <v>0</v>
      </c>
      <c r="E72" s="152">
        <f t="shared" ref="E72" si="62">SUM(E70:E71)</f>
        <v>0</v>
      </c>
      <c r="F72" s="152">
        <f t="shared" ref="F72" si="63">SUM(F70:F71)</f>
        <v>0</v>
      </c>
      <c r="G72" s="152">
        <v>0</v>
      </c>
      <c r="H72" s="152">
        <v>1</v>
      </c>
      <c r="I72" s="152">
        <v>1</v>
      </c>
      <c r="J72" s="152">
        <v>0</v>
      </c>
      <c r="K72" s="152">
        <v>0</v>
      </c>
      <c r="L72" s="152">
        <v>0</v>
      </c>
      <c r="M72" s="152">
        <f t="shared" si="25"/>
        <v>0</v>
      </c>
      <c r="N72" s="152">
        <f t="shared" si="26"/>
        <v>1</v>
      </c>
      <c r="O72" s="152">
        <f t="shared" si="27"/>
        <v>1</v>
      </c>
      <c r="P72" s="855"/>
      <c r="Q72" s="855" t="s">
        <v>572</v>
      </c>
      <c r="R72" s="1793"/>
    </row>
    <row r="73" spans="1:18" s="107" customFormat="1" ht="18" customHeight="1">
      <c r="A73" s="1655" t="s">
        <v>327</v>
      </c>
      <c r="B73" s="1655"/>
      <c r="C73" s="1655"/>
      <c r="D73" s="152">
        <f>SUM(D63,D68,D71,D72)</f>
        <v>0</v>
      </c>
      <c r="E73" s="152">
        <f t="shared" ref="E73:L73" si="64">SUM(E63,E68,E71,E72)</f>
        <v>0</v>
      </c>
      <c r="F73" s="152">
        <f t="shared" si="64"/>
        <v>0</v>
      </c>
      <c r="G73" s="152">
        <f t="shared" si="64"/>
        <v>8</v>
      </c>
      <c r="H73" s="152">
        <f t="shared" si="64"/>
        <v>4</v>
      </c>
      <c r="I73" s="152">
        <f t="shared" si="64"/>
        <v>12</v>
      </c>
      <c r="J73" s="152">
        <f t="shared" si="64"/>
        <v>12</v>
      </c>
      <c r="K73" s="152">
        <f t="shared" si="64"/>
        <v>5</v>
      </c>
      <c r="L73" s="152">
        <f t="shared" si="64"/>
        <v>17</v>
      </c>
      <c r="M73" s="152">
        <f t="shared" ref="M73" si="65">SUM(D73,G73,J73)</f>
        <v>20</v>
      </c>
      <c r="N73" s="152">
        <f t="shared" ref="N73" si="66">SUM(E73,H73,K73)</f>
        <v>9</v>
      </c>
      <c r="O73" s="152">
        <f t="shared" ref="O73" si="67">SUM(M73:N73)</f>
        <v>29</v>
      </c>
      <c r="P73" s="1941" t="s">
        <v>1787</v>
      </c>
      <c r="Q73" s="1941"/>
      <c r="R73" s="1941"/>
    </row>
    <row r="74" spans="1:18" s="107" customFormat="1" ht="18" customHeight="1">
      <c r="A74" s="1513" t="s">
        <v>324</v>
      </c>
      <c r="B74" s="575" t="s">
        <v>49</v>
      </c>
      <c r="C74" s="574"/>
      <c r="D74" s="152">
        <f t="shared" ref="D74:D79" si="68">SUM(D64,D69,D72,D73)</f>
        <v>0</v>
      </c>
      <c r="E74" s="152">
        <f t="shared" ref="E74:E79" si="69">SUM(E64,E69,E72,E73)</f>
        <v>0</v>
      </c>
      <c r="F74" s="152">
        <f t="shared" ref="F74:F79" si="70">SUM(F64,F69,F72,F73)</f>
        <v>0</v>
      </c>
      <c r="G74" s="152">
        <v>7</v>
      </c>
      <c r="H74" s="152">
        <v>4</v>
      </c>
      <c r="I74" s="152">
        <v>11</v>
      </c>
      <c r="J74" s="152">
        <v>15</v>
      </c>
      <c r="K74" s="152">
        <v>2</v>
      </c>
      <c r="L74" s="152">
        <v>17</v>
      </c>
      <c r="M74" s="152">
        <f t="shared" si="25"/>
        <v>22</v>
      </c>
      <c r="N74" s="152">
        <f t="shared" si="26"/>
        <v>6</v>
      </c>
      <c r="O74" s="152">
        <f t="shared" si="27"/>
        <v>28</v>
      </c>
      <c r="P74" s="855"/>
      <c r="Q74" s="1273" t="s">
        <v>900</v>
      </c>
      <c r="R74" s="1945" t="s">
        <v>899</v>
      </c>
    </row>
    <row r="75" spans="1:18" s="107" customFormat="1" ht="18" customHeight="1">
      <c r="A75" s="1505"/>
      <c r="B75" s="575" t="s">
        <v>55</v>
      </c>
      <c r="C75" s="574"/>
      <c r="D75" s="152">
        <f t="shared" si="68"/>
        <v>0</v>
      </c>
      <c r="E75" s="152">
        <f t="shared" si="69"/>
        <v>0</v>
      </c>
      <c r="F75" s="152">
        <f t="shared" si="70"/>
        <v>0</v>
      </c>
      <c r="G75" s="152">
        <v>1</v>
      </c>
      <c r="H75" s="152">
        <v>9</v>
      </c>
      <c r="I75" s="152">
        <v>10</v>
      </c>
      <c r="J75" s="152">
        <v>0</v>
      </c>
      <c r="K75" s="152">
        <v>0</v>
      </c>
      <c r="L75" s="152">
        <v>0</v>
      </c>
      <c r="M75" s="152">
        <f t="shared" ref="M75:M103" si="71">SUM(D75,G75,J75)</f>
        <v>1</v>
      </c>
      <c r="N75" s="152">
        <f t="shared" ref="N75:N103" si="72">SUM(E75,H75,K75)</f>
        <v>9</v>
      </c>
      <c r="O75" s="152">
        <f t="shared" ref="O75:O103" si="73">SUM(M75:N75)</f>
        <v>10</v>
      </c>
      <c r="P75" s="855"/>
      <c r="Q75" s="1273" t="s">
        <v>901</v>
      </c>
      <c r="R75" s="1794"/>
    </row>
    <row r="76" spans="1:18" s="107" customFormat="1" ht="18" customHeight="1">
      <c r="A76" s="1505"/>
      <c r="B76" s="569" t="s">
        <v>45</v>
      </c>
      <c r="C76" s="570"/>
      <c r="D76" s="152">
        <f t="shared" si="68"/>
        <v>0</v>
      </c>
      <c r="E76" s="152">
        <f t="shared" si="69"/>
        <v>0</v>
      </c>
      <c r="F76" s="152">
        <f t="shared" si="70"/>
        <v>0</v>
      </c>
      <c r="G76" s="152">
        <v>3</v>
      </c>
      <c r="H76" s="152">
        <v>3</v>
      </c>
      <c r="I76" s="152">
        <v>6</v>
      </c>
      <c r="J76" s="152">
        <v>5</v>
      </c>
      <c r="K76" s="152">
        <v>6</v>
      </c>
      <c r="L76" s="152">
        <v>11</v>
      </c>
      <c r="M76" s="152">
        <f t="shared" si="71"/>
        <v>8</v>
      </c>
      <c r="N76" s="152">
        <f t="shared" si="72"/>
        <v>9</v>
      </c>
      <c r="O76" s="152">
        <f t="shared" si="73"/>
        <v>17</v>
      </c>
      <c r="P76" s="855"/>
      <c r="Q76" s="1273" t="s">
        <v>437</v>
      </c>
      <c r="R76" s="1794"/>
    </row>
    <row r="77" spans="1:18" s="107" customFormat="1" ht="18" customHeight="1">
      <c r="A77" s="1505"/>
      <c r="B77" s="569" t="s">
        <v>65</v>
      </c>
      <c r="C77" s="586"/>
      <c r="D77" s="152">
        <f t="shared" si="68"/>
        <v>0</v>
      </c>
      <c r="E77" s="152">
        <f t="shared" si="69"/>
        <v>0</v>
      </c>
      <c r="F77" s="152">
        <f t="shared" si="70"/>
        <v>0</v>
      </c>
      <c r="G77" s="152">
        <v>3</v>
      </c>
      <c r="H77" s="152">
        <v>2</v>
      </c>
      <c r="I77" s="152">
        <v>5</v>
      </c>
      <c r="J77" s="152">
        <v>4</v>
      </c>
      <c r="K77" s="152">
        <v>2</v>
      </c>
      <c r="L77" s="152">
        <v>6</v>
      </c>
      <c r="M77" s="152">
        <f t="shared" si="71"/>
        <v>7</v>
      </c>
      <c r="N77" s="152">
        <f t="shared" si="72"/>
        <v>4</v>
      </c>
      <c r="O77" s="152">
        <f t="shared" si="73"/>
        <v>11</v>
      </c>
      <c r="P77" s="855"/>
      <c r="Q77" s="1273" t="s">
        <v>586</v>
      </c>
      <c r="R77" s="1794"/>
    </row>
    <row r="78" spans="1:18" s="107" customFormat="1" ht="25.5" customHeight="1">
      <c r="A78" s="1505"/>
      <c r="B78" s="569" t="s">
        <v>143</v>
      </c>
      <c r="C78" s="570"/>
      <c r="D78" s="152">
        <f t="shared" si="68"/>
        <v>0</v>
      </c>
      <c r="E78" s="152">
        <f t="shared" si="69"/>
        <v>0</v>
      </c>
      <c r="F78" s="152">
        <f t="shared" si="70"/>
        <v>0</v>
      </c>
      <c r="G78" s="152">
        <v>6</v>
      </c>
      <c r="H78" s="152">
        <v>2</v>
      </c>
      <c r="I78" s="152">
        <v>8</v>
      </c>
      <c r="J78" s="139">
        <v>6</v>
      </c>
      <c r="K78" s="152">
        <v>4</v>
      </c>
      <c r="L78" s="152">
        <v>10</v>
      </c>
      <c r="M78" s="152">
        <f t="shared" ref="M78" si="74">SUM(D78,G78,J78)</f>
        <v>12</v>
      </c>
      <c r="N78" s="152">
        <f t="shared" ref="N78" si="75">SUM(E78,H78,K78)</f>
        <v>6</v>
      </c>
      <c r="O78" s="152">
        <f t="shared" ref="O78" si="76">SUM(M78:N78)</f>
        <v>18</v>
      </c>
      <c r="P78" s="855"/>
      <c r="Q78" s="1273" t="s">
        <v>903</v>
      </c>
      <c r="R78" s="1794"/>
    </row>
    <row r="79" spans="1:18" s="107" customFormat="1" ht="51" customHeight="1" thickBot="1">
      <c r="A79" s="1944"/>
      <c r="B79" s="568" t="s">
        <v>289</v>
      </c>
      <c r="C79" s="108"/>
      <c r="D79" s="152">
        <f t="shared" si="68"/>
        <v>0</v>
      </c>
      <c r="E79" s="152">
        <f t="shared" si="69"/>
        <v>0</v>
      </c>
      <c r="F79" s="152">
        <f t="shared" si="70"/>
        <v>0</v>
      </c>
      <c r="G79" s="85">
        <v>6</v>
      </c>
      <c r="H79" s="85">
        <v>1</v>
      </c>
      <c r="I79" s="85">
        <v>7</v>
      </c>
      <c r="J79" s="85">
        <v>9</v>
      </c>
      <c r="K79" s="85">
        <v>1</v>
      </c>
      <c r="L79" s="85">
        <v>10</v>
      </c>
      <c r="M79" s="244">
        <f t="shared" si="71"/>
        <v>15</v>
      </c>
      <c r="N79" s="244">
        <f t="shared" si="72"/>
        <v>2</v>
      </c>
      <c r="O79" s="244">
        <f t="shared" si="73"/>
        <v>17</v>
      </c>
      <c r="P79" s="824"/>
      <c r="Q79" s="1274" t="s">
        <v>826</v>
      </c>
      <c r="R79" s="1946"/>
    </row>
    <row r="80" spans="1:18" s="107" customFormat="1" ht="18" customHeight="1" thickBot="1">
      <c r="A80" s="1666" t="s">
        <v>277</v>
      </c>
      <c r="B80" s="1666"/>
      <c r="C80" s="1666"/>
      <c r="D80" s="1115">
        <f>SUM(D74:D79)</f>
        <v>0</v>
      </c>
      <c r="E80" s="1115">
        <f t="shared" ref="E80:O80" si="77">SUM(E74:E79)</f>
        <v>0</v>
      </c>
      <c r="F80" s="1115">
        <f t="shared" si="77"/>
        <v>0</v>
      </c>
      <c r="G80" s="1115">
        <f t="shared" si="77"/>
        <v>26</v>
      </c>
      <c r="H80" s="1115">
        <f t="shared" si="77"/>
        <v>21</v>
      </c>
      <c r="I80" s="1115">
        <f t="shared" si="77"/>
        <v>47</v>
      </c>
      <c r="J80" s="1115">
        <f t="shared" si="77"/>
        <v>39</v>
      </c>
      <c r="K80" s="1115">
        <f t="shared" si="77"/>
        <v>15</v>
      </c>
      <c r="L80" s="1115">
        <f t="shared" si="77"/>
        <v>54</v>
      </c>
      <c r="M80" s="1115">
        <f t="shared" si="77"/>
        <v>65</v>
      </c>
      <c r="N80" s="1115">
        <f t="shared" si="77"/>
        <v>36</v>
      </c>
      <c r="O80" s="1115">
        <f t="shared" si="77"/>
        <v>101</v>
      </c>
      <c r="P80" s="1959" t="s">
        <v>1787</v>
      </c>
      <c r="Q80" s="1959"/>
      <c r="R80" s="1959"/>
    </row>
    <row r="81" spans="1:18" s="107" customFormat="1" ht="18" customHeight="1" thickTop="1">
      <c r="A81" s="233"/>
      <c r="B81" s="233"/>
      <c r="C81" s="233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8"/>
      <c r="Q81" s="268"/>
      <c r="R81" s="268"/>
    </row>
    <row r="82" spans="1:18" s="107" customFormat="1" ht="18" customHeight="1">
      <c r="A82" s="219"/>
      <c r="B82" s="219"/>
      <c r="C82" s="219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232"/>
      <c r="Q82" s="232"/>
      <c r="R82" s="232"/>
    </row>
    <row r="83" spans="1:18" s="107" customFormat="1" ht="18" customHeight="1">
      <c r="A83" s="219"/>
      <c r="B83" s="219"/>
      <c r="C83" s="219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232"/>
      <c r="Q83" s="232"/>
      <c r="R83" s="232"/>
    </row>
    <row r="84" spans="1:18" s="107" customFormat="1" ht="15" customHeight="1" thickBot="1">
      <c r="A84" s="1954" t="s">
        <v>1851</v>
      </c>
      <c r="B84" s="1954"/>
      <c r="C84" s="1954"/>
      <c r="D84" s="1954"/>
      <c r="E84" s="1954"/>
      <c r="F84" s="1954"/>
      <c r="G84" s="1954"/>
      <c r="H84" s="1954"/>
      <c r="I84" s="1954"/>
      <c r="J84" s="1954"/>
      <c r="K84" s="1954"/>
      <c r="L84" s="1954"/>
      <c r="M84" s="1954"/>
      <c r="N84" s="1954"/>
      <c r="O84" s="1954"/>
      <c r="P84" s="100"/>
      <c r="Q84" s="1843" t="s">
        <v>1850</v>
      </c>
      <c r="R84" s="1843"/>
    </row>
    <row r="85" spans="1:18" s="107" customFormat="1" ht="15" customHeight="1" thickTop="1">
      <c r="A85" s="1715" t="s">
        <v>11</v>
      </c>
      <c r="B85" s="1715" t="s">
        <v>50</v>
      </c>
      <c r="C85" s="1715" t="s">
        <v>34</v>
      </c>
      <c r="D85" s="1485" t="s">
        <v>4</v>
      </c>
      <c r="E85" s="1485"/>
      <c r="F85" s="1485"/>
      <c r="G85" s="1485" t="s">
        <v>5</v>
      </c>
      <c r="H85" s="1485"/>
      <c r="I85" s="1485"/>
      <c r="J85" s="1485" t="s">
        <v>909</v>
      </c>
      <c r="K85" s="1485"/>
      <c r="L85" s="1485"/>
      <c r="M85" s="1485" t="s">
        <v>908</v>
      </c>
      <c r="N85" s="1485"/>
      <c r="O85" s="1485"/>
      <c r="P85" s="1523" t="s">
        <v>524</v>
      </c>
      <c r="Q85" s="1523" t="s">
        <v>431</v>
      </c>
      <c r="R85" s="1523" t="s">
        <v>525</v>
      </c>
    </row>
    <row r="86" spans="1:18" s="107" customFormat="1" ht="15" customHeight="1">
      <c r="A86" s="1716"/>
      <c r="B86" s="1716"/>
      <c r="C86" s="1716"/>
      <c r="D86" s="1486" t="s">
        <v>910</v>
      </c>
      <c r="E86" s="1486"/>
      <c r="F86" s="1486"/>
      <c r="G86" s="1486" t="s">
        <v>427</v>
      </c>
      <c r="H86" s="1486"/>
      <c r="I86" s="1486"/>
      <c r="J86" s="1486" t="s">
        <v>911</v>
      </c>
      <c r="K86" s="1486"/>
      <c r="L86" s="1486"/>
      <c r="M86" s="1486" t="s">
        <v>504</v>
      </c>
      <c r="N86" s="1486"/>
      <c r="O86" s="1486"/>
      <c r="P86" s="1524"/>
      <c r="Q86" s="1524"/>
      <c r="R86" s="1524"/>
    </row>
    <row r="87" spans="1:18" s="107" customFormat="1" ht="15" customHeight="1">
      <c r="A87" s="1716"/>
      <c r="B87" s="1716"/>
      <c r="C87" s="1716"/>
      <c r="D87" s="566" t="s">
        <v>914</v>
      </c>
      <c r="E87" s="566" t="s">
        <v>915</v>
      </c>
      <c r="F87" s="566" t="s">
        <v>916</v>
      </c>
      <c r="G87" s="566" t="s">
        <v>914</v>
      </c>
      <c r="H87" s="566" t="s">
        <v>915</v>
      </c>
      <c r="I87" s="566" t="s">
        <v>916</v>
      </c>
      <c r="J87" s="566" t="s">
        <v>914</v>
      </c>
      <c r="K87" s="566" t="s">
        <v>915</v>
      </c>
      <c r="L87" s="566" t="s">
        <v>916</v>
      </c>
      <c r="M87" s="566" t="s">
        <v>914</v>
      </c>
      <c r="N87" s="566" t="s">
        <v>915</v>
      </c>
      <c r="O87" s="566" t="s">
        <v>916</v>
      </c>
      <c r="P87" s="1524"/>
      <c r="Q87" s="1524"/>
      <c r="R87" s="1524"/>
    </row>
    <row r="88" spans="1:18" s="107" customFormat="1" ht="15" customHeight="1" thickBot="1">
      <c r="A88" s="1717"/>
      <c r="B88" s="1717"/>
      <c r="C88" s="1717"/>
      <c r="D88" s="567" t="s">
        <v>917</v>
      </c>
      <c r="E88" s="567" t="s">
        <v>918</v>
      </c>
      <c r="F88" s="567" t="s">
        <v>919</v>
      </c>
      <c r="G88" s="567" t="s">
        <v>917</v>
      </c>
      <c r="H88" s="567" t="s">
        <v>918</v>
      </c>
      <c r="I88" s="567" t="s">
        <v>919</v>
      </c>
      <c r="J88" s="567" t="s">
        <v>917</v>
      </c>
      <c r="K88" s="567" t="s">
        <v>918</v>
      </c>
      <c r="L88" s="567" t="s">
        <v>919</v>
      </c>
      <c r="M88" s="567" t="s">
        <v>917</v>
      </c>
      <c r="N88" s="567" t="s">
        <v>918</v>
      </c>
      <c r="O88" s="567" t="s">
        <v>919</v>
      </c>
      <c r="P88" s="1702"/>
      <c r="Q88" s="1702"/>
      <c r="R88" s="1702"/>
    </row>
    <row r="89" spans="1:18" s="107" customFormat="1" ht="17.100000000000001" customHeight="1">
      <c r="A89" s="1661" t="s">
        <v>176</v>
      </c>
      <c r="B89" s="220" t="s">
        <v>42</v>
      </c>
      <c r="C89" s="156"/>
      <c r="D89" s="153">
        <v>0</v>
      </c>
      <c r="E89" s="153">
        <v>0</v>
      </c>
      <c r="F89" s="153">
        <v>0</v>
      </c>
      <c r="G89" s="153">
        <v>7</v>
      </c>
      <c r="H89" s="153">
        <v>3</v>
      </c>
      <c r="I89" s="153">
        <v>10</v>
      </c>
      <c r="J89" s="153">
        <v>0</v>
      </c>
      <c r="K89" s="153">
        <v>0</v>
      </c>
      <c r="L89" s="153">
        <v>0</v>
      </c>
      <c r="M89" s="152">
        <f t="shared" si="71"/>
        <v>7</v>
      </c>
      <c r="N89" s="152">
        <f t="shared" si="72"/>
        <v>3</v>
      </c>
      <c r="O89" s="152">
        <f t="shared" si="73"/>
        <v>10</v>
      </c>
      <c r="P89" s="863"/>
      <c r="Q89" s="826" t="s">
        <v>568</v>
      </c>
      <c r="R89" s="1887" t="s">
        <v>591</v>
      </c>
    </row>
    <row r="90" spans="1:18" s="107" customFormat="1" ht="13.5" customHeight="1">
      <c r="A90" s="1642"/>
      <c r="B90" s="220" t="s">
        <v>43</v>
      </c>
      <c r="C90" s="220"/>
      <c r="D90" s="220">
        <v>0</v>
      </c>
      <c r="E90" s="220">
        <v>0</v>
      </c>
      <c r="F90" s="220">
        <v>0</v>
      </c>
      <c r="G90" s="220">
        <v>2</v>
      </c>
      <c r="H90" s="220">
        <v>2</v>
      </c>
      <c r="I90" s="220">
        <v>4</v>
      </c>
      <c r="J90" s="220">
        <v>0</v>
      </c>
      <c r="K90" s="220">
        <v>0</v>
      </c>
      <c r="L90" s="220">
        <v>0</v>
      </c>
      <c r="M90" s="152">
        <f t="shared" ref="M90" si="78">SUM(D90,G90,J90)</f>
        <v>2</v>
      </c>
      <c r="N90" s="152">
        <f t="shared" ref="N90" si="79">SUM(E90,H90,K90)</f>
        <v>2</v>
      </c>
      <c r="O90" s="152">
        <f t="shared" ref="O90" si="80">SUM(M90:N90)</f>
        <v>4</v>
      </c>
      <c r="P90" s="826"/>
      <c r="Q90" s="855" t="s">
        <v>439</v>
      </c>
      <c r="R90" s="1724"/>
    </row>
    <row r="91" spans="1:18" s="107" customFormat="1" ht="23.25" customHeight="1">
      <c r="A91" s="1642"/>
      <c r="B91" s="1655" t="s">
        <v>49</v>
      </c>
      <c r="C91" s="146" t="s">
        <v>49</v>
      </c>
      <c r="D91" s="587">
        <v>0</v>
      </c>
      <c r="E91" s="587">
        <v>0</v>
      </c>
      <c r="F91" s="587">
        <v>0</v>
      </c>
      <c r="G91" s="153">
        <v>3</v>
      </c>
      <c r="H91" s="153">
        <v>5</v>
      </c>
      <c r="I91" s="153">
        <v>8</v>
      </c>
      <c r="J91" s="220">
        <v>10</v>
      </c>
      <c r="K91" s="220">
        <v>1</v>
      </c>
      <c r="L91" s="220">
        <v>11</v>
      </c>
      <c r="M91" s="152">
        <f t="shared" si="71"/>
        <v>13</v>
      </c>
      <c r="N91" s="152">
        <f t="shared" si="72"/>
        <v>6</v>
      </c>
      <c r="O91" s="152">
        <f t="shared" si="73"/>
        <v>19</v>
      </c>
      <c r="P91" s="826" t="s">
        <v>886</v>
      </c>
      <c r="Q91" s="1552" t="s">
        <v>886</v>
      </c>
      <c r="R91" s="1724"/>
    </row>
    <row r="92" spans="1:18" s="107" customFormat="1" ht="27" customHeight="1">
      <c r="A92" s="1642"/>
      <c r="B92" s="1655"/>
      <c r="C92" s="146" t="s">
        <v>198</v>
      </c>
      <c r="D92" s="587">
        <v>0</v>
      </c>
      <c r="E92" s="587">
        <v>0</v>
      </c>
      <c r="F92" s="587">
        <v>0</v>
      </c>
      <c r="G92" s="153">
        <v>6</v>
      </c>
      <c r="H92" s="153">
        <v>2</v>
      </c>
      <c r="I92" s="153">
        <v>8</v>
      </c>
      <c r="J92" s="220">
        <v>0</v>
      </c>
      <c r="K92" s="220">
        <v>1</v>
      </c>
      <c r="L92" s="220">
        <v>1</v>
      </c>
      <c r="M92" s="152">
        <f t="shared" si="71"/>
        <v>6</v>
      </c>
      <c r="N92" s="152">
        <f t="shared" si="72"/>
        <v>3</v>
      </c>
      <c r="O92" s="152">
        <f t="shared" si="73"/>
        <v>9</v>
      </c>
      <c r="P92" s="826" t="s">
        <v>824</v>
      </c>
      <c r="Q92" s="1553"/>
      <c r="R92" s="1724"/>
    </row>
    <row r="93" spans="1:18" s="107" customFormat="1" ht="21" customHeight="1">
      <c r="A93" s="1642"/>
      <c r="B93" s="1943" t="s">
        <v>317</v>
      </c>
      <c r="C93" s="1943"/>
      <c r="D93" s="153">
        <f>SUM(D91:D92)</f>
        <v>0</v>
      </c>
      <c r="E93" s="220">
        <f t="shared" ref="E93:L93" si="81">SUM(E91:E92)</f>
        <v>0</v>
      </c>
      <c r="F93" s="220">
        <f t="shared" si="81"/>
        <v>0</v>
      </c>
      <c r="G93" s="220">
        <f t="shared" si="81"/>
        <v>9</v>
      </c>
      <c r="H93" s="220">
        <f t="shared" si="81"/>
        <v>7</v>
      </c>
      <c r="I93" s="220">
        <f t="shared" si="81"/>
        <v>16</v>
      </c>
      <c r="J93" s="220">
        <f t="shared" si="81"/>
        <v>10</v>
      </c>
      <c r="K93" s="220">
        <f t="shared" si="81"/>
        <v>2</v>
      </c>
      <c r="L93" s="220">
        <f t="shared" si="81"/>
        <v>12</v>
      </c>
      <c r="M93" s="152">
        <f t="shared" si="71"/>
        <v>19</v>
      </c>
      <c r="N93" s="152">
        <f t="shared" si="72"/>
        <v>9</v>
      </c>
      <c r="O93" s="152">
        <f t="shared" si="73"/>
        <v>28</v>
      </c>
      <c r="P93" s="1941" t="s">
        <v>1784</v>
      </c>
      <c r="Q93" s="1941"/>
      <c r="R93" s="1724"/>
    </row>
    <row r="94" spans="1:18" s="107" customFormat="1" ht="17.100000000000001" customHeight="1">
      <c r="A94" s="1642"/>
      <c r="B94" s="529" t="s">
        <v>45</v>
      </c>
      <c r="C94" s="146" t="s">
        <v>111</v>
      </c>
      <c r="D94" s="587">
        <f t="shared" ref="D94:F94" si="82">SUM(D92:D93)</f>
        <v>0</v>
      </c>
      <c r="E94" s="587">
        <f t="shared" si="82"/>
        <v>0</v>
      </c>
      <c r="F94" s="587">
        <f t="shared" si="82"/>
        <v>0</v>
      </c>
      <c r="G94" s="153">
        <v>0</v>
      </c>
      <c r="H94" s="153">
        <v>1</v>
      </c>
      <c r="I94" s="153">
        <v>1</v>
      </c>
      <c r="J94" s="220">
        <v>0</v>
      </c>
      <c r="K94" s="587">
        <v>0</v>
      </c>
      <c r="L94" s="587">
        <v>0</v>
      </c>
      <c r="M94" s="152">
        <f t="shared" si="71"/>
        <v>0</v>
      </c>
      <c r="N94" s="152">
        <f t="shared" si="72"/>
        <v>1</v>
      </c>
      <c r="O94" s="152">
        <f t="shared" si="73"/>
        <v>1</v>
      </c>
      <c r="P94" s="826" t="s">
        <v>438</v>
      </c>
      <c r="Q94" s="823" t="s">
        <v>437</v>
      </c>
      <c r="R94" s="1724"/>
    </row>
    <row r="95" spans="1:18" s="107" customFormat="1" ht="17.100000000000001" customHeight="1">
      <c r="A95" s="1642"/>
      <c r="B95" s="1673" t="s">
        <v>80</v>
      </c>
      <c r="C95" s="218" t="s">
        <v>114</v>
      </c>
      <c r="D95" s="587">
        <f t="shared" ref="D95:F95" si="83">SUM(D93:D94)</f>
        <v>0</v>
      </c>
      <c r="E95" s="587">
        <f t="shared" si="83"/>
        <v>0</v>
      </c>
      <c r="F95" s="587">
        <f t="shared" si="83"/>
        <v>0</v>
      </c>
      <c r="G95" s="153">
        <v>2</v>
      </c>
      <c r="H95" s="153">
        <v>0</v>
      </c>
      <c r="I95" s="153">
        <v>2</v>
      </c>
      <c r="J95" s="587">
        <v>0</v>
      </c>
      <c r="K95" s="587">
        <v>0</v>
      </c>
      <c r="L95" s="587">
        <v>0</v>
      </c>
      <c r="M95" s="152">
        <f t="shared" si="71"/>
        <v>2</v>
      </c>
      <c r="N95" s="152">
        <f t="shared" si="72"/>
        <v>0</v>
      </c>
      <c r="O95" s="152">
        <f t="shared" si="73"/>
        <v>2</v>
      </c>
      <c r="P95" s="1594" t="s">
        <v>903</v>
      </c>
      <c r="Q95" s="1594"/>
      <c r="R95" s="1724"/>
    </row>
    <row r="96" spans="1:18" s="107" customFormat="1" ht="28.5" customHeight="1">
      <c r="A96" s="1642"/>
      <c r="B96" s="1674"/>
      <c r="C96" s="218" t="s">
        <v>1014</v>
      </c>
      <c r="D96" s="587">
        <f t="shared" ref="D96:F96" si="84">SUM(D94:D95)</f>
        <v>0</v>
      </c>
      <c r="E96" s="587">
        <f t="shared" si="84"/>
        <v>0</v>
      </c>
      <c r="F96" s="587">
        <f t="shared" si="84"/>
        <v>0</v>
      </c>
      <c r="G96" s="220">
        <v>4</v>
      </c>
      <c r="H96" s="220">
        <v>1</v>
      </c>
      <c r="I96" s="220">
        <v>5</v>
      </c>
      <c r="J96" s="587">
        <v>0</v>
      </c>
      <c r="K96" s="587">
        <v>0</v>
      </c>
      <c r="L96" s="587">
        <v>0</v>
      </c>
      <c r="M96" s="152">
        <f t="shared" ref="M96:M97" si="85">SUM(D96,G96,J96)</f>
        <v>4</v>
      </c>
      <c r="N96" s="152">
        <f t="shared" ref="N96:N97" si="86">SUM(E96,H96,K96)</f>
        <v>1</v>
      </c>
      <c r="O96" s="152">
        <f t="shared" ref="O96:O97" si="87">SUM(M96:N96)</f>
        <v>5</v>
      </c>
      <c r="P96" s="826" t="s">
        <v>693</v>
      </c>
      <c r="Q96" s="1537" t="s">
        <v>470</v>
      </c>
      <c r="R96" s="1724"/>
    </row>
    <row r="97" spans="1:18" s="107" customFormat="1" ht="28.5" customHeight="1">
      <c r="A97" s="1643"/>
      <c r="B97" s="1943" t="s">
        <v>317</v>
      </c>
      <c r="C97" s="1943"/>
      <c r="D97" s="220">
        <f t="shared" ref="D97:L97" si="88">SUM(D95:D96)</f>
        <v>0</v>
      </c>
      <c r="E97" s="220">
        <f t="shared" si="88"/>
        <v>0</v>
      </c>
      <c r="F97" s="220">
        <f t="shared" si="88"/>
        <v>0</v>
      </c>
      <c r="G97" s="220">
        <f t="shared" si="88"/>
        <v>6</v>
      </c>
      <c r="H97" s="220">
        <f t="shared" si="88"/>
        <v>1</v>
      </c>
      <c r="I97" s="220">
        <f t="shared" si="88"/>
        <v>7</v>
      </c>
      <c r="J97" s="220">
        <f t="shared" si="88"/>
        <v>0</v>
      </c>
      <c r="K97" s="220">
        <f t="shared" si="88"/>
        <v>0</v>
      </c>
      <c r="L97" s="220">
        <f t="shared" si="88"/>
        <v>0</v>
      </c>
      <c r="M97" s="152">
        <f t="shared" si="85"/>
        <v>6</v>
      </c>
      <c r="N97" s="152">
        <f t="shared" si="86"/>
        <v>1</v>
      </c>
      <c r="O97" s="152">
        <f t="shared" si="87"/>
        <v>7</v>
      </c>
      <c r="P97" s="826" t="s">
        <v>437</v>
      </c>
      <c r="Q97" s="1511"/>
      <c r="R97" s="1724"/>
    </row>
    <row r="98" spans="1:18" s="107" customFormat="1" ht="32.25" customHeight="1">
      <c r="A98" s="1655" t="s">
        <v>327</v>
      </c>
      <c r="B98" s="1655"/>
      <c r="C98" s="1655"/>
      <c r="D98" s="220">
        <f>SUM(D89:D90,D93,D94,D97)</f>
        <v>0</v>
      </c>
      <c r="E98" s="587">
        <f t="shared" ref="E98:L98" si="89">SUM(E89:E90,E93,E94,E97)</f>
        <v>0</v>
      </c>
      <c r="F98" s="587">
        <f t="shared" si="89"/>
        <v>0</v>
      </c>
      <c r="G98" s="587">
        <f t="shared" si="89"/>
        <v>24</v>
      </c>
      <c r="H98" s="587">
        <f t="shared" si="89"/>
        <v>14</v>
      </c>
      <c r="I98" s="587">
        <f t="shared" si="89"/>
        <v>38</v>
      </c>
      <c r="J98" s="587">
        <f t="shared" si="89"/>
        <v>10</v>
      </c>
      <c r="K98" s="587">
        <f t="shared" si="89"/>
        <v>2</v>
      </c>
      <c r="L98" s="587">
        <f t="shared" si="89"/>
        <v>12</v>
      </c>
      <c r="M98" s="220">
        <f t="shared" si="71"/>
        <v>34</v>
      </c>
      <c r="N98" s="220">
        <f t="shared" si="72"/>
        <v>16</v>
      </c>
      <c r="O98" s="220">
        <f t="shared" si="73"/>
        <v>50</v>
      </c>
      <c r="P98" s="1941" t="s">
        <v>1784</v>
      </c>
      <c r="Q98" s="1941"/>
      <c r="R98" s="1687"/>
    </row>
    <row r="99" spans="1:18" s="107" customFormat="1" ht="17.100000000000001" customHeight="1">
      <c r="A99" s="1641" t="s">
        <v>1001</v>
      </c>
      <c r="B99" s="1787" t="s">
        <v>49</v>
      </c>
      <c r="C99" s="218" t="s">
        <v>1015</v>
      </c>
      <c r="D99" s="587">
        <f t="shared" ref="D99:D100" si="90">SUM(D90:D91,D94,D95,D98)</f>
        <v>0</v>
      </c>
      <c r="E99" s="587">
        <f t="shared" ref="E99:E100" si="91">SUM(E90:E91,E94,E95,E98)</f>
        <v>0</v>
      </c>
      <c r="F99" s="587">
        <f t="shared" ref="F99:F100" si="92">SUM(F90:F91,F94,F95,F98)</f>
        <v>0</v>
      </c>
      <c r="G99" s="220">
        <v>3</v>
      </c>
      <c r="H99" s="220">
        <v>0</v>
      </c>
      <c r="I99" s="220">
        <v>3</v>
      </c>
      <c r="J99" s="220">
        <v>0</v>
      </c>
      <c r="K99" s="220">
        <v>0</v>
      </c>
      <c r="L99" s="220">
        <v>0</v>
      </c>
      <c r="M99" s="220">
        <f t="shared" ref="M99:M102" si="93">SUM(D99,G99,J99)</f>
        <v>3</v>
      </c>
      <c r="N99" s="220">
        <f t="shared" ref="N99:N102" si="94">SUM(E99,H99,K99)</f>
        <v>0</v>
      </c>
      <c r="O99" s="220">
        <f t="shared" ref="O99:O102" si="95">SUM(M99:N99)</f>
        <v>3</v>
      </c>
      <c r="P99" s="1594" t="s">
        <v>1787</v>
      </c>
      <c r="Q99" s="1594"/>
      <c r="R99" s="1594"/>
    </row>
    <row r="100" spans="1:18" s="107" customFormat="1" ht="17.100000000000001" customHeight="1">
      <c r="A100" s="1642"/>
      <c r="B100" s="1785"/>
      <c r="C100" s="218" t="s">
        <v>1016</v>
      </c>
      <c r="D100" s="587">
        <f t="shared" si="90"/>
        <v>0</v>
      </c>
      <c r="E100" s="587">
        <f t="shared" si="91"/>
        <v>0</v>
      </c>
      <c r="F100" s="587">
        <f t="shared" si="92"/>
        <v>0</v>
      </c>
      <c r="G100" s="220">
        <v>1</v>
      </c>
      <c r="H100" s="220">
        <v>0</v>
      </c>
      <c r="I100" s="220">
        <v>1</v>
      </c>
      <c r="J100" s="220">
        <v>0</v>
      </c>
      <c r="K100" s="220">
        <v>0</v>
      </c>
      <c r="L100" s="220">
        <v>0</v>
      </c>
      <c r="M100" s="220">
        <f t="shared" si="93"/>
        <v>1</v>
      </c>
      <c r="N100" s="220">
        <f t="shared" si="94"/>
        <v>0</v>
      </c>
      <c r="O100" s="220">
        <f t="shared" si="95"/>
        <v>1</v>
      </c>
      <c r="P100" s="826" t="s">
        <v>447</v>
      </c>
      <c r="Q100" s="1552" t="s">
        <v>886</v>
      </c>
      <c r="R100" s="1939" t="s">
        <v>592</v>
      </c>
    </row>
    <row r="101" spans="1:18" s="107" customFormat="1" ht="17.100000000000001" customHeight="1">
      <c r="A101" s="1643"/>
      <c r="B101" s="1655" t="s">
        <v>317</v>
      </c>
      <c r="C101" s="1655"/>
      <c r="D101" s="220">
        <f>SUM(D99:D100)</f>
        <v>0</v>
      </c>
      <c r="E101" s="220">
        <f t="shared" ref="E101:L101" si="96">SUM(E99:E100)</f>
        <v>0</v>
      </c>
      <c r="F101" s="220">
        <f t="shared" si="96"/>
        <v>0</v>
      </c>
      <c r="G101" s="220">
        <f t="shared" si="96"/>
        <v>4</v>
      </c>
      <c r="H101" s="220">
        <f t="shared" si="96"/>
        <v>0</v>
      </c>
      <c r="I101" s="220">
        <f t="shared" si="96"/>
        <v>4</v>
      </c>
      <c r="J101" s="220">
        <f t="shared" si="96"/>
        <v>0</v>
      </c>
      <c r="K101" s="220">
        <f t="shared" si="96"/>
        <v>0</v>
      </c>
      <c r="L101" s="220">
        <f t="shared" si="96"/>
        <v>0</v>
      </c>
      <c r="M101" s="220">
        <f t="shared" si="93"/>
        <v>4</v>
      </c>
      <c r="N101" s="220">
        <f t="shared" si="94"/>
        <v>0</v>
      </c>
      <c r="O101" s="220">
        <f t="shared" si="95"/>
        <v>4</v>
      </c>
      <c r="P101" s="826" t="s">
        <v>435</v>
      </c>
      <c r="Q101" s="1553"/>
      <c r="R101" s="1940"/>
    </row>
    <row r="102" spans="1:18" s="107" customFormat="1" ht="17.100000000000001" customHeight="1">
      <c r="A102" s="1655" t="s">
        <v>327</v>
      </c>
      <c r="B102" s="1655"/>
      <c r="C102" s="1655"/>
      <c r="D102" s="220">
        <f>SUM(D101)</f>
        <v>0</v>
      </c>
      <c r="E102" s="220">
        <f t="shared" ref="E102:L102" si="97">SUM(E101)</f>
        <v>0</v>
      </c>
      <c r="F102" s="220">
        <f t="shared" si="97"/>
        <v>0</v>
      </c>
      <c r="G102" s="220">
        <f t="shared" si="97"/>
        <v>4</v>
      </c>
      <c r="H102" s="220">
        <f t="shared" si="97"/>
        <v>0</v>
      </c>
      <c r="I102" s="220">
        <f t="shared" si="97"/>
        <v>4</v>
      </c>
      <c r="J102" s="220">
        <f t="shared" si="97"/>
        <v>0</v>
      </c>
      <c r="K102" s="220">
        <f t="shared" si="97"/>
        <v>0</v>
      </c>
      <c r="L102" s="220">
        <f t="shared" si="97"/>
        <v>0</v>
      </c>
      <c r="M102" s="220">
        <f t="shared" si="93"/>
        <v>4</v>
      </c>
      <c r="N102" s="220">
        <f t="shared" si="94"/>
        <v>0</v>
      </c>
      <c r="O102" s="220">
        <f t="shared" si="95"/>
        <v>4</v>
      </c>
      <c r="P102" s="1537" t="s">
        <v>1787</v>
      </c>
      <c r="Q102" s="1537"/>
      <c r="R102" s="1537"/>
    </row>
    <row r="103" spans="1:18" s="107" customFormat="1" ht="17.100000000000001" customHeight="1">
      <c r="A103" s="1641" t="s">
        <v>23</v>
      </c>
      <c r="B103" s="1787" t="s">
        <v>23</v>
      </c>
      <c r="C103" s="153" t="s">
        <v>107</v>
      </c>
      <c r="D103" s="587">
        <f t="shared" ref="D103:D104" si="98">SUM(D102)</f>
        <v>0</v>
      </c>
      <c r="E103" s="587">
        <f t="shared" ref="E103:F103" si="99">SUM(E102)</f>
        <v>0</v>
      </c>
      <c r="F103" s="587">
        <f t="shared" si="99"/>
        <v>0</v>
      </c>
      <c r="G103" s="153">
        <v>10</v>
      </c>
      <c r="H103" s="153">
        <v>2</v>
      </c>
      <c r="I103" s="153">
        <v>12</v>
      </c>
      <c r="J103" s="153">
        <v>2</v>
      </c>
      <c r="K103" s="153">
        <v>2</v>
      </c>
      <c r="L103" s="153">
        <v>4</v>
      </c>
      <c r="M103" s="587">
        <f t="shared" si="71"/>
        <v>12</v>
      </c>
      <c r="N103" s="587">
        <f t="shared" si="72"/>
        <v>4</v>
      </c>
      <c r="O103" s="587">
        <f t="shared" si="73"/>
        <v>16</v>
      </c>
      <c r="P103" s="826" t="s">
        <v>762</v>
      </c>
      <c r="Q103" s="1686" t="s">
        <v>600</v>
      </c>
      <c r="R103" s="1686" t="s">
        <v>600</v>
      </c>
    </row>
    <row r="104" spans="1:18" s="107" customFormat="1" ht="17.100000000000001" customHeight="1">
      <c r="A104" s="1642"/>
      <c r="B104" s="1785"/>
      <c r="C104" s="220" t="s">
        <v>106</v>
      </c>
      <c r="D104" s="587">
        <f t="shared" si="98"/>
        <v>0</v>
      </c>
      <c r="E104" s="587">
        <f t="shared" ref="E104:F104" si="100">SUM(E103)</f>
        <v>0</v>
      </c>
      <c r="F104" s="587">
        <f t="shared" si="100"/>
        <v>0</v>
      </c>
      <c r="G104" s="267">
        <v>6</v>
      </c>
      <c r="H104" s="267">
        <v>0</v>
      </c>
      <c r="I104" s="267">
        <v>6</v>
      </c>
      <c r="J104" s="267">
        <v>0</v>
      </c>
      <c r="K104" s="267">
        <v>0</v>
      </c>
      <c r="L104" s="267">
        <v>0</v>
      </c>
      <c r="M104" s="587">
        <f t="shared" ref="M104:M108" si="101">SUM(D104,G104,J104)</f>
        <v>6</v>
      </c>
      <c r="N104" s="587">
        <f t="shared" ref="N104:N108" si="102">SUM(E104,H104,K104)</f>
        <v>0</v>
      </c>
      <c r="O104" s="587">
        <f t="shared" ref="O104:O108" si="103">SUM(M104:N104)</f>
        <v>6</v>
      </c>
      <c r="P104" s="823"/>
      <c r="Q104" s="1687"/>
      <c r="R104" s="1724"/>
    </row>
    <row r="105" spans="1:18" s="107" customFormat="1" ht="17.100000000000001" customHeight="1">
      <c r="A105" s="1643"/>
      <c r="B105" s="1943" t="s">
        <v>317</v>
      </c>
      <c r="C105" s="1943"/>
      <c r="D105" s="267">
        <f>SUM(D103:D104)</f>
        <v>0</v>
      </c>
      <c r="E105" s="267">
        <f t="shared" ref="E105:L105" si="104">SUM(E103:E104)</f>
        <v>0</v>
      </c>
      <c r="F105" s="267">
        <f t="shared" si="104"/>
        <v>0</v>
      </c>
      <c r="G105" s="267">
        <f t="shared" si="104"/>
        <v>16</v>
      </c>
      <c r="H105" s="267">
        <f t="shared" si="104"/>
        <v>2</v>
      </c>
      <c r="I105" s="267">
        <f t="shared" si="104"/>
        <v>18</v>
      </c>
      <c r="J105" s="267">
        <f t="shared" si="104"/>
        <v>2</v>
      </c>
      <c r="K105" s="267">
        <f t="shared" si="104"/>
        <v>2</v>
      </c>
      <c r="L105" s="267">
        <f t="shared" si="104"/>
        <v>4</v>
      </c>
      <c r="M105" s="587">
        <f t="shared" si="101"/>
        <v>18</v>
      </c>
      <c r="N105" s="587">
        <f t="shared" si="102"/>
        <v>4</v>
      </c>
      <c r="O105" s="587">
        <f t="shared" si="103"/>
        <v>22</v>
      </c>
      <c r="P105" s="1941" t="s">
        <v>1784</v>
      </c>
      <c r="Q105" s="1941"/>
      <c r="R105" s="1687"/>
    </row>
    <row r="106" spans="1:18" s="107" customFormat="1" ht="17.100000000000001" customHeight="1">
      <c r="A106" s="1655" t="s">
        <v>327</v>
      </c>
      <c r="B106" s="1655"/>
      <c r="C106" s="1655"/>
      <c r="D106" s="267">
        <f>SUM(D105)</f>
        <v>0</v>
      </c>
      <c r="E106" s="267">
        <f t="shared" ref="E106:L107" si="105">SUM(E105)</f>
        <v>0</v>
      </c>
      <c r="F106" s="267">
        <f t="shared" si="105"/>
        <v>0</v>
      </c>
      <c r="G106" s="267">
        <f t="shared" si="105"/>
        <v>16</v>
      </c>
      <c r="H106" s="267">
        <f t="shared" si="105"/>
        <v>2</v>
      </c>
      <c r="I106" s="267">
        <f t="shared" si="105"/>
        <v>18</v>
      </c>
      <c r="J106" s="267">
        <f t="shared" si="105"/>
        <v>2</v>
      </c>
      <c r="K106" s="267">
        <f t="shared" si="105"/>
        <v>2</v>
      </c>
      <c r="L106" s="267">
        <f t="shared" si="105"/>
        <v>4</v>
      </c>
      <c r="M106" s="587">
        <f t="shared" si="101"/>
        <v>18</v>
      </c>
      <c r="N106" s="587">
        <f t="shared" si="102"/>
        <v>4</v>
      </c>
      <c r="O106" s="587">
        <f t="shared" si="103"/>
        <v>22</v>
      </c>
      <c r="P106" s="1594" t="s">
        <v>1787</v>
      </c>
      <c r="Q106" s="1594"/>
      <c r="R106" s="1594"/>
    </row>
    <row r="107" spans="1:18" s="107" customFormat="1" ht="17.100000000000001" customHeight="1">
      <c r="A107" s="1943" t="s">
        <v>961</v>
      </c>
      <c r="B107" s="1943"/>
      <c r="C107" s="220"/>
      <c r="D107" s="267">
        <f>SUM(D106)</f>
        <v>0</v>
      </c>
      <c r="E107" s="267">
        <f t="shared" si="105"/>
        <v>0</v>
      </c>
      <c r="F107" s="267">
        <f t="shared" si="105"/>
        <v>0</v>
      </c>
      <c r="G107" s="220">
        <v>4</v>
      </c>
      <c r="H107" s="220">
        <v>0</v>
      </c>
      <c r="I107" s="220">
        <v>4</v>
      </c>
      <c r="J107" s="220">
        <v>3</v>
      </c>
      <c r="K107" s="220">
        <v>0</v>
      </c>
      <c r="L107" s="220">
        <v>3</v>
      </c>
      <c r="M107" s="587">
        <f>SUM(D107,G107,J107)</f>
        <v>7</v>
      </c>
      <c r="N107" s="587">
        <f>SUM(E107,H107,K107)</f>
        <v>0</v>
      </c>
      <c r="O107" s="587">
        <f>SUM(M107:N107)</f>
        <v>7</v>
      </c>
      <c r="P107" s="826"/>
      <c r="Q107" s="1942" t="s">
        <v>1692</v>
      </c>
      <c r="R107" s="1942"/>
    </row>
    <row r="108" spans="1:18" s="107" customFormat="1" ht="17.100000000000001" customHeight="1">
      <c r="A108" s="1641" t="s">
        <v>9</v>
      </c>
      <c r="B108" s="220" t="s">
        <v>1017</v>
      </c>
      <c r="C108" s="220"/>
      <c r="D108" s="267">
        <f t="shared" ref="D108:D110" si="106">SUM(D107)</f>
        <v>0</v>
      </c>
      <c r="E108" s="267">
        <f t="shared" ref="E108:F108" si="107">SUM(E107)</f>
        <v>0</v>
      </c>
      <c r="F108" s="267">
        <f t="shared" si="107"/>
        <v>0</v>
      </c>
      <c r="G108" s="220">
        <v>6</v>
      </c>
      <c r="H108" s="220">
        <v>0</v>
      </c>
      <c r="I108" s="220">
        <v>6</v>
      </c>
      <c r="J108" s="220">
        <v>0</v>
      </c>
      <c r="K108" s="587">
        <v>0</v>
      </c>
      <c r="L108" s="587">
        <v>0</v>
      </c>
      <c r="M108" s="587">
        <f t="shared" si="101"/>
        <v>6</v>
      </c>
      <c r="N108" s="587">
        <f t="shared" si="102"/>
        <v>0</v>
      </c>
      <c r="O108" s="587">
        <f t="shared" si="103"/>
        <v>6</v>
      </c>
      <c r="P108" s="831"/>
      <c r="Q108" s="826" t="s">
        <v>1244</v>
      </c>
      <c r="R108" s="1686" t="s">
        <v>740</v>
      </c>
    </row>
    <row r="109" spans="1:18" s="107" customFormat="1" ht="13.5" customHeight="1">
      <c r="A109" s="1642"/>
      <c r="B109" s="220" t="s">
        <v>302</v>
      </c>
      <c r="C109" s="220"/>
      <c r="D109" s="267">
        <f t="shared" si="106"/>
        <v>0</v>
      </c>
      <c r="E109" s="267">
        <f t="shared" ref="E109:F109" si="108">SUM(E108)</f>
        <v>0</v>
      </c>
      <c r="F109" s="267">
        <f t="shared" si="108"/>
        <v>0</v>
      </c>
      <c r="G109" s="220">
        <v>4</v>
      </c>
      <c r="H109" s="220">
        <v>1</v>
      </c>
      <c r="I109" s="220">
        <v>5</v>
      </c>
      <c r="J109" s="587">
        <v>0</v>
      </c>
      <c r="K109" s="587">
        <v>0</v>
      </c>
      <c r="L109" s="587">
        <v>0</v>
      </c>
      <c r="M109" s="220">
        <f t="shared" ref="M109:M111" si="109">SUM(D109,G109,J109)</f>
        <v>4</v>
      </c>
      <c r="N109" s="220">
        <f t="shared" ref="N109:N111" si="110">SUM(E109,H109,K109)</f>
        <v>1</v>
      </c>
      <c r="O109" s="220">
        <f t="shared" ref="O109:O111" si="111">SUM(M109:N109)</f>
        <v>5</v>
      </c>
      <c r="P109" s="1937" t="s">
        <v>1245</v>
      </c>
      <c r="Q109" s="1938"/>
      <c r="R109" s="1724"/>
    </row>
    <row r="110" spans="1:18" s="107" customFormat="1" ht="17.25" customHeight="1">
      <c r="A110" s="1643"/>
      <c r="B110" s="220" t="s">
        <v>304</v>
      </c>
      <c r="C110" s="220"/>
      <c r="D110" s="267">
        <f t="shared" si="106"/>
        <v>0</v>
      </c>
      <c r="E110" s="267">
        <f t="shared" ref="E110:F110" si="112">SUM(E109)</f>
        <v>0</v>
      </c>
      <c r="F110" s="267">
        <f t="shared" si="112"/>
        <v>0</v>
      </c>
      <c r="G110" s="220">
        <v>2</v>
      </c>
      <c r="H110" s="220">
        <v>2</v>
      </c>
      <c r="I110" s="220">
        <v>4</v>
      </c>
      <c r="J110" s="587">
        <v>0</v>
      </c>
      <c r="K110" s="587">
        <v>0</v>
      </c>
      <c r="L110" s="587">
        <v>0</v>
      </c>
      <c r="M110" s="220">
        <f t="shared" si="109"/>
        <v>2</v>
      </c>
      <c r="N110" s="220">
        <f t="shared" si="110"/>
        <v>2</v>
      </c>
      <c r="O110" s="220">
        <f t="shared" si="111"/>
        <v>4</v>
      </c>
      <c r="P110" s="1937" t="s">
        <v>1246</v>
      </c>
      <c r="Q110" s="1938"/>
      <c r="R110" s="1687"/>
    </row>
    <row r="111" spans="1:18" s="107" customFormat="1" ht="17.100000000000001" customHeight="1">
      <c r="A111" s="1673" t="s">
        <v>327</v>
      </c>
      <c r="B111" s="1673"/>
      <c r="C111" s="1673"/>
      <c r="D111" s="267">
        <f>SUM(D108:D110)</f>
        <v>0</v>
      </c>
      <c r="E111" s="267">
        <f t="shared" ref="E111:L111" si="113">SUM(E108:E110)</f>
        <v>0</v>
      </c>
      <c r="F111" s="267">
        <f t="shared" si="113"/>
        <v>0</v>
      </c>
      <c r="G111" s="267">
        <f t="shared" si="113"/>
        <v>12</v>
      </c>
      <c r="H111" s="267">
        <f t="shared" si="113"/>
        <v>3</v>
      </c>
      <c r="I111" s="267">
        <f t="shared" si="113"/>
        <v>15</v>
      </c>
      <c r="J111" s="267">
        <f t="shared" si="113"/>
        <v>0</v>
      </c>
      <c r="K111" s="267">
        <f t="shared" si="113"/>
        <v>0</v>
      </c>
      <c r="L111" s="267">
        <f t="shared" si="113"/>
        <v>0</v>
      </c>
      <c r="M111" s="267">
        <f t="shared" si="109"/>
        <v>12</v>
      </c>
      <c r="N111" s="267">
        <f t="shared" si="110"/>
        <v>3</v>
      </c>
      <c r="O111" s="267">
        <f t="shared" si="111"/>
        <v>15</v>
      </c>
      <c r="P111" s="1537" t="s">
        <v>1787</v>
      </c>
      <c r="Q111" s="1537"/>
      <c r="R111" s="1537"/>
    </row>
    <row r="112" spans="1:18" s="107" customFormat="1" ht="13.5" customHeight="1">
      <c r="A112" s="1722" t="s">
        <v>28</v>
      </c>
      <c r="B112" s="220" t="s">
        <v>48</v>
      </c>
      <c r="C112" s="218"/>
      <c r="D112" s="267">
        <f t="shared" ref="D112:F112" si="114">SUM(D109:D111)</f>
        <v>0</v>
      </c>
      <c r="E112" s="267">
        <f t="shared" si="114"/>
        <v>0</v>
      </c>
      <c r="F112" s="267">
        <f t="shared" si="114"/>
        <v>0</v>
      </c>
      <c r="G112" s="220">
        <v>4</v>
      </c>
      <c r="H112" s="220">
        <v>2</v>
      </c>
      <c r="I112" s="220">
        <v>6</v>
      </c>
      <c r="J112" s="267">
        <f t="shared" ref="J112:L112" si="115">SUM(J109:J111)</f>
        <v>0</v>
      </c>
      <c r="K112" s="267">
        <f t="shared" si="115"/>
        <v>0</v>
      </c>
      <c r="L112" s="267">
        <f t="shared" si="115"/>
        <v>0</v>
      </c>
      <c r="M112" s="267">
        <f t="shared" ref="M112:M114" si="116">SUM(D112,G112,J112)</f>
        <v>4</v>
      </c>
      <c r="N112" s="267">
        <f t="shared" ref="N112:N114" si="117">SUM(E112,H112,K112)</f>
        <v>2</v>
      </c>
      <c r="O112" s="267">
        <f t="shared" ref="O112:O114" si="118">SUM(M112:N112)</f>
        <v>6</v>
      </c>
      <c r="P112" s="1937" t="s">
        <v>1242</v>
      </c>
      <c r="Q112" s="1938"/>
      <c r="R112" s="1686" t="s">
        <v>843</v>
      </c>
    </row>
    <row r="113" spans="1:18" s="107" customFormat="1" ht="24.75" customHeight="1">
      <c r="A113" s="1722"/>
      <c r="B113" s="220" t="s">
        <v>412</v>
      </c>
      <c r="C113" s="218"/>
      <c r="D113" s="267">
        <f t="shared" ref="D113:F113" si="119">SUM(D110:D112)</f>
        <v>0</v>
      </c>
      <c r="E113" s="267">
        <f t="shared" si="119"/>
        <v>0</v>
      </c>
      <c r="F113" s="267">
        <f t="shared" si="119"/>
        <v>0</v>
      </c>
      <c r="G113" s="220">
        <v>5</v>
      </c>
      <c r="H113" s="220">
        <v>2</v>
      </c>
      <c r="I113" s="220">
        <v>7</v>
      </c>
      <c r="J113" s="267">
        <f t="shared" ref="J113:L113" si="120">SUM(J110:J112)</f>
        <v>0</v>
      </c>
      <c r="K113" s="267">
        <f t="shared" si="120"/>
        <v>0</v>
      </c>
      <c r="L113" s="267">
        <f t="shared" si="120"/>
        <v>0</v>
      </c>
      <c r="M113" s="267">
        <f t="shared" si="116"/>
        <v>5</v>
      </c>
      <c r="N113" s="267">
        <f t="shared" si="117"/>
        <v>2</v>
      </c>
      <c r="O113" s="267">
        <f t="shared" si="118"/>
        <v>7</v>
      </c>
      <c r="P113" s="1937" t="s">
        <v>1243</v>
      </c>
      <c r="Q113" s="1938"/>
      <c r="R113" s="1687"/>
    </row>
    <row r="114" spans="1:18" s="107" customFormat="1" ht="17.100000000000001" customHeight="1" thickBot="1">
      <c r="A114" s="1673" t="s">
        <v>327</v>
      </c>
      <c r="B114" s="1673"/>
      <c r="C114" s="1673"/>
      <c r="D114" s="267">
        <f>SUM(D112:D113)</f>
        <v>0</v>
      </c>
      <c r="E114" s="267">
        <f t="shared" ref="E114:L114" si="121">SUM(E112:E113)</f>
        <v>0</v>
      </c>
      <c r="F114" s="267">
        <f t="shared" si="121"/>
        <v>0</v>
      </c>
      <c r="G114" s="267">
        <f t="shared" si="121"/>
        <v>9</v>
      </c>
      <c r="H114" s="267">
        <f t="shared" si="121"/>
        <v>4</v>
      </c>
      <c r="I114" s="267">
        <f t="shared" si="121"/>
        <v>13</v>
      </c>
      <c r="J114" s="267">
        <f t="shared" si="121"/>
        <v>0</v>
      </c>
      <c r="K114" s="267">
        <f t="shared" si="121"/>
        <v>0</v>
      </c>
      <c r="L114" s="267">
        <f t="shared" si="121"/>
        <v>0</v>
      </c>
      <c r="M114" s="267">
        <f t="shared" si="116"/>
        <v>9</v>
      </c>
      <c r="N114" s="267">
        <f t="shared" si="117"/>
        <v>4</v>
      </c>
      <c r="O114" s="267">
        <f t="shared" si="118"/>
        <v>13</v>
      </c>
      <c r="P114" s="1537" t="s">
        <v>1787</v>
      </c>
      <c r="Q114" s="1537"/>
      <c r="R114" s="1537"/>
    </row>
    <row r="115" spans="1:18" s="107" customFormat="1" ht="17.100000000000001" customHeight="1" thickBot="1">
      <c r="A115" s="1682" t="s">
        <v>10</v>
      </c>
      <c r="B115" s="1682"/>
      <c r="C115" s="1682"/>
      <c r="D115" s="269">
        <f t="shared" ref="D115:O115" si="122">SUM(D12,D16,D24,D48,D51,D73,D80,D98,D102,D106,D107,D111,D114)</f>
        <v>5</v>
      </c>
      <c r="E115" s="588">
        <f t="shared" si="122"/>
        <v>7</v>
      </c>
      <c r="F115" s="588">
        <f t="shared" si="122"/>
        <v>12</v>
      </c>
      <c r="G115" s="588">
        <f t="shared" si="122"/>
        <v>152</v>
      </c>
      <c r="H115" s="588">
        <f t="shared" si="122"/>
        <v>83</v>
      </c>
      <c r="I115" s="588">
        <f t="shared" si="122"/>
        <v>235</v>
      </c>
      <c r="J115" s="588">
        <f t="shared" si="122"/>
        <v>85</v>
      </c>
      <c r="K115" s="588">
        <f t="shared" si="122"/>
        <v>32</v>
      </c>
      <c r="L115" s="588">
        <f t="shared" si="122"/>
        <v>117</v>
      </c>
      <c r="M115" s="588">
        <f t="shared" si="122"/>
        <v>242</v>
      </c>
      <c r="N115" s="588">
        <f t="shared" si="122"/>
        <v>122</v>
      </c>
      <c r="O115" s="588">
        <f t="shared" si="122"/>
        <v>364</v>
      </c>
      <c r="P115" s="1734" t="s">
        <v>1782</v>
      </c>
      <c r="Q115" s="1734"/>
      <c r="R115" s="1734"/>
    </row>
    <row r="116" spans="1:18" ht="18" customHeight="1" thickTop="1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</row>
    <row r="117" spans="1:18" ht="18" customHeight="1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</row>
    <row r="118" spans="1:18" ht="18" customHeight="1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</row>
    <row r="119" spans="1:18" ht="18" customHeight="1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</row>
    <row r="120" spans="1:18" ht="18" customHeight="1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8" ht="18" customHeight="1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8" ht="18" customHeight="1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</row>
    <row r="123" spans="1:18" ht="18" customHeight="1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</row>
    <row r="124" spans="1:18" ht="18" customHeight="1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</row>
    <row r="125" spans="1:18" ht="18" customHeight="1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</row>
    <row r="126" spans="1:18" ht="18" customHeight="1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</row>
    <row r="127" spans="1:18" ht="18" customHeight="1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</row>
    <row r="128" spans="1:18" ht="18" customHeight="1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</row>
    <row r="129" spans="1:15" ht="18" customHeight="1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</row>
    <row r="130" spans="1:15" ht="18" customHeight="1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</row>
    <row r="131" spans="1:15" ht="18" customHeight="1"/>
  </sheetData>
  <mergeCells count="157">
    <mergeCell ref="A49:A50"/>
    <mergeCell ref="R49:R50"/>
    <mergeCell ref="P115:R115"/>
    <mergeCell ref="P80:R80"/>
    <mergeCell ref="Q91:Q92"/>
    <mergeCell ref="P93:Q93"/>
    <mergeCell ref="P95:Q95"/>
    <mergeCell ref="P85:P88"/>
    <mergeCell ref="Q85:Q88"/>
    <mergeCell ref="R85:R88"/>
    <mergeCell ref="Q103:Q104"/>
    <mergeCell ref="R103:R105"/>
    <mergeCell ref="P105:Q105"/>
    <mergeCell ref="P106:R106"/>
    <mergeCell ref="P99:R99"/>
    <mergeCell ref="R108:R110"/>
    <mergeCell ref="P111:R111"/>
    <mergeCell ref="R112:R113"/>
    <mergeCell ref="P114:R114"/>
    <mergeCell ref="P102:R102"/>
    <mergeCell ref="Q96:Q97"/>
    <mergeCell ref="P98:Q98"/>
    <mergeCell ref="Q100:Q101"/>
    <mergeCell ref="A115:C115"/>
    <mergeCell ref="R33:R45"/>
    <mergeCell ref="P46:Q46"/>
    <mergeCell ref="P48:R48"/>
    <mergeCell ref="P51:R51"/>
    <mergeCell ref="R59:R72"/>
    <mergeCell ref="P73:R73"/>
    <mergeCell ref="P40:Q40"/>
    <mergeCell ref="Q33:Q39"/>
    <mergeCell ref="Q55:Q58"/>
    <mergeCell ref="R55:R58"/>
    <mergeCell ref="Q54:R54"/>
    <mergeCell ref="P55:P58"/>
    <mergeCell ref="A1:R1"/>
    <mergeCell ref="A3:O3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J30:L30"/>
    <mergeCell ref="M30:O30"/>
    <mergeCell ref="A2:R2"/>
    <mergeCell ref="Q29:Q32"/>
    <mergeCell ref="A8:A11"/>
    <mergeCell ref="R8:R11"/>
    <mergeCell ref="R17:R22"/>
    <mergeCell ref="P24:R24"/>
    <mergeCell ref="P12:R12"/>
    <mergeCell ref="R29:R32"/>
    <mergeCell ref="P29:P32"/>
    <mergeCell ref="A12:C12"/>
    <mergeCell ref="P16:Q16"/>
    <mergeCell ref="Q28:R28"/>
    <mergeCell ref="A111:C111"/>
    <mergeCell ref="A112:A113"/>
    <mergeCell ref="A114:C114"/>
    <mergeCell ref="B103:B104"/>
    <mergeCell ref="B105:C105"/>
    <mergeCell ref="A103:A105"/>
    <mergeCell ref="A106:C106"/>
    <mergeCell ref="A80:C80"/>
    <mergeCell ref="B91:B92"/>
    <mergeCell ref="B93:C93"/>
    <mergeCell ref="B95:B96"/>
    <mergeCell ref="B97:C97"/>
    <mergeCell ref="A89:A97"/>
    <mergeCell ref="A99:A101"/>
    <mergeCell ref="B99:B100"/>
    <mergeCell ref="B101:C101"/>
    <mergeCell ref="A84:O84"/>
    <mergeCell ref="A85:A88"/>
    <mergeCell ref="B85:B88"/>
    <mergeCell ref="D56:F56"/>
    <mergeCell ref="G56:I56"/>
    <mergeCell ref="J56:L56"/>
    <mergeCell ref="M56:O56"/>
    <mergeCell ref="A17:A23"/>
    <mergeCell ref="A33:A47"/>
    <mergeCell ref="A28:O28"/>
    <mergeCell ref="A29:A32"/>
    <mergeCell ref="B29:B32"/>
    <mergeCell ref="C29:C32"/>
    <mergeCell ref="D29:F29"/>
    <mergeCell ref="A51:C51"/>
    <mergeCell ref="A24:C24"/>
    <mergeCell ref="B40:C40"/>
    <mergeCell ref="B33:B39"/>
    <mergeCell ref="A54:O54"/>
    <mergeCell ref="A55:A58"/>
    <mergeCell ref="B46:C46"/>
    <mergeCell ref="A48:C48"/>
    <mergeCell ref="G29:I29"/>
    <mergeCell ref="J29:L29"/>
    <mergeCell ref="M29:O29"/>
    <mergeCell ref="D30:F30"/>
    <mergeCell ref="G30:I30"/>
    <mergeCell ref="A74:A79"/>
    <mergeCell ref="R74:R79"/>
    <mergeCell ref="A13:A15"/>
    <mergeCell ref="A16:C16"/>
    <mergeCell ref="R13:R15"/>
    <mergeCell ref="B41:B45"/>
    <mergeCell ref="Q41:Q45"/>
    <mergeCell ref="B59:B62"/>
    <mergeCell ref="Q59:Q62"/>
    <mergeCell ref="B63:C63"/>
    <mergeCell ref="P63:Q63"/>
    <mergeCell ref="A59:A72"/>
    <mergeCell ref="A73:C73"/>
    <mergeCell ref="B64:B67"/>
    <mergeCell ref="Q64:Q67"/>
    <mergeCell ref="B68:C68"/>
    <mergeCell ref="P68:Q68"/>
    <mergeCell ref="B69:B70"/>
    <mergeCell ref="B55:B58"/>
    <mergeCell ref="C55:C58"/>
    <mergeCell ref="D55:F55"/>
    <mergeCell ref="G55:I55"/>
    <mergeCell ref="J55:L55"/>
    <mergeCell ref="M55:O55"/>
    <mergeCell ref="P109:Q109"/>
    <mergeCell ref="P110:Q110"/>
    <mergeCell ref="P113:Q113"/>
    <mergeCell ref="P112:Q112"/>
    <mergeCell ref="R100:R101"/>
    <mergeCell ref="R89:R98"/>
    <mergeCell ref="B71:C71"/>
    <mergeCell ref="P71:Q71"/>
    <mergeCell ref="Q69:Q70"/>
    <mergeCell ref="C85:C88"/>
    <mergeCell ref="D85:F85"/>
    <mergeCell ref="G85:I85"/>
    <mergeCell ref="J85:L85"/>
    <mergeCell ref="M85:O85"/>
    <mergeCell ref="D86:F86"/>
    <mergeCell ref="G86:I86"/>
    <mergeCell ref="J86:L86"/>
    <mergeCell ref="M86:O86"/>
    <mergeCell ref="Q107:R107"/>
    <mergeCell ref="Q84:R84"/>
    <mergeCell ref="A102:C102"/>
    <mergeCell ref="A98:C98"/>
    <mergeCell ref="A107:B107"/>
    <mergeCell ref="A108:A110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sqref="A1:N13"/>
    </sheetView>
  </sheetViews>
  <sheetFormatPr defaultRowHeight="12.75"/>
  <cols>
    <col min="1" max="16384" width="9.140625" style="368"/>
  </cols>
  <sheetData>
    <row r="13" spans="1:14" ht="90">
      <c r="A13" s="1495" t="s">
        <v>1152</v>
      </c>
      <c r="B13" s="1495"/>
      <c r="C13" s="1495"/>
      <c r="D13" s="1495"/>
      <c r="E13" s="1495"/>
      <c r="F13" s="1495"/>
      <c r="G13" s="1495"/>
      <c r="H13" s="1495"/>
      <c r="I13" s="1495"/>
      <c r="J13" s="1495"/>
      <c r="K13" s="1495"/>
      <c r="L13" s="1495"/>
      <c r="M13" s="1495"/>
      <c r="N13" s="1495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11"/>
  <sheetViews>
    <sheetView rightToLeft="1" view="pageBreakPreview" zoomScale="93" zoomScaleSheetLayoutView="93" workbookViewId="0">
      <selection activeCell="O5" sqref="O5"/>
    </sheetView>
  </sheetViews>
  <sheetFormatPr defaultRowHeight="12.75"/>
  <cols>
    <col min="1" max="1" width="17.5703125" customWidth="1"/>
    <col min="2" max="13" width="8.28515625" customWidth="1"/>
    <col min="14" max="14" width="27" customWidth="1"/>
    <col min="253" max="253" width="17.5703125" customWidth="1"/>
    <col min="254" max="265" width="11.5703125" customWidth="1"/>
    <col min="509" max="509" width="17.5703125" customWidth="1"/>
    <col min="510" max="521" width="11.5703125" customWidth="1"/>
    <col min="765" max="765" width="17.5703125" customWidth="1"/>
    <col min="766" max="777" width="11.5703125" customWidth="1"/>
    <col min="1021" max="1021" width="17.5703125" customWidth="1"/>
    <col min="1022" max="1033" width="11.5703125" customWidth="1"/>
    <col min="1277" max="1277" width="17.5703125" customWidth="1"/>
    <col min="1278" max="1289" width="11.5703125" customWidth="1"/>
    <col min="1533" max="1533" width="17.5703125" customWidth="1"/>
    <col min="1534" max="1545" width="11.5703125" customWidth="1"/>
    <col min="1789" max="1789" width="17.5703125" customWidth="1"/>
    <col min="1790" max="1801" width="11.5703125" customWidth="1"/>
    <col min="2045" max="2045" width="17.5703125" customWidth="1"/>
    <col min="2046" max="2057" width="11.5703125" customWidth="1"/>
    <col min="2301" max="2301" width="17.5703125" customWidth="1"/>
    <col min="2302" max="2313" width="11.5703125" customWidth="1"/>
    <col min="2557" max="2557" width="17.5703125" customWidth="1"/>
    <col min="2558" max="2569" width="11.5703125" customWidth="1"/>
    <col min="2813" max="2813" width="17.5703125" customWidth="1"/>
    <col min="2814" max="2825" width="11.5703125" customWidth="1"/>
    <col min="3069" max="3069" width="17.5703125" customWidth="1"/>
    <col min="3070" max="3081" width="11.5703125" customWidth="1"/>
    <col min="3325" max="3325" width="17.5703125" customWidth="1"/>
    <col min="3326" max="3337" width="11.5703125" customWidth="1"/>
    <col min="3581" max="3581" width="17.5703125" customWidth="1"/>
    <col min="3582" max="3593" width="11.5703125" customWidth="1"/>
    <col min="3837" max="3837" width="17.5703125" customWidth="1"/>
    <col min="3838" max="3849" width="11.5703125" customWidth="1"/>
    <col min="4093" max="4093" width="17.5703125" customWidth="1"/>
    <col min="4094" max="4105" width="11.5703125" customWidth="1"/>
    <col min="4349" max="4349" width="17.5703125" customWidth="1"/>
    <col min="4350" max="4361" width="11.5703125" customWidth="1"/>
    <col min="4605" max="4605" width="17.5703125" customWidth="1"/>
    <col min="4606" max="4617" width="11.5703125" customWidth="1"/>
    <col min="4861" max="4861" width="17.5703125" customWidth="1"/>
    <col min="4862" max="4873" width="11.5703125" customWidth="1"/>
    <col min="5117" max="5117" width="17.5703125" customWidth="1"/>
    <col min="5118" max="5129" width="11.5703125" customWidth="1"/>
    <col min="5373" max="5373" width="17.5703125" customWidth="1"/>
    <col min="5374" max="5385" width="11.5703125" customWidth="1"/>
    <col min="5629" max="5629" width="17.5703125" customWidth="1"/>
    <col min="5630" max="5641" width="11.5703125" customWidth="1"/>
    <col min="5885" max="5885" width="17.5703125" customWidth="1"/>
    <col min="5886" max="5897" width="11.5703125" customWidth="1"/>
    <col min="6141" max="6141" width="17.5703125" customWidth="1"/>
    <col min="6142" max="6153" width="11.5703125" customWidth="1"/>
    <col min="6397" max="6397" width="17.5703125" customWidth="1"/>
    <col min="6398" max="6409" width="11.5703125" customWidth="1"/>
    <col min="6653" max="6653" width="17.5703125" customWidth="1"/>
    <col min="6654" max="6665" width="11.5703125" customWidth="1"/>
    <col min="6909" max="6909" width="17.5703125" customWidth="1"/>
    <col min="6910" max="6921" width="11.5703125" customWidth="1"/>
    <col min="7165" max="7165" width="17.5703125" customWidth="1"/>
    <col min="7166" max="7177" width="11.5703125" customWidth="1"/>
    <col min="7421" max="7421" width="17.5703125" customWidth="1"/>
    <col min="7422" max="7433" width="11.5703125" customWidth="1"/>
    <col min="7677" max="7677" width="17.5703125" customWidth="1"/>
    <col min="7678" max="7689" width="11.5703125" customWidth="1"/>
    <col min="7933" max="7933" width="17.5703125" customWidth="1"/>
    <col min="7934" max="7945" width="11.5703125" customWidth="1"/>
    <col min="8189" max="8189" width="17.5703125" customWidth="1"/>
    <col min="8190" max="8201" width="11.5703125" customWidth="1"/>
    <col min="8445" max="8445" width="17.5703125" customWidth="1"/>
    <col min="8446" max="8457" width="11.5703125" customWidth="1"/>
    <col min="8701" max="8701" width="17.5703125" customWidth="1"/>
    <col min="8702" max="8713" width="11.5703125" customWidth="1"/>
    <col min="8957" max="8957" width="17.5703125" customWidth="1"/>
    <col min="8958" max="8969" width="11.5703125" customWidth="1"/>
    <col min="9213" max="9213" width="17.5703125" customWidth="1"/>
    <col min="9214" max="9225" width="11.5703125" customWidth="1"/>
    <col min="9469" max="9469" width="17.5703125" customWidth="1"/>
    <col min="9470" max="9481" width="11.5703125" customWidth="1"/>
    <col min="9725" max="9725" width="17.5703125" customWidth="1"/>
    <col min="9726" max="9737" width="11.5703125" customWidth="1"/>
    <col min="9981" max="9981" width="17.5703125" customWidth="1"/>
    <col min="9982" max="9993" width="11.5703125" customWidth="1"/>
    <col min="10237" max="10237" width="17.5703125" customWidth="1"/>
    <col min="10238" max="10249" width="11.5703125" customWidth="1"/>
    <col min="10493" max="10493" width="17.5703125" customWidth="1"/>
    <col min="10494" max="10505" width="11.5703125" customWidth="1"/>
    <col min="10749" max="10749" width="17.5703125" customWidth="1"/>
    <col min="10750" max="10761" width="11.5703125" customWidth="1"/>
    <col min="11005" max="11005" width="17.5703125" customWidth="1"/>
    <col min="11006" max="11017" width="11.5703125" customWidth="1"/>
    <col min="11261" max="11261" width="17.5703125" customWidth="1"/>
    <col min="11262" max="11273" width="11.5703125" customWidth="1"/>
    <col min="11517" max="11517" width="17.5703125" customWidth="1"/>
    <col min="11518" max="11529" width="11.5703125" customWidth="1"/>
    <col min="11773" max="11773" width="17.5703125" customWidth="1"/>
    <col min="11774" max="11785" width="11.5703125" customWidth="1"/>
    <col min="12029" max="12029" width="17.5703125" customWidth="1"/>
    <col min="12030" max="12041" width="11.5703125" customWidth="1"/>
    <col min="12285" max="12285" width="17.5703125" customWidth="1"/>
    <col min="12286" max="12297" width="11.5703125" customWidth="1"/>
    <col min="12541" max="12541" width="17.5703125" customWidth="1"/>
    <col min="12542" max="12553" width="11.5703125" customWidth="1"/>
    <col min="12797" max="12797" width="17.5703125" customWidth="1"/>
    <col min="12798" max="12809" width="11.5703125" customWidth="1"/>
    <col min="13053" max="13053" width="17.5703125" customWidth="1"/>
    <col min="13054" max="13065" width="11.5703125" customWidth="1"/>
    <col min="13309" max="13309" width="17.5703125" customWidth="1"/>
    <col min="13310" max="13321" width="11.5703125" customWidth="1"/>
    <col min="13565" max="13565" width="17.5703125" customWidth="1"/>
    <col min="13566" max="13577" width="11.5703125" customWidth="1"/>
    <col min="13821" max="13821" width="17.5703125" customWidth="1"/>
    <col min="13822" max="13833" width="11.5703125" customWidth="1"/>
    <col min="14077" max="14077" width="17.5703125" customWidth="1"/>
    <col min="14078" max="14089" width="11.5703125" customWidth="1"/>
    <col min="14333" max="14333" width="17.5703125" customWidth="1"/>
    <col min="14334" max="14345" width="11.5703125" customWidth="1"/>
    <col min="14589" max="14589" width="17.5703125" customWidth="1"/>
    <col min="14590" max="14601" width="11.5703125" customWidth="1"/>
    <col min="14845" max="14845" width="17.5703125" customWidth="1"/>
    <col min="14846" max="14857" width="11.5703125" customWidth="1"/>
    <col min="15101" max="15101" width="17.5703125" customWidth="1"/>
    <col min="15102" max="15113" width="11.5703125" customWidth="1"/>
    <col min="15357" max="15357" width="17.5703125" customWidth="1"/>
    <col min="15358" max="15369" width="11.5703125" customWidth="1"/>
    <col min="15613" max="15613" width="17.5703125" customWidth="1"/>
    <col min="15614" max="15625" width="11.5703125" customWidth="1"/>
    <col min="15869" max="15869" width="17.5703125" customWidth="1"/>
    <col min="15870" max="15881" width="11.5703125" customWidth="1"/>
    <col min="16125" max="16125" width="17.5703125" customWidth="1"/>
    <col min="16126" max="16137" width="11.5703125" customWidth="1"/>
  </cols>
  <sheetData>
    <row r="1" spans="1:24" ht="27" customHeight="1">
      <c r="A1" s="1961" t="s">
        <v>1496</v>
      </c>
      <c r="B1" s="1961"/>
      <c r="C1" s="1961"/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37.5" customHeight="1">
      <c r="A2" s="1497" t="s">
        <v>1497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ht="28.5" customHeight="1" thickBot="1">
      <c r="A3" s="278" t="s">
        <v>1852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 t="s">
        <v>1853</v>
      </c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s="113" customFormat="1" ht="24.75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</row>
    <row r="5" spans="1:24" s="113" customFormat="1" ht="24.7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24" s="113" customFormat="1" ht="24.75" customHeight="1">
      <c r="A6" s="1486"/>
      <c r="B6" s="640" t="s">
        <v>914</v>
      </c>
      <c r="C6" s="640" t="s">
        <v>915</v>
      </c>
      <c r="D6" s="640" t="s">
        <v>916</v>
      </c>
      <c r="E6" s="640" t="s">
        <v>914</v>
      </c>
      <c r="F6" s="640" t="s">
        <v>915</v>
      </c>
      <c r="G6" s="640" t="s">
        <v>916</v>
      </c>
      <c r="H6" s="640" t="s">
        <v>914</v>
      </c>
      <c r="I6" s="640" t="s">
        <v>915</v>
      </c>
      <c r="J6" s="640" t="s">
        <v>916</v>
      </c>
      <c r="K6" s="640" t="s">
        <v>914</v>
      </c>
      <c r="L6" s="640" t="s">
        <v>915</v>
      </c>
      <c r="M6" s="640" t="s">
        <v>916</v>
      </c>
      <c r="N6" s="1486"/>
    </row>
    <row r="7" spans="1:24" s="113" customFormat="1" ht="24.75" customHeight="1" thickBot="1">
      <c r="A7" s="1486"/>
      <c r="B7" s="640" t="s">
        <v>917</v>
      </c>
      <c r="C7" s="640" t="s">
        <v>918</v>
      </c>
      <c r="D7" s="640" t="s">
        <v>919</v>
      </c>
      <c r="E7" s="640" t="s">
        <v>917</v>
      </c>
      <c r="F7" s="640" t="s">
        <v>918</v>
      </c>
      <c r="G7" s="640" t="s">
        <v>919</v>
      </c>
      <c r="H7" s="640" t="s">
        <v>917</v>
      </c>
      <c r="I7" s="640" t="s">
        <v>918</v>
      </c>
      <c r="J7" s="640" t="s">
        <v>919</v>
      </c>
      <c r="K7" s="640" t="s">
        <v>917</v>
      </c>
      <c r="L7" s="640" t="s">
        <v>918</v>
      </c>
      <c r="M7" s="640" t="s">
        <v>919</v>
      </c>
      <c r="N7" s="1486"/>
    </row>
    <row r="8" spans="1:24" ht="40.5" customHeight="1">
      <c r="A8" s="670" t="s">
        <v>13</v>
      </c>
      <c r="B8" s="671">
        <v>4</v>
      </c>
      <c r="C8" s="671">
        <v>2</v>
      </c>
      <c r="D8" s="671">
        <v>6</v>
      </c>
      <c r="E8" s="671">
        <v>34</v>
      </c>
      <c r="F8" s="671">
        <v>28</v>
      </c>
      <c r="G8" s="671">
        <v>62</v>
      </c>
      <c r="H8" s="671">
        <v>0</v>
      </c>
      <c r="I8" s="671">
        <v>0</v>
      </c>
      <c r="J8" s="671">
        <v>0</v>
      </c>
      <c r="K8" s="671">
        <f>SUM(B8,E8,H8)</f>
        <v>38</v>
      </c>
      <c r="L8" s="671">
        <f>SUM(C8,F8,I8)</f>
        <v>30</v>
      </c>
      <c r="M8" s="671">
        <f>SUM(K8:L8)</f>
        <v>68</v>
      </c>
      <c r="N8" s="672" t="s">
        <v>668</v>
      </c>
    </row>
    <row r="9" spans="1:24" s="646" customFormat="1" ht="40.5" customHeight="1">
      <c r="A9" s="466" t="s">
        <v>28</v>
      </c>
      <c r="B9" s="126">
        <v>0</v>
      </c>
      <c r="C9" s="126">
        <v>0</v>
      </c>
      <c r="D9" s="126">
        <v>0</v>
      </c>
      <c r="E9" s="126">
        <v>5</v>
      </c>
      <c r="F9" s="126">
        <v>0</v>
      </c>
      <c r="G9" s="126">
        <v>5</v>
      </c>
      <c r="H9" s="126">
        <v>0</v>
      </c>
      <c r="I9" s="126">
        <v>0</v>
      </c>
      <c r="J9" s="126">
        <v>0</v>
      </c>
      <c r="K9" s="126">
        <f>SUM(B9,E9,H9)</f>
        <v>5</v>
      </c>
      <c r="L9" s="126">
        <f>SUM(C9,F9,I9)</f>
        <v>0</v>
      </c>
      <c r="M9" s="126">
        <f>SUM(K9:L9)</f>
        <v>5</v>
      </c>
      <c r="N9" s="222" t="s">
        <v>843</v>
      </c>
    </row>
    <row r="10" spans="1:24" ht="40.5" customHeight="1" thickBot="1">
      <c r="A10" s="673" t="s">
        <v>1038</v>
      </c>
      <c r="B10" s="674">
        <f>SUM(B8:B9)</f>
        <v>4</v>
      </c>
      <c r="C10" s="674">
        <f t="shared" ref="C10:M10" si="0">SUM(C8:C9)</f>
        <v>2</v>
      </c>
      <c r="D10" s="674">
        <f t="shared" si="0"/>
        <v>6</v>
      </c>
      <c r="E10" s="674">
        <f t="shared" si="0"/>
        <v>39</v>
      </c>
      <c r="F10" s="674">
        <f t="shared" si="0"/>
        <v>28</v>
      </c>
      <c r="G10" s="674">
        <f t="shared" si="0"/>
        <v>67</v>
      </c>
      <c r="H10" s="674">
        <f t="shared" si="0"/>
        <v>0</v>
      </c>
      <c r="I10" s="674">
        <f t="shared" si="0"/>
        <v>0</v>
      </c>
      <c r="J10" s="674">
        <f t="shared" si="0"/>
        <v>0</v>
      </c>
      <c r="K10" s="674">
        <f t="shared" si="0"/>
        <v>43</v>
      </c>
      <c r="L10" s="674">
        <f t="shared" si="0"/>
        <v>30</v>
      </c>
      <c r="M10" s="674">
        <f t="shared" si="0"/>
        <v>73</v>
      </c>
      <c r="N10" s="675" t="s">
        <v>1780</v>
      </c>
    </row>
    <row r="11" spans="1:24" ht="13.5" thickTop="1"/>
  </sheetData>
  <mergeCells count="12">
    <mergeCell ref="A2:N2"/>
    <mergeCell ref="A1:N1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8"/>
  <sheetViews>
    <sheetView rightToLeft="1" view="pageBreakPreview" zoomScale="80" zoomScaleSheetLayoutView="80" workbookViewId="0">
      <selection activeCell="S12" sqref="S12"/>
    </sheetView>
  </sheetViews>
  <sheetFormatPr defaultRowHeight="15.75"/>
  <cols>
    <col min="1" max="1" width="10.5703125" style="42" customWidth="1"/>
    <col min="2" max="2" width="11.7109375" style="42" customWidth="1"/>
    <col min="3" max="3" width="10.85546875" style="42" customWidth="1"/>
    <col min="4" max="14" width="8" style="42" customWidth="1"/>
    <col min="15" max="15" width="6.7109375" style="42" customWidth="1"/>
    <col min="16" max="16" width="16.140625" customWidth="1"/>
    <col min="17" max="17" width="16.85546875" customWidth="1"/>
    <col min="18" max="18" width="13.140625" customWidth="1"/>
    <col min="257" max="257" width="15.7109375" customWidth="1"/>
    <col min="258" max="258" width="16.42578125" customWidth="1"/>
    <col min="259" max="259" width="13.85546875" customWidth="1"/>
    <col min="260" max="271" width="10" customWidth="1"/>
    <col min="513" max="513" width="15.7109375" customWidth="1"/>
    <col min="514" max="514" width="16.42578125" customWidth="1"/>
    <col min="515" max="515" width="13.85546875" customWidth="1"/>
    <col min="516" max="527" width="10" customWidth="1"/>
    <col min="769" max="769" width="15.7109375" customWidth="1"/>
    <col min="770" max="770" width="16.42578125" customWidth="1"/>
    <col min="771" max="771" width="13.85546875" customWidth="1"/>
    <col min="772" max="783" width="10" customWidth="1"/>
    <col min="1025" max="1025" width="15.7109375" customWidth="1"/>
    <col min="1026" max="1026" width="16.42578125" customWidth="1"/>
    <col min="1027" max="1027" width="13.85546875" customWidth="1"/>
    <col min="1028" max="1039" width="10" customWidth="1"/>
    <col min="1281" max="1281" width="15.7109375" customWidth="1"/>
    <col min="1282" max="1282" width="16.42578125" customWidth="1"/>
    <col min="1283" max="1283" width="13.85546875" customWidth="1"/>
    <col min="1284" max="1295" width="10" customWidth="1"/>
    <col min="1537" max="1537" width="15.7109375" customWidth="1"/>
    <col min="1538" max="1538" width="16.42578125" customWidth="1"/>
    <col min="1539" max="1539" width="13.85546875" customWidth="1"/>
    <col min="1540" max="1551" width="10" customWidth="1"/>
    <col min="1793" max="1793" width="15.7109375" customWidth="1"/>
    <col min="1794" max="1794" width="16.42578125" customWidth="1"/>
    <col min="1795" max="1795" width="13.85546875" customWidth="1"/>
    <col min="1796" max="1807" width="10" customWidth="1"/>
    <col min="2049" max="2049" width="15.7109375" customWidth="1"/>
    <col min="2050" max="2050" width="16.42578125" customWidth="1"/>
    <col min="2051" max="2051" width="13.85546875" customWidth="1"/>
    <col min="2052" max="2063" width="10" customWidth="1"/>
    <col min="2305" max="2305" width="15.7109375" customWidth="1"/>
    <col min="2306" max="2306" width="16.42578125" customWidth="1"/>
    <col min="2307" max="2307" width="13.85546875" customWidth="1"/>
    <col min="2308" max="2319" width="10" customWidth="1"/>
    <col min="2561" max="2561" width="15.7109375" customWidth="1"/>
    <col min="2562" max="2562" width="16.42578125" customWidth="1"/>
    <col min="2563" max="2563" width="13.85546875" customWidth="1"/>
    <col min="2564" max="2575" width="10" customWidth="1"/>
    <col min="2817" max="2817" width="15.7109375" customWidth="1"/>
    <col min="2818" max="2818" width="16.42578125" customWidth="1"/>
    <col min="2819" max="2819" width="13.85546875" customWidth="1"/>
    <col min="2820" max="2831" width="10" customWidth="1"/>
    <col min="3073" max="3073" width="15.7109375" customWidth="1"/>
    <col min="3074" max="3074" width="16.42578125" customWidth="1"/>
    <col min="3075" max="3075" width="13.85546875" customWidth="1"/>
    <col min="3076" max="3087" width="10" customWidth="1"/>
    <col min="3329" max="3329" width="15.7109375" customWidth="1"/>
    <col min="3330" max="3330" width="16.42578125" customWidth="1"/>
    <col min="3331" max="3331" width="13.85546875" customWidth="1"/>
    <col min="3332" max="3343" width="10" customWidth="1"/>
    <col min="3585" max="3585" width="15.7109375" customWidth="1"/>
    <col min="3586" max="3586" width="16.42578125" customWidth="1"/>
    <col min="3587" max="3587" width="13.85546875" customWidth="1"/>
    <col min="3588" max="3599" width="10" customWidth="1"/>
    <col min="3841" max="3841" width="15.7109375" customWidth="1"/>
    <col min="3842" max="3842" width="16.42578125" customWidth="1"/>
    <col min="3843" max="3843" width="13.85546875" customWidth="1"/>
    <col min="3844" max="3855" width="10" customWidth="1"/>
    <col min="4097" max="4097" width="15.7109375" customWidth="1"/>
    <col min="4098" max="4098" width="16.42578125" customWidth="1"/>
    <col min="4099" max="4099" width="13.85546875" customWidth="1"/>
    <col min="4100" max="4111" width="10" customWidth="1"/>
    <col min="4353" max="4353" width="15.7109375" customWidth="1"/>
    <col min="4354" max="4354" width="16.42578125" customWidth="1"/>
    <col min="4355" max="4355" width="13.85546875" customWidth="1"/>
    <col min="4356" max="4367" width="10" customWidth="1"/>
    <col min="4609" max="4609" width="15.7109375" customWidth="1"/>
    <col min="4610" max="4610" width="16.42578125" customWidth="1"/>
    <col min="4611" max="4611" width="13.85546875" customWidth="1"/>
    <col min="4612" max="4623" width="10" customWidth="1"/>
    <col min="4865" max="4865" width="15.7109375" customWidth="1"/>
    <col min="4866" max="4866" width="16.42578125" customWidth="1"/>
    <col min="4867" max="4867" width="13.85546875" customWidth="1"/>
    <col min="4868" max="4879" width="10" customWidth="1"/>
    <col min="5121" max="5121" width="15.7109375" customWidth="1"/>
    <col min="5122" max="5122" width="16.42578125" customWidth="1"/>
    <col min="5123" max="5123" width="13.85546875" customWidth="1"/>
    <col min="5124" max="5135" width="10" customWidth="1"/>
    <col min="5377" max="5377" width="15.7109375" customWidth="1"/>
    <col min="5378" max="5378" width="16.42578125" customWidth="1"/>
    <col min="5379" max="5379" width="13.85546875" customWidth="1"/>
    <col min="5380" max="5391" width="10" customWidth="1"/>
    <col min="5633" max="5633" width="15.7109375" customWidth="1"/>
    <col min="5634" max="5634" width="16.42578125" customWidth="1"/>
    <col min="5635" max="5635" width="13.85546875" customWidth="1"/>
    <col min="5636" max="5647" width="10" customWidth="1"/>
    <col min="5889" max="5889" width="15.7109375" customWidth="1"/>
    <col min="5890" max="5890" width="16.42578125" customWidth="1"/>
    <col min="5891" max="5891" width="13.85546875" customWidth="1"/>
    <col min="5892" max="5903" width="10" customWidth="1"/>
    <col min="6145" max="6145" width="15.7109375" customWidth="1"/>
    <col min="6146" max="6146" width="16.42578125" customWidth="1"/>
    <col min="6147" max="6147" width="13.85546875" customWidth="1"/>
    <col min="6148" max="6159" width="10" customWidth="1"/>
    <col min="6401" max="6401" width="15.7109375" customWidth="1"/>
    <col min="6402" max="6402" width="16.42578125" customWidth="1"/>
    <col min="6403" max="6403" width="13.85546875" customWidth="1"/>
    <col min="6404" max="6415" width="10" customWidth="1"/>
    <col min="6657" max="6657" width="15.7109375" customWidth="1"/>
    <col min="6658" max="6658" width="16.42578125" customWidth="1"/>
    <col min="6659" max="6659" width="13.85546875" customWidth="1"/>
    <col min="6660" max="6671" width="10" customWidth="1"/>
    <col min="6913" max="6913" width="15.7109375" customWidth="1"/>
    <col min="6914" max="6914" width="16.42578125" customWidth="1"/>
    <col min="6915" max="6915" width="13.85546875" customWidth="1"/>
    <col min="6916" max="6927" width="10" customWidth="1"/>
    <col min="7169" max="7169" width="15.7109375" customWidth="1"/>
    <col min="7170" max="7170" width="16.42578125" customWidth="1"/>
    <col min="7171" max="7171" width="13.85546875" customWidth="1"/>
    <col min="7172" max="7183" width="10" customWidth="1"/>
    <col min="7425" max="7425" width="15.7109375" customWidth="1"/>
    <col min="7426" max="7426" width="16.42578125" customWidth="1"/>
    <col min="7427" max="7427" width="13.85546875" customWidth="1"/>
    <col min="7428" max="7439" width="10" customWidth="1"/>
    <col min="7681" max="7681" width="15.7109375" customWidth="1"/>
    <col min="7682" max="7682" width="16.42578125" customWidth="1"/>
    <col min="7683" max="7683" width="13.85546875" customWidth="1"/>
    <col min="7684" max="7695" width="10" customWidth="1"/>
    <col min="7937" max="7937" width="15.7109375" customWidth="1"/>
    <col min="7938" max="7938" width="16.42578125" customWidth="1"/>
    <col min="7939" max="7939" width="13.85546875" customWidth="1"/>
    <col min="7940" max="7951" width="10" customWidth="1"/>
    <col min="8193" max="8193" width="15.7109375" customWidth="1"/>
    <col min="8194" max="8194" width="16.42578125" customWidth="1"/>
    <col min="8195" max="8195" width="13.85546875" customWidth="1"/>
    <col min="8196" max="8207" width="10" customWidth="1"/>
    <col min="8449" max="8449" width="15.7109375" customWidth="1"/>
    <col min="8450" max="8450" width="16.42578125" customWidth="1"/>
    <col min="8451" max="8451" width="13.85546875" customWidth="1"/>
    <col min="8452" max="8463" width="10" customWidth="1"/>
    <col min="8705" max="8705" width="15.7109375" customWidth="1"/>
    <col min="8706" max="8706" width="16.42578125" customWidth="1"/>
    <col min="8707" max="8707" width="13.85546875" customWidth="1"/>
    <col min="8708" max="8719" width="10" customWidth="1"/>
    <col min="8961" max="8961" width="15.7109375" customWidth="1"/>
    <col min="8962" max="8962" width="16.42578125" customWidth="1"/>
    <col min="8963" max="8963" width="13.85546875" customWidth="1"/>
    <col min="8964" max="8975" width="10" customWidth="1"/>
    <col min="9217" max="9217" width="15.7109375" customWidth="1"/>
    <col min="9218" max="9218" width="16.42578125" customWidth="1"/>
    <col min="9219" max="9219" width="13.85546875" customWidth="1"/>
    <col min="9220" max="9231" width="10" customWidth="1"/>
    <col min="9473" max="9473" width="15.7109375" customWidth="1"/>
    <col min="9474" max="9474" width="16.42578125" customWidth="1"/>
    <col min="9475" max="9475" width="13.85546875" customWidth="1"/>
    <col min="9476" max="9487" width="10" customWidth="1"/>
    <col min="9729" max="9729" width="15.7109375" customWidth="1"/>
    <col min="9730" max="9730" width="16.42578125" customWidth="1"/>
    <col min="9731" max="9731" width="13.85546875" customWidth="1"/>
    <col min="9732" max="9743" width="10" customWidth="1"/>
    <col min="9985" max="9985" width="15.7109375" customWidth="1"/>
    <col min="9986" max="9986" width="16.42578125" customWidth="1"/>
    <col min="9987" max="9987" width="13.85546875" customWidth="1"/>
    <col min="9988" max="9999" width="10" customWidth="1"/>
    <col min="10241" max="10241" width="15.7109375" customWidth="1"/>
    <col min="10242" max="10242" width="16.42578125" customWidth="1"/>
    <col min="10243" max="10243" width="13.85546875" customWidth="1"/>
    <col min="10244" max="10255" width="10" customWidth="1"/>
    <col min="10497" max="10497" width="15.7109375" customWidth="1"/>
    <col min="10498" max="10498" width="16.42578125" customWidth="1"/>
    <col min="10499" max="10499" width="13.85546875" customWidth="1"/>
    <col min="10500" max="10511" width="10" customWidth="1"/>
    <col min="10753" max="10753" width="15.7109375" customWidth="1"/>
    <col min="10754" max="10754" width="16.42578125" customWidth="1"/>
    <col min="10755" max="10755" width="13.85546875" customWidth="1"/>
    <col min="10756" max="10767" width="10" customWidth="1"/>
    <col min="11009" max="11009" width="15.7109375" customWidth="1"/>
    <col min="11010" max="11010" width="16.42578125" customWidth="1"/>
    <col min="11011" max="11011" width="13.85546875" customWidth="1"/>
    <col min="11012" max="11023" width="10" customWidth="1"/>
    <col min="11265" max="11265" width="15.7109375" customWidth="1"/>
    <col min="11266" max="11266" width="16.42578125" customWidth="1"/>
    <col min="11267" max="11267" width="13.85546875" customWidth="1"/>
    <col min="11268" max="11279" width="10" customWidth="1"/>
    <col min="11521" max="11521" width="15.7109375" customWidth="1"/>
    <col min="11522" max="11522" width="16.42578125" customWidth="1"/>
    <col min="11523" max="11523" width="13.85546875" customWidth="1"/>
    <col min="11524" max="11535" width="10" customWidth="1"/>
    <col min="11777" max="11777" width="15.7109375" customWidth="1"/>
    <col min="11778" max="11778" width="16.42578125" customWidth="1"/>
    <col min="11779" max="11779" width="13.85546875" customWidth="1"/>
    <col min="11780" max="11791" width="10" customWidth="1"/>
    <col min="12033" max="12033" width="15.7109375" customWidth="1"/>
    <col min="12034" max="12034" width="16.42578125" customWidth="1"/>
    <col min="12035" max="12035" width="13.85546875" customWidth="1"/>
    <col min="12036" max="12047" width="10" customWidth="1"/>
    <col min="12289" max="12289" width="15.7109375" customWidth="1"/>
    <col min="12290" max="12290" width="16.42578125" customWidth="1"/>
    <col min="12291" max="12291" width="13.85546875" customWidth="1"/>
    <col min="12292" max="12303" width="10" customWidth="1"/>
    <col min="12545" max="12545" width="15.7109375" customWidth="1"/>
    <col min="12546" max="12546" width="16.42578125" customWidth="1"/>
    <col min="12547" max="12547" width="13.85546875" customWidth="1"/>
    <col min="12548" max="12559" width="10" customWidth="1"/>
    <col min="12801" max="12801" width="15.7109375" customWidth="1"/>
    <col min="12802" max="12802" width="16.42578125" customWidth="1"/>
    <col min="12803" max="12803" width="13.85546875" customWidth="1"/>
    <col min="12804" max="12815" width="10" customWidth="1"/>
    <col min="13057" max="13057" width="15.7109375" customWidth="1"/>
    <col min="13058" max="13058" width="16.42578125" customWidth="1"/>
    <col min="13059" max="13059" width="13.85546875" customWidth="1"/>
    <col min="13060" max="13071" width="10" customWidth="1"/>
    <col min="13313" max="13313" width="15.7109375" customWidth="1"/>
    <col min="13314" max="13314" width="16.42578125" customWidth="1"/>
    <col min="13315" max="13315" width="13.85546875" customWidth="1"/>
    <col min="13316" max="13327" width="10" customWidth="1"/>
    <col min="13569" max="13569" width="15.7109375" customWidth="1"/>
    <col min="13570" max="13570" width="16.42578125" customWidth="1"/>
    <col min="13571" max="13571" width="13.85546875" customWidth="1"/>
    <col min="13572" max="13583" width="10" customWidth="1"/>
    <col min="13825" max="13825" width="15.7109375" customWidth="1"/>
    <col min="13826" max="13826" width="16.42578125" customWidth="1"/>
    <col min="13827" max="13827" width="13.85546875" customWidth="1"/>
    <col min="13828" max="13839" width="10" customWidth="1"/>
    <col min="14081" max="14081" width="15.7109375" customWidth="1"/>
    <col min="14082" max="14082" width="16.42578125" customWidth="1"/>
    <col min="14083" max="14083" width="13.85546875" customWidth="1"/>
    <col min="14084" max="14095" width="10" customWidth="1"/>
    <col min="14337" max="14337" width="15.7109375" customWidth="1"/>
    <col min="14338" max="14338" width="16.42578125" customWidth="1"/>
    <col min="14339" max="14339" width="13.85546875" customWidth="1"/>
    <col min="14340" max="14351" width="10" customWidth="1"/>
    <col min="14593" max="14593" width="15.7109375" customWidth="1"/>
    <col min="14594" max="14594" width="16.42578125" customWidth="1"/>
    <col min="14595" max="14595" width="13.85546875" customWidth="1"/>
    <col min="14596" max="14607" width="10" customWidth="1"/>
    <col min="14849" max="14849" width="15.7109375" customWidth="1"/>
    <col min="14850" max="14850" width="16.42578125" customWidth="1"/>
    <col min="14851" max="14851" width="13.85546875" customWidth="1"/>
    <col min="14852" max="14863" width="10" customWidth="1"/>
    <col min="15105" max="15105" width="15.7109375" customWidth="1"/>
    <col min="15106" max="15106" width="16.42578125" customWidth="1"/>
    <col min="15107" max="15107" width="13.85546875" customWidth="1"/>
    <col min="15108" max="15119" width="10" customWidth="1"/>
    <col min="15361" max="15361" width="15.7109375" customWidth="1"/>
    <col min="15362" max="15362" width="16.42578125" customWidth="1"/>
    <col min="15363" max="15363" width="13.85546875" customWidth="1"/>
    <col min="15364" max="15375" width="10" customWidth="1"/>
    <col min="15617" max="15617" width="15.7109375" customWidth="1"/>
    <col min="15618" max="15618" width="16.42578125" customWidth="1"/>
    <col min="15619" max="15619" width="13.85546875" customWidth="1"/>
    <col min="15620" max="15631" width="10" customWidth="1"/>
    <col min="15873" max="15873" width="15.7109375" customWidth="1"/>
    <col min="15874" max="15874" width="16.42578125" customWidth="1"/>
    <col min="15875" max="15875" width="13.85546875" customWidth="1"/>
    <col min="15876" max="15887" width="10" customWidth="1"/>
    <col min="16129" max="16129" width="15.7109375" customWidth="1"/>
    <col min="16130" max="16130" width="16.42578125" customWidth="1"/>
    <col min="16131" max="16131" width="13.85546875" customWidth="1"/>
    <col min="16132" max="16143" width="10" customWidth="1"/>
  </cols>
  <sheetData>
    <row r="1" spans="1:18" ht="31.5" customHeight="1">
      <c r="A1" s="1738" t="s">
        <v>1498</v>
      </c>
      <c r="B1" s="1738"/>
      <c r="C1" s="1738"/>
      <c r="D1" s="1738"/>
      <c r="E1" s="1738"/>
      <c r="F1" s="1738"/>
      <c r="G1" s="1738"/>
      <c r="H1" s="1738"/>
      <c r="I1" s="1738"/>
      <c r="J1" s="1738"/>
      <c r="K1" s="1738"/>
      <c r="L1" s="1738"/>
      <c r="M1" s="1738"/>
      <c r="N1" s="1738"/>
      <c r="O1" s="1738"/>
      <c r="P1" s="1738"/>
      <c r="Q1" s="1738"/>
      <c r="R1" s="1738"/>
    </row>
    <row r="2" spans="1:18" ht="39" customHeight="1">
      <c r="A2" s="1963" t="s">
        <v>1499</v>
      </c>
      <c r="B2" s="1963"/>
      <c r="C2" s="1963"/>
      <c r="D2" s="1963"/>
      <c r="E2" s="1963"/>
      <c r="F2" s="1963"/>
      <c r="G2" s="1963"/>
      <c r="H2" s="1963"/>
      <c r="I2" s="1963"/>
      <c r="J2" s="1963"/>
      <c r="K2" s="1963"/>
      <c r="L2" s="1963"/>
      <c r="M2" s="1963"/>
      <c r="N2" s="1963"/>
      <c r="O2" s="1963"/>
      <c r="P2" s="1963"/>
      <c r="Q2" s="1963"/>
      <c r="R2" s="1963"/>
    </row>
    <row r="3" spans="1:18" ht="31.5" customHeight="1" thickBot="1">
      <c r="A3" s="278" t="s">
        <v>1854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R3" s="319" t="s">
        <v>1858</v>
      </c>
    </row>
    <row r="4" spans="1:18" s="113" customFormat="1" ht="25.5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18" s="113" customFormat="1" ht="25.5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18" s="113" customFormat="1" ht="25.5" customHeight="1">
      <c r="A6" s="1674"/>
      <c r="B6" s="1674"/>
      <c r="C6" s="1674"/>
      <c r="D6" s="640" t="s">
        <v>914</v>
      </c>
      <c r="E6" s="640" t="s">
        <v>915</v>
      </c>
      <c r="F6" s="640" t="s">
        <v>916</v>
      </c>
      <c r="G6" s="640" t="s">
        <v>914</v>
      </c>
      <c r="H6" s="640" t="s">
        <v>915</v>
      </c>
      <c r="I6" s="640" t="s">
        <v>916</v>
      </c>
      <c r="J6" s="640" t="s">
        <v>914</v>
      </c>
      <c r="K6" s="640" t="s">
        <v>915</v>
      </c>
      <c r="L6" s="640" t="s">
        <v>916</v>
      </c>
      <c r="M6" s="640" t="s">
        <v>914</v>
      </c>
      <c r="N6" s="640" t="s">
        <v>915</v>
      </c>
      <c r="O6" s="640" t="s">
        <v>916</v>
      </c>
      <c r="P6" s="1820"/>
      <c r="Q6" s="1820"/>
      <c r="R6" s="1820"/>
    </row>
    <row r="7" spans="1:18" s="113" customFormat="1" ht="25.5" customHeight="1" thickBot="1">
      <c r="A7" s="1674"/>
      <c r="B7" s="1674"/>
      <c r="C7" s="1674"/>
      <c r="D7" s="640" t="s">
        <v>917</v>
      </c>
      <c r="E7" s="640" t="s">
        <v>918</v>
      </c>
      <c r="F7" s="640" t="s">
        <v>919</v>
      </c>
      <c r="G7" s="640" t="s">
        <v>917</v>
      </c>
      <c r="H7" s="640" t="s">
        <v>918</v>
      </c>
      <c r="I7" s="640" t="s">
        <v>919</v>
      </c>
      <c r="J7" s="640" t="s">
        <v>917</v>
      </c>
      <c r="K7" s="640" t="s">
        <v>918</v>
      </c>
      <c r="L7" s="640" t="s">
        <v>919</v>
      </c>
      <c r="M7" s="640" t="s">
        <v>917</v>
      </c>
      <c r="N7" s="640" t="s">
        <v>918</v>
      </c>
      <c r="O7" s="640" t="s">
        <v>919</v>
      </c>
      <c r="P7" s="1820"/>
      <c r="Q7" s="1820"/>
      <c r="R7" s="1820"/>
    </row>
    <row r="8" spans="1:18" ht="27.75" customHeight="1" thickTop="1">
      <c r="A8" s="1888" t="s">
        <v>13</v>
      </c>
      <c r="B8" s="676" t="s">
        <v>49</v>
      </c>
      <c r="C8" s="214"/>
      <c r="D8" s="125">
        <v>0</v>
      </c>
      <c r="E8" s="125">
        <v>0</v>
      </c>
      <c r="F8" s="125">
        <v>0</v>
      </c>
      <c r="G8" s="125">
        <v>13</v>
      </c>
      <c r="H8" s="125">
        <v>2</v>
      </c>
      <c r="I8" s="125">
        <v>15</v>
      </c>
      <c r="J8" s="125">
        <v>0</v>
      </c>
      <c r="K8" s="125">
        <v>0</v>
      </c>
      <c r="L8" s="125">
        <v>0</v>
      </c>
      <c r="M8" s="321">
        <f t="shared" ref="M8:N8" si="0">SUM(D8,G8,J8)</f>
        <v>13</v>
      </c>
      <c r="N8" s="321">
        <f t="shared" si="0"/>
        <v>2</v>
      </c>
      <c r="O8" s="321">
        <f>SUM(M8:N8)</f>
        <v>15</v>
      </c>
      <c r="P8" s="603" t="s">
        <v>434</v>
      </c>
      <c r="Q8" s="1296" t="s">
        <v>433</v>
      </c>
      <c r="R8" s="1962" t="s">
        <v>436</v>
      </c>
    </row>
    <row r="9" spans="1:18" ht="27.75" customHeight="1">
      <c r="A9" s="1756"/>
      <c r="B9" s="209" t="s">
        <v>45</v>
      </c>
      <c r="C9" s="641"/>
      <c r="D9" s="126">
        <v>0</v>
      </c>
      <c r="E9" s="126">
        <v>0</v>
      </c>
      <c r="F9" s="126">
        <v>0</v>
      </c>
      <c r="G9" s="126">
        <v>7</v>
      </c>
      <c r="H9" s="126">
        <v>7</v>
      </c>
      <c r="I9" s="126">
        <v>14</v>
      </c>
      <c r="J9" s="126">
        <v>0</v>
      </c>
      <c r="K9" s="126">
        <v>0</v>
      </c>
      <c r="L9" s="126">
        <v>0</v>
      </c>
      <c r="M9" s="126">
        <f t="shared" ref="M9" si="1">SUM(D9,G9,J9)</f>
        <v>7</v>
      </c>
      <c r="N9" s="126">
        <f t="shared" ref="N9" si="2">SUM(E9,H9,K9)</f>
        <v>7</v>
      </c>
      <c r="O9" s="126">
        <f t="shared" ref="O9" si="3">SUM(M9:N9)</f>
        <v>14</v>
      </c>
      <c r="P9" s="1186" t="s">
        <v>438</v>
      </c>
      <c r="Q9" s="209" t="s">
        <v>437</v>
      </c>
      <c r="R9" s="1778"/>
    </row>
    <row r="10" spans="1:18" ht="27.75" customHeight="1">
      <c r="A10" s="1756"/>
      <c r="B10" s="641" t="s">
        <v>40</v>
      </c>
      <c r="C10" s="641"/>
      <c r="D10" s="126">
        <v>4</v>
      </c>
      <c r="E10" s="126">
        <v>2</v>
      </c>
      <c r="F10" s="126">
        <v>6</v>
      </c>
      <c r="G10" s="126">
        <v>6</v>
      </c>
      <c r="H10" s="126">
        <v>8</v>
      </c>
      <c r="I10" s="126">
        <v>14</v>
      </c>
      <c r="J10" s="126">
        <v>0</v>
      </c>
      <c r="K10" s="126">
        <v>0</v>
      </c>
      <c r="L10" s="126">
        <v>0</v>
      </c>
      <c r="M10" s="126">
        <f>SUM(D10,G10,J10)</f>
        <v>10</v>
      </c>
      <c r="N10" s="126">
        <f>SUM(E10,H10,K10)</f>
        <v>10</v>
      </c>
      <c r="O10" s="126">
        <f>SUM(M10:N10)</f>
        <v>20</v>
      </c>
      <c r="P10" s="1186" t="s">
        <v>440</v>
      </c>
      <c r="Q10" s="1186" t="s">
        <v>439</v>
      </c>
      <c r="R10" s="1778"/>
    </row>
    <row r="11" spans="1:18" ht="27.75" customHeight="1">
      <c r="A11" s="1756"/>
      <c r="B11" s="641" t="s">
        <v>71</v>
      </c>
      <c r="C11" s="641"/>
      <c r="D11" s="126">
        <v>0</v>
      </c>
      <c r="E11" s="126">
        <v>0</v>
      </c>
      <c r="F11" s="126">
        <v>0</v>
      </c>
      <c r="G11" s="126">
        <v>8</v>
      </c>
      <c r="H11" s="126">
        <v>9</v>
      </c>
      <c r="I11" s="126">
        <v>17</v>
      </c>
      <c r="J11" s="126">
        <v>0</v>
      </c>
      <c r="K11" s="126">
        <v>0</v>
      </c>
      <c r="L11" s="126">
        <v>0</v>
      </c>
      <c r="M11" s="126">
        <f>SUM(D11,G11,J11)</f>
        <v>8</v>
      </c>
      <c r="N11" s="126">
        <f>SUM(E11,H11,K11)</f>
        <v>9</v>
      </c>
      <c r="O11" s="126">
        <f>SUM(M11:N11)</f>
        <v>17</v>
      </c>
      <c r="P11" s="1194"/>
      <c r="Q11" s="1186" t="s">
        <v>441</v>
      </c>
      <c r="R11" s="1778"/>
    </row>
    <row r="12" spans="1:18" ht="27.75" customHeight="1">
      <c r="A12" s="1757"/>
      <c r="B12" s="641" t="s">
        <v>42</v>
      </c>
      <c r="D12" s="126">
        <v>0</v>
      </c>
      <c r="E12" s="126">
        <v>0</v>
      </c>
      <c r="F12" s="126">
        <v>0</v>
      </c>
      <c r="G12" s="126">
        <v>0</v>
      </c>
      <c r="H12" s="126">
        <v>2</v>
      </c>
      <c r="I12" s="126">
        <v>2</v>
      </c>
      <c r="J12" s="126">
        <v>0</v>
      </c>
      <c r="K12" s="126">
        <v>0</v>
      </c>
      <c r="L12" s="126">
        <v>0</v>
      </c>
      <c r="M12" s="126">
        <f t="shared" ref="M12:M13" si="4">SUM(D12,G12,J12)</f>
        <v>0</v>
      </c>
      <c r="N12" s="126">
        <f t="shared" ref="N12:N16" si="5">SUM(E12,H12,K12)</f>
        <v>2</v>
      </c>
      <c r="O12" s="126">
        <f t="shared" ref="O12:O16" si="6">SUM(M12:N12)</f>
        <v>2</v>
      </c>
      <c r="P12" s="1297"/>
      <c r="Q12" s="1187" t="s">
        <v>451</v>
      </c>
      <c r="R12" s="1882"/>
    </row>
    <row r="13" spans="1:18" ht="27.75" customHeight="1">
      <c r="A13" s="1575" t="s">
        <v>277</v>
      </c>
      <c r="B13" s="1575"/>
      <c r="C13" s="1575"/>
      <c r="D13" s="129">
        <f>SUM(D8:D12)</f>
        <v>4</v>
      </c>
      <c r="E13" s="129">
        <f t="shared" ref="E13:L13" si="7">SUM(E8:E12)</f>
        <v>2</v>
      </c>
      <c r="F13" s="129">
        <f t="shared" si="7"/>
        <v>6</v>
      </c>
      <c r="G13" s="129">
        <f t="shared" si="7"/>
        <v>34</v>
      </c>
      <c r="H13" s="129">
        <f t="shared" si="7"/>
        <v>28</v>
      </c>
      <c r="I13" s="129">
        <f t="shared" si="7"/>
        <v>62</v>
      </c>
      <c r="J13" s="129">
        <f t="shared" si="7"/>
        <v>0</v>
      </c>
      <c r="K13" s="129">
        <f t="shared" si="7"/>
        <v>0</v>
      </c>
      <c r="L13" s="129">
        <f t="shared" si="7"/>
        <v>0</v>
      </c>
      <c r="M13" s="126">
        <f t="shared" si="4"/>
        <v>38</v>
      </c>
      <c r="N13" s="126">
        <f t="shared" si="5"/>
        <v>30</v>
      </c>
      <c r="O13" s="126">
        <f t="shared" si="6"/>
        <v>68</v>
      </c>
      <c r="P13" s="1575" t="s">
        <v>1787</v>
      </c>
      <c r="Q13" s="1575"/>
      <c r="R13" s="1575"/>
    </row>
    <row r="14" spans="1:18" s="646" customFormat="1" ht="27.75" customHeight="1">
      <c r="A14" s="1611" t="s">
        <v>28</v>
      </c>
      <c r="B14" s="641" t="s">
        <v>1724</v>
      </c>
      <c r="C14" s="641"/>
      <c r="D14" s="126">
        <v>0</v>
      </c>
      <c r="E14" s="126">
        <v>0</v>
      </c>
      <c r="F14" s="126">
        <v>0</v>
      </c>
      <c r="G14" s="126">
        <v>1</v>
      </c>
      <c r="H14" s="126">
        <v>0</v>
      </c>
      <c r="I14" s="126">
        <v>1</v>
      </c>
      <c r="J14" s="129">
        <f t="shared" ref="J14:J15" si="8">SUM(J9:J13)</f>
        <v>0</v>
      </c>
      <c r="K14" s="129">
        <f t="shared" ref="K14:K15" si="9">SUM(K9:K13)</f>
        <v>0</v>
      </c>
      <c r="L14" s="129">
        <f t="shared" ref="L14:L15" si="10">SUM(L9:L13)</f>
        <v>0</v>
      </c>
      <c r="M14" s="126">
        <f>SUM(D14,G14,J14)</f>
        <v>1</v>
      </c>
      <c r="N14" s="126">
        <f t="shared" si="5"/>
        <v>0</v>
      </c>
      <c r="O14" s="126">
        <f t="shared" si="6"/>
        <v>1</v>
      </c>
      <c r="P14" s="1186"/>
      <c r="Q14" s="1183" t="s">
        <v>606</v>
      </c>
      <c r="R14" s="1686" t="s">
        <v>843</v>
      </c>
    </row>
    <row r="15" spans="1:18" s="646" customFormat="1" ht="27.75" customHeight="1">
      <c r="A15" s="1611"/>
      <c r="B15" s="641" t="s">
        <v>1500</v>
      </c>
      <c r="C15" s="641"/>
      <c r="D15" s="126">
        <v>0</v>
      </c>
      <c r="E15" s="126">
        <v>0</v>
      </c>
      <c r="F15" s="126">
        <v>0</v>
      </c>
      <c r="G15" s="126">
        <v>4</v>
      </c>
      <c r="H15" s="126">
        <v>0</v>
      </c>
      <c r="I15" s="126">
        <v>4</v>
      </c>
      <c r="J15" s="129">
        <f t="shared" si="8"/>
        <v>0</v>
      </c>
      <c r="K15" s="129">
        <f t="shared" si="9"/>
        <v>0</v>
      </c>
      <c r="L15" s="129">
        <f t="shared" si="10"/>
        <v>0</v>
      </c>
      <c r="M15" s="126">
        <f>SUM(D15,G15,J15)</f>
        <v>4</v>
      </c>
      <c r="N15" s="126">
        <f t="shared" si="5"/>
        <v>0</v>
      </c>
      <c r="O15" s="126">
        <f t="shared" si="6"/>
        <v>4</v>
      </c>
      <c r="P15" s="1186"/>
      <c r="Q15" s="1186" t="s">
        <v>776</v>
      </c>
      <c r="R15" s="1687"/>
    </row>
    <row r="16" spans="1:18" s="646" customFormat="1" ht="27.75" customHeight="1" thickBot="1">
      <c r="A16" s="1575" t="s">
        <v>277</v>
      </c>
      <c r="B16" s="1575"/>
      <c r="C16" s="1575"/>
      <c r="D16" s="126">
        <f>SUM(D14:D15)</f>
        <v>0</v>
      </c>
      <c r="E16" s="126">
        <f t="shared" ref="E16:L16" si="11">SUM(E14:E15)</f>
        <v>0</v>
      </c>
      <c r="F16" s="126">
        <f t="shared" si="11"/>
        <v>0</v>
      </c>
      <c r="G16" s="126">
        <f t="shared" si="11"/>
        <v>5</v>
      </c>
      <c r="H16" s="126">
        <f t="shared" si="11"/>
        <v>0</v>
      </c>
      <c r="I16" s="126">
        <f t="shared" si="11"/>
        <v>5</v>
      </c>
      <c r="J16" s="126">
        <f t="shared" si="11"/>
        <v>0</v>
      </c>
      <c r="K16" s="126">
        <f t="shared" si="11"/>
        <v>0</v>
      </c>
      <c r="L16" s="126">
        <f t="shared" si="11"/>
        <v>0</v>
      </c>
      <c r="M16" s="126">
        <f>SUM(D16,G16,J16)</f>
        <v>5</v>
      </c>
      <c r="N16" s="126">
        <f t="shared" si="5"/>
        <v>0</v>
      </c>
      <c r="O16" s="126">
        <f t="shared" si="6"/>
        <v>5</v>
      </c>
      <c r="P16" s="1575" t="s">
        <v>1787</v>
      </c>
      <c r="Q16" s="1575"/>
      <c r="R16" s="1575"/>
    </row>
    <row r="17" spans="1:18" ht="27.75" customHeight="1" thickBot="1">
      <c r="A17" s="1576" t="s">
        <v>10</v>
      </c>
      <c r="B17" s="1576"/>
      <c r="C17" s="1576"/>
      <c r="D17" s="210">
        <f>SUM(D16,D13)</f>
        <v>4</v>
      </c>
      <c r="E17" s="210">
        <f t="shared" ref="E17:L17" si="12">SUM(E16,E13)</f>
        <v>2</v>
      </c>
      <c r="F17" s="210">
        <f t="shared" si="12"/>
        <v>6</v>
      </c>
      <c r="G17" s="210">
        <f t="shared" si="12"/>
        <v>39</v>
      </c>
      <c r="H17" s="210">
        <f t="shared" si="12"/>
        <v>28</v>
      </c>
      <c r="I17" s="210">
        <f t="shared" si="12"/>
        <v>67</v>
      </c>
      <c r="J17" s="210">
        <f t="shared" si="12"/>
        <v>0</v>
      </c>
      <c r="K17" s="210">
        <f t="shared" si="12"/>
        <v>0</v>
      </c>
      <c r="L17" s="210">
        <f t="shared" si="12"/>
        <v>0</v>
      </c>
      <c r="M17" s="210">
        <f>SUM(M16,M13)</f>
        <v>43</v>
      </c>
      <c r="N17" s="210">
        <f t="shared" ref="N17" si="13">SUM(N16,N13)</f>
        <v>30</v>
      </c>
      <c r="O17" s="210">
        <f t="shared" ref="O17" si="14">SUM(O16,O13)</f>
        <v>73</v>
      </c>
      <c r="P17" s="1576" t="s">
        <v>1780</v>
      </c>
      <c r="Q17" s="1576"/>
      <c r="R17" s="1576"/>
    </row>
    <row r="18" spans="1:18" ht="16.5" thickTop="1">
      <c r="P18" s="178"/>
      <c r="Q18" s="178"/>
      <c r="R18" s="178"/>
    </row>
  </sheetData>
  <mergeCells count="26">
    <mergeCell ref="C4:C7"/>
    <mergeCell ref="B4:B7"/>
    <mergeCell ref="A2:R2"/>
    <mergeCell ref="A1:R1"/>
    <mergeCell ref="D4:F4"/>
    <mergeCell ref="G4:I4"/>
    <mergeCell ref="J4:L4"/>
    <mergeCell ref="M4:O4"/>
    <mergeCell ref="A4:A7"/>
    <mergeCell ref="R4:R7"/>
    <mergeCell ref="Q4:Q7"/>
    <mergeCell ref="D5:F5"/>
    <mergeCell ref="G5:I5"/>
    <mergeCell ref="J5:L5"/>
    <mergeCell ref="M5:O5"/>
    <mergeCell ref="P4:P7"/>
    <mergeCell ref="A8:A12"/>
    <mergeCell ref="R8:R12"/>
    <mergeCell ref="A16:C16"/>
    <mergeCell ref="A17:C17"/>
    <mergeCell ref="A13:C13"/>
    <mergeCell ref="A14:A15"/>
    <mergeCell ref="P13:R13"/>
    <mergeCell ref="P17:R17"/>
    <mergeCell ref="R14:R15"/>
    <mergeCell ref="P16:R1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6"/>
  <sheetViews>
    <sheetView rightToLeft="1" view="pageBreakPreview" topLeftCell="A2" zoomScale="80" zoomScaleSheetLayoutView="80" workbookViewId="0">
      <selection activeCell="O41" sqref="O41"/>
    </sheetView>
  </sheetViews>
  <sheetFormatPr defaultRowHeight="23.25"/>
  <cols>
    <col min="1" max="1" width="32.5703125" style="6" customWidth="1"/>
    <col min="2" max="2" width="9.85546875" style="7" customWidth="1"/>
    <col min="3" max="9" width="10" style="7" customWidth="1"/>
    <col min="10" max="10" width="9" style="7" customWidth="1"/>
    <col min="11" max="11" width="46.42578125" style="4" customWidth="1"/>
    <col min="12" max="16384" width="9.140625" style="4"/>
  </cols>
  <sheetData>
    <row r="1" spans="1:11" s="2" customFormat="1" ht="23.25" customHeight="1">
      <c r="A1" s="1493" t="s">
        <v>1360</v>
      </c>
      <c r="B1" s="1493"/>
      <c r="C1" s="1493"/>
      <c r="D1" s="1493"/>
      <c r="E1" s="1493"/>
      <c r="F1" s="1493"/>
      <c r="G1" s="1493"/>
      <c r="H1" s="1493"/>
      <c r="I1" s="1493"/>
      <c r="J1" s="1493"/>
      <c r="K1" s="1493"/>
    </row>
    <row r="2" spans="1:11" s="2" customFormat="1" ht="36.75" customHeight="1">
      <c r="A2" s="1490" t="s">
        <v>1359</v>
      </c>
      <c r="B2" s="1490"/>
      <c r="C2" s="1490"/>
      <c r="D2" s="1490"/>
      <c r="E2" s="1490"/>
      <c r="F2" s="1490"/>
      <c r="G2" s="1490"/>
      <c r="H2" s="1490"/>
      <c r="I2" s="1490"/>
      <c r="J2" s="1490"/>
      <c r="K2" s="1490"/>
    </row>
    <row r="3" spans="1:11" s="2" customFormat="1" ht="18" customHeight="1" thickBot="1">
      <c r="A3" s="115" t="s">
        <v>1772</v>
      </c>
      <c r="B3" s="114"/>
      <c r="C3" s="114"/>
      <c r="D3" s="114"/>
      <c r="E3" s="114"/>
      <c r="F3" s="114"/>
      <c r="G3" s="114"/>
      <c r="H3" s="114"/>
      <c r="I3" s="114"/>
      <c r="J3" s="114"/>
      <c r="K3" s="694" t="s">
        <v>1773</v>
      </c>
    </row>
    <row r="4" spans="1:11" s="1" customFormat="1" ht="17.100000000000001" customHeight="1" thickTop="1">
      <c r="A4" s="1492" t="s">
        <v>99</v>
      </c>
      <c r="B4" s="1485" t="s">
        <v>1208</v>
      </c>
      <c r="C4" s="1485"/>
      <c r="D4" s="1485"/>
      <c r="E4" s="1485" t="s">
        <v>1210</v>
      </c>
      <c r="F4" s="1485"/>
      <c r="G4" s="1485"/>
      <c r="H4" s="1485" t="s">
        <v>1175</v>
      </c>
      <c r="I4" s="1485"/>
      <c r="J4" s="1485"/>
      <c r="K4" s="1492" t="s">
        <v>523</v>
      </c>
    </row>
    <row r="5" spans="1:11" s="1" customFormat="1" ht="17.100000000000001" customHeight="1">
      <c r="A5" s="1493"/>
      <c r="B5" s="1486" t="s">
        <v>1209</v>
      </c>
      <c r="C5" s="1486"/>
      <c r="D5" s="1486"/>
      <c r="E5" s="1486" t="s">
        <v>1211</v>
      </c>
      <c r="F5" s="1486"/>
      <c r="G5" s="1486"/>
      <c r="H5" s="1486" t="s">
        <v>1212</v>
      </c>
      <c r="I5" s="1486"/>
      <c r="J5" s="1486"/>
      <c r="K5" s="1493"/>
    </row>
    <row r="6" spans="1:11" ht="17.100000000000001" customHeight="1">
      <c r="A6" s="1493"/>
      <c r="B6" s="819" t="s">
        <v>1</v>
      </c>
      <c r="C6" s="819" t="s">
        <v>2</v>
      </c>
      <c r="D6" s="819" t="s">
        <v>3</v>
      </c>
      <c r="E6" s="819" t="s">
        <v>1</v>
      </c>
      <c r="F6" s="819" t="s">
        <v>2</v>
      </c>
      <c r="G6" s="819" t="s">
        <v>3</v>
      </c>
      <c r="H6" s="819" t="s">
        <v>1</v>
      </c>
      <c r="I6" s="819" t="s">
        <v>2</v>
      </c>
      <c r="J6" s="819" t="s">
        <v>3</v>
      </c>
      <c r="K6" s="1493"/>
    </row>
    <row r="7" spans="1:11" ht="17.100000000000001" customHeight="1" thickBot="1">
      <c r="A7" s="1494"/>
      <c r="B7" s="820" t="s">
        <v>502</v>
      </c>
      <c r="C7" s="820" t="s">
        <v>503</v>
      </c>
      <c r="D7" s="820" t="s">
        <v>504</v>
      </c>
      <c r="E7" s="820" t="s">
        <v>502</v>
      </c>
      <c r="F7" s="820" t="s">
        <v>503</v>
      </c>
      <c r="G7" s="820" t="s">
        <v>504</v>
      </c>
      <c r="H7" s="820" t="s">
        <v>502</v>
      </c>
      <c r="I7" s="820" t="s">
        <v>503</v>
      </c>
      <c r="J7" s="820" t="s">
        <v>504</v>
      </c>
      <c r="K7" s="1494"/>
    </row>
    <row r="8" spans="1:11" ht="20.25" customHeight="1">
      <c r="A8" s="116" t="s">
        <v>35</v>
      </c>
      <c r="B8" s="692">
        <v>931</v>
      </c>
      <c r="C8" s="692">
        <v>1057</v>
      </c>
      <c r="D8" s="692">
        <v>1988</v>
      </c>
      <c r="E8" s="819">
        <v>0</v>
      </c>
      <c r="F8" s="819">
        <v>0</v>
      </c>
      <c r="G8" s="819">
        <v>0</v>
      </c>
      <c r="H8" s="819">
        <f>SUM(B8,E8)</f>
        <v>931</v>
      </c>
      <c r="I8" s="819">
        <f>SUM(C8,F8)</f>
        <v>1057</v>
      </c>
      <c r="J8" s="819">
        <f>SUM(H8:I8)</f>
        <v>1988</v>
      </c>
      <c r="K8" s="877" t="s">
        <v>505</v>
      </c>
    </row>
    <row r="9" spans="1:11" ht="20.25" customHeight="1">
      <c r="A9" s="117" t="s">
        <v>86</v>
      </c>
      <c r="B9" s="223">
        <v>359</v>
      </c>
      <c r="C9" s="223">
        <v>359</v>
      </c>
      <c r="D9" s="223">
        <v>718</v>
      </c>
      <c r="E9" s="223">
        <v>0</v>
      </c>
      <c r="F9" s="223">
        <v>0</v>
      </c>
      <c r="G9" s="223">
        <v>0</v>
      </c>
      <c r="H9" s="223">
        <f t="shared" ref="H9:H10" si="0">SUM(B9,E9)</f>
        <v>359</v>
      </c>
      <c r="I9" s="223">
        <f t="shared" ref="I9:I10" si="1">SUM(C9,F9)</f>
        <v>359</v>
      </c>
      <c r="J9" s="223">
        <f t="shared" ref="J9:J10" si="2">SUM(H9:I9)</f>
        <v>718</v>
      </c>
      <c r="K9" s="989" t="s">
        <v>1528</v>
      </c>
    </row>
    <row r="10" spans="1:11" ht="20.25" customHeight="1">
      <c r="A10" s="117" t="s">
        <v>87</v>
      </c>
      <c r="B10" s="223">
        <v>229</v>
      </c>
      <c r="C10" s="223">
        <v>224</v>
      </c>
      <c r="D10" s="223">
        <v>453</v>
      </c>
      <c r="E10" s="223">
        <v>0</v>
      </c>
      <c r="F10" s="223">
        <v>0</v>
      </c>
      <c r="G10" s="223">
        <v>0</v>
      </c>
      <c r="H10" s="223">
        <f t="shared" si="0"/>
        <v>229</v>
      </c>
      <c r="I10" s="223">
        <f t="shared" si="1"/>
        <v>224</v>
      </c>
      <c r="J10" s="223">
        <f t="shared" si="2"/>
        <v>453</v>
      </c>
      <c r="K10" s="978" t="s">
        <v>1529</v>
      </c>
    </row>
    <row r="11" spans="1:11" ht="20.25" customHeight="1">
      <c r="A11" s="117" t="s">
        <v>93</v>
      </c>
      <c r="B11" s="223">
        <v>101</v>
      </c>
      <c r="C11" s="223">
        <v>143</v>
      </c>
      <c r="D11" s="223">
        <v>244</v>
      </c>
      <c r="E11" s="223">
        <v>0</v>
      </c>
      <c r="F11" s="223">
        <v>0</v>
      </c>
      <c r="G11" s="223">
        <v>0</v>
      </c>
      <c r="H11" s="223">
        <f t="shared" ref="H11:H12" si="3">SUM(B11,E11)</f>
        <v>101</v>
      </c>
      <c r="I11" s="223">
        <f t="shared" ref="I11:I12" si="4">SUM(C11,F11)</f>
        <v>143</v>
      </c>
      <c r="J11" s="223">
        <f t="shared" ref="J11:J12" si="5">SUM(H11:I11)</f>
        <v>244</v>
      </c>
      <c r="K11" s="978" t="s">
        <v>1775</v>
      </c>
    </row>
    <row r="12" spans="1:11" ht="20.25" customHeight="1">
      <c r="A12" s="119" t="s">
        <v>245</v>
      </c>
      <c r="B12" s="223">
        <v>49</v>
      </c>
      <c r="C12" s="223">
        <v>28</v>
      </c>
      <c r="D12" s="223">
        <v>77</v>
      </c>
      <c r="E12" s="223">
        <v>0</v>
      </c>
      <c r="F12" s="223">
        <v>0</v>
      </c>
      <c r="G12" s="223">
        <v>0</v>
      </c>
      <c r="H12" s="223">
        <f t="shared" si="3"/>
        <v>49</v>
      </c>
      <c r="I12" s="223">
        <f t="shared" si="4"/>
        <v>28</v>
      </c>
      <c r="J12" s="223">
        <f t="shared" si="5"/>
        <v>77</v>
      </c>
      <c r="K12" s="978" t="s">
        <v>1776</v>
      </c>
    </row>
    <row r="13" spans="1:11" ht="20.25" customHeight="1">
      <c r="A13" s="119" t="s">
        <v>94</v>
      </c>
      <c r="B13" s="223">
        <v>270</v>
      </c>
      <c r="C13" s="223">
        <v>132</v>
      </c>
      <c r="D13" s="223">
        <v>402</v>
      </c>
      <c r="E13" s="223">
        <v>0</v>
      </c>
      <c r="F13" s="223">
        <v>0</v>
      </c>
      <c r="G13" s="223">
        <v>0</v>
      </c>
      <c r="H13" s="223">
        <f>SUM(B13,E13)</f>
        <v>270</v>
      </c>
      <c r="I13" s="223">
        <f>SUM(C13,F13)</f>
        <v>132</v>
      </c>
      <c r="J13" s="223">
        <f>SUM(H13:I13)</f>
        <v>402</v>
      </c>
      <c r="K13" s="978" t="s">
        <v>521</v>
      </c>
    </row>
    <row r="14" spans="1:11" ht="20.25" customHeight="1">
      <c r="A14" s="119" t="s">
        <v>904</v>
      </c>
      <c r="B14" s="223">
        <v>8</v>
      </c>
      <c r="C14" s="223">
        <v>22</v>
      </c>
      <c r="D14" s="223">
        <v>30</v>
      </c>
      <c r="E14" s="223">
        <v>0</v>
      </c>
      <c r="F14" s="223">
        <v>0</v>
      </c>
      <c r="G14" s="223">
        <v>0</v>
      </c>
      <c r="H14" s="223">
        <f>SUM(B14,E14)</f>
        <v>8</v>
      </c>
      <c r="I14" s="223">
        <f>SUM(C14,F14)</f>
        <v>22</v>
      </c>
      <c r="J14" s="223">
        <f>SUM(H14:I14)</f>
        <v>30</v>
      </c>
      <c r="K14" s="990" t="s">
        <v>1527</v>
      </c>
    </row>
    <row r="15" spans="1:11" ht="20.25" customHeight="1">
      <c r="A15" s="117" t="s">
        <v>84</v>
      </c>
      <c r="B15" s="223">
        <v>241</v>
      </c>
      <c r="C15" s="223">
        <v>212</v>
      </c>
      <c r="D15" s="223">
        <v>453</v>
      </c>
      <c r="E15" s="223">
        <v>0</v>
      </c>
      <c r="F15" s="223">
        <v>0</v>
      </c>
      <c r="G15" s="223">
        <v>0</v>
      </c>
      <c r="H15" s="223">
        <f t="shared" ref="H15:H38" si="6">SUM(B15,E15)</f>
        <v>241</v>
      </c>
      <c r="I15" s="223">
        <f t="shared" ref="I15:I38" si="7">SUM(C15,F15)</f>
        <v>212</v>
      </c>
      <c r="J15" s="223">
        <f t="shared" ref="J15:J38" si="8">SUM(H15:I15)</f>
        <v>453</v>
      </c>
      <c r="K15" s="978" t="s">
        <v>506</v>
      </c>
    </row>
    <row r="16" spans="1:11" ht="20.25" customHeight="1">
      <c r="A16" s="117" t="s">
        <v>1080</v>
      </c>
      <c r="B16" s="223" t="s">
        <v>1530</v>
      </c>
      <c r="C16" s="223" t="s">
        <v>1530</v>
      </c>
      <c r="D16" s="223" t="s">
        <v>1530</v>
      </c>
      <c r="E16" s="223" t="s">
        <v>1530</v>
      </c>
      <c r="F16" s="223" t="s">
        <v>1530</v>
      </c>
      <c r="G16" s="223" t="s">
        <v>1530</v>
      </c>
      <c r="H16" s="223" t="s">
        <v>1530</v>
      </c>
      <c r="I16" s="223" t="s">
        <v>1530</v>
      </c>
      <c r="J16" s="223" t="s">
        <v>1530</v>
      </c>
      <c r="K16" s="978" t="s">
        <v>1222</v>
      </c>
    </row>
    <row r="17" spans="1:11" ht="20.25" customHeight="1">
      <c r="A17" s="117" t="s">
        <v>85</v>
      </c>
      <c r="B17" s="223">
        <v>290</v>
      </c>
      <c r="C17" s="223">
        <v>274</v>
      </c>
      <c r="D17" s="223">
        <v>564</v>
      </c>
      <c r="E17" s="223">
        <v>0</v>
      </c>
      <c r="F17" s="223">
        <v>0</v>
      </c>
      <c r="G17" s="223">
        <v>0</v>
      </c>
      <c r="H17" s="223">
        <f t="shared" si="6"/>
        <v>290</v>
      </c>
      <c r="I17" s="223">
        <f t="shared" si="7"/>
        <v>274</v>
      </c>
      <c r="J17" s="223">
        <f t="shared" si="8"/>
        <v>564</v>
      </c>
      <c r="K17" s="978" t="s">
        <v>507</v>
      </c>
    </row>
    <row r="18" spans="1:11" ht="20.25" customHeight="1">
      <c r="A18" s="117" t="s">
        <v>88</v>
      </c>
      <c r="B18" s="223">
        <v>224</v>
      </c>
      <c r="C18" s="223">
        <v>236</v>
      </c>
      <c r="D18" s="223">
        <v>460</v>
      </c>
      <c r="E18" s="223">
        <v>0</v>
      </c>
      <c r="F18" s="223">
        <v>0</v>
      </c>
      <c r="G18" s="223">
        <v>0</v>
      </c>
      <c r="H18" s="223">
        <f t="shared" si="6"/>
        <v>224</v>
      </c>
      <c r="I18" s="223">
        <f t="shared" si="7"/>
        <v>236</v>
      </c>
      <c r="J18" s="223">
        <f t="shared" si="8"/>
        <v>460</v>
      </c>
      <c r="K18" s="978" t="s">
        <v>508</v>
      </c>
    </row>
    <row r="19" spans="1:11" ht="20.25" customHeight="1">
      <c r="A19" s="117" t="s">
        <v>36</v>
      </c>
      <c r="B19" s="223">
        <v>242</v>
      </c>
      <c r="C19" s="223">
        <v>122</v>
      </c>
      <c r="D19" s="223">
        <v>364</v>
      </c>
      <c r="E19" s="223">
        <v>0</v>
      </c>
      <c r="F19" s="223">
        <v>0</v>
      </c>
      <c r="G19" s="223">
        <v>0</v>
      </c>
      <c r="H19" s="223">
        <f t="shared" si="6"/>
        <v>242</v>
      </c>
      <c r="I19" s="223">
        <f t="shared" si="7"/>
        <v>122</v>
      </c>
      <c r="J19" s="223">
        <f t="shared" si="8"/>
        <v>364</v>
      </c>
      <c r="K19" s="978" t="s">
        <v>509</v>
      </c>
    </row>
    <row r="20" spans="1:11" ht="20.25" customHeight="1">
      <c r="A20" s="119" t="s">
        <v>273</v>
      </c>
      <c r="B20" s="223">
        <v>43</v>
      </c>
      <c r="C20" s="223">
        <v>30</v>
      </c>
      <c r="D20" s="223">
        <v>73</v>
      </c>
      <c r="E20" s="223">
        <v>0</v>
      </c>
      <c r="F20" s="223">
        <v>0</v>
      </c>
      <c r="G20" s="223">
        <v>0</v>
      </c>
      <c r="H20" s="223">
        <f>SUM(B20,E20)</f>
        <v>43</v>
      </c>
      <c r="I20" s="223">
        <f>SUM(C20,F20)</f>
        <v>30</v>
      </c>
      <c r="J20" s="223">
        <f>SUM(H20:I20)</f>
        <v>73</v>
      </c>
      <c r="K20" s="978" t="s">
        <v>519</v>
      </c>
    </row>
    <row r="21" spans="1:11" ht="20.25" customHeight="1">
      <c r="A21" s="117" t="s">
        <v>89</v>
      </c>
      <c r="B21" s="223">
        <v>106</v>
      </c>
      <c r="C21" s="223">
        <v>86</v>
      </c>
      <c r="D21" s="223">
        <v>192</v>
      </c>
      <c r="E21" s="223">
        <v>0</v>
      </c>
      <c r="F21" s="223">
        <v>0</v>
      </c>
      <c r="G21" s="223">
        <v>0</v>
      </c>
      <c r="H21" s="223">
        <f t="shared" si="6"/>
        <v>106</v>
      </c>
      <c r="I21" s="223">
        <f t="shared" si="7"/>
        <v>86</v>
      </c>
      <c r="J21" s="223">
        <f t="shared" si="8"/>
        <v>192</v>
      </c>
      <c r="K21" s="978" t="s">
        <v>510</v>
      </c>
    </row>
    <row r="22" spans="1:11" ht="20.25" customHeight="1">
      <c r="A22" s="117" t="s">
        <v>90</v>
      </c>
      <c r="B22" s="223">
        <v>218</v>
      </c>
      <c r="C22" s="223">
        <v>99</v>
      </c>
      <c r="D22" s="223">
        <v>317</v>
      </c>
      <c r="E22" s="223">
        <v>0</v>
      </c>
      <c r="F22" s="223">
        <v>0</v>
      </c>
      <c r="G22" s="223">
        <v>0</v>
      </c>
      <c r="H22" s="223">
        <f t="shared" si="6"/>
        <v>218</v>
      </c>
      <c r="I22" s="223">
        <f t="shared" si="7"/>
        <v>99</v>
      </c>
      <c r="J22" s="223">
        <f t="shared" si="8"/>
        <v>317</v>
      </c>
      <c r="K22" s="978" t="s">
        <v>511</v>
      </c>
    </row>
    <row r="23" spans="1:11" ht="20.25" customHeight="1">
      <c r="A23" s="117" t="s">
        <v>1356</v>
      </c>
      <c r="B23" s="223">
        <v>5</v>
      </c>
      <c r="C23" s="223">
        <v>0</v>
      </c>
      <c r="D23" s="223">
        <v>5</v>
      </c>
      <c r="E23" s="223">
        <v>0</v>
      </c>
      <c r="F23" s="223">
        <v>0</v>
      </c>
      <c r="G23" s="223">
        <v>0</v>
      </c>
      <c r="H23" s="223">
        <f t="shared" ref="H23" si="9">SUM(B23,E23)</f>
        <v>5</v>
      </c>
      <c r="I23" s="223">
        <f t="shared" ref="I23" si="10">SUM(C23,F23)</f>
        <v>0</v>
      </c>
      <c r="J23" s="223">
        <f t="shared" ref="J23" si="11">SUM(H23:I23)</f>
        <v>5</v>
      </c>
      <c r="K23" s="980" t="s">
        <v>1526</v>
      </c>
    </row>
    <row r="24" spans="1:11" ht="20.25" customHeight="1" thickBot="1">
      <c r="A24" s="972" t="s">
        <v>91</v>
      </c>
      <c r="B24" s="973">
        <v>287</v>
      </c>
      <c r="C24" s="973">
        <v>286</v>
      </c>
      <c r="D24" s="973">
        <v>573</v>
      </c>
      <c r="E24" s="973">
        <v>0</v>
      </c>
      <c r="F24" s="973">
        <v>0</v>
      </c>
      <c r="G24" s="973">
        <v>0</v>
      </c>
      <c r="H24" s="973">
        <f t="shared" si="6"/>
        <v>287</v>
      </c>
      <c r="I24" s="973">
        <f t="shared" si="7"/>
        <v>286</v>
      </c>
      <c r="J24" s="973">
        <f t="shared" si="8"/>
        <v>573</v>
      </c>
      <c r="K24" s="974" t="s">
        <v>512</v>
      </c>
    </row>
    <row r="25" spans="1:11" ht="20.25" customHeight="1" thickTop="1">
      <c r="A25" s="116"/>
      <c r="B25" s="842"/>
      <c r="C25" s="842"/>
      <c r="D25" s="842"/>
      <c r="E25" s="842"/>
      <c r="F25" s="842"/>
      <c r="G25" s="842"/>
      <c r="H25" s="842"/>
      <c r="I25" s="842"/>
      <c r="J25" s="842"/>
      <c r="K25" s="843"/>
    </row>
    <row r="26" spans="1:11" s="844" customFormat="1" ht="20.25" customHeight="1">
      <c r="A26" s="116"/>
      <c r="B26" s="842"/>
      <c r="C26" s="842"/>
      <c r="D26" s="842"/>
      <c r="E26" s="842"/>
      <c r="F26" s="842"/>
      <c r="G26" s="842"/>
      <c r="H26" s="842"/>
      <c r="I26" s="842"/>
      <c r="J26" s="842"/>
      <c r="K26" s="843"/>
    </row>
    <row r="27" spans="1:11" ht="20.25" customHeight="1">
      <c r="A27" s="116"/>
      <c r="B27" s="842"/>
      <c r="C27" s="842"/>
      <c r="D27" s="842"/>
      <c r="E27" s="842"/>
      <c r="F27" s="842"/>
      <c r="G27" s="842"/>
      <c r="H27" s="842"/>
      <c r="I27" s="842"/>
      <c r="J27" s="842"/>
      <c r="K27" s="843"/>
    </row>
    <row r="28" spans="1:11" ht="20.25" customHeight="1" thickBot="1">
      <c r="A28" s="115" t="s">
        <v>1774</v>
      </c>
      <c r="B28" s="114"/>
      <c r="C28" s="114"/>
      <c r="D28" s="114"/>
      <c r="E28" s="114"/>
      <c r="F28" s="114"/>
      <c r="G28" s="114"/>
      <c r="H28" s="114"/>
      <c r="I28" s="114"/>
      <c r="J28" s="114"/>
      <c r="K28" s="699" t="s">
        <v>1794</v>
      </c>
    </row>
    <row r="29" spans="1:11" ht="20.25" customHeight="1" thickTop="1">
      <c r="A29" s="1492" t="s">
        <v>99</v>
      </c>
      <c r="B29" s="1485" t="s">
        <v>1208</v>
      </c>
      <c r="C29" s="1485"/>
      <c r="D29" s="1485"/>
      <c r="E29" s="1485" t="s">
        <v>1210</v>
      </c>
      <c r="F29" s="1485"/>
      <c r="G29" s="1485"/>
      <c r="H29" s="1485" t="s">
        <v>1175</v>
      </c>
      <c r="I29" s="1485"/>
      <c r="J29" s="1485"/>
      <c r="K29" s="1492" t="s">
        <v>523</v>
      </c>
    </row>
    <row r="30" spans="1:11" ht="20.25" customHeight="1">
      <c r="A30" s="1493"/>
      <c r="B30" s="1486" t="s">
        <v>1209</v>
      </c>
      <c r="C30" s="1486"/>
      <c r="D30" s="1486"/>
      <c r="E30" s="1486" t="s">
        <v>1211</v>
      </c>
      <c r="F30" s="1486"/>
      <c r="G30" s="1486"/>
      <c r="H30" s="1486" t="s">
        <v>1212</v>
      </c>
      <c r="I30" s="1486"/>
      <c r="J30" s="1486"/>
      <c r="K30" s="1493"/>
    </row>
    <row r="31" spans="1:11" ht="20.25" customHeight="1">
      <c r="A31" s="1493"/>
      <c r="B31" s="819" t="s">
        <v>1</v>
      </c>
      <c r="C31" s="819" t="s">
        <v>2</v>
      </c>
      <c r="D31" s="819" t="s">
        <v>3</v>
      </c>
      <c r="E31" s="819" t="s">
        <v>1</v>
      </c>
      <c r="F31" s="819" t="s">
        <v>2</v>
      </c>
      <c r="G31" s="819" t="s">
        <v>3</v>
      </c>
      <c r="H31" s="819" t="s">
        <v>1</v>
      </c>
      <c r="I31" s="819" t="s">
        <v>2</v>
      </c>
      <c r="J31" s="819" t="s">
        <v>3</v>
      </c>
      <c r="K31" s="1493"/>
    </row>
    <row r="32" spans="1:11" ht="20.25" customHeight="1" thickBot="1">
      <c r="A32" s="1494"/>
      <c r="B32" s="820" t="s">
        <v>502</v>
      </c>
      <c r="C32" s="820" t="s">
        <v>503</v>
      </c>
      <c r="D32" s="820" t="s">
        <v>504</v>
      </c>
      <c r="E32" s="820" t="s">
        <v>502</v>
      </c>
      <c r="F32" s="820" t="s">
        <v>503</v>
      </c>
      <c r="G32" s="820" t="s">
        <v>504</v>
      </c>
      <c r="H32" s="820" t="s">
        <v>502</v>
      </c>
      <c r="I32" s="820" t="s">
        <v>503</v>
      </c>
      <c r="J32" s="820" t="s">
        <v>504</v>
      </c>
      <c r="K32" s="1494"/>
    </row>
    <row r="33" spans="1:11" ht="27" customHeight="1">
      <c r="A33" s="991" t="s">
        <v>309</v>
      </c>
      <c r="B33" s="842">
        <v>22</v>
      </c>
      <c r="C33" s="842">
        <v>13</v>
      </c>
      <c r="D33" s="842">
        <v>35</v>
      </c>
      <c r="E33" s="842">
        <v>0</v>
      </c>
      <c r="F33" s="842">
        <v>0</v>
      </c>
      <c r="G33" s="842">
        <v>0</v>
      </c>
      <c r="H33" s="842">
        <f>SUM(B33,E33)</f>
        <v>22</v>
      </c>
      <c r="I33" s="842">
        <f>SUM(C33,F33)</f>
        <v>13</v>
      </c>
      <c r="J33" s="842">
        <f>SUM(H33:I33)</f>
        <v>35</v>
      </c>
      <c r="K33" s="841" t="s">
        <v>520</v>
      </c>
    </row>
    <row r="34" spans="1:11" ht="27" customHeight="1">
      <c r="A34" s="117" t="s">
        <v>92</v>
      </c>
      <c r="B34" s="118">
        <v>105</v>
      </c>
      <c r="C34" s="118">
        <v>110</v>
      </c>
      <c r="D34" s="118">
        <v>215</v>
      </c>
      <c r="E34" s="118">
        <v>0</v>
      </c>
      <c r="F34" s="118">
        <v>0</v>
      </c>
      <c r="G34" s="118">
        <v>0</v>
      </c>
      <c r="H34" s="118">
        <f t="shared" si="6"/>
        <v>105</v>
      </c>
      <c r="I34" s="118">
        <f t="shared" si="7"/>
        <v>110</v>
      </c>
      <c r="J34" s="118">
        <f t="shared" si="8"/>
        <v>215</v>
      </c>
      <c r="K34" s="978" t="s">
        <v>513</v>
      </c>
    </row>
    <row r="35" spans="1:11" ht="27" customHeight="1">
      <c r="A35" s="117" t="s">
        <v>37</v>
      </c>
      <c r="B35" s="118">
        <v>96</v>
      </c>
      <c r="C35" s="118">
        <v>100</v>
      </c>
      <c r="D35" s="118">
        <v>196</v>
      </c>
      <c r="E35" s="118">
        <v>0</v>
      </c>
      <c r="F35" s="118">
        <v>0</v>
      </c>
      <c r="G35" s="118">
        <v>0</v>
      </c>
      <c r="H35" s="118">
        <f t="shared" si="6"/>
        <v>96</v>
      </c>
      <c r="I35" s="118">
        <f t="shared" si="7"/>
        <v>100</v>
      </c>
      <c r="J35" s="118">
        <f t="shared" si="8"/>
        <v>196</v>
      </c>
      <c r="K35" s="978" t="s">
        <v>514</v>
      </c>
    </row>
    <row r="36" spans="1:11" ht="27" customHeight="1">
      <c r="A36" s="117" t="s">
        <v>118</v>
      </c>
      <c r="B36" s="118">
        <v>94</v>
      </c>
      <c r="C36" s="118">
        <v>109</v>
      </c>
      <c r="D36" s="118">
        <v>203</v>
      </c>
      <c r="E36" s="118">
        <v>0</v>
      </c>
      <c r="F36" s="118">
        <v>0</v>
      </c>
      <c r="G36" s="118">
        <v>0</v>
      </c>
      <c r="H36" s="118">
        <f t="shared" si="6"/>
        <v>94</v>
      </c>
      <c r="I36" s="118">
        <f t="shared" si="7"/>
        <v>109</v>
      </c>
      <c r="J36" s="118">
        <f t="shared" si="8"/>
        <v>203</v>
      </c>
      <c r="K36" s="978" t="s">
        <v>515</v>
      </c>
    </row>
    <row r="37" spans="1:11" ht="27" customHeight="1">
      <c r="A37" s="117" t="s">
        <v>38</v>
      </c>
      <c r="B37" s="118">
        <v>80</v>
      </c>
      <c r="C37" s="118">
        <v>91</v>
      </c>
      <c r="D37" s="118">
        <v>171</v>
      </c>
      <c r="E37" s="118">
        <v>0</v>
      </c>
      <c r="F37" s="118">
        <v>0</v>
      </c>
      <c r="G37" s="118">
        <v>0</v>
      </c>
      <c r="H37" s="118">
        <f t="shared" si="6"/>
        <v>80</v>
      </c>
      <c r="I37" s="118">
        <f t="shared" si="7"/>
        <v>91</v>
      </c>
      <c r="J37" s="118">
        <f t="shared" si="8"/>
        <v>171</v>
      </c>
      <c r="K37" s="978" t="s">
        <v>516</v>
      </c>
    </row>
    <row r="38" spans="1:11" ht="27" customHeight="1">
      <c r="A38" s="117" t="s">
        <v>294</v>
      </c>
      <c r="B38" s="118">
        <v>32</v>
      </c>
      <c r="C38" s="118">
        <v>37</v>
      </c>
      <c r="D38" s="118">
        <v>69</v>
      </c>
      <c r="E38" s="118">
        <v>0</v>
      </c>
      <c r="F38" s="118">
        <v>0</v>
      </c>
      <c r="G38" s="118">
        <v>0</v>
      </c>
      <c r="H38" s="118">
        <f t="shared" si="6"/>
        <v>32</v>
      </c>
      <c r="I38" s="118">
        <f t="shared" si="7"/>
        <v>37</v>
      </c>
      <c r="J38" s="118">
        <f t="shared" si="8"/>
        <v>69</v>
      </c>
      <c r="K38" s="978" t="s">
        <v>517</v>
      </c>
    </row>
    <row r="39" spans="1:11" ht="27" customHeight="1">
      <c r="A39" s="993" t="s">
        <v>1078</v>
      </c>
      <c r="B39" s="118">
        <v>2</v>
      </c>
      <c r="C39" s="118">
        <v>0</v>
      </c>
      <c r="D39" s="118">
        <v>2</v>
      </c>
      <c r="E39" s="118">
        <v>0</v>
      </c>
      <c r="F39" s="118">
        <v>0</v>
      </c>
      <c r="G39" s="118">
        <v>0</v>
      </c>
      <c r="H39" s="118">
        <f t="shared" ref="H39" si="12">SUM(B39,E39)</f>
        <v>2</v>
      </c>
      <c r="I39" s="118">
        <f t="shared" ref="I39" si="13">SUM(C39,F39)</f>
        <v>0</v>
      </c>
      <c r="J39" s="118">
        <f t="shared" ref="J39" si="14">SUM(H39:I39)</f>
        <v>2</v>
      </c>
      <c r="K39" s="978" t="s">
        <v>518</v>
      </c>
    </row>
    <row r="40" spans="1:11" ht="27" customHeight="1">
      <c r="A40" s="119" t="s">
        <v>251</v>
      </c>
      <c r="B40" s="118">
        <v>28</v>
      </c>
      <c r="C40" s="118">
        <v>24</v>
      </c>
      <c r="D40" s="118">
        <v>52</v>
      </c>
      <c r="E40" s="118">
        <v>0</v>
      </c>
      <c r="F40" s="118">
        <v>0</v>
      </c>
      <c r="G40" s="118">
        <v>0</v>
      </c>
      <c r="H40" s="118">
        <f>SUM(B40,E40)</f>
        <v>28</v>
      </c>
      <c r="I40" s="118">
        <f>SUM(C40,F40)</f>
        <v>24</v>
      </c>
      <c r="J40" s="118">
        <f>SUM(H40:I40)</f>
        <v>52</v>
      </c>
      <c r="K40" s="978" t="s">
        <v>518</v>
      </c>
    </row>
    <row r="41" spans="1:11" ht="27" customHeight="1">
      <c r="A41" s="119" t="s">
        <v>905</v>
      </c>
      <c r="B41" s="118">
        <v>2</v>
      </c>
      <c r="C41" s="118">
        <v>1</v>
      </c>
      <c r="D41" s="118">
        <v>3</v>
      </c>
      <c r="E41" s="118">
        <v>0</v>
      </c>
      <c r="F41" s="118">
        <v>0</v>
      </c>
      <c r="G41" s="118">
        <v>0</v>
      </c>
      <c r="H41" s="118">
        <f>SUM(B41,E41)</f>
        <v>2</v>
      </c>
      <c r="I41" s="118">
        <f>SUM(C41,F41)</f>
        <v>1</v>
      </c>
      <c r="J41" s="118">
        <f>SUM(H41:I41)</f>
        <v>3</v>
      </c>
      <c r="K41" s="978" t="s">
        <v>1141</v>
      </c>
    </row>
    <row r="42" spans="1:11" ht="27" customHeight="1">
      <c r="A42" s="119" t="s">
        <v>906</v>
      </c>
      <c r="B42" s="118">
        <v>25</v>
      </c>
      <c r="C42" s="118">
        <v>30</v>
      </c>
      <c r="D42" s="118">
        <v>55</v>
      </c>
      <c r="E42" s="118">
        <v>0</v>
      </c>
      <c r="F42" s="118">
        <v>0</v>
      </c>
      <c r="G42" s="118">
        <v>0</v>
      </c>
      <c r="H42" s="118">
        <f t="shared" ref="H42:H43" si="15">SUM(B42,E42)</f>
        <v>25</v>
      </c>
      <c r="I42" s="118">
        <f t="shared" ref="I42:I43" si="16">SUM(C42,F42)</f>
        <v>30</v>
      </c>
      <c r="J42" s="118">
        <f t="shared" ref="J42:J43" si="17">SUM(H42:I42)</f>
        <v>55</v>
      </c>
      <c r="K42" s="978" t="s">
        <v>1139</v>
      </c>
    </row>
    <row r="43" spans="1:11" ht="27" customHeight="1">
      <c r="A43" s="119" t="s">
        <v>907</v>
      </c>
      <c r="B43" s="118">
        <v>24</v>
      </c>
      <c r="C43" s="118">
        <v>19</v>
      </c>
      <c r="D43" s="118">
        <v>43</v>
      </c>
      <c r="E43" s="118">
        <v>0</v>
      </c>
      <c r="F43" s="118">
        <v>0</v>
      </c>
      <c r="G43" s="118">
        <v>0</v>
      </c>
      <c r="H43" s="118">
        <f t="shared" si="15"/>
        <v>24</v>
      </c>
      <c r="I43" s="118">
        <f t="shared" si="16"/>
        <v>19</v>
      </c>
      <c r="J43" s="118">
        <f t="shared" si="17"/>
        <v>43</v>
      </c>
      <c r="K43" s="994" t="s">
        <v>1140</v>
      </c>
    </row>
    <row r="44" spans="1:11" ht="27" customHeight="1" thickBot="1">
      <c r="A44" s="986" t="s">
        <v>1357</v>
      </c>
      <c r="B44" s="995">
        <v>0</v>
      </c>
      <c r="C44" s="995">
        <v>2</v>
      </c>
      <c r="D44" s="995">
        <v>2</v>
      </c>
      <c r="E44" s="995">
        <v>0</v>
      </c>
      <c r="F44" s="995">
        <v>0</v>
      </c>
      <c r="G44" s="995">
        <v>0</v>
      </c>
      <c r="H44" s="995">
        <f t="shared" ref="H44" si="18">SUM(B44,E44)</f>
        <v>0</v>
      </c>
      <c r="I44" s="995">
        <f t="shared" ref="I44" si="19">SUM(C44,F44)</f>
        <v>2</v>
      </c>
      <c r="J44" s="995">
        <f t="shared" ref="J44" si="20">SUM(H44:I44)</f>
        <v>2</v>
      </c>
      <c r="K44" s="988" t="s">
        <v>1525</v>
      </c>
    </row>
    <row r="45" spans="1:11" ht="27" customHeight="1" thickBot="1">
      <c r="A45" s="972" t="s">
        <v>320</v>
      </c>
      <c r="B45" s="992">
        <f>SUM(B8:B44)</f>
        <v>4113</v>
      </c>
      <c r="C45" s="992">
        <f t="shared" ref="C45:J45" si="21">SUM(C8:C44)</f>
        <v>3846</v>
      </c>
      <c r="D45" s="992">
        <f t="shared" si="21"/>
        <v>7959</v>
      </c>
      <c r="E45" s="992">
        <f t="shared" si="21"/>
        <v>0</v>
      </c>
      <c r="F45" s="992">
        <f t="shared" si="21"/>
        <v>0</v>
      </c>
      <c r="G45" s="992">
        <f t="shared" si="21"/>
        <v>0</v>
      </c>
      <c r="H45" s="992">
        <f t="shared" si="21"/>
        <v>4113</v>
      </c>
      <c r="I45" s="992">
        <f t="shared" si="21"/>
        <v>3846</v>
      </c>
      <c r="J45" s="992">
        <f t="shared" si="21"/>
        <v>7959</v>
      </c>
      <c r="K45" s="984" t="s">
        <v>504</v>
      </c>
    </row>
    <row r="46" spans="1:11" ht="24" thickTop="1"/>
  </sheetData>
  <mergeCells count="18">
    <mergeCell ref="K4:K7"/>
    <mergeCell ref="A2:K2"/>
    <mergeCell ref="A1:K1"/>
    <mergeCell ref="B4:D4"/>
    <mergeCell ref="E4:G4"/>
    <mergeCell ref="H4:J4"/>
    <mergeCell ref="A4:A7"/>
    <mergeCell ref="B5:D5"/>
    <mergeCell ref="E5:G5"/>
    <mergeCell ref="H5:J5"/>
    <mergeCell ref="A29:A32"/>
    <mergeCell ref="B29:D29"/>
    <mergeCell ref="E29:G29"/>
    <mergeCell ref="H29:J29"/>
    <mergeCell ref="K29:K32"/>
    <mergeCell ref="B30:D30"/>
    <mergeCell ref="E30:G30"/>
    <mergeCell ref="H30:J30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768"/>
  </cols>
  <sheetData>
    <row r="13" spans="1:14" ht="90">
      <c r="A13" s="1495" t="s">
        <v>1725</v>
      </c>
      <c r="B13" s="1495"/>
      <c r="C13" s="1495"/>
      <c r="D13" s="1495"/>
      <c r="E13" s="1495"/>
      <c r="F13" s="1495"/>
      <c r="G13" s="1495"/>
      <c r="H13" s="1495"/>
      <c r="I13" s="1495"/>
      <c r="J13" s="1495"/>
      <c r="K13" s="1495"/>
      <c r="L13" s="1495"/>
      <c r="M13" s="1495"/>
      <c r="N13" s="1495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9"/>
  <sheetViews>
    <sheetView rightToLeft="1" view="pageBreakPreview" zoomScale="77" zoomScaleNormal="99" zoomScaleSheetLayoutView="77" workbookViewId="0">
      <selection activeCell="N19" sqref="N19"/>
    </sheetView>
  </sheetViews>
  <sheetFormatPr defaultRowHeight="12.75"/>
  <cols>
    <col min="1" max="1" width="22" style="47" customWidth="1"/>
    <col min="2" max="13" width="9.7109375" style="47" customWidth="1"/>
    <col min="14" max="14" width="35.28515625" style="47" customWidth="1"/>
    <col min="15" max="254" width="9.140625" style="47"/>
    <col min="255" max="255" width="24.42578125" style="47" customWidth="1"/>
    <col min="256" max="510" width="9.140625" style="47"/>
    <col min="511" max="511" width="24.42578125" style="47" customWidth="1"/>
    <col min="512" max="766" width="9.140625" style="47"/>
    <col min="767" max="767" width="24.42578125" style="47" customWidth="1"/>
    <col min="768" max="1022" width="9.140625" style="47"/>
    <col min="1023" max="1023" width="24.42578125" style="47" customWidth="1"/>
    <col min="1024" max="1278" width="9.140625" style="47"/>
    <col min="1279" max="1279" width="24.42578125" style="47" customWidth="1"/>
    <col min="1280" max="1534" width="9.140625" style="47"/>
    <col min="1535" max="1535" width="24.42578125" style="47" customWidth="1"/>
    <col min="1536" max="1790" width="9.140625" style="47"/>
    <col min="1791" max="1791" width="24.42578125" style="47" customWidth="1"/>
    <col min="1792" max="2046" width="9.140625" style="47"/>
    <col min="2047" max="2047" width="24.42578125" style="47" customWidth="1"/>
    <col min="2048" max="2302" width="9.140625" style="47"/>
    <col min="2303" max="2303" width="24.42578125" style="47" customWidth="1"/>
    <col min="2304" max="2558" width="9.140625" style="47"/>
    <col min="2559" max="2559" width="24.42578125" style="47" customWidth="1"/>
    <col min="2560" max="2814" width="9.140625" style="47"/>
    <col min="2815" max="2815" width="24.42578125" style="47" customWidth="1"/>
    <col min="2816" max="3070" width="9.140625" style="47"/>
    <col min="3071" max="3071" width="24.42578125" style="47" customWidth="1"/>
    <col min="3072" max="3326" width="9.140625" style="47"/>
    <col min="3327" max="3327" width="24.42578125" style="47" customWidth="1"/>
    <col min="3328" max="3582" width="9.140625" style="47"/>
    <col min="3583" max="3583" width="24.42578125" style="47" customWidth="1"/>
    <col min="3584" max="3838" width="9.140625" style="47"/>
    <col min="3839" max="3839" width="24.42578125" style="47" customWidth="1"/>
    <col min="3840" max="4094" width="9.140625" style="47"/>
    <col min="4095" max="4095" width="24.42578125" style="47" customWidth="1"/>
    <col min="4096" max="4350" width="9.140625" style="47"/>
    <col min="4351" max="4351" width="24.42578125" style="47" customWidth="1"/>
    <col min="4352" max="4606" width="9.140625" style="47"/>
    <col min="4607" max="4607" width="24.42578125" style="47" customWidth="1"/>
    <col min="4608" max="4862" width="9.140625" style="47"/>
    <col min="4863" max="4863" width="24.42578125" style="47" customWidth="1"/>
    <col min="4864" max="5118" width="9.140625" style="47"/>
    <col min="5119" max="5119" width="24.42578125" style="47" customWidth="1"/>
    <col min="5120" max="5374" width="9.140625" style="47"/>
    <col min="5375" max="5375" width="24.42578125" style="47" customWidth="1"/>
    <col min="5376" max="5630" width="9.140625" style="47"/>
    <col min="5631" max="5631" width="24.42578125" style="47" customWidth="1"/>
    <col min="5632" max="5886" width="9.140625" style="47"/>
    <col min="5887" max="5887" width="24.42578125" style="47" customWidth="1"/>
    <col min="5888" max="6142" width="9.140625" style="47"/>
    <col min="6143" max="6143" width="24.42578125" style="47" customWidth="1"/>
    <col min="6144" max="6398" width="9.140625" style="47"/>
    <col min="6399" max="6399" width="24.42578125" style="47" customWidth="1"/>
    <col min="6400" max="6654" width="9.140625" style="47"/>
    <col min="6655" max="6655" width="24.42578125" style="47" customWidth="1"/>
    <col min="6656" max="6910" width="9.140625" style="47"/>
    <col min="6911" max="6911" width="24.42578125" style="47" customWidth="1"/>
    <col min="6912" max="7166" width="9.140625" style="47"/>
    <col min="7167" max="7167" width="24.42578125" style="47" customWidth="1"/>
    <col min="7168" max="7422" width="9.140625" style="47"/>
    <col min="7423" max="7423" width="24.42578125" style="47" customWidth="1"/>
    <col min="7424" max="7678" width="9.140625" style="47"/>
    <col min="7679" max="7679" width="24.42578125" style="47" customWidth="1"/>
    <col min="7680" max="7934" width="9.140625" style="47"/>
    <col min="7935" max="7935" width="24.42578125" style="47" customWidth="1"/>
    <col min="7936" max="8190" width="9.140625" style="47"/>
    <col min="8191" max="8191" width="24.42578125" style="47" customWidth="1"/>
    <col min="8192" max="8446" width="9.140625" style="47"/>
    <col min="8447" max="8447" width="24.42578125" style="47" customWidth="1"/>
    <col min="8448" max="8702" width="9.140625" style="47"/>
    <col min="8703" max="8703" width="24.42578125" style="47" customWidth="1"/>
    <col min="8704" max="8958" width="9.140625" style="47"/>
    <col min="8959" max="8959" width="24.42578125" style="47" customWidth="1"/>
    <col min="8960" max="9214" width="9.140625" style="47"/>
    <col min="9215" max="9215" width="24.42578125" style="47" customWidth="1"/>
    <col min="9216" max="9470" width="9.140625" style="47"/>
    <col min="9471" max="9471" width="24.42578125" style="47" customWidth="1"/>
    <col min="9472" max="9726" width="9.140625" style="47"/>
    <col min="9727" max="9727" width="24.42578125" style="47" customWidth="1"/>
    <col min="9728" max="9982" width="9.140625" style="47"/>
    <col min="9983" max="9983" width="24.42578125" style="47" customWidth="1"/>
    <col min="9984" max="10238" width="9.140625" style="47"/>
    <col min="10239" max="10239" width="24.42578125" style="47" customWidth="1"/>
    <col min="10240" max="10494" width="9.140625" style="47"/>
    <col min="10495" max="10495" width="24.42578125" style="47" customWidth="1"/>
    <col min="10496" max="10750" width="9.140625" style="47"/>
    <col min="10751" max="10751" width="24.42578125" style="47" customWidth="1"/>
    <col min="10752" max="11006" width="9.140625" style="47"/>
    <col min="11007" max="11007" width="24.42578125" style="47" customWidth="1"/>
    <col min="11008" max="11262" width="9.140625" style="47"/>
    <col min="11263" max="11263" width="24.42578125" style="47" customWidth="1"/>
    <col min="11264" max="11518" width="9.140625" style="47"/>
    <col min="11519" max="11519" width="24.42578125" style="47" customWidth="1"/>
    <col min="11520" max="11774" width="9.140625" style="47"/>
    <col min="11775" max="11775" width="24.42578125" style="47" customWidth="1"/>
    <col min="11776" max="12030" width="9.140625" style="47"/>
    <col min="12031" max="12031" width="24.42578125" style="47" customWidth="1"/>
    <col min="12032" max="12286" width="9.140625" style="47"/>
    <col min="12287" max="12287" width="24.42578125" style="47" customWidth="1"/>
    <col min="12288" max="12542" width="9.140625" style="47"/>
    <col min="12543" max="12543" width="24.42578125" style="47" customWidth="1"/>
    <col min="12544" max="12798" width="9.140625" style="47"/>
    <col min="12799" max="12799" width="24.42578125" style="47" customWidth="1"/>
    <col min="12800" max="13054" width="9.140625" style="47"/>
    <col min="13055" max="13055" width="24.42578125" style="47" customWidth="1"/>
    <col min="13056" max="13310" width="9.140625" style="47"/>
    <col min="13311" max="13311" width="24.42578125" style="47" customWidth="1"/>
    <col min="13312" max="13566" width="9.140625" style="47"/>
    <col min="13567" max="13567" width="24.42578125" style="47" customWidth="1"/>
    <col min="13568" max="13822" width="9.140625" style="47"/>
    <col min="13823" max="13823" width="24.42578125" style="47" customWidth="1"/>
    <col min="13824" max="14078" width="9.140625" style="47"/>
    <col min="14079" max="14079" width="24.42578125" style="47" customWidth="1"/>
    <col min="14080" max="14334" width="9.140625" style="47"/>
    <col min="14335" max="14335" width="24.42578125" style="47" customWidth="1"/>
    <col min="14336" max="14590" width="9.140625" style="47"/>
    <col min="14591" max="14591" width="24.42578125" style="47" customWidth="1"/>
    <col min="14592" max="14846" width="9.140625" style="47"/>
    <col min="14847" max="14847" width="24.42578125" style="47" customWidth="1"/>
    <col min="14848" max="15102" width="9.140625" style="47"/>
    <col min="15103" max="15103" width="24.42578125" style="47" customWidth="1"/>
    <col min="15104" max="15358" width="9.140625" style="47"/>
    <col min="15359" max="15359" width="24.42578125" style="47" customWidth="1"/>
    <col min="15360" max="15614" width="9.140625" style="47"/>
    <col min="15615" max="15615" width="24.42578125" style="47" customWidth="1"/>
    <col min="15616" max="15870" width="9.140625" style="47"/>
    <col min="15871" max="15871" width="24.42578125" style="47" customWidth="1"/>
    <col min="15872" max="16126" width="9.140625" style="47"/>
    <col min="16127" max="16127" width="24.42578125" style="47" customWidth="1"/>
    <col min="16128" max="16384" width="9.140625" style="47"/>
  </cols>
  <sheetData>
    <row r="1" spans="1:14" ht="29.25" customHeight="1">
      <c r="A1" s="1964" t="s">
        <v>1450</v>
      </c>
      <c r="B1" s="1964"/>
      <c r="C1" s="1964"/>
      <c r="D1" s="1964"/>
      <c r="E1" s="1964"/>
      <c r="F1" s="1964"/>
      <c r="G1" s="1964"/>
      <c r="H1" s="1964"/>
      <c r="I1" s="1964"/>
      <c r="J1" s="1964"/>
      <c r="K1" s="1964"/>
      <c r="L1" s="1964"/>
      <c r="M1" s="1964"/>
      <c r="N1" s="1964"/>
    </row>
    <row r="2" spans="1:14" ht="42.75" customHeight="1">
      <c r="A2" s="1965" t="s">
        <v>1451</v>
      </c>
      <c r="B2" s="1965"/>
      <c r="C2" s="1965"/>
      <c r="D2" s="1965"/>
      <c r="E2" s="1965"/>
      <c r="F2" s="1965"/>
      <c r="G2" s="1965"/>
      <c r="H2" s="1965"/>
      <c r="I2" s="1965"/>
      <c r="J2" s="1965"/>
      <c r="K2" s="1965"/>
      <c r="L2" s="1965"/>
      <c r="M2" s="1965"/>
      <c r="N2" s="1965"/>
    </row>
    <row r="3" spans="1:14" s="56" customFormat="1" ht="29.25" customHeight="1" thickBot="1">
      <c r="A3" s="864" t="s">
        <v>1855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864" t="s">
        <v>1859</v>
      </c>
    </row>
    <row r="4" spans="1:14" s="48" customFormat="1" ht="29.25" customHeight="1" thickTop="1">
      <c r="A4" s="1665" t="s">
        <v>11</v>
      </c>
      <c r="B4" s="1665" t="s">
        <v>1172</v>
      </c>
      <c r="C4" s="1665"/>
      <c r="D4" s="1665"/>
      <c r="E4" s="1665" t="s">
        <v>1173</v>
      </c>
      <c r="F4" s="1665"/>
      <c r="G4" s="1665"/>
      <c r="H4" s="1665" t="s">
        <v>1174</v>
      </c>
      <c r="I4" s="1665"/>
      <c r="J4" s="1665"/>
      <c r="K4" s="1665" t="s">
        <v>1175</v>
      </c>
      <c r="L4" s="1665"/>
      <c r="M4" s="1665"/>
      <c r="N4" s="1665" t="s">
        <v>525</v>
      </c>
    </row>
    <row r="5" spans="1:14" s="48" customFormat="1" ht="29.25" customHeight="1">
      <c r="A5" s="1654"/>
      <c r="B5" s="1654" t="s">
        <v>910</v>
      </c>
      <c r="C5" s="1654"/>
      <c r="D5" s="1654"/>
      <c r="E5" s="1654" t="s">
        <v>1176</v>
      </c>
      <c r="F5" s="1654"/>
      <c r="G5" s="1654"/>
      <c r="H5" s="1654" t="s">
        <v>911</v>
      </c>
      <c r="I5" s="1654"/>
      <c r="J5" s="1654"/>
      <c r="K5" s="1654" t="s">
        <v>1177</v>
      </c>
      <c r="L5" s="1654"/>
      <c r="M5" s="1654"/>
      <c r="N5" s="1654"/>
    </row>
    <row r="6" spans="1:14" s="48" customFormat="1" ht="29.25" customHeight="1">
      <c r="A6" s="1654"/>
      <c r="B6" s="573" t="s">
        <v>914</v>
      </c>
      <c r="C6" s="573" t="s">
        <v>915</v>
      </c>
      <c r="D6" s="573" t="s">
        <v>916</v>
      </c>
      <c r="E6" s="573" t="s">
        <v>914</v>
      </c>
      <c r="F6" s="573" t="s">
        <v>915</v>
      </c>
      <c r="G6" s="573" t="s">
        <v>916</v>
      </c>
      <c r="H6" s="573" t="s">
        <v>914</v>
      </c>
      <c r="I6" s="573" t="s">
        <v>915</v>
      </c>
      <c r="J6" s="573" t="s">
        <v>916</v>
      </c>
      <c r="K6" s="573" t="s">
        <v>914</v>
      </c>
      <c r="L6" s="573" t="s">
        <v>915</v>
      </c>
      <c r="M6" s="573" t="s">
        <v>916</v>
      </c>
      <c r="N6" s="1654"/>
    </row>
    <row r="7" spans="1:14" s="48" customFormat="1" ht="29.25" customHeight="1" thickBot="1">
      <c r="A7" s="1773"/>
      <c r="B7" s="528" t="s">
        <v>1156</v>
      </c>
      <c r="C7" s="528" t="s">
        <v>918</v>
      </c>
      <c r="D7" s="528" t="s">
        <v>919</v>
      </c>
      <c r="E7" s="528" t="s">
        <v>1156</v>
      </c>
      <c r="F7" s="528" t="s">
        <v>918</v>
      </c>
      <c r="G7" s="528" t="s">
        <v>919</v>
      </c>
      <c r="H7" s="528" t="s">
        <v>1156</v>
      </c>
      <c r="I7" s="528" t="s">
        <v>918</v>
      </c>
      <c r="J7" s="528" t="s">
        <v>919</v>
      </c>
      <c r="K7" s="528" t="s">
        <v>1156</v>
      </c>
      <c r="L7" s="528" t="s">
        <v>918</v>
      </c>
      <c r="M7" s="528" t="s">
        <v>919</v>
      </c>
      <c r="N7" s="1773"/>
    </row>
    <row r="8" spans="1:14" s="48" customFormat="1" ht="29.25" customHeight="1" thickTop="1">
      <c r="A8" s="460" t="s">
        <v>6</v>
      </c>
      <c r="B8" s="635">
        <v>0</v>
      </c>
      <c r="C8" s="635">
        <v>0</v>
      </c>
      <c r="D8" s="635">
        <v>0</v>
      </c>
      <c r="E8" s="635">
        <v>3</v>
      </c>
      <c r="F8" s="635">
        <v>2</v>
      </c>
      <c r="G8" s="635">
        <v>5</v>
      </c>
      <c r="H8" s="635">
        <v>7</v>
      </c>
      <c r="I8" s="635">
        <v>2</v>
      </c>
      <c r="J8" s="635">
        <v>9</v>
      </c>
      <c r="K8" s="581">
        <f>SUM(B8,E8,H8)</f>
        <v>10</v>
      </c>
      <c r="L8" s="581">
        <f t="shared" ref="L8:M15" si="0">SUM(C8,F8,I8)</f>
        <v>4</v>
      </c>
      <c r="M8" s="581">
        <f t="shared" si="0"/>
        <v>14</v>
      </c>
      <c r="N8" s="270" t="s">
        <v>481</v>
      </c>
    </row>
    <row r="9" spans="1:14" s="48" customFormat="1" ht="29.25" customHeight="1">
      <c r="A9" s="461" t="s">
        <v>1023</v>
      </c>
      <c r="B9" s="636">
        <v>0</v>
      </c>
      <c r="C9" s="636">
        <v>0</v>
      </c>
      <c r="D9" s="636">
        <v>0</v>
      </c>
      <c r="E9" s="636">
        <v>2</v>
      </c>
      <c r="F9" s="636">
        <v>7</v>
      </c>
      <c r="G9" s="636">
        <v>9</v>
      </c>
      <c r="H9" s="636">
        <v>0</v>
      </c>
      <c r="I9" s="636">
        <v>0</v>
      </c>
      <c r="J9" s="636">
        <v>0</v>
      </c>
      <c r="K9" s="582">
        <f t="shared" ref="K9:K15" si="1">SUM(B9,E9,H9)</f>
        <v>2</v>
      </c>
      <c r="L9" s="582">
        <f t="shared" si="0"/>
        <v>7</v>
      </c>
      <c r="M9" s="582">
        <f t="shared" si="0"/>
        <v>9</v>
      </c>
      <c r="N9" s="271" t="s">
        <v>1857</v>
      </c>
    </row>
    <row r="10" spans="1:14" s="48" customFormat="1" ht="29.25" customHeight="1">
      <c r="A10" s="461" t="s">
        <v>8</v>
      </c>
      <c r="B10" s="636">
        <v>0</v>
      </c>
      <c r="C10" s="636">
        <v>0</v>
      </c>
      <c r="D10" s="636">
        <v>0</v>
      </c>
      <c r="E10" s="636">
        <v>5</v>
      </c>
      <c r="F10" s="636">
        <v>7</v>
      </c>
      <c r="G10" s="636">
        <v>12</v>
      </c>
      <c r="H10" s="636">
        <v>0</v>
      </c>
      <c r="I10" s="636">
        <v>0</v>
      </c>
      <c r="J10" s="636">
        <v>0</v>
      </c>
      <c r="K10" s="636">
        <f t="shared" si="1"/>
        <v>5</v>
      </c>
      <c r="L10" s="636">
        <f t="shared" si="0"/>
        <v>7</v>
      </c>
      <c r="M10" s="636">
        <f t="shared" si="0"/>
        <v>12</v>
      </c>
      <c r="N10" s="271" t="s">
        <v>484</v>
      </c>
    </row>
    <row r="11" spans="1:14" s="48" customFormat="1" ht="29.25" customHeight="1">
      <c r="A11" s="461" t="s">
        <v>19</v>
      </c>
      <c r="B11" s="636">
        <v>0</v>
      </c>
      <c r="C11" s="636">
        <v>0</v>
      </c>
      <c r="D11" s="636">
        <v>0</v>
      </c>
      <c r="E11" s="636">
        <v>4</v>
      </c>
      <c r="F11" s="636">
        <v>0</v>
      </c>
      <c r="G11" s="636">
        <v>4</v>
      </c>
      <c r="H11" s="636">
        <v>0</v>
      </c>
      <c r="I11" s="636">
        <v>0</v>
      </c>
      <c r="J11" s="636">
        <v>0</v>
      </c>
      <c r="K11" s="636">
        <f t="shared" si="1"/>
        <v>4</v>
      </c>
      <c r="L11" s="636">
        <f t="shared" si="0"/>
        <v>0</v>
      </c>
      <c r="M11" s="636">
        <f t="shared" si="0"/>
        <v>4</v>
      </c>
      <c r="N11" s="127" t="s">
        <v>491</v>
      </c>
    </row>
    <row r="12" spans="1:14" s="48" customFormat="1" ht="29.25" customHeight="1">
      <c r="A12" s="461" t="s">
        <v>20</v>
      </c>
      <c r="B12" s="636">
        <v>5</v>
      </c>
      <c r="C12" s="636">
        <v>1</v>
      </c>
      <c r="D12" s="636">
        <v>6</v>
      </c>
      <c r="E12" s="636">
        <v>12</v>
      </c>
      <c r="F12" s="636">
        <v>10</v>
      </c>
      <c r="G12" s="636">
        <v>22</v>
      </c>
      <c r="H12" s="636">
        <v>0</v>
      </c>
      <c r="I12" s="636">
        <v>0</v>
      </c>
      <c r="J12" s="636">
        <v>0</v>
      </c>
      <c r="K12" s="636">
        <f t="shared" si="1"/>
        <v>17</v>
      </c>
      <c r="L12" s="636">
        <f t="shared" si="0"/>
        <v>11</v>
      </c>
      <c r="M12" s="636">
        <f t="shared" si="0"/>
        <v>28</v>
      </c>
      <c r="N12" s="271" t="s">
        <v>500</v>
      </c>
    </row>
    <row r="13" spans="1:14" ht="29.25" customHeight="1">
      <c r="A13" s="461" t="s">
        <v>13</v>
      </c>
      <c r="B13" s="636">
        <v>0</v>
      </c>
      <c r="C13" s="636">
        <v>0</v>
      </c>
      <c r="D13" s="636">
        <v>0</v>
      </c>
      <c r="E13" s="636">
        <v>24</v>
      </c>
      <c r="F13" s="636">
        <v>29</v>
      </c>
      <c r="G13" s="636">
        <v>53</v>
      </c>
      <c r="H13" s="636">
        <v>5</v>
      </c>
      <c r="I13" s="636">
        <v>5</v>
      </c>
      <c r="J13" s="636">
        <v>10</v>
      </c>
      <c r="K13" s="636">
        <f t="shared" si="1"/>
        <v>29</v>
      </c>
      <c r="L13" s="636">
        <f t="shared" si="0"/>
        <v>34</v>
      </c>
      <c r="M13" s="636">
        <f t="shared" si="0"/>
        <v>63</v>
      </c>
      <c r="N13" s="271" t="s">
        <v>436</v>
      </c>
    </row>
    <row r="14" spans="1:14" ht="29.25" customHeight="1">
      <c r="A14" s="461" t="s">
        <v>22</v>
      </c>
      <c r="B14" s="636">
        <v>0</v>
      </c>
      <c r="C14" s="636">
        <v>0</v>
      </c>
      <c r="D14" s="636">
        <v>0</v>
      </c>
      <c r="E14" s="636">
        <v>14</v>
      </c>
      <c r="F14" s="636">
        <v>11</v>
      </c>
      <c r="G14" s="636">
        <v>25</v>
      </c>
      <c r="H14" s="636">
        <v>4</v>
      </c>
      <c r="I14" s="636">
        <v>3</v>
      </c>
      <c r="J14" s="636">
        <v>7</v>
      </c>
      <c r="K14" s="636">
        <f t="shared" si="1"/>
        <v>18</v>
      </c>
      <c r="L14" s="636">
        <f t="shared" si="0"/>
        <v>14</v>
      </c>
      <c r="M14" s="636">
        <f t="shared" si="0"/>
        <v>32</v>
      </c>
      <c r="N14" s="271" t="s">
        <v>497</v>
      </c>
    </row>
    <row r="15" spans="1:14" ht="29.25" customHeight="1">
      <c r="A15" s="633" t="s">
        <v>961</v>
      </c>
      <c r="B15" s="637">
        <v>0</v>
      </c>
      <c r="C15" s="637">
        <v>0</v>
      </c>
      <c r="D15" s="637">
        <v>0</v>
      </c>
      <c r="E15" s="637">
        <v>8</v>
      </c>
      <c r="F15" s="637">
        <v>2</v>
      </c>
      <c r="G15" s="637">
        <v>10</v>
      </c>
      <c r="H15" s="637">
        <v>4</v>
      </c>
      <c r="I15" s="637">
        <v>1</v>
      </c>
      <c r="J15" s="637">
        <v>5</v>
      </c>
      <c r="K15" s="637">
        <f t="shared" si="1"/>
        <v>12</v>
      </c>
      <c r="L15" s="637">
        <f t="shared" si="0"/>
        <v>3</v>
      </c>
      <c r="M15" s="637">
        <f t="shared" si="0"/>
        <v>15</v>
      </c>
      <c r="N15" s="275" t="s">
        <v>786</v>
      </c>
    </row>
    <row r="16" spans="1:14" ht="29.25" customHeight="1" thickBot="1">
      <c r="A16" s="634" t="s">
        <v>23</v>
      </c>
      <c r="B16" s="638">
        <v>0</v>
      </c>
      <c r="C16" s="638">
        <v>0</v>
      </c>
      <c r="D16" s="638">
        <v>0</v>
      </c>
      <c r="E16" s="638">
        <v>9</v>
      </c>
      <c r="F16" s="638">
        <v>6</v>
      </c>
      <c r="G16" s="638">
        <v>15</v>
      </c>
      <c r="H16" s="638">
        <v>0</v>
      </c>
      <c r="I16" s="638">
        <v>0</v>
      </c>
      <c r="J16" s="638">
        <v>0</v>
      </c>
      <c r="K16" s="637">
        <f t="shared" ref="K16" si="2">SUM(B16,E16,H16)</f>
        <v>9</v>
      </c>
      <c r="L16" s="637">
        <f t="shared" ref="L16" si="3">SUM(C16,F16,I16)</f>
        <v>6</v>
      </c>
      <c r="M16" s="637">
        <f t="shared" ref="M16" si="4">SUM(D16,G16,J16)</f>
        <v>15</v>
      </c>
      <c r="N16" s="256" t="s">
        <v>600</v>
      </c>
    </row>
    <row r="17" spans="1:14" ht="29.25" customHeight="1" thickTop="1" thickBot="1">
      <c r="A17" s="132" t="s">
        <v>322</v>
      </c>
      <c r="B17" s="418">
        <f>SUM(B8:B16)</f>
        <v>5</v>
      </c>
      <c r="C17" s="418">
        <f t="shared" ref="C17:J17" si="5">SUM(C8:C16)</f>
        <v>1</v>
      </c>
      <c r="D17" s="418">
        <f t="shared" si="5"/>
        <v>6</v>
      </c>
      <c r="E17" s="418">
        <f t="shared" si="5"/>
        <v>81</v>
      </c>
      <c r="F17" s="418">
        <f t="shared" si="5"/>
        <v>74</v>
      </c>
      <c r="G17" s="418">
        <f t="shared" si="5"/>
        <v>155</v>
      </c>
      <c r="H17" s="418">
        <f t="shared" si="5"/>
        <v>20</v>
      </c>
      <c r="I17" s="418">
        <f t="shared" si="5"/>
        <v>11</v>
      </c>
      <c r="J17" s="418">
        <f t="shared" si="5"/>
        <v>31</v>
      </c>
      <c r="K17" s="418">
        <f>SUM(K8:K16)</f>
        <v>106</v>
      </c>
      <c r="L17" s="418">
        <f t="shared" ref="L17" si="6">SUM(L8:L16)</f>
        <v>86</v>
      </c>
      <c r="M17" s="418">
        <f t="shared" ref="M17" si="7">SUM(M8:M16)</f>
        <v>192</v>
      </c>
      <c r="N17" s="417" t="s">
        <v>1856</v>
      </c>
    </row>
    <row r="18" spans="1:14" ht="21.75" customHeight="1" thickTop="1"/>
    <row r="19" spans="1:14" ht="23.25" customHeight="1"/>
    <row r="20" spans="1:14" ht="23.25" customHeight="1"/>
    <row r="21" spans="1:14" ht="23.25" customHeight="1"/>
    <row r="22" spans="1:14" ht="23.25" customHeight="1"/>
    <row r="23" spans="1:14" ht="23.25" customHeight="1"/>
    <row r="24" spans="1:14" ht="23.25" customHeight="1"/>
    <row r="25" spans="1:14" ht="23.25" customHeight="1"/>
    <row r="26" spans="1:14" ht="23.25" customHeight="1"/>
    <row r="27" spans="1:14" ht="23.25" customHeight="1"/>
    <row r="28" spans="1:14" ht="23.25" customHeight="1"/>
    <row r="29" spans="1:14" ht="33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9"/>
  <sheetViews>
    <sheetView rightToLeft="1" view="pageBreakPreview" topLeftCell="A19" zoomScale="80" zoomScaleNormal="95" zoomScaleSheetLayoutView="80" workbookViewId="0">
      <selection activeCell="H31" sqref="H31"/>
    </sheetView>
  </sheetViews>
  <sheetFormatPr defaultRowHeight="18"/>
  <cols>
    <col min="1" max="1" width="19.28515625" style="100" customWidth="1"/>
    <col min="2" max="2" width="16.42578125" style="100" customWidth="1"/>
    <col min="3" max="3" width="14.85546875" style="100" customWidth="1"/>
    <col min="4" max="8" width="5.5703125" style="100" customWidth="1"/>
    <col min="9" max="9" width="7" style="100" customWidth="1"/>
    <col min="10" max="14" width="5.5703125" style="100" customWidth="1"/>
    <col min="15" max="15" width="7" style="100" customWidth="1"/>
    <col min="16" max="16" width="18.42578125" style="100" customWidth="1"/>
    <col min="17" max="17" width="18.7109375" style="100" customWidth="1"/>
    <col min="18" max="18" width="24.140625" style="100" customWidth="1"/>
    <col min="19" max="243" width="9.140625" style="100"/>
    <col min="244" max="244" width="14.140625" style="100" customWidth="1"/>
    <col min="245" max="245" width="20.42578125" style="100" customWidth="1"/>
    <col min="246" max="246" width="25.7109375" style="100" customWidth="1"/>
    <col min="247" max="248" width="6.7109375" style="100" customWidth="1"/>
    <col min="249" max="249" width="7" style="100" customWidth="1"/>
    <col min="250" max="258" width="7.7109375" style="100" customWidth="1"/>
    <col min="259" max="499" width="9.140625" style="100"/>
    <col min="500" max="500" width="14.140625" style="100" customWidth="1"/>
    <col min="501" max="501" width="20.42578125" style="100" customWidth="1"/>
    <col min="502" max="502" width="25.7109375" style="100" customWidth="1"/>
    <col min="503" max="504" width="6.7109375" style="100" customWidth="1"/>
    <col min="505" max="505" width="7" style="100" customWidth="1"/>
    <col min="506" max="514" width="7.7109375" style="100" customWidth="1"/>
    <col min="515" max="755" width="9.140625" style="100"/>
    <col min="756" max="756" width="14.140625" style="100" customWidth="1"/>
    <col min="757" max="757" width="20.42578125" style="100" customWidth="1"/>
    <col min="758" max="758" width="25.7109375" style="100" customWidth="1"/>
    <col min="759" max="760" width="6.7109375" style="100" customWidth="1"/>
    <col min="761" max="761" width="7" style="100" customWidth="1"/>
    <col min="762" max="770" width="7.7109375" style="100" customWidth="1"/>
    <col min="771" max="1011" width="9.140625" style="100"/>
    <col min="1012" max="1012" width="14.140625" style="100" customWidth="1"/>
    <col min="1013" max="1013" width="20.42578125" style="100" customWidth="1"/>
    <col min="1014" max="1014" width="25.7109375" style="100" customWidth="1"/>
    <col min="1015" max="1016" width="6.7109375" style="100" customWidth="1"/>
    <col min="1017" max="1017" width="7" style="100" customWidth="1"/>
    <col min="1018" max="1026" width="7.7109375" style="100" customWidth="1"/>
    <col min="1027" max="1267" width="9.140625" style="100"/>
    <col min="1268" max="1268" width="14.140625" style="100" customWidth="1"/>
    <col min="1269" max="1269" width="20.42578125" style="100" customWidth="1"/>
    <col min="1270" max="1270" width="25.7109375" style="100" customWidth="1"/>
    <col min="1271" max="1272" width="6.7109375" style="100" customWidth="1"/>
    <col min="1273" max="1273" width="7" style="100" customWidth="1"/>
    <col min="1274" max="1282" width="7.7109375" style="100" customWidth="1"/>
    <col min="1283" max="1523" width="9.140625" style="100"/>
    <col min="1524" max="1524" width="14.140625" style="100" customWidth="1"/>
    <col min="1525" max="1525" width="20.42578125" style="100" customWidth="1"/>
    <col min="1526" max="1526" width="25.7109375" style="100" customWidth="1"/>
    <col min="1527" max="1528" width="6.7109375" style="100" customWidth="1"/>
    <col min="1529" max="1529" width="7" style="100" customWidth="1"/>
    <col min="1530" max="1538" width="7.7109375" style="100" customWidth="1"/>
    <col min="1539" max="1779" width="9.140625" style="100"/>
    <col min="1780" max="1780" width="14.140625" style="100" customWidth="1"/>
    <col min="1781" max="1781" width="20.42578125" style="100" customWidth="1"/>
    <col min="1782" max="1782" width="25.7109375" style="100" customWidth="1"/>
    <col min="1783" max="1784" width="6.7109375" style="100" customWidth="1"/>
    <col min="1785" max="1785" width="7" style="100" customWidth="1"/>
    <col min="1786" max="1794" width="7.7109375" style="100" customWidth="1"/>
    <col min="1795" max="2035" width="9.140625" style="100"/>
    <col min="2036" max="2036" width="14.140625" style="100" customWidth="1"/>
    <col min="2037" max="2037" width="20.42578125" style="100" customWidth="1"/>
    <col min="2038" max="2038" width="25.7109375" style="100" customWidth="1"/>
    <col min="2039" max="2040" width="6.7109375" style="100" customWidth="1"/>
    <col min="2041" max="2041" width="7" style="100" customWidth="1"/>
    <col min="2042" max="2050" width="7.7109375" style="100" customWidth="1"/>
    <col min="2051" max="2291" width="9.140625" style="100"/>
    <col min="2292" max="2292" width="14.140625" style="100" customWidth="1"/>
    <col min="2293" max="2293" width="20.42578125" style="100" customWidth="1"/>
    <col min="2294" max="2294" width="25.7109375" style="100" customWidth="1"/>
    <col min="2295" max="2296" width="6.7109375" style="100" customWidth="1"/>
    <col min="2297" max="2297" width="7" style="100" customWidth="1"/>
    <col min="2298" max="2306" width="7.7109375" style="100" customWidth="1"/>
    <col min="2307" max="2547" width="9.140625" style="100"/>
    <col min="2548" max="2548" width="14.140625" style="100" customWidth="1"/>
    <col min="2549" max="2549" width="20.42578125" style="100" customWidth="1"/>
    <col min="2550" max="2550" width="25.7109375" style="100" customWidth="1"/>
    <col min="2551" max="2552" width="6.7109375" style="100" customWidth="1"/>
    <col min="2553" max="2553" width="7" style="100" customWidth="1"/>
    <col min="2554" max="2562" width="7.7109375" style="100" customWidth="1"/>
    <col min="2563" max="2803" width="9.140625" style="100"/>
    <col min="2804" max="2804" width="14.140625" style="100" customWidth="1"/>
    <col min="2805" max="2805" width="20.42578125" style="100" customWidth="1"/>
    <col min="2806" max="2806" width="25.7109375" style="100" customWidth="1"/>
    <col min="2807" max="2808" width="6.7109375" style="100" customWidth="1"/>
    <col min="2809" max="2809" width="7" style="100" customWidth="1"/>
    <col min="2810" max="2818" width="7.7109375" style="100" customWidth="1"/>
    <col min="2819" max="3059" width="9.140625" style="100"/>
    <col min="3060" max="3060" width="14.140625" style="100" customWidth="1"/>
    <col min="3061" max="3061" width="20.42578125" style="100" customWidth="1"/>
    <col min="3062" max="3062" width="25.7109375" style="100" customWidth="1"/>
    <col min="3063" max="3064" width="6.7109375" style="100" customWidth="1"/>
    <col min="3065" max="3065" width="7" style="100" customWidth="1"/>
    <col min="3066" max="3074" width="7.7109375" style="100" customWidth="1"/>
    <col min="3075" max="3315" width="9.140625" style="100"/>
    <col min="3316" max="3316" width="14.140625" style="100" customWidth="1"/>
    <col min="3317" max="3317" width="20.42578125" style="100" customWidth="1"/>
    <col min="3318" max="3318" width="25.7109375" style="100" customWidth="1"/>
    <col min="3319" max="3320" width="6.7109375" style="100" customWidth="1"/>
    <col min="3321" max="3321" width="7" style="100" customWidth="1"/>
    <col min="3322" max="3330" width="7.7109375" style="100" customWidth="1"/>
    <col min="3331" max="3571" width="9.140625" style="100"/>
    <col min="3572" max="3572" width="14.140625" style="100" customWidth="1"/>
    <col min="3573" max="3573" width="20.42578125" style="100" customWidth="1"/>
    <col min="3574" max="3574" width="25.7109375" style="100" customWidth="1"/>
    <col min="3575" max="3576" width="6.7109375" style="100" customWidth="1"/>
    <col min="3577" max="3577" width="7" style="100" customWidth="1"/>
    <col min="3578" max="3586" width="7.7109375" style="100" customWidth="1"/>
    <col min="3587" max="3827" width="9.140625" style="100"/>
    <col min="3828" max="3828" width="14.140625" style="100" customWidth="1"/>
    <col min="3829" max="3829" width="20.42578125" style="100" customWidth="1"/>
    <col min="3830" max="3830" width="25.7109375" style="100" customWidth="1"/>
    <col min="3831" max="3832" width="6.7109375" style="100" customWidth="1"/>
    <col min="3833" max="3833" width="7" style="100" customWidth="1"/>
    <col min="3834" max="3842" width="7.7109375" style="100" customWidth="1"/>
    <col min="3843" max="4083" width="9.140625" style="100"/>
    <col min="4084" max="4084" width="14.140625" style="100" customWidth="1"/>
    <col min="4085" max="4085" width="20.42578125" style="100" customWidth="1"/>
    <col min="4086" max="4086" width="25.7109375" style="100" customWidth="1"/>
    <col min="4087" max="4088" width="6.7109375" style="100" customWidth="1"/>
    <col min="4089" max="4089" width="7" style="100" customWidth="1"/>
    <col min="4090" max="4098" width="7.7109375" style="100" customWidth="1"/>
    <col min="4099" max="4339" width="9.140625" style="100"/>
    <col min="4340" max="4340" width="14.140625" style="100" customWidth="1"/>
    <col min="4341" max="4341" width="20.42578125" style="100" customWidth="1"/>
    <col min="4342" max="4342" width="25.7109375" style="100" customWidth="1"/>
    <col min="4343" max="4344" width="6.7109375" style="100" customWidth="1"/>
    <col min="4345" max="4345" width="7" style="100" customWidth="1"/>
    <col min="4346" max="4354" width="7.7109375" style="100" customWidth="1"/>
    <col min="4355" max="4595" width="9.140625" style="100"/>
    <col min="4596" max="4596" width="14.140625" style="100" customWidth="1"/>
    <col min="4597" max="4597" width="20.42578125" style="100" customWidth="1"/>
    <col min="4598" max="4598" width="25.7109375" style="100" customWidth="1"/>
    <col min="4599" max="4600" width="6.7109375" style="100" customWidth="1"/>
    <col min="4601" max="4601" width="7" style="100" customWidth="1"/>
    <col min="4602" max="4610" width="7.7109375" style="100" customWidth="1"/>
    <col min="4611" max="4851" width="9.140625" style="100"/>
    <col min="4852" max="4852" width="14.140625" style="100" customWidth="1"/>
    <col min="4853" max="4853" width="20.42578125" style="100" customWidth="1"/>
    <col min="4854" max="4854" width="25.7109375" style="100" customWidth="1"/>
    <col min="4855" max="4856" width="6.7109375" style="100" customWidth="1"/>
    <col min="4857" max="4857" width="7" style="100" customWidth="1"/>
    <col min="4858" max="4866" width="7.7109375" style="100" customWidth="1"/>
    <col min="4867" max="5107" width="9.140625" style="100"/>
    <col min="5108" max="5108" width="14.140625" style="100" customWidth="1"/>
    <col min="5109" max="5109" width="20.42578125" style="100" customWidth="1"/>
    <col min="5110" max="5110" width="25.7109375" style="100" customWidth="1"/>
    <col min="5111" max="5112" width="6.7109375" style="100" customWidth="1"/>
    <col min="5113" max="5113" width="7" style="100" customWidth="1"/>
    <col min="5114" max="5122" width="7.7109375" style="100" customWidth="1"/>
    <col min="5123" max="5363" width="9.140625" style="100"/>
    <col min="5364" max="5364" width="14.140625" style="100" customWidth="1"/>
    <col min="5365" max="5365" width="20.42578125" style="100" customWidth="1"/>
    <col min="5366" max="5366" width="25.7109375" style="100" customWidth="1"/>
    <col min="5367" max="5368" width="6.7109375" style="100" customWidth="1"/>
    <col min="5369" max="5369" width="7" style="100" customWidth="1"/>
    <col min="5370" max="5378" width="7.7109375" style="100" customWidth="1"/>
    <col min="5379" max="5619" width="9.140625" style="100"/>
    <col min="5620" max="5620" width="14.140625" style="100" customWidth="1"/>
    <col min="5621" max="5621" width="20.42578125" style="100" customWidth="1"/>
    <col min="5622" max="5622" width="25.7109375" style="100" customWidth="1"/>
    <col min="5623" max="5624" width="6.7109375" style="100" customWidth="1"/>
    <col min="5625" max="5625" width="7" style="100" customWidth="1"/>
    <col min="5626" max="5634" width="7.7109375" style="100" customWidth="1"/>
    <col min="5635" max="5875" width="9.140625" style="100"/>
    <col min="5876" max="5876" width="14.140625" style="100" customWidth="1"/>
    <col min="5877" max="5877" width="20.42578125" style="100" customWidth="1"/>
    <col min="5878" max="5878" width="25.7109375" style="100" customWidth="1"/>
    <col min="5879" max="5880" width="6.7109375" style="100" customWidth="1"/>
    <col min="5881" max="5881" width="7" style="100" customWidth="1"/>
    <col min="5882" max="5890" width="7.7109375" style="100" customWidth="1"/>
    <col min="5891" max="6131" width="9.140625" style="100"/>
    <col min="6132" max="6132" width="14.140625" style="100" customWidth="1"/>
    <col min="6133" max="6133" width="20.42578125" style="100" customWidth="1"/>
    <col min="6134" max="6134" width="25.7109375" style="100" customWidth="1"/>
    <col min="6135" max="6136" width="6.7109375" style="100" customWidth="1"/>
    <col min="6137" max="6137" width="7" style="100" customWidth="1"/>
    <col min="6138" max="6146" width="7.7109375" style="100" customWidth="1"/>
    <col min="6147" max="6387" width="9.140625" style="100"/>
    <col min="6388" max="6388" width="14.140625" style="100" customWidth="1"/>
    <col min="6389" max="6389" width="20.42578125" style="100" customWidth="1"/>
    <col min="6390" max="6390" width="25.7109375" style="100" customWidth="1"/>
    <col min="6391" max="6392" width="6.7109375" style="100" customWidth="1"/>
    <col min="6393" max="6393" width="7" style="100" customWidth="1"/>
    <col min="6394" max="6402" width="7.7109375" style="100" customWidth="1"/>
    <col min="6403" max="6643" width="9.140625" style="100"/>
    <col min="6644" max="6644" width="14.140625" style="100" customWidth="1"/>
    <col min="6645" max="6645" width="20.42578125" style="100" customWidth="1"/>
    <col min="6646" max="6646" width="25.7109375" style="100" customWidth="1"/>
    <col min="6647" max="6648" width="6.7109375" style="100" customWidth="1"/>
    <col min="6649" max="6649" width="7" style="100" customWidth="1"/>
    <col min="6650" max="6658" width="7.7109375" style="100" customWidth="1"/>
    <col min="6659" max="6899" width="9.140625" style="100"/>
    <col min="6900" max="6900" width="14.140625" style="100" customWidth="1"/>
    <col min="6901" max="6901" width="20.42578125" style="100" customWidth="1"/>
    <col min="6902" max="6902" width="25.7109375" style="100" customWidth="1"/>
    <col min="6903" max="6904" width="6.7109375" style="100" customWidth="1"/>
    <col min="6905" max="6905" width="7" style="100" customWidth="1"/>
    <col min="6906" max="6914" width="7.7109375" style="100" customWidth="1"/>
    <col min="6915" max="7155" width="9.140625" style="100"/>
    <col min="7156" max="7156" width="14.140625" style="100" customWidth="1"/>
    <col min="7157" max="7157" width="20.42578125" style="100" customWidth="1"/>
    <col min="7158" max="7158" width="25.7109375" style="100" customWidth="1"/>
    <col min="7159" max="7160" width="6.7109375" style="100" customWidth="1"/>
    <col min="7161" max="7161" width="7" style="100" customWidth="1"/>
    <col min="7162" max="7170" width="7.7109375" style="100" customWidth="1"/>
    <col min="7171" max="7411" width="9.140625" style="100"/>
    <col min="7412" max="7412" width="14.140625" style="100" customWidth="1"/>
    <col min="7413" max="7413" width="20.42578125" style="100" customWidth="1"/>
    <col min="7414" max="7414" width="25.7109375" style="100" customWidth="1"/>
    <col min="7415" max="7416" width="6.7109375" style="100" customWidth="1"/>
    <col min="7417" max="7417" width="7" style="100" customWidth="1"/>
    <col min="7418" max="7426" width="7.7109375" style="100" customWidth="1"/>
    <col min="7427" max="7667" width="9.140625" style="100"/>
    <col min="7668" max="7668" width="14.140625" style="100" customWidth="1"/>
    <col min="7669" max="7669" width="20.42578125" style="100" customWidth="1"/>
    <col min="7670" max="7670" width="25.7109375" style="100" customWidth="1"/>
    <col min="7671" max="7672" width="6.7109375" style="100" customWidth="1"/>
    <col min="7673" max="7673" width="7" style="100" customWidth="1"/>
    <col min="7674" max="7682" width="7.7109375" style="100" customWidth="1"/>
    <col min="7683" max="7923" width="9.140625" style="100"/>
    <col min="7924" max="7924" width="14.140625" style="100" customWidth="1"/>
    <col min="7925" max="7925" width="20.42578125" style="100" customWidth="1"/>
    <col min="7926" max="7926" width="25.7109375" style="100" customWidth="1"/>
    <col min="7927" max="7928" width="6.7109375" style="100" customWidth="1"/>
    <col min="7929" max="7929" width="7" style="100" customWidth="1"/>
    <col min="7930" max="7938" width="7.7109375" style="100" customWidth="1"/>
    <col min="7939" max="8179" width="9.140625" style="100"/>
    <col min="8180" max="8180" width="14.140625" style="100" customWidth="1"/>
    <col min="8181" max="8181" width="20.42578125" style="100" customWidth="1"/>
    <col min="8182" max="8182" width="25.7109375" style="100" customWidth="1"/>
    <col min="8183" max="8184" width="6.7109375" style="100" customWidth="1"/>
    <col min="8185" max="8185" width="7" style="100" customWidth="1"/>
    <col min="8186" max="8194" width="7.7109375" style="100" customWidth="1"/>
    <col min="8195" max="8435" width="9.140625" style="100"/>
    <col min="8436" max="8436" width="14.140625" style="100" customWidth="1"/>
    <col min="8437" max="8437" width="20.42578125" style="100" customWidth="1"/>
    <col min="8438" max="8438" width="25.7109375" style="100" customWidth="1"/>
    <col min="8439" max="8440" width="6.7109375" style="100" customWidth="1"/>
    <col min="8441" max="8441" width="7" style="100" customWidth="1"/>
    <col min="8442" max="8450" width="7.7109375" style="100" customWidth="1"/>
    <col min="8451" max="8691" width="9.140625" style="100"/>
    <col min="8692" max="8692" width="14.140625" style="100" customWidth="1"/>
    <col min="8693" max="8693" width="20.42578125" style="100" customWidth="1"/>
    <col min="8694" max="8694" width="25.7109375" style="100" customWidth="1"/>
    <col min="8695" max="8696" width="6.7109375" style="100" customWidth="1"/>
    <col min="8697" max="8697" width="7" style="100" customWidth="1"/>
    <col min="8698" max="8706" width="7.7109375" style="100" customWidth="1"/>
    <col min="8707" max="8947" width="9.140625" style="100"/>
    <col min="8948" max="8948" width="14.140625" style="100" customWidth="1"/>
    <col min="8949" max="8949" width="20.42578125" style="100" customWidth="1"/>
    <col min="8950" max="8950" width="25.7109375" style="100" customWidth="1"/>
    <col min="8951" max="8952" width="6.7109375" style="100" customWidth="1"/>
    <col min="8953" max="8953" width="7" style="100" customWidth="1"/>
    <col min="8954" max="8962" width="7.7109375" style="100" customWidth="1"/>
    <col min="8963" max="9203" width="9.140625" style="100"/>
    <col min="9204" max="9204" width="14.140625" style="100" customWidth="1"/>
    <col min="9205" max="9205" width="20.42578125" style="100" customWidth="1"/>
    <col min="9206" max="9206" width="25.7109375" style="100" customWidth="1"/>
    <col min="9207" max="9208" width="6.7109375" style="100" customWidth="1"/>
    <col min="9209" max="9209" width="7" style="100" customWidth="1"/>
    <col min="9210" max="9218" width="7.7109375" style="100" customWidth="1"/>
    <col min="9219" max="9459" width="9.140625" style="100"/>
    <col min="9460" max="9460" width="14.140625" style="100" customWidth="1"/>
    <col min="9461" max="9461" width="20.42578125" style="100" customWidth="1"/>
    <col min="9462" max="9462" width="25.7109375" style="100" customWidth="1"/>
    <col min="9463" max="9464" width="6.7109375" style="100" customWidth="1"/>
    <col min="9465" max="9465" width="7" style="100" customWidth="1"/>
    <col min="9466" max="9474" width="7.7109375" style="100" customWidth="1"/>
    <col min="9475" max="9715" width="9.140625" style="100"/>
    <col min="9716" max="9716" width="14.140625" style="100" customWidth="1"/>
    <col min="9717" max="9717" width="20.42578125" style="100" customWidth="1"/>
    <col min="9718" max="9718" width="25.7109375" style="100" customWidth="1"/>
    <col min="9719" max="9720" width="6.7109375" style="100" customWidth="1"/>
    <col min="9721" max="9721" width="7" style="100" customWidth="1"/>
    <col min="9722" max="9730" width="7.7109375" style="100" customWidth="1"/>
    <col min="9731" max="9971" width="9.140625" style="100"/>
    <col min="9972" max="9972" width="14.140625" style="100" customWidth="1"/>
    <col min="9973" max="9973" width="20.42578125" style="100" customWidth="1"/>
    <col min="9974" max="9974" width="25.7109375" style="100" customWidth="1"/>
    <col min="9975" max="9976" width="6.7109375" style="100" customWidth="1"/>
    <col min="9977" max="9977" width="7" style="100" customWidth="1"/>
    <col min="9978" max="9986" width="7.7109375" style="100" customWidth="1"/>
    <col min="9987" max="10227" width="9.140625" style="100"/>
    <col min="10228" max="10228" width="14.140625" style="100" customWidth="1"/>
    <col min="10229" max="10229" width="20.42578125" style="100" customWidth="1"/>
    <col min="10230" max="10230" width="25.7109375" style="100" customWidth="1"/>
    <col min="10231" max="10232" width="6.7109375" style="100" customWidth="1"/>
    <col min="10233" max="10233" width="7" style="100" customWidth="1"/>
    <col min="10234" max="10242" width="7.7109375" style="100" customWidth="1"/>
    <col min="10243" max="10483" width="9.140625" style="100"/>
    <col min="10484" max="10484" width="14.140625" style="100" customWidth="1"/>
    <col min="10485" max="10485" width="20.42578125" style="100" customWidth="1"/>
    <col min="10486" max="10486" width="25.7109375" style="100" customWidth="1"/>
    <col min="10487" max="10488" width="6.7109375" style="100" customWidth="1"/>
    <col min="10489" max="10489" width="7" style="100" customWidth="1"/>
    <col min="10490" max="10498" width="7.7109375" style="100" customWidth="1"/>
    <col min="10499" max="10739" width="9.140625" style="100"/>
    <col min="10740" max="10740" width="14.140625" style="100" customWidth="1"/>
    <col min="10741" max="10741" width="20.42578125" style="100" customWidth="1"/>
    <col min="10742" max="10742" width="25.7109375" style="100" customWidth="1"/>
    <col min="10743" max="10744" width="6.7109375" style="100" customWidth="1"/>
    <col min="10745" max="10745" width="7" style="100" customWidth="1"/>
    <col min="10746" max="10754" width="7.7109375" style="100" customWidth="1"/>
    <col min="10755" max="10995" width="9.140625" style="100"/>
    <col min="10996" max="10996" width="14.140625" style="100" customWidth="1"/>
    <col min="10997" max="10997" width="20.42578125" style="100" customWidth="1"/>
    <col min="10998" max="10998" width="25.7109375" style="100" customWidth="1"/>
    <col min="10999" max="11000" width="6.7109375" style="100" customWidth="1"/>
    <col min="11001" max="11001" width="7" style="100" customWidth="1"/>
    <col min="11002" max="11010" width="7.7109375" style="100" customWidth="1"/>
    <col min="11011" max="11251" width="9.140625" style="100"/>
    <col min="11252" max="11252" width="14.140625" style="100" customWidth="1"/>
    <col min="11253" max="11253" width="20.42578125" style="100" customWidth="1"/>
    <col min="11254" max="11254" width="25.7109375" style="100" customWidth="1"/>
    <col min="11255" max="11256" width="6.7109375" style="100" customWidth="1"/>
    <col min="11257" max="11257" width="7" style="100" customWidth="1"/>
    <col min="11258" max="11266" width="7.7109375" style="100" customWidth="1"/>
    <col min="11267" max="11507" width="9.140625" style="100"/>
    <col min="11508" max="11508" width="14.140625" style="100" customWidth="1"/>
    <col min="11509" max="11509" width="20.42578125" style="100" customWidth="1"/>
    <col min="11510" max="11510" width="25.7109375" style="100" customWidth="1"/>
    <col min="11511" max="11512" width="6.7109375" style="100" customWidth="1"/>
    <col min="11513" max="11513" width="7" style="100" customWidth="1"/>
    <col min="11514" max="11522" width="7.7109375" style="100" customWidth="1"/>
    <col min="11523" max="11763" width="9.140625" style="100"/>
    <col min="11764" max="11764" width="14.140625" style="100" customWidth="1"/>
    <col min="11765" max="11765" width="20.42578125" style="100" customWidth="1"/>
    <col min="11766" max="11766" width="25.7109375" style="100" customWidth="1"/>
    <col min="11767" max="11768" width="6.7109375" style="100" customWidth="1"/>
    <col min="11769" max="11769" width="7" style="100" customWidth="1"/>
    <col min="11770" max="11778" width="7.7109375" style="100" customWidth="1"/>
    <col min="11779" max="12019" width="9.140625" style="100"/>
    <col min="12020" max="12020" width="14.140625" style="100" customWidth="1"/>
    <col min="12021" max="12021" width="20.42578125" style="100" customWidth="1"/>
    <col min="12022" max="12022" width="25.7109375" style="100" customWidth="1"/>
    <col min="12023" max="12024" width="6.7109375" style="100" customWidth="1"/>
    <col min="12025" max="12025" width="7" style="100" customWidth="1"/>
    <col min="12026" max="12034" width="7.7109375" style="100" customWidth="1"/>
    <col min="12035" max="12275" width="9.140625" style="100"/>
    <col min="12276" max="12276" width="14.140625" style="100" customWidth="1"/>
    <col min="12277" max="12277" width="20.42578125" style="100" customWidth="1"/>
    <col min="12278" max="12278" width="25.7109375" style="100" customWidth="1"/>
    <col min="12279" max="12280" width="6.7109375" style="100" customWidth="1"/>
    <col min="12281" max="12281" width="7" style="100" customWidth="1"/>
    <col min="12282" max="12290" width="7.7109375" style="100" customWidth="1"/>
    <col min="12291" max="12531" width="9.140625" style="100"/>
    <col min="12532" max="12532" width="14.140625" style="100" customWidth="1"/>
    <col min="12533" max="12533" width="20.42578125" style="100" customWidth="1"/>
    <col min="12534" max="12534" width="25.7109375" style="100" customWidth="1"/>
    <col min="12535" max="12536" width="6.7109375" style="100" customWidth="1"/>
    <col min="12537" max="12537" width="7" style="100" customWidth="1"/>
    <col min="12538" max="12546" width="7.7109375" style="100" customWidth="1"/>
    <col min="12547" max="12787" width="9.140625" style="100"/>
    <col min="12788" max="12788" width="14.140625" style="100" customWidth="1"/>
    <col min="12789" max="12789" width="20.42578125" style="100" customWidth="1"/>
    <col min="12790" max="12790" width="25.7109375" style="100" customWidth="1"/>
    <col min="12791" max="12792" width="6.7109375" style="100" customWidth="1"/>
    <col min="12793" max="12793" width="7" style="100" customWidth="1"/>
    <col min="12794" max="12802" width="7.7109375" style="100" customWidth="1"/>
    <col min="12803" max="13043" width="9.140625" style="100"/>
    <col min="13044" max="13044" width="14.140625" style="100" customWidth="1"/>
    <col min="13045" max="13045" width="20.42578125" style="100" customWidth="1"/>
    <col min="13046" max="13046" width="25.7109375" style="100" customWidth="1"/>
    <col min="13047" max="13048" width="6.7109375" style="100" customWidth="1"/>
    <col min="13049" max="13049" width="7" style="100" customWidth="1"/>
    <col min="13050" max="13058" width="7.7109375" style="100" customWidth="1"/>
    <col min="13059" max="13299" width="9.140625" style="100"/>
    <col min="13300" max="13300" width="14.140625" style="100" customWidth="1"/>
    <col min="13301" max="13301" width="20.42578125" style="100" customWidth="1"/>
    <col min="13302" max="13302" width="25.7109375" style="100" customWidth="1"/>
    <col min="13303" max="13304" width="6.7109375" style="100" customWidth="1"/>
    <col min="13305" max="13305" width="7" style="100" customWidth="1"/>
    <col min="13306" max="13314" width="7.7109375" style="100" customWidth="1"/>
    <col min="13315" max="13555" width="9.140625" style="100"/>
    <col min="13556" max="13556" width="14.140625" style="100" customWidth="1"/>
    <col min="13557" max="13557" width="20.42578125" style="100" customWidth="1"/>
    <col min="13558" max="13558" width="25.7109375" style="100" customWidth="1"/>
    <col min="13559" max="13560" width="6.7109375" style="100" customWidth="1"/>
    <col min="13561" max="13561" width="7" style="100" customWidth="1"/>
    <col min="13562" max="13570" width="7.7109375" style="100" customWidth="1"/>
    <col min="13571" max="13811" width="9.140625" style="100"/>
    <col min="13812" max="13812" width="14.140625" style="100" customWidth="1"/>
    <col min="13813" max="13813" width="20.42578125" style="100" customWidth="1"/>
    <col min="13814" max="13814" width="25.7109375" style="100" customWidth="1"/>
    <col min="13815" max="13816" width="6.7109375" style="100" customWidth="1"/>
    <col min="13817" max="13817" width="7" style="100" customWidth="1"/>
    <col min="13818" max="13826" width="7.7109375" style="100" customWidth="1"/>
    <col min="13827" max="14067" width="9.140625" style="100"/>
    <col min="14068" max="14068" width="14.140625" style="100" customWidth="1"/>
    <col min="14069" max="14069" width="20.42578125" style="100" customWidth="1"/>
    <col min="14070" max="14070" width="25.7109375" style="100" customWidth="1"/>
    <col min="14071" max="14072" width="6.7109375" style="100" customWidth="1"/>
    <col min="14073" max="14073" width="7" style="100" customWidth="1"/>
    <col min="14074" max="14082" width="7.7109375" style="100" customWidth="1"/>
    <col min="14083" max="14323" width="9.140625" style="100"/>
    <col min="14324" max="14324" width="14.140625" style="100" customWidth="1"/>
    <col min="14325" max="14325" width="20.42578125" style="100" customWidth="1"/>
    <col min="14326" max="14326" width="25.7109375" style="100" customWidth="1"/>
    <col min="14327" max="14328" width="6.7109375" style="100" customWidth="1"/>
    <col min="14329" max="14329" width="7" style="100" customWidth="1"/>
    <col min="14330" max="14338" width="7.7109375" style="100" customWidth="1"/>
    <col min="14339" max="14579" width="9.140625" style="100"/>
    <col min="14580" max="14580" width="14.140625" style="100" customWidth="1"/>
    <col min="14581" max="14581" width="20.42578125" style="100" customWidth="1"/>
    <col min="14582" max="14582" width="25.7109375" style="100" customWidth="1"/>
    <col min="14583" max="14584" width="6.7109375" style="100" customWidth="1"/>
    <col min="14585" max="14585" width="7" style="100" customWidth="1"/>
    <col min="14586" max="14594" width="7.7109375" style="100" customWidth="1"/>
    <col min="14595" max="14835" width="9.140625" style="100"/>
    <col min="14836" max="14836" width="14.140625" style="100" customWidth="1"/>
    <col min="14837" max="14837" width="20.42578125" style="100" customWidth="1"/>
    <col min="14838" max="14838" width="25.7109375" style="100" customWidth="1"/>
    <col min="14839" max="14840" width="6.7109375" style="100" customWidth="1"/>
    <col min="14841" max="14841" width="7" style="100" customWidth="1"/>
    <col min="14842" max="14850" width="7.7109375" style="100" customWidth="1"/>
    <col min="14851" max="15091" width="9.140625" style="100"/>
    <col min="15092" max="15092" width="14.140625" style="100" customWidth="1"/>
    <col min="15093" max="15093" width="20.42578125" style="100" customWidth="1"/>
    <col min="15094" max="15094" width="25.7109375" style="100" customWidth="1"/>
    <col min="15095" max="15096" width="6.7109375" style="100" customWidth="1"/>
    <col min="15097" max="15097" width="7" style="100" customWidth="1"/>
    <col min="15098" max="15106" width="7.7109375" style="100" customWidth="1"/>
    <col min="15107" max="15347" width="9.140625" style="100"/>
    <col min="15348" max="15348" width="14.140625" style="100" customWidth="1"/>
    <col min="15349" max="15349" width="20.42578125" style="100" customWidth="1"/>
    <col min="15350" max="15350" width="25.7109375" style="100" customWidth="1"/>
    <col min="15351" max="15352" width="6.7109375" style="100" customWidth="1"/>
    <col min="15353" max="15353" width="7" style="100" customWidth="1"/>
    <col min="15354" max="15362" width="7.7109375" style="100" customWidth="1"/>
    <col min="15363" max="15603" width="9.140625" style="100"/>
    <col min="15604" max="15604" width="14.140625" style="100" customWidth="1"/>
    <col min="15605" max="15605" width="20.42578125" style="100" customWidth="1"/>
    <col min="15606" max="15606" width="25.7109375" style="100" customWidth="1"/>
    <col min="15607" max="15608" width="6.7109375" style="100" customWidth="1"/>
    <col min="15609" max="15609" width="7" style="100" customWidth="1"/>
    <col min="15610" max="15618" width="7.7109375" style="100" customWidth="1"/>
    <col min="15619" max="15859" width="9.140625" style="100"/>
    <col min="15860" max="15860" width="14.140625" style="100" customWidth="1"/>
    <col min="15861" max="15861" width="20.42578125" style="100" customWidth="1"/>
    <col min="15862" max="15862" width="25.7109375" style="100" customWidth="1"/>
    <col min="15863" max="15864" width="6.7109375" style="100" customWidth="1"/>
    <col min="15865" max="15865" width="7" style="100" customWidth="1"/>
    <col min="15866" max="15874" width="7.7109375" style="100" customWidth="1"/>
    <col min="15875" max="16115" width="9.140625" style="100"/>
    <col min="16116" max="16116" width="14.140625" style="100" customWidth="1"/>
    <col min="16117" max="16117" width="20.42578125" style="100" customWidth="1"/>
    <col min="16118" max="16118" width="25.7109375" style="100" customWidth="1"/>
    <col min="16119" max="16120" width="6.7109375" style="100" customWidth="1"/>
    <col min="16121" max="16121" width="7" style="100" customWidth="1"/>
    <col min="16122" max="16130" width="7.7109375" style="100" customWidth="1"/>
    <col min="16131" max="16384" width="9.140625" style="100"/>
  </cols>
  <sheetData>
    <row r="1" spans="1:18" ht="22.5" customHeight="1">
      <c r="A1" s="1716" t="s">
        <v>1452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L1" s="1716"/>
      <c r="M1" s="1716"/>
      <c r="N1" s="1716"/>
      <c r="O1" s="1716"/>
      <c r="P1" s="1716"/>
      <c r="Q1" s="1716"/>
      <c r="R1" s="1716"/>
    </row>
    <row r="2" spans="1:18" ht="41.25" customHeight="1">
      <c r="A2" s="1969" t="s">
        <v>1453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  <c r="O2" s="1969"/>
      <c r="P2" s="1969"/>
      <c r="Q2" s="1969"/>
      <c r="R2" s="1969"/>
    </row>
    <row r="3" spans="1:18" ht="24.75" customHeight="1" thickBot="1">
      <c r="A3" s="419" t="s">
        <v>1040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R3" s="419" t="s">
        <v>1864</v>
      </c>
    </row>
    <row r="4" spans="1:18" s="103" customFormat="1" ht="18" customHeight="1" thickTop="1">
      <c r="A4" s="1663" t="s">
        <v>11</v>
      </c>
      <c r="B4" s="1663" t="s">
        <v>50</v>
      </c>
      <c r="C4" s="1663" t="s">
        <v>34</v>
      </c>
      <c r="D4" s="1665" t="s">
        <v>1172</v>
      </c>
      <c r="E4" s="1665"/>
      <c r="F4" s="1665"/>
      <c r="G4" s="1665" t="s">
        <v>1173</v>
      </c>
      <c r="H4" s="1665"/>
      <c r="I4" s="1665"/>
      <c r="J4" s="1665" t="s">
        <v>1174</v>
      </c>
      <c r="K4" s="1665"/>
      <c r="L4" s="1665"/>
      <c r="M4" s="1665" t="s">
        <v>1175</v>
      </c>
      <c r="N4" s="1665"/>
      <c r="O4" s="1665"/>
      <c r="P4" s="1523" t="s">
        <v>524</v>
      </c>
      <c r="Q4" s="1523" t="s">
        <v>431</v>
      </c>
      <c r="R4" s="1651" t="s">
        <v>525</v>
      </c>
    </row>
    <row r="5" spans="1:18" s="103" customFormat="1" ht="18" customHeight="1">
      <c r="A5" s="1583"/>
      <c r="B5" s="1583"/>
      <c r="C5" s="1583"/>
      <c r="D5" s="1654" t="s">
        <v>910</v>
      </c>
      <c r="E5" s="1654"/>
      <c r="F5" s="1654"/>
      <c r="G5" s="1654" t="s">
        <v>1176</v>
      </c>
      <c r="H5" s="1654"/>
      <c r="I5" s="1654"/>
      <c r="J5" s="1654" t="s">
        <v>911</v>
      </c>
      <c r="K5" s="1654"/>
      <c r="L5" s="1654"/>
      <c r="M5" s="1654" t="s">
        <v>1177</v>
      </c>
      <c r="N5" s="1654"/>
      <c r="O5" s="1654"/>
      <c r="P5" s="1524"/>
      <c r="Q5" s="1524"/>
      <c r="R5" s="1652"/>
    </row>
    <row r="6" spans="1:18" s="103" customFormat="1" ht="18" customHeight="1">
      <c r="A6" s="1583"/>
      <c r="B6" s="1583"/>
      <c r="C6" s="1583"/>
      <c r="D6" s="573" t="s">
        <v>914</v>
      </c>
      <c r="E6" s="573" t="s">
        <v>915</v>
      </c>
      <c r="F6" s="573" t="s">
        <v>916</v>
      </c>
      <c r="G6" s="573" t="s">
        <v>914</v>
      </c>
      <c r="H6" s="573" t="s">
        <v>915</v>
      </c>
      <c r="I6" s="573" t="s">
        <v>916</v>
      </c>
      <c r="J6" s="573" t="s">
        <v>914</v>
      </c>
      <c r="K6" s="573" t="s">
        <v>915</v>
      </c>
      <c r="L6" s="573" t="s">
        <v>916</v>
      </c>
      <c r="M6" s="573" t="s">
        <v>914</v>
      </c>
      <c r="N6" s="573" t="s">
        <v>915</v>
      </c>
      <c r="O6" s="573" t="s">
        <v>916</v>
      </c>
      <c r="P6" s="1524"/>
      <c r="Q6" s="1524"/>
      <c r="R6" s="1652"/>
    </row>
    <row r="7" spans="1:18" s="103" customFormat="1" ht="27.75" customHeight="1" thickBot="1">
      <c r="A7" s="1664"/>
      <c r="B7" s="1664"/>
      <c r="C7" s="1664"/>
      <c r="D7" s="766" t="s">
        <v>1156</v>
      </c>
      <c r="E7" s="766" t="s">
        <v>918</v>
      </c>
      <c r="F7" s="766" t="s">
        <v>919</v>
      </c>
      <c r="G7" s="766" t="s">
        <v>1156</v>
      </c>
      <c r="H7" s="766" t="s">
        <v>918</v>
      </c>
      <c r="I7" s="766" t="s">
        <v>919</v>
      </c>
      <c r="J7" s="766" t="s">
        <v>1156</v>
      </c>
      <c r="K7" s="766" t="s">
        <v>918</v>
      </c>
      <c r="L7" s="766" t="s">
        <v>919</v>
      </c>
      <c r="M7" s="766" t="s">
        <v>1156</v>
      </c>
      <c r="N7" s="766" t="s">
        <v>918</v>
      </c>
      <c r="O7" s="766" t="s">
        <v>919</v>
      </c>
      <c r="P7" s="1650"/>
      <c r="Q7" s="1650"/>
      <c r="R7" s="1653"/>
    </row>
    <row r="8" spans="1:18" ht="22.5" customHeight="1" thickTop="1">
      <c r="A8" s="578" t="s">
        <v>6</v>
      </c>
      <c r="B8" s="577" t="s">
        <v>68</v>
      </c>
      <c r="C8" s="578" t="s">
        <v>244</v>
      </c>
      <c r="D8" s="142">
        <v>0</v>
      </c>
      <c r="E8" s="142">
        <v>0</v>
      </c>
      <c r="F8" s="142">
        <v>0</v>
      </c>
      <c r="G8" s="142">
        <v>3</v>
      </c>
      <c r="H8" s="142">
        <v>2</v>
      </c>
      <c r="I8" s="142">
        <v>5</v>
      </c>
      <c r="J8" s="142">
        <v>7</v>
      </c>
      <c r="K8" s="142">
        <v>2</v>
      </c>
      <c r="L8" s="142">
        <v>9</v>
      </c>
      <c r="M8" s="142">
        <f>SUM(D8,G8,J8)</f>
        <v>10</v>
      </c>
      <c r="N8" s="142">
        <f t="shared" ref="N8:O11" si="0">SUM(E8,H8,K8)</f>
        <v>4</v>
      </c>
      <c r="O8" s="142">
        <f t="shared" si="0"/>
        <v>14</v>
      </c>
      <c r="P8" s="578" t="s">
        <v>842</v>
      </c>
      <c r="Q8" s="1198" t="s">
        <v>842</v>
      </c>
      <c r="R8" s="578" t="s">
        <v>481</v>
      </c>
    </row>
    <row r="9" spans="1:18" ht="22.5" customHeight="1">
      <c r="A9" s="590" t="s">
        <v>18</v>
      </c>
      <c r="B9" s="574"/>
      <c r="C9" s="574"/>
      <c r="D9" s="152">
        <v>0</v>
      </c>
      <c r="E9" s="152">
        <v>0</v>
      </c>
      <c r="F9" s="152">
        <v>0</v>
      </c>
      <c r="G9" s="152">
        <v>2</v>
      </c>
      <c r="H9" s="152">
        <v>7</v>
      </c>
      <c r="I9" s="152">
        <v>9</v>
      </c>
      <c r="J9" s="152">
        <v>0</v>
      </c>
      <c r="K9" s="152">
        <v>0</v>
      </c>
      <c r="L9" s="152">
        <v>0</v>
      </c>
      <c r="M9" s="152">
        <f>SUM(D9,G9,J9)</f>
        <v>2</v>
      </c>
      <c r="N9" s="152">
        <f t="shared" si="0"/>
        <v>7</v>
      </c>
      <c r="O9" s="152">
        <f t="shared" si="0"/>
        <v>9</v>
      </c>
      <c r="P9" s="1186"/>
      <c r="Q9" s="1186"/>
      <c r="R9" s="1209" t="s">
        <v>1184</v>
      </c>
    </row>
    <row r="10" spans="1:18" ht="22.5" customHeight="1">
      <c r="A10" s="1970" t="s">
        <v>8</v>
      </c>
      <c r="B10" s="574" t="s">
        <v>42</v>
      </c>
      <c r="C10" s="574"/>
      <c r="D10" s="152">
        <v>0</v>
      </c>
      <c r="E10" s="152">
        <v>0</v>
      </c>
      <c r="F10" s="152">
        <v>0</v>
      </c>
      <c r="G10" s="152">
        <v>1</v>
      </c>
      <c r="H10" s="152">
        <v>7</v>
      </c>
      <c r="I10" s="152">
        <v>8</v>
      </c>
      <c r="J10" s="152">
        <v>0</v>
      </c>
      <c r="K10" s="152">
        <v>0</v>
      </c>
      <c r="L10" s="152">
        <v>0</v>
      </c>
      <c r="M10" s="152">
        <f>SUM(D10,G10,J10)</f>
        <v>1</v>
      </c>
      <c r="N10" s="152">
        <f t="shared" si="0"/>
        <v>7</v>
      </c>
      <c r="O10" s="152">
        <f t="shared" si="0"/>
        <v>8</v>
      </c>
      <c r="P10" s="1186"/>
      <c r="Q10" s="1198" t="s">
        <v>568</v>
      </c>
      <c r="R10" s="1779" t="s">
        <v>484</v>
      </c>
    </row>
    <row r="11" spans="1:18" ht="22.5" customHeight="1">
      <c r="A11" s="1971"/>
      <c r="B11" s="574" t="s">
        <v>40</v>
      </c>
      <c r="C11" s="574"/>
      <c r="D11" s="152">
        <v>0</v>
      </c>
      <c r="E11" s="152">
        <v>0</v>
      </c>
      <c r="F11" s="152">
        <v>0</v>
      </c>
      <c r="G11" s="152">
        <v>4</v>
      </c>
      <c r="H11" s="152">
        <v>0</v>
      </c>
      <c r="I11" s="152">
        <v>4</v>
      </c>
      <c r="J11" s="152">
        <v>0</v>
      </c>
      <c r="K11" s="152">
        <v>0</v>
      </c>
      <c r="L11" s="152">
        <v>0</v>
      </c>
      <c r="M11" s="152">
        <f>SUM(D11,G11,J11)</f>
        <v>4</v>
      </c>
      <c r="N11" s="152">
        <f t="shared" si="0"/>
        <v>0</v>
      </c>
      <c r="O11" s="152">
        <f t="shared" si="0"/>
        <v>4</v>
      </c>
      <c r="P11" s="1186"/>
      <c r="Q11" s="1198" t="s">
        <v>570</v>
      </c>
      <c r="R11" s="1780"/>
    </row>
    <row r="12" spans="1:18" ht="22.5" customHeight="1">
      <c r="A12" s="1655" t="s">
        <v>277</v>
      </c>
      <c r="B12" s="1655"/>
      <c r="C12" s="1655"/>
      <c r="D12" s="152">
        <f>SUM(D10:D11)</f>
        <v>0</v>
      </c>
      <c r="E12" s="152">
        <f t="shared" ref="E12:O13" si="1">SUM(E10:E11)</f>
        <v>0</v>
      </c>
      <c r="F12" s="152">
        <f t="shared" si="1"/>
        <v>0</v>
      </c>
      <c r="G12" s="152">
        <f t="shared" si="1"/>
        <v>5</v>
      </c>
      <c r="H12" s="152">
        <f t="shared" si="1"/>
        <v>7</v>
      </c>
      <c r="I12" s="152">
        <f t="shared" si="1"/>
        <v>12</v>
      </c>
      <c r="J12" s="152">
        <f t="shared" si="1"/>
        <v>0</v>
      </c>
      <c r="K12" s="152">
        <f t="shared" si="1"/>
        <v>0</v>
      </c>
      <c r="L12" s="152">
        <f t="shared" si="1"/>
        <v>0</v>
      </c>
      <c r="M12" s="152">
        <f t="shared" si="1"/>
        <v>5</v>
      </c>
      <c r="N12" s="152">
        <f t="shared" si="1"/>
        <v>7</v>
      </c>
      <c r="O12" s="152">
        <f t="shared" si="1"/>
        <v>12</v>
      </c>
      <c r="P12" s="1673" t="s">
        <v>1787</v>
      </c>
      <c r="Q12" s="1673"/>
      <c r="R12" s="1673"/>
    </row>
    <row r="13" spans="1:18" ht="33" customHeight="1">
      <c r="A13" s="590" t="s">
        <v>1020</v>
      </c>
      <c r="B13" s="574" t="s">
        <v>52</v>
      </c>
      <c r="C13" s="574"/>
      <c r="D13" s="152">
        <f>SUM(D11:D12)</f>
        <v>0</v>
      </c>
      <c r="E13" s="152">
        <f t="shared" si="1"/>
        <v>0</v>
      </c>
      <c r="F13" s="152">
        <f t="shared" si="1"/>
        <v>0</v>
      </c>
      <c r="G13" s="152">
        <v>4</v>
      </c>
      <c r="H13" s="152">
        <v>0</v>
      </c>
      <c r="I13" s="152">
        <v>4</v>
      </c>
      <c r="J13" s="152">
        <f t="shared" si="1"/>
        <v>0</v>
      </c>
      <c r="K13" s="152">
        <f t="shared" si="1"/>
        <v>0</v>
      </c>
      <c r="L13" s="152">
        <f t="shared" si="1"/>
        <v>0</v>
      </c>
      <c r="M13" s="152">
        <f t="shared" ref="M13:M19" si="2">SUM(D13,G13,J13)</f>
        <v>4</v>
      </c>
      <c r="N13" s="152">
        <f t="shared" ref="N13:O15" si="3">SUM(E13,H13,K13)</f>
        <v>0</v>
      </c>
      <c r="O13" s="152">
        <f t="shared" si="3"/>
        <v>4</v>
      </c>
      <c r="P13" s="1186"/>
      <c r="Q13" s="1193" t="s">
        <v>461</v>
      </c>
      <c r="R13" s="1193" t="s">
        <v>499</v>
      </c>
    </row>
    <row r="14" spans="1:18" ht="32.25" customHeight="1">
      <c r="A14" s="1970" t="s">
        <v>20</v>
      </c>
      <c r="B14" s="574" t="s">
        <v>115</v>
      </c>
      <c r="C14" s="574"/>
      <c r="D14" s="152">
        <v>5</v>
      </c>
      <c r="E14" s="152">
        <v>1</v>
      </c>
      <c r="F14" s="152">
        <v>6</v>
      </c>
      <c r="G14" s="152">
        <v>3</v>
      </c>
      <c r="H14" s="152">
        <v>4</v>
      </c>
      <c r="I14" s="152">
        <v>7</v>
      </c>
      <c r="J14" s="152">
        <f t="shared" ref="J14:L14" si="4">SUM(J12:J13)</f>
        <v>0</v>
      </c>
      <c r="K14" s="152">
        <f t="shared" si="4"/>
        <v>0</v>
      </c>
      <c r="L14" s="152">
        <f t="shared" si="4"/>
        <v>0</v>
      </c>
      <c r="M14" s="152">
        <f t="shared" si="2"/>
        <v>8</v>
      </c>
      <c r="N14" s="152">
        <f t="shared" si="3"/>
        <v>5</v>
      </c>
      <c r="O14" s="152">
        <f t="shared" si="3"/>
        <v>13</v>
      </c>
      <c r="P14" s="1186"/>
      <c r="Q14" s="1188" t="s">
        <v>841</v>
      </c>
      <c r="R14" s="1972" t="s">
        <v>500</v>
      </c>
    </row>
    <row r="15" spans="1:18" ht="22.5" customHeight="1">
      <c r="A15" s="1974"/>
      <c r="B15" s="575" t="s">
        <v>54</v>
      </c>
      <c r="C15" s="569"/>
      <c r="D15" s="244">
        <v>0</v>
      </c>
      <c r="E15" s="244">
        <v>0</v>
      </c>
      <c r="F15" s="244">
        <v>0</v>
      </c>
      <c r="G15" s="244">
        <v>3</v>
      </c>
      <c r="H15" s="244">
        <v>4</v>
      </c>
      <c r="I15" s="244">
        <v>7</v>
      </c>
      <c r="J15" s="152">
        <f t="shared" ref="J15:L15" si="5">SUM(J13:J14)</f>
        <v>0</v>
      </c>
      <c r="K15" s="152">
        <f t="shared" si="5"/>
        <v>0</v>
      </c>
      <c r="L15" s="152">
        <f t="shared" si="5"/>
        <v>0</v>
      </c>
      <c r="M15" s="244">
        <f t="shared" si="2"/>
        <v>3</v>
      </c>
      <c r="N15" s="244">
        <f t="shared" si="3"/>
        <v>4</v>
      </c>
      <c r="O15" s="244">
        <f t="shared" si="3"/>
        <v>7</v>
      </c>
      <c r="P15" s="1187"/>
      <c r="Q15" s="1187" t="s">
        <v>455</v>
      </c>
      <c r="R15" s="1973"/>
    </row>
    <row r="16" spans="1:18" ht="22.5" customHeight="1">
      <c r="A16" s="1971"/>
      <c r="B16" s="575" t="s">
        <v>1012</v>
      </c>
      <c r="C16" s="569"/>
      <c r="D16" s="244">
        <v>0</v>
      </c>
      <c r="E16" s="244">
        <v>0</v>
      </c>
      <c r="F16" s="244">
        <v>0</v>
      </c>
      <c r="G16" s="244">
        <v>6</v>
      </c>
      <c r="H16" s="244">
        <v>2</v>
      </c>
      <c r="I16" s="244">
        <v>8</v>
      </c>
      <c r="J16" s="152">
        <f t="shared" ref="J16:L16" si="6">SUM(J14:J15)</f>
        <v>0</v>
      </c>
      <c r="K16" s="152">
        <f t="shared" si="6"/>
        <v>0</v>
      </c>
      <c r="L16" s="152">
        <f t="shared" si="6"/>
        <v>0</v>
      </c>
      <c r="M16" s="244">
        <f t="shared" si="2"/>
        <v>6</v>
      </c>
      <c r="N16" s="244">
        <f t="shared" ref="N16" si="7">SUM(E16,H16,K16)</f>
        <v>2</v>
      </c>
      <c r="O16" s="244">
        <f t="shared" ref="O16" si="8">SUM(F16,I16,L16)</f>
        <v>8</v>
      </c>
      <c r="P16" s="1187"/>
      <c r="Q16" s="1208" t="s">
        <v>581</v>
      </c>
      <c r="R16" s="1633"/>
    </row>
    <row r="17" spans="1:18" ht="22.5" customHeight="1">
      <c r="A17" s="1673" t="s">
        <v>277</v>
      </c>
      <c r="B17" s="1673"/>
      <c r="C17" s="1673"/>
      <c r="D17" s="244">
        <f>SUM(D14:D16)</f>
        <v>5</v>
      </c>
      <c r="E17" s="244">
        <f t="shared" ref="E17:L17" si="9">SUM(E14:E16)</f>
        <v>1</v>
      </c>
      <c r="F17" s="244">
        <f t="shared" si="9"/>
        <v>6</v>
      </c>
      <c r="G17" s="244">
        <f t="shared" si="9"/>
        <v>12</v>
      </c>
      <c r="H17" s="244">
        <f t="shared" si="9"/>
        <v>10</v>
      </c>
      <c r="I17" s="244">
        <f t="shared" si="9"/>
        <v>22</v>
      </c>
      <c r="J17" s="244">
        <f t="shared" si="9"/>
        <v>0</v>
      </c>
      <c r="K17" s="244">
        <f t="shared" si="9"/>
        <v>0</v>
      </c>
      <c r="L17" s="244">
        <f t="shared" si="9"/>
        <v>0</v>
      </c>
      <c r="M17" s="244">
        <f t="shared" si="2"/>
        <v>17</v>
      </c>
      <c r="N17" s="244">
        <f t="shared" ref="N17" si="10">SUM(E17,H17,K17)</f>
        <v>11</v>
      </c>
      <c r="O17" s="244">
        <f t="shared" ref="O17" si="11">SUM(F17,I17,L17)</f>
        <v>28</v>
      </c>
      <c r="P17" s="1673" t="s">
        <v>1787</v>
      </c>
      <c r="Q17" s="1673"/>
      <c r="R17" s="1673"/>
    </row>
    <row r="18" spans="1:18" ht="22.5" customHeight="1">
      <c r="A18" s="1722" t="s">
        <v>13</v>
      </c>
      <c r="B18" s="1193" t="s">
        <v>42</v>
      </c>
      <c r="C18" s="1190"/>
      <c r="D18" s="152">
        <v>0</v>
      </c>
      <c r="E18" s="152">
        <v>0</v>
      </c>
      <c r="F18" s="152">
        <v>0</v>
      </c>
      <c r="G18" s="152">
        <v>6</v>
      </c>
      <c r="H18" s="152">
        <v>3</v>
      </c>
      <c r="I18" s="152">
        <v>9</v>
      </c>
      <c r="J18" s="152">
        <v>1</v>
      </c>
      <c r="K18" s="152">
        <v>1</v>
      </c>
      <c r="L18" s="152">
        <v>2</v>
      </c>
      <c r="M18" s="152">
        <f t="shared" si="2"/>
        <v>7</v>
      </c>
      <c r="N18" s="152">
        <f t="shared" ref="N18:O21" si="12">SUM(E18,H18,K18)</f>
        <v>4</v>
      </c>
      <c r="O18" s="152">
        <f t="shared" si="12"/>
        <v>11</v>
      </c>
      <c r="P18" s="1186"/>
      <c r="Q18" s="1212" t="s">
        <v>568</v>
      </c>
      <c r="R18" s="1723" t="s">
        <v>668</v>
      </c>
    </row>
    <row r="19" spans="1:18" ht="22.5" customHeight="1">
      <c r="A19" s="1722"/>
      <c r="B19" s="1193" t="s">
        <v>40</v>
      </c>
      <c r="C19" s="1193"/>
      <c r="D19" s="152">
        <v>0</v>
      </c>
      <c r="E19" s="152">
        <v>0</v>
      </c>
      <c r="F19" s="152">
        <v>0</v>
      </c>
      <c r="G19" s="152">
        <v>4</v>
      </c>
      <c r="H19" s="152">
        <v>3</v>
      </c>
      <c r="I19" s="152">
        <v>7</v>
      </c>
      <c r="J19" s="152">
        <v>0</v>
      </c>
      <c r="K19" s="152">
        <v>0</v>
      </c>
      <c r="L19" s="152">
        <v>0</v>
      </c>
      <c r="M19" s="152">
        <f t="shared" si="2"/>
        <v>4</v>
      </c>
      <c r="N19" s="152">
        <f t="shared" si="12"/>
        <v>3</v>
      </c>
      <c r="O19" s="152">
        <f t="shared" si="12"/>
        <v>7</v>
      </c>
      <c r="P19" s="1186"/>
      <c r="Q19" s="1212" t="s">
        <v>570</v>
      </c>
      <c r="R19" s="1723"/>
    </row>
    <row r="20" spans="1:18" ht="22.5" customHeight="1">
      <c r="A20" s="1722"/>
      <c r="B20" s="1193" t="s">
        <v>41</v>
      </c>
      <c r="C20" s="1193"/>
      <c r="D20" s="152">
        <v>0</v>
      </c>
      <c r="E20" s="152">
        <v>0</v>
      </c>
      <c r="F20" s="152">
        <v>0</v>
      </c>
      <c r="G20" s="152">
        <v>0</v>
      </c>
      <c r="H20" s="152">
        <v>3</v>
      </c>
      <c r="I20" s="152">
        <v>3</v>
      </c>
      <c r="J20" s="152">
        <v>0</v>
      </c>
      <c r="K20" s="152">
        <v>0</v>
      </c>
      <c r="L20" s="152">
        <v>0</v>
      </c>
      <c r="M20" s="152">
        <f t="shared" ref="M20:M21" si="13">SUM(D20,G20,J20)</f>
        <v>0</v>
      </c>
      <c r="N20" s="152">
        <f t="shared" si="12"/>
        <v>3</v>
      </c>
      <c r="O20" s="152">
        <f t="shared" si="12"/>
        <v>3</v>
      </c>
      <c r="P20" s="1186"/>
      <c r="Q20" s="1212" t="s">
        <v>571</v>
      </c>
      <c r="R20" s="1723"/>
    </row>
    <row r="21" spans="1:18" ht="22.5" customHeight="1" thickBot="1">
      <c r="A21" s="1975"/>
      <c r="B21" s="740" t="s">
        <v>49</v>
      </c>
      <c r="C21" s="1195" t="s">
        <v>49</v>
      </c>
      <c r="D21" s="1115">
        <v>0</v>
      </c>
      <c r="E21" s="1115">
        <v>0</v>
      </c>
      <c r="F21" s="1115">
        <v>0</v>
      </c>
      <c r="G21" s="1115">
        <v>1</v>
      </c>
      <c r="H21" s="1115">
        <v>1</v>
      </c>
      <c r="I21" s="1115">
        <v>2</v>
      </c>
      <c r="J21" s="1115">
        <v>4</v>
      </c>
      <c r="K21" s="1115">
        <v>2</v>
      </c>
      <c r="L21" s="1115">
        <v>6</v>
      </c>
      <c r="M21" s="1115">
        <f t="shared" si="13"/>
        <v>5</v>
      </c>
      <c r="N21" s="1115">
        <f t="shared" si="12"/>
        <v>3</v>
      </c>
      <c r="O21" s="1115">
        <f t="shared" si="12"/>
        <v>8</v>
      </c>
      <c r="P21" s="1298" t="s">
        <v>583</v>
      </c>
      <c r="Q21" s="1298" t="s">
        <v>583</v>
      </c>
      <c r="R21" s="1976"/>
    </row>
    <row r="22" spans="1:18" ht="22.5" customHeight="1" thickTop="1"/>
    <row r="23" spans="1:18" ht="22.5" customHeight="1"/>
    <row r="24" spans="1:18" ht="22.5" customHeight="1"/>
    <row r="25" spans="1:18" ht="28.5" customHeight="1" thickBot="1">
      <c r="A25" s="1954" t="s">
        <v>1860</v>
      </c>
      <c r="B25" s="1954"/>
      <c r="C25" s="1954"/>
      <c r="D25" s="1954"/>
      <c r="E25" s="1954"/>
      <c r="F25" s="1954"/>
      <c r="G25" s="1954"/>
      <c r="H25" s="1954"/>
      <c r="I25" s="1954"/>
      <c r="J25" s="1954"/>
      <c r="K25" s="1954"/>
      <c r="L25" s="1954"/>
      <c r="M25" s="1954"/>
      <c r="N25" s="1954"/>
      <c r="O25" s="1954"/>
      <c r="P25" s="462"/>
      <c r="Q25" s="1843" t="s">
        <v>1861</v>
      </c>
      <c r="R25" s="1843"/>
    </row>
    <row r="26" spans="1:18" ht="28.5" customHeight="1" thickTop="1">
      <c r="A26" s="1663" t="s">
        <v>11</v>
      </c>
      <c r="B26" s="1663" t="s">
        <v>50</v>
      </c>
      <c r="C26" s="1663" t="s">
        <v>34</v>
      </c>
      <c r="D26" s="1665" t="s">
        <v>1172</v>
      </c>
      <c r="E26" s="1665"/>
      <c r="F26" s="1665"/>
      <c r="G26" s="1665" t="s">
        <v>1173</v>
      </c>
      <c r="H26" s="1665"/>
      <c r="I26" s="1665"/>
      <c r="J26" s="1665" t="s">
        <v>1174</v>
      </c>
      <c r="K26" s="1665"/>
      <c r="L26" s="1665"/>
      <c r="M26" s="1665" t="s">
        <v>1175</v>
      </c>
      <c r="N26" s="1665"/>
      <c r="O26" s="1665"/>
      <c r="P26" s="1523" t="s">
        <v>524</v>
      </c>
      <c r="Q26" s="1523" t="s">
        <v>431</v>
      </c>
      <c r="R26" s="1651" t="s">
        <v>525</v>
      </c>
    </row>
    <row r="27" spans="1:18" ht="28.5" customHeight="1">
      <c r="A27" s="1583"/>
      <c r="B27" s="1583"/>
      <c r="C27" s="1583"/>
      <c r="D27" s="1654" t="s">
        <v>910</v>
      </c>
      <c r="E27" s="1654"/>
      <c r="F27" s="1654"/>
      <c r="G27" s="1654" t="s">
        <v>1176</v>
      </c>
      <c r="H27" s="1654"/>
      <c r="I27" s="1654"/>
      <c r="J27" s="1654" t="s">
        <v>911</v>
      </c>
      <c r="K27" s="1654"/>
      <c r="L27" s="1654"/>
      <c r="M27" s="1654" t="s">
        <v>1177</v>
      </c>
      <c r="N27" s="1654"/>
      <c r="O27" s="1654"/>
      <c r="P27" s="1524"/>
      <c r="Q27" s="1524"/>
      <c r="R27" s="1652"/>
    </row>
    <row r="28" spans="1:18" ht="28.5" customHeight="1">
      <c r="A28" s="1583"/>
      <c r="B28" s="1583"/>
      <c r="C28" s="1583"/>
      <c r="D28" s="573" t="s">
        <v>914</v>
      </c>
      <c r="E28" s="573" t="s">
        <v>915</v>
      </c>
      <c r="F28" s="573" t="s">
        <v>916</v>
      </c>
      <c r="G28" s="573" t="s">
        <v>914</v>
      </c>
      <c r="H28" s="573" t="s">
        <v>915</v>
      </c>
      <c r="I28" s="573" t="s">
        <v>916</v>
      </c>
      <c r="J28" s="573" t="s">
        <v>914</v>
      </c>
      <c r="K28" s="573" t="s">
        <v>915</v>
      </c>
      <c r="L28" s="573" t="s">
        <v>916</v>
      </c>
      <c r="M28" s="573" t="s">
        <v>914</v>
      </c>
      <c r="N28" s="573" t="s">
        <v>915</v>
      </c>
      <c r="O28" s="573" t="s">
        <v>916</v>
      </c>
      <c r="P28" s="1524"/>
      <c r="Q28" s="1524"/>
      <c r="R28" s="1652"/>
    </row>
    <row r="29" spans="1:18" ht="28.5" customHeight="1" thickBot="1">
      <c r="A29" s="1664"/>
      <c r="B29" s="1664"/>
      <c r="C29" s="1664"/>
      <c r="D29" s="528" t="s">
        <v>1156</v>
      </c>
      <c r="E29" s="528" t="s">
        <v>918</v>
      </c>
      <c r="F29" s="528" t="s">
        <v>919</v>
      </c>
      <c r="G29" s="528" t="s">
        <v>1156</v>
      </c>
      <c r="H29" s="528" t="s">
        <v>918</v>
      </c>
      <c r="I29" s="528" t="s">
        <v>919</v>
      </c>
      <c r="J29" s="528" t="s">
        <v>1156</v>
      </c>
      <c r="K29" s="528" t="s">
        <v>918</v>
      </c>
      <c r="L29" s="528" t="s">
        <v>919</v>
      </c>
      <c r="M29" s="528" t="s">
        <v>1156</v>
      </c>
      <c r="N29" s="528" t="s">
        <v>918</v>
      </c>
      <c r="O29" s="528" t="s">
        <v>919</v>
      </c>
      <c r="P29" s="1650"/>
      <c r="Q29" s="1650"/>
      <c r="R29" s="1653"/>
    </row>
    <row r="30" spans="1:18" ht="31.5" customHeight="1" thickTop="1">
      <c r="A30" s="1647" t="s">
        <v>13</v>
      </c>
      <c r="B30" s="578" t="s">
        <v>55</v>
      </c>
      <c r="C30" s="578" t="s">
        <v>55</v>
      </c>
      <c r="D30" s="142">
        <v>0</v>
      </c>
      <c r="E30" s="142">
        <v>0</v>
      </c>
      <c r="F30" s="142">
        <v>0</v>
      </c>
      <c r="G30" s="142">
        <v>3</v>
      </c>
      <c r="H30" s="142">
        <v>4</v>
      </c>
      <c r="I30" s="142">
        <v>7</v>
      </c>
      <c r="J30" s="142">
        <v>0</v>
      </c>
      <c r="K30" s="142">
        <v>0</v>
      </c>
      <c r="L30" s="142">
        <v>0</v>
      </c>
      <c r="M30" s="142">
        <f t="shared" ref="M30:O31" si="14">SUM(D30,G30,J30)</f>
        <v>3</v>
      </c>
      <c r="N30" s="142">
        <f t="shared" si="14"/>
        <v>4</v>
      </c>
      <c r="O30" s="142">
        <f t="shared" si="14"/>
        <v>7</v>
      </c>
      <c r="P30" s="1299" t="s">
        <v>585</v>
      </c>
      <c r="Q30" s="1299" t="s">
        <v>585</v>
      </c>
      <c r="R30" s="1966" t="s">
        <v>668</v>
      </c>
    </row>
    <row r="31" spans="1:18" ht="20.100000000000001" customHeight="1">
      <c r="A31" s="1642"/>
      <c r="B31" s="570" t="s">
        <v>45</v>
      </c>
      <c r="C31" s="574"/>
      <c r="D31" s="152">
        <v>0</v>
      </c>
      <c r="E31" s="152">
        <v>0</v>
      </c>
      <c r="F31" s="152">
        <v>0</v>
      </c>
      <c r="G31" s="152">
        <v>1</v>
      </c>
      <c r="H31" s="152">
        <v>2</v>
      </c>
      <c r="I31" s="152">
        <v>3</v>
      </c>
      <c r="J31" s="152">
        <v>0</v>
      </c>
      <c r="K31" s="152">
        <v>2</v>
      </c>
      <c r="L31" s="152">
        <v>2</v>
      </c>
      <c r="M31" s="152">
        <f t="shared" si="14"/>
        <v>1</v>
      </c>
      <c r="N31" s="152">
        <f t="shared" si="14"/>
        <v>4</v>
      </c>
      <c r="O31" s="152">
        <f t="shared" si="14"/>
        <v>5</v>
      </c>
      <c r="P31" s="1186"/>
      <c r="Q31" s="1193" t="s">
        <v>887</v>
      </c>
      <c r="R31" s="1883"/>
    </row>
    <row r="32" spans="1:18" ht="29.25" customHeight="1">
      <c r="A32" s="1643"/>
      <c r="B32" s="677" t="s">
        <v>1185</v>
      </c>
      <c r="C32" s="639" t="s">
        <v>114</v>
      </c>
      <c r="D32" s="152">
        <v>0</v>
      </c>
      <c r="E32" s="152">
        <v>0</v>
      </c>
      <c r="F32" s="152">
        <v>0</v>
      </c>
      <c r="G32" s="231">
        <v>9</v>
      </c>
      <c r="H32" s="231">
        <v>13</v>
      </c>
      <c r="I32" s="231">
        <v>22</v>
      </c>
      <c r="J32" s="231">
        <v>0</v>
      </c>
      <c r="K32" s="231">
        <v>0</v>
      </c>
      <c r="L32" s="231">
        <v>0</v>
      </c>
      <c r="M32" s="152">
        <f t="shared" ref="M32:M39" si="15">SUM(D32,G32,J32)</f>
        <v>9</v>
      </c>
      <c r="N32" s="152">
        <f t="shared" ref="N32:N39" si="16">SUM(E32,H32,K32)</f>
        <v>13</v>
      </c>
      <c r="O32" s="152">
        <f t="shared" ref="O32:O39" si="17">SUM(F32,I32,L32)</f>
        <v>22</v>
      </c>
      <c r="P32" s="1185" t="s">
        <v>693</v>
      </c>
      <c r="Q32" s="677" t="s">
        <v>470</v>
      </c>
      <c r="R32" s="1780"/>
    </row>
    <row r="33" spans="1:18" ht="20.100000000000001" customHeight="1">
      <c r="A33" s="1655" t="s">
        <v>277</v>
      </c>
      <c r="B33" s="1655"/>
      <c r="C33" s="1655"/>
      <c r="D33" s="85">
        <f>SUM(D18:D21,D30:D32)</f>
        <v>0</v>
      </c>
      <c r="E33" s="85">
        <f t="shared" ref="E33:O33" si="18">SUM(E18:E21,E30:E32)</f>
        <v>0</v>
      </c>
      <c r="F33" s="85">
        <f t="shared" si="18"/>
        <v>0</v>
      </c>
      <c r="G33" s="85">
        <f t="shared" si="18"/>
        <v>24</v>
      </c>
      <c r="H33" s="85">
        <f t="shared" si="18"/>
        <v>29</v>
      </c>
      <c r="I33" s="85">
        <f t="shared" si="18"/>
        <v>53</v>
      </c>
      <c r="J33" s="85">
        <f t="shared" si="18"/>
        <v>5</v>
      </c>
      <c r="K33" s="85">
        <f t="shared" si="18"/>
        <v>5</v>
      </c>
      <c r="L33" s="85">
        <f t="shared" si="18"/>
        <v>10</v>
      </c>
      <c r="M33" s="85">
        <f t="shared" si="18"/>
        <v>29</v>
      </c>
      <c r="N33" s="85">
        <f t="shared" si="18"/>
        <v>34</v>
      </c>
      <c r="O33" s="85">
        <f t="shared" si="18"/>
        <v>63</v>
      </c>
      <c r="P33" s="1968" t="s">
        <v>1787</v>
      </c>
      <c r="Q33" s="1968"/>
      <c r="R33" s="1968"/>
    </row>
    <row r="34" spans="1:18" ht="20.100000000000001" customHeight="1">
      <c r="A34" s="1977" t="s">
        <v>22</v>
      </c>
      <c r="B34" s="231" t="s">
        <v>49</v>
      </c>
      <c r="C34" s="231" t="s">
        <v>49</v>
      </c>
      <c r="D34" s="85">
        <v>0</v>
      </c>
      <c r="E34" s="85">
        <v>0</v>
      </c>
      <c r="F34" s="85">
        <v>0</v>
      </c>
      <c r="G34" s="231">
        <v>4</v>
      </c>
      <c r="H34" s="231">
        <v>3</v>
      </c>
      <c r="I34" s="231">
        <v>7</v>
      </c>
      <c r="J34" s="231">
        <v>4</v>
      </c>
      <c r="K34" s="231">
        <v>3</v>
      </c>
      <c r="L34" s="231">
        <v>7</v>
      </c>
      <c r="M34" s="152">
        <f t="shared" si="15"/>
        <v>8</v>
      </c>
      <c r="N34" s="152">
        <f t="shared" si="16"/>
        <v>6</v>
      </c>
      <c r="O34" s="152">
        <f t="shared" si="17"/>
        <v>14</v>
      </c>
      <c r="P34" s="908" t="s">
        <v>583</v>
      </c>
      <c r="Q34" s="908" t="s">
        <v>583</v>
      </c>
      <c r="R34" s="1980" t="s">
        <v>592</v>
      </c>
    </row>
    <row r="35" spans="1:18" ht="20.100000000000001" customHeight="1">
      <c r="A35" s="1978"/>
      <c r="B35" s="152" t="s">
        <v>64</v>
      </c>
      <c r="C35" s="152"/>
      <c r="D35" s="85">
        <v>0</v>
      </c>
      <c r="E35" s="85">
        <v>0</v>
      </c>
      <c r="F35" s="85">
        <v>0</v>
      </c>
      <c r="G35" s="152">
        <v>5</v>
      </c>
      <c r="H35" s="152">
        <v>2</v>
      </c>
      <c r="I35" s="152">
        <v>7</v>
      </c>
      <c r="J35" s="152">
        <v>0</v>
      </c>
      <c r="K35" s="152">
        <v>0</v>
      </c>
      <c r="L35" s="152">
        <v>0</v>
      </c>
      <c r="M35" s="152">
        <f t="shared" si="15"/>
        <v>5</v>
      </c>
      <c r="N35" s="152">
        <f t="shared" si="16"/>
        <v>2</v>
      </c>
      <c r="O35" s="152">
        <f t="shared" si="17"/>
        <v>7</v>
      </c>
      <c r="P35" s="222"/>
      <c r="Q35" s="222" t="s">
        <v>586</v>
      </c>
      <c r="R35" s="1981"/>
    </row>
    <row r="36" spans="1:18" ht="20.100000000000001" customHeight="1">
      <c r="A36" s="1978"/>
      <c r="B36" s="152" t="s">
        <v>177</v>
      </c>
      <c r="C36" s="152"/>
      <c r="D36" s="85">
        <v>0</v>
      </c>
      <c r="E36" s="85">
        <v>0</v>
      </c>
      <c r="F36" s="85">
        <v>0</v>
      </c>
      <c r="G36" s="85">
        <v>5</v>
      </c>
      <c r="H36" s="85">
        <v>6</v>
      </c>
      <c r="I36" s="85">
        <v>11</v>
      </c>
      <c r="J36" s="152">
        <v>0</v>
      </c>
      <c r="K36" s="152">
        <v>0</v>
      </c>
      <c r="L36" s="152">
        <v>0</v>
      </c>
      <c r="M36" s="152">
        <f t="shared" si="15"/>
        <v>5</v>
      </c>
      <c r="N36" s="152">
        <f t="shared" si="16"/>
        <v>6</v>
      </c>
      <c r="O36" s="152">
        <f t="shared" si="17"/>
        <v>11</v>
      </c>
      <c r="P36" s="1300"/>
      <c r="Q36" s="222" t="s">
        <v>1248</v>
      </c>
      <c r="R36" s="1981"/>
    </row>
    <row r="37" spans="1:18" ht="20.100000000000001" customHeight="1">
      <c r="A37" s="1979"/>
      <c r="B37" s="244" t="s">
        <v>47</v>
      </c>
      <c r="C37" s="244"/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152">
        <v>0</v>
      </c>
      <c r="K37" s="152">
        <v>0</v>
      </c>
      <c r="L37" s="152">
        <v>0</v>
      </c>
      <c r="M37" s="152">
        <f t="shared" si="15"/>
        <v>0</v>
      </c>
      <c r="N37" s="152">
        <f t="shared" si="16"/>
        <v>0</v>
      </c>
      <c r="O37" s="152">
        <f t="shared" si="17"/>
        <v>0</v>
      </c>
      <c r="P37" s="1300"/>
      <c r="Q37" s="222" t="s">
        <v>1247</v>
      </c>
      <c r="R37" s="1982"/>
    </row>
    <row r="38" spans="1:18" ht="20.100000000000001" customHeight="1">
      <c r="A38" s="1655" t="s">
        <v>277</v>
      </c>
      <c r="B38" s="1655"/>
      <c r="C38" s="1655"/>
      <c r="D38" s="126">
        <f>SUM(D34:D37)</f>
        <v>0</v>
      </c>
      <c r="E38" s="126">
        <f t="shared" ref="E38:O38" si="19">SUM(E34:E37)</f>
        <v>0</v>
      </c>
      <c r="F38" s="126">
        <f t="shared" si="19"/>
        <v>0</v>
      </c>
      <c r="G38" s="126">
        <f t="shared" si="19"/>
        <v>14</v>
      </c>
      <c r="H38" s="126">
        <f t="shared" si="19"/>
        <v>11</v>
      </c>
      <c r="I38" s="126">
        <f t="shared" si="19"/>
        <v>25</v>
      </c>
      <c r="J38" s="126">
        <f t="shared" si="19"/>
        <v>4</v>
      </c>
      <c r="K38" s="126">
        <f t="shared" si="19"/>
        <v>3</v>
      </c>
      <c r="L38" s="126">
        <f t="shared" si="19"/>
        <v>7</v>
      </c>
      <c r="M38" s="126">
        <f t="shared" si="19"/>
        <v>18</v>
      </c>
      <c r="N38" s="126">
        <f t="shared" si="19"/>
        <v>14</v>
      </c>
      <c r="O38" s="126">
        <f t="shared" si="19"/>
        <v>32</v>
      </c>
      <c r="P38" s="1655" t="s">
        <v>1787</v>
      </c>
      <c r="Q38" s="1655"/>
      <c r="R38" s="1655"/>
    </row>
    <row r="39" spans="1:18" ht="26.25" customHeight="1">
      <c r="A39" s="572" t="s">
        <v>961</v>
      </c>
      <c r="B39" s="152"/>
      <c r="C39" s="152"/>
      <c r="D39" s="152">
        <f>SUM(D35:D38)</f>
        <v>0</v>
      </c>
      <c r="E39" s="152">
        <f t="shared" ref="E39:F39" si="20">SUM(E35:E38)</f>
        <v>0</v>
      </c>
      <c r="F39" s="152">
        <f t="shared" si="20"/>
        <v>0</v>
      </c>
      <c r="G39" s="152">
        <v>8</v>
      </c>
      <c r="H39" s="152">
        <v>2</v>
      </c>
      <c r="I39" s="152">
        <v>10</v>
      </c>
      <c r="J39" s="152">
        <v>4</v>
      </c>
      <c r="K39" s="152">
        <v>1</v>
      </c>
      <c r="L39" s="152">
        <v>5</v>
      </c>
      <c r="M39" s="152">
        <f t="shared" si="15"/>
        <v>12</v>
      </c>
      <c r="N39" s="152">
        <f t="shared" si="16"/>
        <v>3</v>
      </c>
      <c r="O39" s="152">
        <f t="shared" si="17"/>
        <v>15</v>
      </c>
      <c r="P39" s="157"/>
      <c r="Q39" s="1967" t="s">
        <v>1692</v>
      </c>
      <c r="R39" s="1967"/>
    </row>
    <row r="40" spans="1:18" ht="26.25" customHeight="1">
      <c r="A40" s="1673" t="s">
        <v>23</v>
      </c>
      <c r="B40" s="1787" t="s">
        <v>23</v>
      </c>
      <c r="C40" s="587" t="s">
        <v>107</v>
      </c>
      <c r="D40" s="152">
        <f t="shared" ref="D40:D41" si="21">SUM(D36:D39)</f>
        <v>0</v>
      </c>
      <c r="E40" s="152">
        <f t="shared" ref="E40:F40" si="22">SUM(E36:E39)</f>
        <v>0</v>
      </c>
      <c r="F40" s="152">
        <f t="shared" si="22"/>
        <v>0</v>
      </c>
      <c r="G40" s="587">
        <v>3</v>
      </c>
      <c r="H40" s="587">
        <v>3</v>
      </c>
      <c r="I40" s="587">
        <v>6</v>
      </c>
      <c r="J40" s="587">
        <v>0</v>
      </c>
      <c r="K40" s="587">
        <v>0</v>
      </c>
      <c r="L40" s="587">
        <v>0</v>
      </c>
      <c r="M40" s="152">
        <f t="shared" ref="M40:M42" si="23">SUM(D40,G40,J40)</f>
        <v>3</v>
      </c>
      <c r="N40" s="152">
        <f t="shared" ref="N40:N42" si="24">SUM(E40,H40,K40)</f>
        <v>3</v>
      </c>
      <c r="O40" s="152">
        <f t="shared" ref="O40:O42" si="25">SUM(F40,I40,L40)</f>
        <v>6</v>
      </c>
      <c r="P40" s="1188" t="s">
        <v>762</v>
      </c>
      <c r="Q40" s="1537" t="s">
        <v>600</v>
      </c>
      <c r="R40" s="1980" t="s">
        <v>600</v>
      </c>
    </row>
    <row r="41" spans="1:18" ht="26.25" customHeight="1">
      <c r="A41" s="1680"/>
      <c r="B41" s="1785"/>
      <c r="C41" s="587" t="s">
        <v>106</v>
      </c>
      <c r="D41" s="152">
        <f t="shared" si="21"/>
        <v>0</v>
      </c>
      <c r="E41" s="152">
        <f t="shared" ref="E41:F41" si="26">SUM(E37:E40)</f>
        <v>0</v>
      </c>
      <c r="F41" s="152">
        <f t="shared" si="26"/>
        <v>0</v>
      </c>
      <c r="G41" s="267">
        <v>6</v>
      </c>
      <c r="H41" s="267">
        <v>3</v>
      </c>
      <c r="I41" s="267">
        <v>9</v>
      </c>
      <c r="J41" s="587">
        <v>0</v>
      </c>
      <c r="K41" s="587">
        <v>0</v>
      </c>
      <c r="L41" s="587">
        <v>0</v>
      </c>
      <c r="M41" s="152">
        <f t="shared" si="23"/>
        <v>6</v>
      </c>
      <c r="N41" s="152">
        <f t="shared" si="24"/>
        <v>3</v>
      </c>
      <c r="O41" s="152">
        <f t="shared" si="25"/>
        <v>9</v>
      </c>
      <c r="P41" s="1184" t="s">
        <v>1727</v>
      </c>
      <c r="Q41" s="1511"/>
      <c r="R41" s="1981"/>
    </row>
    <row r="42" spans="1:18" ht="26.25" customHeight="1">
      <c r="A42" s="1655" t="s">
        <v>277</v>
      </c>
      <c r="B42" s="1655"/>
      <c r="C42" s="1655"/>
      <c r="D42" s="152">
        <f>SUM(D40:D41)</f>
        <v>0</v>
      </c>
      <c r="E42" s="152">
        <f t="shared" ref="E42:L42" si="27">SUM(E40:E41)</f>
        <v>0</v>
      </c>
      <c r="F42" s="152">
        <f t="shared" si="27"/>
        <v>0</v>
      </c>
      <c r="G42" s="152">
        <f t="shared" si="27"/>
        <v>9</v>
      </c>
      <c r="H42" s="152">
        <f t="shared" si="27"/>
        <v>6</v>
      </c>
      <c r="I42" s="152">
        <f t="shared" si="27"/>
        <v>15</v>
      </c>
      <c r="J42" s="152">
        <f t="shared" si="27"/>
        <v>0</v>
      </c>
      <c r="K42" s="152">
        <f t="shared" si="27"/>
        <v>0</v>
      </c>
      <c r="L42" s="152">
        <f t="shared" si="27"/>
        <v>0</v>
      </c>
      <c r="M42" s="152">
        <f t="shared" si="23"/>
        <v>9</v>
      </c>
      <c r="N42" s="152">
        <f t="shared" si="24"/>
        <v>6</v>
      </c>
      <c r="O42" s="152">
        <f t="shared" si="25"/>
        <v>15</v>
      </c>
      <c r="P42" s="1941" t="s">
        <v>1784</v>
      </c>
      <c r="Q42" s="1941"/>
      <c r="R42" s="1981"/>
    </row>
    <row r="43" spans="1:18" ht="20.100000000000001" customHeight="1" thickBot="1">
      <c r="A43" s="1983" t="s">
        <v>10</v>
      </c>
      <c r="B43" s="1983"/>
      <c r="C43" s="1983"/>
      <c r="D43" s="579">
        <f t="shared" ref="D43:O43" si="28">SUM(D39,D38,D33,D17,D13,D12,D9,D8,D42)</f>
        <v>5</v>
      </c>
      <c r="E43" s="579">
        <f t="shared" si="28"/>
        <v>1</v>
      </c>
      <c r="F43" s="579">
        <f t="shared" si="28"/>
        <v>6</v>
      </c>
      <c r="G43" s="579">
        <f t="shared" si="28"/>
        <v>81</v>
      </c>
      <c r="H43" s="579">
        <f t="shared" si="28"/>
        <v>74</v>
      </c>
      <c r="I43" s="579">
        <f t="shared" si="28"/>
        <v>155</v>
      </c>
      <c r="J43" s="579">
        <f t="shared" si="28"/>
        <v>20</v>
      </c>
      <c r="K43" s="579">
        <f t="shared" si="28"/>
        <v>11</v>
      </c>
      <c r="L43" s="579">
        <f t="shared" si="28"/>
        <v>31</v>
      </c>
      <c r="M43" s="579">
        <f t="shared" si="28"/>
        <v>106</v>
      </c>
      <c r="N43" s="579">
        <f t="shared" si="28"/>
        <v>86</v>
      </c>
      <c r="O43" s="579">
        <f t="shared" si="28"/>
        <v>192</v>
      </c>
      <c r="P43" s="1984" t="s">
        <v>1782</v>
      </c>
      <c r="Q43" s="1984"/>
      <c r="R43" s="1984"/>
    </row>
    <row r="44" spans="1:18" ht="18.95" customHeight="1" thickTop="1">
      <c r="A44" s="97"/>
      <c r="B44" s="379"/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421"/>
      <c r="Q44" s="421"/>
      <c r="R44" s="421"/>
    </row>
    <row r="45" spans="1:18" ht="18.95" customHeight="1">
      <c r="A45" s="97"/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</row>
    <row r="46" spans="1:18" ht="18.95" customHeight="1">
      <c r="A46" s="97"/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</row>
    <row r="47" spans="1:18" ht="18.95" customHeight="1">
      <c r="A47" s="379"/>
      <c r="B47" s="1674"/>
      <c r="C47" s="167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</row>
    <row r="48" spans="1:18" ht="18.95" customHeight="1">
      <c r="A48" s="1674"/>
      <c r="B48" s="1674"/>
      <c r="C48" s="167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</row>
    <row r="49" spans="1:15" ht="18.95" customHeight="1">
      <c r="A49" s="1674"/>
      <c r="B49" s="379"/>
      <c r="C49" s="379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1:15" ht="18.95" customHeight="1">
      <c r="A50" s="1674"/>
      <c r="B50" s="1674"/>
      <c r="C50" s="167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1:15" ht="18.95" customHeight="1">
      <c r="A51" s="1674"/>
      <c r="B51" s="379"/>
      <c r="C51" s="379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</row>
    <row r="52" spans="1:15" ht="18.95" customHeight="1">
      <c r="A52" s="1674"/>
      <c r="B52" s="379"/>
      <c r="C52" s="379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</row>
    <row r="53" spans="1:15" ht="21" customHeight="1">
      <c r="A53" s="1674"/>
      <c r="B53" s="1674"/>
      <c r="C53" s="1674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</row>
    <row r="54" spans="1:15" ht="21" customHeight="1">
      <c r="A54" s="386"/>
      <c r="B54" s="386"/>
      <c r="C54" s="386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</row>
    <row r="55" spans="1:15" ht="21" customHeight="1">
      <c r="A55" s="1674"/>
      <c r="B55" s="1674"/>
      <c r="C55" s="1674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</row>
    <row r="56" spans="1:15" ht="25.5" customHeight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</row>
    <row r="57" spans="1:15" ht="25.5" customHeight="1"/>
    <row r="58" spans="1:15" ht="25.5" customHeight="1"/>
    <row r="59" spans="1:15" ht="24" customHeight="1"/>
  </sheetData>
  <mergeCells count="65">
    <mergeCell ref="A55:C55"/>
    <mergeCell ref="A34:A37"/>
    <mergeCell ref="R34:R37"/>
    <mergeCell ref="A38:C38"/>
    <mergeCell ref="P38:R38"/>
    <mergeCell ref="A43:C43"/>
    <mergeCell ref="P43:R43"/>
    <mergeCell ref="B47:C47"/>
    <mergeCell ref="A48:C48"/>
    <mergeCell ref="A49:A52"/>
    <mergeCell ref="B50:C50"/>
    <mergeCell ref="A53:C53"/>
    <mergeCell ref="B40:B41"/>
    <mergeCell ref="Q40:Q41"/>
    <mergeCell ref="R40:R42"/>
    <mergeCell ref="P42:Q42"/>
    <mergeCell ref="A26:A29"/>
    <mergeCell ref="B26:B29"/>
    <mergeCell ref="C26:C29"/>
    <mergeCell ref="D26:F26"/>
    <mergeCell ref="G26:I26"/>
    <mergeCell ref="P26:P29"/>
    <mergeCell ref="Q26:Q29"/>
    <mergeCell ref="R26:R29"/>
    <mergeCell ref="D27:F27"/>
    <mergeCell ref="G27:I27"/>
    <mergeCell ref="J27:L27"/>
    <mergeCell ref="J26:L26"/>
    <mergeCell ref="M27:O27"/>
    <mergeCell ref="M26:O26"/>
    <mergeCell ref="A17:C17"/>
    <mergeCell ref="P17:R17"/>
    <mergeCell ref="A18:A21"/>
    <mergeCell ref="R18:R21"/>
    <mergeCell ref="A25:O25"/>
    <mergeCell ref="Q25:R25"/>
    <mergeCell ref="A10:A11"/>
    <mergeCell ref="R10:R11"/>
    <mergeCell ref="A12:C12"/>
    <mergeCell ref="P12:R12"/>
    <mergeCell ref="R14:R16"/>
    <mergeCell ref="A14:A16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30:A32"/>
    <mergeCell ref="R30:R32"/>
    <mergeCell ref="Q39:R39"/>
    <mergeCell ref="A42:C42"/>
    <mergeCell ref="A40:A41"/>
    <mergeCell ref="P33:R33"/>
    <mergeCell ref="A33:C33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5:N15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68"/>
  </cols>
  <sheetData>
    <row r="15" spans="1:14" ht="90">
      <c r="A15" s="1495" t="s">
        <v>1149</v>
      </c>
      <c r="B15" s="1495"/>
      <c r="C15" s="1495"/>
      <c r="D15" s="1495"/>
      <c r="E15" s="1495"/>
      <c r="F15" s="1495"/>
      <c r="G15" s="1495"/>
      <c r="H15" s="1495"/>
      <c r="I15" s="1495"/>
      <c r="J15" s="1495"/>
      <c r="K15" s="1495"/>
      <c r="L15" s="1495"/>
      <c r="M15" s="1495"/>
      <c r="N15" s="1495"/>
    </row>
  </sheetData>
  <mergeCells count="1">
    <mergeCell ref="A15:N1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7"/>
  <sheetViews>
    <sheetView rightToLeft="1" view="pageBreakPreview" zoomScaleNormal="93" zoomScaleSheetLayoutView="100" workbookViewId="0">
      <selection activeCell="N9" sqref="N9"/>
    </sheetView>
  </sheetViews>
  <sheetFormatPr defaultRowHeight="12.75"/>
  <cols>
    <col min="1" max="1" width="23.28515625" style="49" customWidth="1"/>
    <col min="2" max="13" width="8.28515625" style="49" customWidth="1"/>
    <col min="14" max="14" width="43.85546875" style="49" customWidth="1"/>
    <col min="15" max="255" width="9.140625" style="49"/>
    <col min="256" max="256" width="28.28515625" style="49" customWidth="1"/>
    <col min="257" max="268" width="10" style="49" customWidth="1"/>
    <col min="269" max="511" width="9.140625" style="49"/>
    <col min="512" max="512" width="28.28515625" style="49" customWidth="1"/>
    <col min="513" max="524" width="10" style="49" customWidth="1"/>
    <col min="525" max="767" width="9.140625" style="49"/>
    <col min="768" max="768" width="28.28515625" style="49" customWidth="1"/>
    <col min="769" max="780" width="10" style="49" customWidth="1"/>
    <col min="781" max="1023" width="9.140625" style="49"/>
    <col min="1024" max="1024" width="28.28515625" style="49" customWidth="1"/>
    <col min="1025" max="1036" width="10" style="49" customWidth="1"/>
    <col min="1037" max="1279" width="9.140625" style="49"/>
    <col min="1280" max="1280" width="28.28515625" style="49" customWidth="1"/>
    <col min="1281" max="1292" width="10" style="49" customWidth="1"/>
    <col min="1293" max="1535" width="9.140625" style="49"/>
    <col min="1536" max="1536" width="28.28515625" style="49" customWidth="1"/>
    <col min="1537" max="1548" width="10" style="49" customWidth="1"/>
    <col min="1549" max="1791" width="9.140625" style="49"/>
    <col min="1792" max="1792" width="28.28515625" style="49" customWidth="1"/>
    <col min="1793" max="1804" width="10" style="49" customWidth="1"/>
    <col min="1805" max="2047" width="9.140625" style="49"/>
    <col min="2048" max="2048" width="28.28515625" style="49" customWidth="1"/>
    <col min="2049" max="2060" width="10" style="49" customWidth="1"/>
    <col min="2061" max="2303" width="9.140625" style="49"/>
    <col min="2304" max="2304" width="28.28515625" style="49" customWidth="1"/>
    <col min="2305" max="2316" width="10" style="49" customWidth="1"/>
    <col min="2317" max="2559" width="9.140625" style="49"/>
    <col min="2560" max="2560" width="28.28515625" style="49" customWidth="1"/>
    <col min="2561" max="2572" width="10" style="49" customWidth="1"/>
    <col min="2573" max="2815" width="9.140625" style="49"/>
    <col min="2816" max="2816" width="28.28515625" style="49" customWidth="1"/>
    <col min="2817" max="2828" width="10" style="49" customWidth="1"/>
    <col min="2829" max="3071" width="9.140625" style="49"/>
    <col min="3072" max="3072" width="28.28515625" style="49" customWidth="1"/>
    <col min="3073" max="3084" width="10" style="49" customWidth="1"/>
    <col min="3085" max="3327" width="9.140625" style="49"/>
    <col min="3328" max="3328" width="28.28515625" style="49" customWidth="1"/>
    <col min="3329" max="3340" width="10" style="49" customWidth="1"/>
    <col min="3341" max="3583" width="9.140625" style="49"/>
    <col min="3584" max="3584" width="28.28515625" style="49" customWidth="1"/>
    <col min="3585" max="3596" width="10" style="49" customWidth="1"/>
    <col min="3597" max="3839" width="9.140625" style="49"/>
    <col min="3840" max="3840" width="28.28515625" style="49" customWidth="1"/>
    <col min="3841" max="3852" width="10" style="49" customWidth="1"/>
    <col min="3853" max="4095" width="9.140625" style="49"/>
    <col min="4096" max="4096" width="28.28515625" style="49" customWidth="1"/>
    <col min="4097" max="4108" width="10" style="49" customWidth="1"/>
    <col min="4109" max="4351" width="9.140625" style="49"/>
    <col min="4352" max="4352" width="28.28515625" style="49" customWidth="1"/>
    <col min="4353" max="4364" width="10" style="49" customWidth="1"/>
    <col min="4365" max="4607" width="9.140625" style="49"/>
    <col min="4608" max="4608" width="28.28515625" style="49" customWidth="1"/>
    <col min="4609" max="4620" width="10" style="49" customWidth="1"/>
    <col min="4621" max="4863" width="9.140625" style="49"/>
    <col min="4864" max="4864" width="28.28515625" style="49" customWidth="1"/>
    <col min="4865" max="4876" width="10" style="49" customWidth="1"/>
    <col min="4877" max="5119" width="9.140625" style="49"/>
    <col min="5120" max="5120" width="28.28515625" style="49" customWidth="1"/>
    <col min="5121" max="5132" width="10" style="49" customWidth="1"/>
    <col min="5133" max="5375" width="9.140625" style="49"/>
    <col min="5376" max="5376" width="28.28515625" style="49" customWidth="1"/>
    <col min="5377" max="5388" width="10" style="49" customWidth="1"/>
    <col min="5389" max="5631" width="9.140625" style="49"/>
    <col min="5632" max="5632" width="28.28515625" style="49" customWidth="1"/>
    <col min="5633" max="5644" width="10" style="49" customWidth="1"/>
    <col min="5645" max="5887" width="9.140625" style="49"/>
    <col min="5888" max="5888" width="28.28515625" style="49" customWidth="1"/>
    <col min="5889" max="5900" width="10" style="49" customWidth="1"/>
    <col min="5901" max="6143" width="9.140625" style="49"/>
    <col min="6144" max="6144" width="28.28515625" style="49" customWidth="1"/>
    <col min="6145" max="6156" width="10" style="49" customWidth="1"/>
    <col min="6157" max="6399" width="9.140625" style="49"/>
    <col min="6400" max="6400" width="28.28515625" style="49" customWidth="1"/>
    <col min="6401" max="6412" width="10" style="49" customWidth="1"/>
    <col min="6413" max="6655" width="9.140625" style="49"/>
    <col min="6656" max="6656" width="28.28515625" style="49" customWidth="1"/>
    <col min="6657" max="6668" width="10" style="49" customWidth="1"/>
    <col min="6669" max="6911" width="9.140625" style="49"/>
    <col min="6912" max="6912" width="28.28515625" style="49" customWidth="1"/>
    <col min="6913" max="6924" width="10" style="49" customWidth="1"/>
    <col min="6925" max="7167" width="9.140625" style="49"/>
    <col min="7168" max="7168" width="28.28515625" style="49" customWidth="1"/>
    <col min="7169" max="7180" width="10" style="49" customWidth="1"/>
    <col min="7181" max="7423" width="9.140625" style="49"/>
    <col min="7424" max="7424" width="28.28515625" style="49" customWidth="1"/>
    <col min="7425" max="7436" width="10" style="49" customWidth="1"/>
    <col min="7437" max="7679" width="9.140625" style="49"/>
    <col min="7680" max="7680" width="28.28515625" style="49" customWidth="1"/>
    <col min="7681" max="7692" width="10" style="49" customWidth="1"/>
    <col min="7693" max="7935" width="9.140625" style="49"/>
    <col min="7936" max="7936" width="28.28515625" style="49" customWidth="1"/>
    <col min="7937" max="7948" width="10" style="49" customWidth="1"/>
    <col min="7949" max="8191" width="9.140625" style="49"/>
    <col min="8192" max="8192" width="28.28515625" style="49" customWidth="1"/>
    <col min="8193" max="8204" width="10" style="49" customWidth="1"/>
    <col min="8205" max="8447" width="9.140625" style="49"/>
    <col min="8448" max="8448" width="28.28515625" style="49" customWidth="1"/>
    <col min="8449" max="8460" width="10" style="49" customWidth="1"/>
    <col min="8461" max="8703" width="9.140625" style="49"/>
    <col min="8704" max="8704" width="28.28515625" style="49" customWidth="1"/>
    <col min="8705" max="8716" width="10" style="49" customWidth="1"/>
    <col min="8717" max="8959" width="9.140625" style="49"/>
    <col min="8960" max="8960" width="28.28515625" style="49" customWidth="1"/>
    <col min="8961" max="8972" width="10" style="49" customWidth="1"/>
    <col min="8973" max="9215" width="9.140625" style="49"/>
    <col min="9216" max="9216" width="28.28515625" style="49" customWidth="1"/>
    <col min="9217" max="9228" width="10" style="49" customWidth="1"/>
    <col min="9229" max="9471" width="9.140625" style="49"/>
    <col min="9472" max="9472" width="28.28515625" style="49" customWidth="1"/>
    <col min="9473" max="9484" width="10" style="49" customWidth="1"/>
    <col min="9485" max="9727" width="9.140625" style="49"/>
    <col min="9728" max="9728" width="28.28515625" style="49" customWidth="1"/>
    <col min="9729" max="9740" width="10" style="49" customWidth="1"/>
    <col min="9741" max="9983" width="9.140625" style="49"/>
    <col min="9984" max="9984" width="28.28515625" style="49" customWidth="1"/>
    <col min="9985" max="9996" width="10" style="49" customWidth="1"/>
    <col min="9997" max="10239" width="9.140625" style="49"/>
    <col min="10240" max="10240" width="28.28515625" style="49" customWidth="1"/>
    <col min="10241" max="10252" width="10" style="49" customWidth="1"/>
    <col min="10253" max="10495" width="9.140625" style="49"/>
    <col min="10496" max="10496" width="28.28515625" style="49" customWidth="1"/>
    <col min="10497" max="10508" width="10" style="49" customWidth="1"/>
    <col min="10509" max="10751" width="9.140625" style="49"/>
    <col min="10752" max="10752" width="28.28515625" style="49" customWidth="1"/>
    <col min="10753" max="10764" width="10" style="49" customWidth="1"/>
    <col min="10765" max="11007" width="9.140625" style="49"/>
    <col min="11008" max="11008" width="28.28515625" style="49" customWidth="1"/>
    <col min="11009" max="11020" width="10" style="49" customWidth="1"/>
    <col min="11021" max="11263" width="9.140625" style="49"/>
    <col min="11264" max="11264" width="28.28515625" style="49" customWidth="1"/>
    <col min="11265" max="11276" width="10" style="49" customWidth="1"/>
    <col min="11277" max="11519" width="9.140625" style="49"/>
    <col min="11520" max="11520" width="28.28515625" style="49" customWidth="1"/>
    <col min="11521" max="11532" width="10" style="49" customWidth="1"/>
    <col min="11533" max="11775" width="9.140625" style="49"/>
    <col min="11776" max="11776" width="28.28515625" style="49" customWidth="1"/>
    <col min="11777" max="11788" width="10" style="49" customWidth="1"/>
    <col min="11789" max="12031" width="9.140625" style="49"/>
    <col min="12032" max="12032" width="28.28515625" style="49" customWidth="1"/>
    <col min="12033" max="12044" width="10" style="49" customWidth="1"/>
    <col min="12045" max="12287" width="9.140625" style="49"/>
    <col min="12288" max="12288" width="28.28515625" style="49" customWidth="1"/>
    <col min="12289" max="12300" width="10" style="49" customWidth="1"/>
    <col min="12301" max="12543" width="9.140625" style="49"/>
    <col min="12544" max="12544" width="28.28515625" style="49" customWidth="1"/>
    <col min="12545" max="12556" width="10" style="49" customWidth="1"/>
    <col min="12557" max="12799" width="9.140625" style="49"/>
    <col min="12800" max="12800" width="28.28515625" style="49" customWidth="1"/>
    <col min="12801" max="12812" width="10" style="49" customWidth="1"/>
    <col min="12813" max="13055" width="9.140625" style="49"/>
    <col min="13056" max="13056" width="28.28515625" style="49" customWidth="1"/>
    <col min="13057" max="13068" width="10" style="49" customWidth="1"/>
    <col min="13069" max="13311" width="9.140625" style="49"/>
    <col min="13312" max="13312" width="28.28515625" style="49" customWidth="1"/>
    <col min="13313" max="13324" width="10" style="49" customWidth="1"/>
    <col min="13325" max="13567" width="9.140625" style="49"/>
    <col min="13568" max="13568" width="28.28515625" style="49" customWidth="1"/>
    <col min="13569" max="13580" width="10" style="49" customWidth="1"/>
    <col min="13581" max="13823" width="9.140625" style="49"/>
    <col min="13824" max="13824" width="28.28515625" style="49" customWidth="1"/>
    <col min="13825" max="13836" width="10" style="49" customWidth="1"/>
    <col min="13837" max="14079" width="9.140625" style="49"/>
    <col min="14080" max="14080" width="28.28515625" style="49" customWidth="1"/>
    <col min="14081" max="14092" width="10" style="49" customWidth="1"/>
    <col min="14093" max="14335" width="9.140625" style="49"/>
    <col min="14336" max="14336" width="28.28515625" style="49" customWidth="1"/>
    <col min="14337" max="14348" width="10" style="49" customWidth="1"/>
    <col min="14349" max="14591" width="9.140625" style="49"/>
    <col min="14592" max="14592" width="28.28515625" style="49" customWidth="1"/>
    <col min="14593" max="14604" width="10" style="49" customWidth="1"/>
    <col min="14605" max="14847" width="9.140625" style="49"/>
    <col min="14848" max="14848" width="28.28515625" style="49" customWidth="1"/>
    <col min="14849" max="14860" width="10" style="49" customWidth="1"/>
    <col min="14861" max="15103" width="9.140625" style="49"/>
    <col min="15104" max="15104" width="28.28515625" style="49" customWidth="1"/>
    <col min="15105" max="15116" width="10" style="49" customWidth="1"/>
    <col min="15117" max="15359" width="9.140625" style="49"/>
    <col min="15360" max="15360" width="28.28515625" style="49" customWidth="1"/>
    <col min="15361" max="15372" width="10" style="49" customWidth="1"/>
    <col min="15373" max="15615" width="9.140625" style="49"/>
    <col min="15616" max="15616" width="28.28515625" style="49" customWidth="1"/>
    <col min="15617" max="15628" width="10" style="49" customWidth="1"/>
    <col min="15629" max="15871" width="9.140625" style="49"/>
    <col min="15872" max="15872" width="28.28515625" style="49" customWidth="1"/>
    <col min="15873" max="15884" width="10" style="49" customWidth="1"/>
    <col min="15885" max="16127" width="9.140625" style="49"/>
    <col min="16128" max="16128" width="28.28515625" style="49" customWidth="1"/>
    <col min="16129" max="16140" width="10" style="49" customWidth="1"/>
    <col min="16141" max="16384" width="9.140625" style="49"/>
  </cols>
  <sheetData>
    <row r="1" spans="1:14" s="48" customFormat="1" ht="21.75" customHeight="1">
      <c r="A1" s="1986" t="s">
        <v>1454</v>
      </c>
      <c r="B1" s="1986"/>
      <c r="C1" s="1986"/>
      <c r="D1" s="1986"/>
      <c r="E1" s="1986"/>
      <c r="F1" s="1986"/>
      <c r="G1" s="1986"/>
      <c r="H1" s="1986"/>
      <c r="I1" s="1986"/>
      <c r="J1" s="1986"/>
      <c r="K1" s="1986"/>
      <c r="L1" s="1986"/>
      <c r="M1" s="1986"/>
      <c r="N1" s="1986"/>
    </row>
    <row r="2" spans="1:14" s="48" customFormat="1" ht="38.25" customHeight="1">
      <c r="A2" s="1985" t="s">
        <v>1455</v>
      </c>
      <c r="B2" s="1985"/>
      <c r="C2" s="1985"/>
      <c r="D2" s="1985"/>
      <c r="E2" s="1985"/>
      <c r="F2" s="1985"/>
      <c r="G2" s="1985"/>
      <c r="H2" s="1985"/>
      <c r="I2" s="1985"/>
      <c r="J2" s="1985"/>
      <c r="K2" s="1985"/>
      <c r="L2" s="1985"/>
      <c r="M2" s="1985"/>
      <c r="N2" s="1985"/>
    </row>
    <row r="3" spans="1:14" s="48" customFormat="1" ht="20.100000000000001" customHeight="1" thickBot="1">
      <c r="A3" s="278" t="s">
        <v>1862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45" t="s">
        <v>1863</v>
      </c>
    </row>
    <row r="4" spans="1:14" s="48" customFormat="1" ht="20.100000000000001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</row>
    <row r="5" spans="1:14" s="48" customFormat="1" ht="20.100000000000001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s="48" customFormat="1" ht="20.100000000000001" customHeight="1">
      <c r="A6" s="1486"/>
      <c r="B6" s="596" t="s">
        <v>914</v>
      </c>
      <c r="C6" s="596" t="s">
        <v>915</v>
      </c>
      <c r="D6" s="596" t="s">
        <v>916</v>
      </c>
      <c r="E6" s="596" t="s">
        <v>914</v>
      </c>
      <c r="F6" s="596" t="s">
        <v>915</v>
      </c>
      <c r="G6" s="596" t="s">
        <v>916</v>
      </c>
      <c r="H6" s="596" t="s">
        <v>914</v>
      </c>
      <c r="I6" s="596" t="s">
        <v>915</v>
      </c>
      <c r="J6" s="596" t="s">
        <v>916</v>
      </c>
      <c r="K6" s="596" t="s">
        <v>914</v>
      </c>
      <c r="L6" s="596" t="s">
        <v>915</v>
      </c>
      <c r="M6" s="596" t="s">
        <v>916</v>
      </c>
      <c r="N6" s="1486"/>
    </row>
    <row r="7" spans="1:14" s="48" customFormat="1" ht="20.100000000000001" customHeight="1" thickBot="1">
      <c r="A7" s="1487"/>
      <c r="B7" s="597" t="s">
        <v>917</v>
      </c>
      <c r="C7" s="597" t="s">
        <v>918</v>
      </c>
      <c r="D7" s="597" t="s">
        <v>919</v>
      </c>
      <c r="E7" s="597" t="s">
        <v>917</v>
      </c>
      <c r="F7" s="597" t="s">
        <v>918</v>
      </c>
      <c r="G7" s="597" t="s">
        <v>919</v>
      </c>
      <c r="H7" s="597" t="s">
        <v>917</v>
      </c>
      <c r="I7" s="597" t="s">
        <v>918</v>
      </c>
      <c r="J7" s="597" t="s">
        <v>919</v>
      </c>
      <c r="K7" s="596" t="s">
        <v>917</v>
      </c>
      <c r="L7" s="596" t="s">
        <v>918</v>
      </c>
      <c r="M7" s="596" t="s">
        <v>919</v>
      </c>
      <c r="N7" s="1487"/>
    </row>
    <row r="8" spans="1:14" ht="20.100000000000001" customHeight="1" thickTop="1">
      <c r="A8" s="272" t="s">
        <v>6</v>
      </c>
      <c r="B8" s="125">
        <v>0</v>
      </c>
      <c r="C8" s="125">
        <v>0</v>
      </c>
      <c r="D8" s="125">
        <v>0</v>
      </c>
      <c r="E8" s="125">
        <v>1</v>
      </c>
      <c r="F8" s="125">
        <v>2</v>
      </c>
      <c r="G8" s="125">
        <v>3</v>
      </c>
      <c r="H8" s="125">
        <v>0</v>
      </c>
      <c r="I8" s="125">
        <v>0</v>
      </c>
      <c r="J8" s="125">
        <v>0</v>
      </c>
      <c r="K8" s="236">
        <f>SUM(B8,E8,H8)</f>
        <v>1</v>
      </c>
      <c r="L8" s="236">
        <f>SUM(C8,F8,I8)</f>
        <v>2</v>
      </c>
      <c r="M8" s="236">
        <f>SUM(K8:L8)</f>
        <v>3</v>
      </c>
      <c r="N8" s="270" t="s">
        <v>481</v>
      </c>
    </row>
    <row r="9" spans="1:14" ht="20.100000000000001" customHeight="1">
      <c r="A9" s="273" t="s">
        <v>7</v>
      </c>
      <c r="B9" s="126">
        <v>0</v>
      </c>
      <c r="C9" s="126">
        <v>0</v>
      </c>
      <c r="D9" s="126">
        <v>0</v>
      </c>
      <c r="E9" s="126">
        <v>9</v>
      </c>
      <c r="F9" s="126">
        <v>10</v>
      </c>
      <c r="G9" s="126">
        <v>19</v>
      </c>
      <c r="H9" s="126">
        <v>0</v>
      </c>
      <c r="I9" s="126">
        <v>0</v>
      </c>
      <c r="J9" s="126">
        <v>0</v>
      </c>
      <c r="K9" s="126">
        <f t="shared" ref="K9:K21" si="0">SUM(B9,E9,H9)</f>
        <v>9</v>
      </c>
      <c r="L9" s="126">
        <f t="shared" ref="L9:L21" si="1">SUM(C9,F9,I9)</f>
        <v>10</v>
      </c>
      <c r="M9" s="126">
        <f t="shared" ref="M9:M21" si="2">SUM(K9:L9)</f>
        <v>19</v>
      </c>
      <c r="N9" s="271" t="s">
        <v>482</v>
      </c>
    </row>
    <row r="10" spans="1:14" ht="20.100000000000001" customHeight="1">
      <c r="A10" s="273" t="s">
        <v>12</v>
      </c>
      <c r="B10" s="126">
        <v>0</v>
      </c>
      <c r="C10" s="126">
        <v>0</v>
      </c>
      <c r="D10" s="126">
        <v>0</v>
      </c>
      <c r="E10" s="126">
        <v>30</v>
      </c>
      <c r="F10" s="126">
        <v>12</v>
      </c>
      <c r="G10" s="126">
        <v>42</v>
      </c>
      <c r="H10" s="126">
        <v>16</v>
      </c>
      <c r="I10" s="126">
        <v>2</v>
      </c>
      <c r="J10" s="126">
        <v>18</v>
      </c>
      <c r="K10" s="126">
        <f t="shared" si="0"/>
        <v>46</v>
      </c>
      <c r="L10" s="126">
        <f t="shared" si="1"/>
        <v>14</v>
      </c>
      <c r="M10" s="126">
        <f t="shared" si="2"/>
        <v>60</v>
      </c>
      <c r="N10" s="271" t="s">
        <v>442</v>
      </c>
    </row>
    <row r="11" spans="1:14" ht="20.100000000000001" customHeight="1">
      <c r="A11" s="273" t="s">
        <v>8</v>
      </c>
      <c r="B11" s="126">
        <v>0</v>
      </c>
      <c r="C11" s="126">
        <v>0</v>
      </c>
      <c r="D11" s="126">
        <v>0</v>
      </c>
      <c r="E11" s="126">
        <v>21</v>
      </c>
      <c r="F11" s="126">
        <v>9</v>
      </c>
      <c r="G11" s="126">
        <v>30</v>
      </c>
      <c r="H11" s="126">
        <v>6</v>
      </c>
      <c r="I11" s="126">
        <v>11</v>
      </c>
      <c r="J11" s="126">
        <v>17</v>
      </c>
      <c r="K11" s="126">
        <f t="shared" si="0"/>
        <v>27</v>
      </c>
      <c r="L11" s="126">
        <f t="shared" si="1"/>
        <v>20</v>
      </c>
      <c r="M11" s="126">
        <f t="shared" si="2"/>
        <v>47</v>
      </c>
      <c r="N11" s="271" t="s">
        <v>484</v>
      </c>
    </row>
    <row r="12" spans="1:14" ht="20.100000000000001" customHeight="1">
      <c r="A12" s="273" t="s">
        <v>144</v>
      </c>
      <c r="B12" s="126">
        <v>0</v>
      </c>
      <c r="C12" s="126">
        <v>0</v>
      </c>
      <c r="D12" s="126">
        <v>0</v>
      </c>
      <c r="E12" s="126">
        <v>7</v>
      </c>
      <c r="F12" s="126">
        <v>6</v>
      </c>
      <c r="G12" s="126">
        <v>13</v>
      </c>
      <c r="H12" s="126">
        <v>0</v>
      </c>
      <c r="I12" s="126">
        <v>0</v>
      </c>
      <c r="J12" s="126">
        <v>0</v>
      </c>
      <c r="K12" s="126">
        <f t="shared" si="0"/>
        <v>7</v>
      </c>
      <c r="L12" s="126">
        <f t="shared" si="1"/>
        <v>6</v>
      </c>
      <c r="M12" s="126">
        <f t="shared" si="2"/>
        <v>13</v>
      </c>
      <c r="N12" s="271" t="s">
        <v>485</v>
      </c>
    </row>
    <row r="13" spans="1:14" ht="20.100000000000001" customHeight="1">
      <c r="A13" s="273" t="s">
        <v>1018</v>
      </c>
      <c r="B13" s="126">
        <v>0</v>
      </c>
      <c r="C13" s="126">
        <v>0</v>
      </c>
      <c r="D13" s="126">
        <v>0</v>
      </c>
      <c r="E13" s="126">
        <v>3</v>
      </c>
      <c r="F13" s="126">
        <v>0</v>
      </c>
      <c r="G13" s="126">
        <v>3</v>
      </c>
      <c r="H13" s="126">
        <v>0</v>
      </c>
      <c r="I13" s="126">
        <v>0</v>
      </c>
      <c r="J13" s="126">
        <v>0</v>
      </c>
      <c r="K13" s="126">
        <f t="shared" si="0"/>
        <v>3</v>
      </c>
      <c r="L13" s="126">
        <f t="shared" si="1"/>
        <v>0</v>
      </c>
      <c r="M13" s="126">
        <f t="shared" si="2"/>
        <v>3</v>
      </c>
      <c r="N13" s="271" t="s">
        <v>492</v>
      </c>
    </row>
    <row r="14" spans="1:14" ht="20.100000000000001" customHeight="1">
      <c r="A14" s="273" t="s">
        <v>324</v>
      </c>
      <c r="B14" s="126">
        <v>0</v>
      </c>
      <c r="C14" s="126">
        <v>0</v>
      </c>
      <c r="D14" s="126">
        <v>0</v>
      </c>
      <c r="E14" s="126">
        <v>41</v>
      </c>
      <c r="F14" s="126">
        <v>14</v>
      </c>
      <c r="G14" s="126">
        <v>55</v>
      </c>
      <c r="H14" s="126">
        <v>16</v>
      </c>
      <c r="I14" s="126">
        <v>3</v>
      </c>
      <c r="J14" s="126">
        <v>19</v>
      </c>
      <c r="K14" s="126">
        <f t="shared" si="0"/>
        <v>57</v>
      </c>
      <c r="L14" s="126">
        <f t="shared" si="1"/>
        <v>17</v>
      </c>
      <c r="M14" s="126">
        <f t="shared" si="2"/>
        <v>74</v>
      </c>
      <c r="N14" s="271" t="s">
        <v>488</v>
      </c>
    </row>
    <row r="15" spans="1:14" ht="20.100000000000001" customHeight="1">
      <c r="A15" s="273" t="s">
        <v>323</v>
      </c>
      <c r="B15" s="126">
        <v>0</v>
      </c>
      <c r="C15" s="126">
        <v>0</v>
      </c>
      <c r="D15" s="126">
        <v>0</v>
      </c>
      <c r="E15" s="126">
        <v>16</v>
      </c>
      <c r="F15" s="126">
        <v>11</v>
      </c>
      <c r="G15" s="126">
        <v>27</v>
      </c>
      <c r="H15" s="126">
        <v>0</v>
      </c>
      <c r="I15" s="126">
        <v>0</v>
      </c>
      <c r="J15" s="126">
        <v>0</v>
      </c>
      <c r="K15" s="126">
        <f t="shared" si="0"/>
        <v>16</v>
      </c>
      <c r="L15" s="126">
        <f t="shared" si="1"/>
        <v>11</v>
      </c>
      <c r="M15" s="126">
        <f t="shared" si="2"/>
        <v>27</v>
      </c>
      <c r="N15" s="271" t="s">
        <v>488</v>
      </c>
    </row>
    <row r="16" spans="1:14" ht="20.100000000000001" customHeight="1">
      <c r="A16" s="273" t="s">
        <v>176</v>
      </c>
      <c r="B16" s="126">
        <v>0</v>
      </c>
      <c r="C16" s="126">
        <v>0</v>
      </c>
      <c r="D16" s="126">
        <v>0</v>
      </c>
      <c r="E16" s="126">
        <v>0</v>
      </c>
      <c r="F16" s="126">
        <v>7</v>
      </c>
      <c r="G16" s="126">
        <v>7</v>
      </c>
      <c r="H16" s="126">
        <v>0</v>
      </c>
      <c r="I16" s="126">
        <v>0</v>
      </c>
      <c r="J16" s="126">
        <v>0</v>
      </c>
      <c r="K16" s="126">
        <f t="shared" si="0"/>
        <v>0</v>
      </c>
      <c r="L16" s="126">
        <f t="shared" si="1"/>
        <v>7</v>
      </c>
      <c r="M16" s="126">
        <f t="shared" si="2"/>
        <v>7</v>
      </c>
      <c r="N16" s="271" t="s">
        <v>496</v>
      </c>
    </row>
    <row r="17" spans="1:14" ht="20.100000000000001" customHeight="1">
      <c r="A17" s="188" t="s">
        <v>961</v>
      </c>
      <c r="B17" s="126">
        <v>0</v>
      </c>
      <c r="C17" s="126">
        <v>0</v>
      </c>
      <c r="D17" s="126">
        <v>0</v>
      </c>
      <c r="E17" s="126">
        <v>5</v>
      </c>
      <c r="F17" s="126">
        <v>0</v>
      </c>
      <c r="G17" s="126">
        <v>5</v>
      </c>
      <c r="H17" s="126">
        <v>7</v>
      </c>
      <c r="I17" s="126">
        <v>2</v>
      </c>
      <c r="J17" s="126">
        <v>9</v>
      </c>
      <c r="K17" s="126">
        <f t="shared" si="0"/>
        <v>12</v>
      </c>
      <c r="L17" s="126">
        <f t="shared" si="1"/>
        <v>2</v>
      </c>
      <c r="M17" s="126">
        <f t="shared" si="2"/>
        <v>14</v>
      </c>
      <c r="N17" s="271" t="s">
        <v>786</v>
      </c>
    </row>
    <row r="18" spans="1:14" ht="20.100000000000001" customHeight="1">
      <c r="A18" s="273" t="s">
        <v>22</v>
      </c>
      <c r="B18" s="126">
        <v>0</v>
      </c>
      <c r="C18" s="126">
        <v>0</v>
      </c>
      <c r="D18" s="126">
        <v>0</v>
      </c>
      <c r="E18" s="126">
        <v>23</v>
      </c>
      <c r="F18" s="126">
        <v>3</v>
      </c>
      <c r="G18" s="126">
        <v>26</v>
      </c>
      <c r="H18" s="126">
        <v>7</v>
      </c>
      <c r="I18" s="126">
        <v>0</v>
      </c>
      <c r="J18" s="126">
        <v>7</v>
      </c>
      <c r="K18" s="126">
        <f t="shared" si="0"/>
        <v>30</v>
      </c>
      <c r="L18" s="126">
        <f t="shared" si="1"/>
        <v>3</v>
      </c>
      <c r="M18" s="126">
        <f t="shared" si="2"/>
        <v>33</v>
      </c>
      <c r="N18" s="271" t="s">
        <v>497</v>
      </c>
    </row>
    <row r="19" spans="1:14" ht="20.100000000000001" customHeight="1">
      <c r="A19" s="273" t="s">
        <v>1026</v>
      </c>
      <c r="B19" s="126">
        <v>0</v>
      </c>
      <c r="C19" s="126">
        <v>0</v>
      </c>
      <c r="D19" s="126">
        <v>0</v>
      </c>
      <c r="E19" s="126">
        <v>3</v>
      </c>
      <c r="F19" s="126">
        <v>2</v>
      </c>
      <c r="G19" s="126">
        <v>5</v>
      </c>
      <c r="H19" s="126">
        <v>0</v>
      </c>
      <c r="I19" s="126">
        <v>0</v>
      </c>
      <c r="J19" s="126">
        <v>0</v>
      </c>
      <c r="K19" s="126">
        <f t="shared" si="0"/>
        <v>3</v>
      </c>
      <c r="L19" s="126">
        <f t="shared" si="1"/>
        <v>2</v>
      </c>
      <c r="M19" s="126">
        <f t="shared" si="2"/>
        <v>5</v>
      </c>
      <c r="N19" s="1453" t="s">
        <v>844</v>
      </c>
    </row>
    <row r="20" spans="1:14" ht="20.100000000000001" customHeight="1" thickBot="1">
      <c r="A20" s="274" t="s">
        <v>28</v>
      </c>
      <c r="B20" s="129">
        <v>0</v>
      </c>
      <c r="C20" s="129">
        <v>0</v>
      </c>
      <c r="D20" s="129">
        <v>0</v>
      </c>
      <c r="E20" s="129">
        <v>7</v>
      </c>
      <c r="F20" s="129">
        <v>5</v>
      </c>
      <c r="G20" s="129">
        <v>12</v>
      </c>
      <c r="H20" s="129">
        <v>0</v>
      </c>
      <c r="I20" s="129">
        <v>0</v>
      </c>
      <c r="J20" s="129">
        <v>0</v>
      </c>
      <c r="K20" s="126">
        <f t="shared" si="0"/>
        <v>7</v>
      </c>
      <c r="L20" s="126">
        <f t="shared" si="1"/>
        <v>5</v>
      </c>
      <c r="M20" s="126">
        <f t="shared" si="2"/>
        <v>12</v>
      </c>
      <c r="N20" s="275" t="s">
        <v>843</v>
      </c>
    </row>
    <row r="21" spans="1:14" ht="20.100000000000001" customHeight="1" thickBot="1">
      <c r="A21" s="276" t="s">
        <v>10</v>
      </c>
      <c r="B21" s="210">
        <f>SUM(B8:B20)</f>
        <v>0</v>
      </c>
      <c r="C21" s="210">
        <f t="shared" ref="C21:J21" si="3">SUM(C8:C20)</f>
        <v>0</v>
      </c>
      <c r="D21" s="210">
        <f t="shared" si="3"/>
        <v>0</v>
      </c>
      <c r="E21" s="210">
        <f t="shared" si="3"/>
        <v>166</v>
      </c>
      <c r="F21" s="210">
        <f t="shared" si="3"/>
        <v>81</v>
      </c>
      <c r="G21" s="210">
        <f t="shared" si="3"/>
        <v>247</v>
      </c>
      <c r="H21" s="210">
        <f t="shared" si="3"/>
        <v>52</v>
      </c>
      <c r="I21" s="210">
        <f t="shared" si="3"/>
        <v>18</v>
      </c>
      <c r="J21" s="210">
        <f t="shared" si="3"/>
        <v>70</v>
      </c>
      <c r="K21" s="210">
        <f t="shared" si="0"/>
        <v>218</v>
      </c>
      <c r="L21" s="210">
        <f t="shared" si="1"/>
        <v>99</v>
      </c>
      <c r="M21" s="210">
        <f t="shared" si="2"/>
        <v>317</v>
      </c>
      <c r="N21" s="277" t="s">
        <v>1781</v>
      </c>
    </row>
    <row r="22" spans="1:14" ht="27" customHeight="1" thickTop="1"/>
    <row r="23" spans="1:14" ht="27" customHeight="1">
      <c r="N23" s="279"/>
    </row>
    <row r="24" spans="1:14" ht="27" customHeight="1"/>
    <row r="25" spans="1:14" ht="27" customHeight="1"/>
    <row r="26" spans="1:14" ht="27" customHeight="1"/>
    <row r="27" spans="1:14" ht="38.25" customHeight="1"/>
  </sheetData>
  <mergeCells count="12">
    <mergeCell ref="A2:N2"/>
    <mergeCell ref="A1:N1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67"/>
  <sheetViews>
    <sheetView rightToLeft="1" view="pageBreakPreview" topLeftCell="A40" zoomScale="80" zoomScaleNormal="85" zoomScaleSheetLayoutView="80" workbookViewId="0">
      <selection activeCell="R60" sqref="R60"/>
    </sheetView>
  </sheetViews>
  <sheetFormatPr defaultRowHeight="18"/>
  <cols>
    <col min="1" max="1" width="13.28515625" style="111" customWidth="1"/>
    <col min="2" max="2" width="17.7109375" style="50" customWidth="1"/>
    <col min="3" max="3" width="12" style="50" customWidth="1"/>
    <col min="4" max="15" width="7" style="50" customWidth="1"/>
    <col min="16" max="16" width="12.5703125" style="50" customWidth="1"/>
    <col min="17" max="17" width="24" style="50" customWidth="1"/>
    <col min="18" max="18" width="21.42578125" style="50" customWidth="1"/>
    <col min="19" max="243" width="9.140625" style="50"/>
    <col min="244" max="244" width="24.140625" style="50" customWidth="1"/>
    <col min="245" max="245" width="22.7109375" style="50" customWidth="1"/>
    <col min="246" max="246" width="14.42578125" style="50" customWidth="1"/>
    <col min="247" max="258" width="8" style="50" customWidth="1"/>
    <col min="259" max="499" width="9.140625" style="50"/>
    <col min="500" max="500" width="24.140625" style="50" customWidth="1"/>
    <col min="501" max="501" width="22.7109375" style="50" customWidth="1"/>
    <col min="502" max="502" width="14.42578125" style="50" customWidth="1"/>
    <col min="503" max="514" width="8" style="50" customWidth="1"/>
    <col min="515" max="755" width="9.140625" style="50"/>
    <col min="756" max="756" width="24.140625" style="50" customWidth="1"/>
    <col min="757" max="757" width="22.7109375" style="50" customWidth="1"/>
    <col min="758" max="758" width="14.42578125" style="50" customWidth="1"/>
    <col min="759" max="770" width="8" style="50" customWidth="1"/>
    <col min="771" max="1011" width="9.140625" style="50"/>
    <col min="1012" max="1012" width="24.140625" style="50" customWidth="1"/>
    <col min="1013" max="1013" width="22.7109375" style="50" customWidth="1"/>
    <col min="1014" max="1014" width="14.42578125" style="50" customWidth="1"/>
    <col min="1015" max="1026" width="8" style="50" customWidth="1"/>
    <col min="1027" max="1267" width="9.140625" style="50"/>
    <col min="1268" max="1268" width="24.140625" style="50" customWidth="1"/>
    <col min="1269" max="1269" width="22.7109375" style="50" customWidth="1"/>
    <col min="1270" max="1270" width="14.42578125" style="50" customWidth="1"/>
    <col min="1271" max="1282" width="8" style="50" customWidth="1"/>
    <col min="1283" max="1523" width="9.140625" style="50"/>
    <col min="1524" max="1524" width="24.140625" style="50" customWidth="1"/>
    <col min="1525" max="1525" width="22.7109375" style="50" customWidth="1"/>
    <col min="1526" max="1526" width="14.42578125" style="50" customWidth="1"/>
    <col min="1527" max="1538" width="8" style="50" customWidth="1"/>
    <col min="1539" max="1779" width="9.140625" style="50"/>
    <col min="1780" max="1780" width="24.140625" style="50" customWidth="1"/>
    <col min="1781" max="1781" width="22.7109375" style="50" customWidth="1"/>
    <col min="1782" max="1782" width="14.42578125" style="50" customWidth="1"/>
    <col min="1783" max="1794" width="8" style="50" customWidth="1"/>
    <col min="1795" max="2035" width="9.140625" style="50"/>
    <col min="2036" max="2036" width="24.140625" style="50" customWidth="1"/>
    <col min="2037" max="2037" width="22.7109375" style="50" customWidth="1"/>
    <col min="2038" max="2038" width="14.42578125" style="50" customWidth="1"/>
    <col min="2039" max="2050" width="8" style="50" customWidth="1"/>
    <col min="2051" max="2291" width="9.140625" style="50"/>
    <col min="2292" max="2292" width="24.140625" style="50" customWidth="1"/>
    <col min="2293" max="2293" width="22.7109375" style="50" customWidth="1"/>
    <col min="2294" max="2294" width="14.42578125" style="50" customWidth="1"/>
    <col min="2295" max="2306" width="8" style="50" customWidth="1"/>
    <col min="2307" max="2547" width="9.140625" style="50"/>
    <col min="2548" max="2548" width="24.140625" style="50" customWidth="1"/>
    <col min="2549" max="2549" width="22.7109375" style="50" customWidth="1"/>
    <col min="2550" max="2550" width="14.42578125" style="50" customWidth="1"/>
    <col min="2551" max="2562" width="8" style="50" customWidth="1"/>
    <col min="2563" max="2803" width="9.140625" style="50"/>
    <col min="2804" max="2804" width="24.140625" style="50" customWidth="1"/>
    <col min="2805" max="2805" width="22.7109375" style="50" customWidth="1"/>
    <col min="2806" max="2806" width="14.42578125" style="50" customWidth="1"/>
    <col min="2807" max="2818" width="8" style="50" customWidth="1"/>
    <col min="2819" max="3059" width="9.140625" style="50"/>
    <col min="3060" max="3060" width="24.140625" style="50" customWidth="1"/>
    <col min="3061" max="3061" width="22.7109375" style="50" customWidth="1"/>
    <col min="3062" max="3062" width="14.42578125" style="50" customWidth="1"/>
    <col min="3063" max="3074" width="8" style="50" customWidth="1"/>
    <col min="3075" max="3315" width="9.140625" style="50"/>
    <col min="3316" max="3316" width="24.140625" style="50" customWidth="1"/>
    <col min="3317" max="3317" width="22.7109375" style="50" customWidth="1"/>
    <col min="3318" max="3318" width="14.42578125" style="50" customWidth="1"/>
    <col min="3319" max="3330" width="8" style="50" customWidth="1"/>
    <col min="3331" max="3571" width="9.140625" style="50"/>
    <col min="3572" max="3572" width="24.140625" style="50" customWidth="1"/>
    <col min="3573" max="3573" width="22.7109375" style="50" customWidth="1"/>
    <col min="3574" max="3574" width="14.42578125" style="50" customWidth="1"/>
    <col min="3575" max="3586" width="8" style="50" customWidth="1"/>
    <col min="3587" max="3827" width="9.140625" style="50"/>
    <col min="3828" max="3828" width="24.140625" style="50" customWidth="1"/>
    <col min="3829" max="3829" width="22.7109375" style="50" customWidth="1"/>
    <col min="3830" max="3830" width="14.42578125" style="50" customWidth="1"/>
    <col min="3831" max="3842" width="8" style="50" customWidth="1"/>
    <col min="3843" max="4083" width="9.140625" style="50"/>
    <col min="4084" max="4084" width="24.140625" style="50" customWidth="1"/>
    <col min="4085" max="4085" width="22.7109375" style="50" customWidth="1"/>
    <col min="4086" max="4086" width="14.42578125" style="50" customWidth="1"/>
    <col min="4087" max="4098" width="8" style="50" customWidth="1"/>
    <col min="4099" max="4339" width="9.140625" style="50"/>
    <col min="4340" max="4340" width="24.140625" style="50" customWidth="1"/>
    <col min="4341" max="4341" width="22.7109375" style="50" customWidth="1"/>
    <col min="4342" max="4342" width="14.42578125" style="50" customWidth="1"/>
    <col min="4343" max="4354" width="8" style="50" customWidth="1"/>
    <col min="4355" max="4595" width="9.140625" style="50"/>
    <col min="4596" max="4596" width="24.140625" style="50" customWidth="1"/>
    <col min="4597" max="4597" width="22.7109375" style="50" customWidth="1"/>
    <col min="4598" max="4598" width="14.42578125" style="50" customWidth="1"/>
    <col min="4599" max="4610" width="8" style="50" customWidth="1"/>
    <col min="4611" max="4851" width="9.140625" style="50"/>
    <col min="4852" max="4852" width="24.140625" style="50" customWidth="1"/>
    <col min="4853" max="4853" width="22.7109375" style="50" customWidth="1"/>
    <col min="4854" max="4854" width="14.42578125" style="50" customWidth="1"/>
    <col min="4855" max="4866" width="8" style="50" customWidth="1"/>
    <col min="4867" max="5107" width="9.140625" style="50"/>
    <col min="5108" max="5108" width="24.140625" style="50" customWidth="1"/>
    <col min="5109" max="5109" width="22.7109375" style="50" customWidth="1"/>
    <col min="5110" max="5110" width="14.42578125" style="50" customWidth="1"/>
    <col min="5111" max="5122" width="8" style="50" customWidth="1"/>
    <col min="5123" max="5363" width="9.140625" style="50"/>
    <col min="5364" max="5364" width="24.140625" style="50" customWidth="1"/>
    <col min="5365" max="5365" width="22.7109375" style="50" customWidth="1"/>
    <col min="5366" max="5366" width="14.42578125" style="50" customWidth="1"/>
    <col min="5367" max="5378" width="8" style="50" customWidth="1"/>
    <col min="5379" max="5619" width="9.140625" style="50"/>
    <col min="5620" max="5620" width="24.140625" style="50" customWidth="1"/>
    <col min="5621" max="5621" width="22.7109375" style="50" customWidth="1"/>
    <col min="5622" max="5622" width="14.42578125" style="50" customWidth="1"/>
    <col min="5623" max="5634" width="8" style="50" customWidth="1"/>
    <col min="5635" max="5875" width="9.140625" style="50"/>
    <col min="5876" max="5876" width="24.140625" style="50" customWidth="1"/>
    <col min="5877" max="5877" width="22.7109375" style="50" customWidth="1"/>
    <col min="5878" max="5878" width="14.42578125" style="50" customWidth="1"/>
    <col min="5879" max="5890" width="8" style="50" customWidth="1"/>
    <col min="5891" max="6131" width="9.140625" style="50"/>
    <col min="6132" max="6132" width="24.140625" style="50" customWidth="1"/>
    <col min="6133" max="6133" width="22.7109375" style="50" customWidth="1"/>
    <col min="6134" max="6134" width="14.42578125" style="50" customWidth="1"/>
    <col min="6135" max="6146" width="8" style="50" customWidth="1"/>
    <col min="6147" max="6387" width="9.140625" style="50"/>
    <col min="6388" max="6388" width="24.140625" style="50" customWidth="1"/>
    <col min="6389" max="6389" width="22.7109375" style="50" customWidth="1"/>
    <col min="6390" max="6390" width="14.42578125" style="50" customWidth="1"/>
    <col min="6391" max="6402" width="8" style="50" customWidth="1"/>
    <col min="6403" max="6643" width="9.140625" style="50"/>
    <col min="6644" max="6644" width="24.140625" style="50" customWidth="1"/>
    <col min="6645" max="6645" width="22.7109375" style="50" customWidth="1"/>
    <col min="6646" max="6646" width="14.42578125" style="50" customWidth="1"/>
    <col min="6647" max="6658" width="8" style="50" customWidth="1"/>
    <col min="6659" max="6899" width="9.140625" style="50"/>
    <col min="6900" max="6900" width="24.140625" style="50" customWidth="1"/>
    <col min="6901" max="6901" width="22.7109375" style="50" customWidth="1"/>
    <col min="6902" max="6902" width="14.42578125" style="50" customWidth="1"/>
    <col min="6903" max="6914" width="8" style="50" customWidth="1"/>
    <col min="6915" max="7155" width="9.140625" style="50"/>
    <col min="7156" max="7156" width="24.140625" style="50" customWidth="1"/>
    <col min="7157" max="7157" width="22.7109375" style="50" customWidth="1"/>
    <col min="7158" max="7158" width="14.42578125" style="50" customWidth="1"/>
    <col min="7159" max="7170" width="8" style="50" customWidth="1"/>
    <col min="7171" max="7411" width="9.140625" style="50"/>
    <col min="7412" max="7412" width="24.140625" style="50" customWidth="1"/>
    <col min="7413" max="7413" width="22.7109375" style="50" customWidth="1"/>
    <col min="7414" max="7414" width="14.42578125" style="50" customWidth="1"/>
    <col min="7415" max="7426" width="8" style="50" customWidth="1"/>
    <col min="7427" max="7667" width="9.140625" style="50"/>
    <col min="7668" max="7668" width="24.140625" style="50" customWidth="1"/>
    <col min="7669" max="7669" width="22.7109375" style="50" customWidth="1"/>
    <col min="7670" max="7670" width="14.42578125" style="50" customWidth="1"/>
    <col min="7671" max="7682" width="8" style="50" customWidth="1"/>
    <col min="7683" max="7923" width="9.140625" style="50"/>
    <col min="7924" max="7924" width="24.140625" style="50" customWidth="1"/>
    <col min="7925" max="7925" width="22.7109375" style="50" customWidth="1"/>
    <col min="7926" max="7926" width="14.42578125" style="50" customWidth="1"/>
    <col min="7927" max="7938" width="8" style="50" customWidth="1"/>
    <col min="7939" max="8179" width="9.140625" style="50"/>
    <col min="8180" max="8180" width="24.140625" style="50" customWidth="1"/>
    <col min="8181" max="8181" width="22.7109375" style="50" customWidth="1"/>
    <col min="8182" max="8182" width="14.42578125" style="50" customWidth="1"/>
    <col min="8183" max="8194" width="8" style="50" customWidth="1"/>
    <col min="8195" max="8435" width="9.140625" style="50"/>
    <col min="8436" max="8436" width="24.140625" style="50" customWidth="1"/>
    <col min="8437" max="8437" width="22.7109375" style="50" customWidth="1"/>
    <col min="8438" max="8438" width="14.42578125" style="50" customWidth="1"/>
    <col min="8439" max="8450" width="8" style="50" customWidth="1"/>
    <col min="8451" max="8691" width="9.140625" style="50"/>
    <col min="8692" max="8692" width="24.140625" style="50" customWidth="1"/>
    <col min="8693" max="8693" width="22.7109375" style="50" customWidth="1"/>
    <col min="8694" max="8694" width="14.42578125" style="50" customWidth="1"/>
    <col min="8695" max="8706" width="8" style="50" customWidth="1"/>
    <col min="8707" max="8947" width="9.140625" style="50"/>
    <col min="8948" max="8948" width="24.140625" style="50" customWidth="1"/>
    <col min="8949" max="8949" width="22.7109375" style="50" customWidth="1"/>
    <col min="8950" max="8950" width="14.42578125" style="50" customWidth="1"/>
    <col min="8951" max="8962" width="8" style="50" customWidth="1"/>
    <col min="8963" max="9203" width="9.140625" style="50"/>
    <col min="9204" max="9204" width="24.140625" style="50" customWidth="1"/>
    <col min="9205" max="9205" width="22.7109375" style="50" customWidth="1"/>
    <col min="9206" max="9206" width="14.42578125" style="50" customWidth="1"/>
    <col min="9207" max="9218" width="8" style="50" customWidth="1"/>
    <col min="9219" max="9459" width="9.140625" style="50"/>
    <col min="9460" max="9460" width="24.140625" style="50" customWidth="1"/>
    <col min="9461" max="9461" width="22.7109375" style="50" customWidth="1"/>
    <col min="9462" max="9462" width="14.42578125" style="50" customWidth="1"/>
    <col min="9463" max="9474" width="8" style="50" customWidth="1"/>
    <col min="9475" max="9715" width="9.140625" style="50"/>
    <col min="9716" max="9716" width="24.140625" style="50" customWidth="1"/>
    <col min="9717" max="9717" width="22.7109375" style="50" customWidth="1"/>
    <col min="9718" max="9718" width="14.42578125" style="50" customWidth="1"/>
    <col min="9719" max="9730" width="8" style="50" customWidth="1"/>
    <col min="9731" max="9971" width="9.140625" style="50"/>
    <col min="9972" max="9972" width="24.140625" style="50" customWidth="1"/>
    <col min="9973" max="9973" width="22.7109375" style="50" customWidth="1"/>
    <col min="9974" max="9974" width="14.42578125" style="50" customWidth="1"/>
    <col min="9975" max="9986" width="8" style="50" customWidth="1"/>
    <col min="9987" max="10227" width="9.140625" style="50"/>
    <col min="10228" max="10228" width="24.140625" style="50" customWidth="1"/>
    <col min="10229" max="10229" width="22.7109375" style="50" customWidth="1"/>
    <col min="10230" max="10230" width="14.42578125" style="50" customWidth="1"/>
    <col min="10231" max="10242" width="8" style="50" customWidth="1"/>
    <col min="10243" max="10483" width="9.140625" style="50"/>
    <col min="10484" max="10484" width="24.140625" style="50" customWidth="1"/>
    <col min="10485" max="10485" width="22.7109375" style="50" customWidth="1"/>
    <col min="10486" max="10486" width="14.42578125" style="50" customWidth="1"/>
    <col min="10487" max="10498" width="8" style="50" customWidth="1"/>
    <col min="10499" max="10739" width="9.140625" style="50"/>
    <col min="10740" max="10740" width="24.140625" style="50" customWidth="1"/>
    <col min="10741" max="10741" width="22.7109375" style="50" customWidth="1"/>
    <col min="10742" max="10742" width="14.42578125" style="50" customWidth="1"/>
    <col min="10743" max="10754" width="8" style="50" customWidth="1"/>
    <col min="10755" max="10995" width="9.140625" style="50"/>
    <col min="10996" max="10996" width="24.140625" style="50" customWidth="1"/>
    <col min="10997" max="10997" width="22.7109375" style="50" customWidth="1"/>
    <col min="10998" max="10998" width="14.42578125" style="50" customWidth="1"/>
    <col min="10999" max="11010" width="8" style="50" customWidth="1"/>
    <col min="11011" max="11251" width="9.140625" style="50"/>
    <col min="11252" max="11252" width="24.140625" style="50" customWidth="1"/>
    <col min="11253" max="11253" width="22.7109375" style="50" customWidth="1"/>
    <col min="11254" max="11254" width="14.42578125" style="50" customWidth="1"/>
    <col min="11255" max="11266" width="8" style="50" customWidth="1"/>
    <col min="11267" max="11507" width="9.140625" style="50"/>
    <col min="11508" max="11508" width="24.140625" style="50" customWidth="1"/>
    <col min="11509" max="11509" width="22.7109375" style="50" customWidth="1"/>
    <col min="11510" max="11510" width="14.42578125" style="50" customWidth="1"/>
    <col min="11511" max="11522" width="8" style="50" customWidth="1"/>
    <col min="11523" max="11763" width="9.140625" style="50"/>
    <col min="11764" max="11764" width="24.140625" style="50" customWidth="1"/>
    <col min="11765" max="11765" width="22.7109375" style="50" customWidth="1"/>
    <col min="11766" max="11766" width="14.42578125" style="50" customWidth="1"/>
    <col min="11767" max="11778" width="8" style="50" customWidth="1"/>
    <col min="11779" max="12019" width="9.140625" style="50"/>
    <col min="12020" max="12020" width="24.140625" style="50" customWidth="1"/>
    <col min="12021" max="12021" width="22.7109375" style="50" customWidth="1"/>
    <col min="12022" max="12022" width="14.42578125" style="50" customWidth="1"/>
    <col min="12023" max="12034" width="8" style="50" customWidth="1"/>
    <col min="12035" max="12275" width="9.140625" style="50"/>
    <col min="12276" max="12276" width="24.140625" style="50" customWidth="1"/>
    <col min="12277" max="12277" width="22.7109375" style="50" customWidth="1"/>
    <col min="12278" max="12278" width="14.42578125" style="50" customWidth="1"/>
    <col min="12279" max="12290" width="8" style="50" customWidth="1"/>
    <col min="12291" max="12531" width="9.140625" style="50"/>
    <col min="12532" max="12532" width="24.140625" style="50" customWidth="1"/>
    <col min="12533" max="12533" width="22.7109375" style="50" customWidth="1"/>
    <col min="12534" max="12534" width="14.42578125" style="50" customWidth="1"/>
    <col min="12535" max="12546" width="8" style="50" customWidth="1"/>
    <col min="12547" max="12787" width="9.140625" style="50"/>
    <col min="12788" max="12788" width="24.140625" style="50" customWidth="1"/>
    <col min="12789" max="12789" width="22.7109375" style="50" customWidth="1"/>
    <col min="12790" max="12790" width="14.42578125" style="50" customWidth="1"/>
    <col min="12791" max="12802" width="8" style="50" customWidth="1"/>
    <col min="12803" max="13043" width="9.140625" style="50"/>
    <col min="13044" max="13044" width="24.140625" style="50" customWidth="1"/>
    <col min="13045" max="13045" width="22.7109375" style="50" customWidth="1"/>
    <col min="13046" max="13046" width="14.42578125" style="50" customWidth="1"/>
    <col min="13047" max="13058" width="8" style="50" customWidth="1"/>
    <col min="13059" max="13299" width="9.140625" style="50"/>
    <col min="13300" max="13300" width="24.140625" style="50" customWidth="1"/>
    <col min="13301" max="13301" width="22.7109375" style="50" customWidth="1"/>
    <col min="13302" max="13302" width="14.42578125" style="50" customWidth="1"/>
    <col min="13303" max="13314" width="8" style="50" customWidth="1"/>
    <col min="13315" max="13555" width="9.140625" style="50"/>
    <col min="13556" max="13556" width="24.140625" style="50" customWidth="1"/>
    <col min="13557" max="13557" width="22.7109375" style="50" customWidth="1"/>
    <col min="13558" max="13558" width="14.42578125" style="50" customWidth="1"/>
    <col min="13559" max="13570" width="8" style="50" customWidth="1"/>
    <col min="13571" max="13811" width="9.140625" style="50"/>
    <col min="13812" max="13812" width="24.140625" style="50" customWidth="1"/>
    <col min="13813" max="13813" width="22.7109375" style="50" customWidth="1"/>
    <col min="13814" max="13814" width="14.42578125" style="50" customWidth="1"/>
    <col min="13815" max="13826" width="8" style="50" customWidth="1"/>
    <col min="13827" max="14067" width="9.140625" style="50"/>
    <col min="14068" max="14068" width="24.140625" style="50" customWidth="1"/>
    <col min="14069" max="14069" width="22.7109375" style="50" customWidth="1"/>
    <col min="14070" max="14070" width="14.42578125" style="50" customWidth="1"/>
    <col min="14071" max="14082" width="8" style="50" customWidth="1"/>
    <col min="14083" max="14323" width="9.140625" style="50"/>
    <col min="14324" max="14324" width="24.140625" style="50" customWidth="1"/>
    <col min="14325" max="14325" width="22.7109375" style="50" customWidth="1"/>
    <col min="14326" max="14326" width="14.42578125" style="50" customWidth="1"/>
    <col min="14327" max="14338" width="8" style="50" customWidth="1"/>
    <col min="14339" max="14579" width="9.140625" style="50"/>
    <col min="14580" max="14580" width="24.140625" style="50" customWidth="1"/>
    <col min="14581" max="14581" width="22.7109375" style="50" customWidth="1"/>
    <col min="14582" max="14582" width="14.42578125" style="50" customWidth="1"/>
    <col min="14583" max="14594" width="8" style="50" customWidth="1"/>
    <col min="14595" max="14835" width="9.140625" style="50"/>
    <col min="14836" max="14836" width="24.140625" style="50" customWidth="1"/>
    <col min="14837" max="14837" width="22.7109375" style="50" customWidth="1"/>
    <col min="14838" max="14838" width="14.42578125" style="50" customWidth="1"/>
    <col min="14839" max="14850" width="8" style="50" customWidth="1"/>
    <col min="14851" max="15091" width="9.140625" style="50"/>
    <col min="15092" max="15092" width="24.140625" style="50" customWidth="1"/>
    <col min="15093" max="15093" width="22.7109375" style="50" customWidth="1"/>
    <col min="15094" max="15094" width="14.42578125" style="50" customWidth="1"/>
    <col min="15095" max="15106" width="8" style="50" customWidth="1"/>
    <col min="15107" max="15347" width="9.140625" style="50"/>
    <col min="15348" max="15348" width="24.140625" style="50" customWidth="1"/>
    <col min="15349" max="15349" width="22.7109375" style="50" customWidth="1"/>
    <col min="15350" max="15350" width="14.42578125" style="50" customWidth="1"/>
    <col min="15351" max="15362" width="8" style="50" customWidth="1"/>
    <col min="15363" max="15603" width="9.140625" style="50"/>
    <col min="15604" max="15604" width="24.140625" style="50" customWidth="1"/>
    <col min="15605" max="15605" width="22.7109375" style="50" customWidth="1"/>
    <col min="15606" max="15606" width="14.42578125" style="50" customWidth="1"/>
    <col min="15607" max="15618" width="8" style="50" customWidth="1"/>
    <col min="15619" max="15859" width="9.140625" style="50"/>
    <col min="15860" max="15860" width="24.140625" style="50" customWidth="1"/>
    <col min="15861" max="15861" width="22.7109375" style="50" customWidth="1"/>
    <col min="15862" max="15862" width="14.42578125" style="50" customWidth="1"/>
    <col min="15863" max="15874" width="8" style="50" customWidth="1"/>
    <col min="15875" max="16115" width="9.140625" style="50"/>
    <col min="16116" max="16116" width="24.140625" style="50" customWidth="1"/>
    <col min="16117" max="16117" width="22.7109375" style="50" customWidth="1"/>
    <col min="16118" max="16118" width="14.42578125" style="50" customWidth="1"/>
    <col min="16119" max="16130" width="8" style="50" customWidth="1"/>
    <col min="16131" max="16384" width="9.140625" style="50"/>
  </cols>
  <sheetData>
    <row r="1" spans="1:19" s="51" customFormat="1" ht="26.25" customHeight="1">
      <c r="A1" s="1684" t="s">
        <v>1456</v>
      </c>
      <c r="B1" s="1684"/>
      <c r="C1" s="1684"/>
      <c r="D1" s="1684"/>
      <c r="E1" s="1684"/>
      <c r="F1" s="1684"/>
      <c r="G1" s="1684"/>
      <c r="H1" s="1684"/>
      <c r="I1" s="1684"/>
      <c r="J1" s="1684"/>
      <c r="K1" s="1684"/>
      <c r="L1" s="1684"/>
      <c r="M1" s="1684"/>
      <c r="N1" s="1684"/>
      <c r="O1" s="1684"/>
      <c r="P1" s="1684"/>
      <c r="Q1" s="1684"/>
      <c r="R1" s="1684"/>
      <c r="S1" s="50"/>
    </row>
    <row r="2" spans="1:19" s="51" customFormat="1" ht="39" customHeight="1">
      <c r="A2" s="1965" t="s">
        <v>1457</v>
      </c>
      <c r="B2" s="1965"/>
      <c r="C2" s="1965"/>
      <c r="D2" s="1965"/>
      <c r="E2" s="1965"/>
      <c r="F2" s="1965"/>
      <c r="G2" s="1965"/>
      <c r="H2" s="1965"/>
      <c r="I2" s="1965"/>
      <c r="J2" s="1965"/>
      <c r="K2" s="1965"/>
      <c r="L2" s="1965"/>
      <c r="M2" s="1965"/>
      <c r="N2" s="1965"/>
      <c r="O2" s="1965"/>
      <c r="P2" s="1965"/>
      <c r="Q2" s="1965"/>
      <c r="R2" s="1965"/>
      <c r="S2" s="50"/>
    </row>
    <row r="3" spans="1:19" s="51" customFormat="1" ht="18" customHeight="1" thickBot="1">
      <c r="A3" s="283" t="s">
        <v>1866</v>
      </c>
      <c r="P3" s="50"/>
      <c r="Q3" s="50"/>
      <c r="R3" s="281" t="s">
        <v>1865</v>
      </c>
      <c r="S3" s="282"/>
    </row>
    <row r="4" spans="1:19" s="113" customFormat="1" ht="21" customHeight="1" thickTop="1">
      <c r="A4" s="1715" t="s">
        <v>11</v>
      </c>
      <c r="B4" s="1715" t="s">
        <v>50</v>
      </c>
      <c r="C4" s="1715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523" t="s">
        <v>524</v>
      </c>
      <c r="Q4" s="1523" t="s">
        <v>431</v>
      </c>
      <c r="R4" s="1523" t="s">
        <v>525</v>
      </c>
    </row>
    <row r="5" spans="1:19" s="113" customFormat="1" ht="21" customHeight="1">
      <c r="A5" s="1716"/>
      <c r="B5" s="1716"/>
      <c r="C5" s="1716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524"/>
      <c r="Q5" s="1524"/>
      <c r="R5" s="1524"/>
    </row>
    <row r="6" spans="1:19" s="113" customFormat="1" ht="21" customHeight="1">
      <c r="A6" s="1716"/>
      <c r="B6" s="1716"/>
      <c r="C6" s="1716"/>
      <c r="D6" s="1377" t="s">
        <v>914</v>
      </c>
      <c r="E6" s="1377" t="s">
        <v>915</v>
      </c>
      <c r="F6" s="1377" t="s">
        <v>916</v>
      </c>
      <c r="G6" s="1377" t="s">
        <v>914</v>
      </c>
      <c r="H6" s="1377" t="s">
        <v>915</v>
      </c>
      <c r="I6" s="1377" t="s">
        <v>916</v>
      </c>
      <c r="J6" s="1377" t="s">
        <v>914</v>
      </c>
      <c r="K6" s="1377" t="s">
        <v>915</v>
      </c>
      <c r="L6" s="1377" t="s">
        <v>916</v>
      </c>
      <c r="M6" s="1377" t="s">
        <v>914</v>
      </c>
      <c r="N6" s="1377" t="s">
        <v>915</v>
      </c>
      <c r="O6" s="1377" t="s">
        <v>916</v>
      </c>
      <c r="P6" s="1524"/>
      <c r="Q6" s="1524"/>
      <c r="R6" s="1524"/>
    </row>
    <row r="7" spans="1:19" s="113" customFormat="1" ht="21" customHeight="1" thickBot="1">
      <c r="A7" s="1886"/>
      <c r="B7" s="1886"/>
      <c r="C7" s="1886"/>
      <c r="D7" s="1378" t="s">
        <v>917</v>
      </c>
      <c r="E7" s="1378" t="s">
        <v>918</v>
      </c>
      <c r="F7" s="1378" t="s">
        <v>919</v>
      </c>
      <c r="G7" s="1378" t="s">
        <v>917</v>
      </c>
      <c r="H7" s="1378" t="s">
        <v>918</v>
      </c>
      <c r="I7" s="1378" t="s">
        <v>919</v>
      </c>
      <c r="J7" s="1378" t="s">
        <v>917</v>
      </c>
      <c r="K7" s="1378" t="s">
        <v>918</v>
      </c>
      <c r="L7" s="1378" t="s">
        <v>919</v>
      </c>
      <c r="M7" s="1378" t="s">
        <v>917</v>
      </c>
      <c r="N7" s="1378" t="s">
        <v>918</v>
      </c>
      <c r="O7" s="1378" t="s">
        <v>919</v>
      </c>
      <c r="P7" s="1525"/>
      <c r="Q7" s="1525"/>
      <c r="R7" s="1525"/>
    </row>
    <row r="8" spans="1:19" ht="25.5" customHeight="1">
      <c r="A8" s="1642" t="s">
        <v>6</v>
      </c>
      <c r="B8" s="1382" t="s">
        <v>68</v>
      </c>
      <c r="C8" s="1382" t="s">
        <v>68</v>
      </c>
      <c r="D8" s="128">
        <v>0</v>
      </c>
      <c r="E8" s="128">
        <v>0</v>
      </c>
      <c r="F8" s="128">
        <v>0</v>
      </c>
      <c r="G8" s="128">
        <v>1</v>
      </c>
      <c r="H8" s="128">
        <v>1</v>
      </c>
      <c r="I8" s="128">
        <v>2</v>
      </c>
      <c r="J8" s="128">
        <v>0</v>
      </c>
      <c r="K8" s="128">
        <v>0</v>
      </c>
      <c r="L8" s="128">
        <v>0</v>
      </c>
      <c r="M8" s="128">
        <f>SUM(D8,G8,J8)</f>
        <v>1</v>
      </c>
      <c r="N8" s="128">
        <f>SUM(E8,H8,K8)</f>
        <v>1</v>
      </c>
      <c r="O8" s="128">
        <f>SUM(M8:N8)</f>
        <v>2</v>
      </c>
      <c r="P8" s="1379" t="s">
        <v>451</v>
      </c>
      <c r="Q8" s="1379" t="s">
        <v>451</v>
      </c>
      <c r="R8" s="1901" t="s">
        <v>481</v>
      </c>
    </row>
    <row r="9" spans="1:19" ht="25.5" customHeight="1">
      <c r="A9" s="1643"/>
      <c r="B9" s="1383" t="s">
        <v>67</v>
      </c>
      <c r="C9" s="1383"/>
      <c r="D9" s="126">
        <v>0</v>
      </c>
      <c r="E9" s="126">
        <v>0</v>
      </c>
      <c r="F9" s="126">
        <v>0</v>
      </c>
      <c r="G9" s="126">
        <v>0</v>
      </c>
      <c r="H9" s="126">
        <v>1</v>
      </c>
      <c r="I9" s="126">
        <v>1</v>
      </c>
      <c r="J9" s="126">
        <v>0</v>
      </c>
      <c r="K9" s="126">
        <v>0</v>
      </c>
      <c r="L9" s="126">
        <v>0</v>
      </c>
      <c r="M9" s="126">
        <f t="shared" ref="M9:M33" si="0">SUM(D9,G9,J9)</f>
        <v>0</v>
      </c>
      <c r="N9" s="126">
        <f t="shared" ref="N9:N33" si="1">SUM(E9,H9,K9)</f>
        <v>1</v>
      </c>
      <c r="O9" s="126">
        <f t="shared" ref="O9:O33" si="2">SUM(M9:N9)</f>
        <v>1</v>
      </c>
      <c r="P9" s="1203"/>
      <c r="Q9" s="1189" t="s">
        <v>1250</v>
      </c>
      <c r="R9" s="1904"/>
    </row>
    <row r="10" spans="1:19" ht="25.5" customHeight="1">
      <c r="A10" s="1655" t="s">
        <v>327</v>
      </c>
      <c r="B10" s="1655"/>
      <c r="C10" s="1655"/>
      <c r="D10" s="126">
        <f t="shared" ref="D10:L10" si="3">SUM(D8:D9)</f>
        <v>0</v>
      </c>
      <c r="E10" s="126">
        <f t="shared" si="3"/>
        <v>0</v>
      </c>
      <c r="F10" s="126">
        <f t="shared" si="3"/>
        <v>0</v>
      </c>
      <c r="G10" s="126">
        <f t="shared" si="3"/>
        <v>1</v>
      </c>
      <c r="H10" s="126">
        <f t="shared" si="3"/>
        <v>2</v>
      </c>
      <c r="I10" s="126">
        <f t="shared" si="3"/>
        <v>3</v>
      </c>
      <c r="J10" s="126">
        <f t="shared" si="3"/>
        <v>0</v>
      </c>
      <c r="K10" s="126">
        <f t="shared" si="3"/>
        <v>0</v>
      </c>
      <c r="L10" s="126">
        <f t="shared" si="3"/>
        <v>0</v>
      </c>
      <c r="M10" s="126">
        <f t="shared" si="0"/>
        <v>1</v>
      </c>
      <c r="N10" s="126">
        <f t="shared" si="1"/>
        <v>2</v>
      </c>
      <c r="O10" s="126">
        <f t="shared" si="2"/>
        <v>3</v>
      </c>
      <c r="P10" s="1807" t="s">
        <v>1787</v>
      </c>
      <c r="Q10" s="1807"/>
      <c r="R10" s="1807"/>
    </row>
    <row r="11" spans="1:19" ht="25.5" customHeight="1">
      <c r="A11" s="1641" t="s">
        <v>7</v>
      </c>
      <c r="B11" s="1383" t="s">
        <v>158</v>
      </c>
      <c r="C11" s="1383"/>
      <c r="D11" s="126">
        <f>SUM(D9:D10)</f>
        <v>0</v>
      </c>
      <c r="E11" s="126">
        <f>SUM(E9:E10)</f>
        <v>0</v>
      </c>
      <c r="F11" s="126">
        <f>SUM(F9:F10)</f>
        <v>0</v>
      </c>
      <c r="G11" s="126">
        <v>7</v>
      </c>
      <c r="H11" s="126">
        <v>8</v>
      </c>
      <c r="I11" s="126">
        <v>15</v>
      </c>
      <c r="J11" s="126">
        <f>SUM(J9:J10)</f>
        <v>0</v>
      </c>
      <c r="K11" s="126">
        <f>SUM(K9:K10)</f>
        <v>0</v>
      </c>
      <c r="L11" s="126">
        <f>SUM(L9:L10)</f>
        <v>0</v>
      </c>
      <c r="M11" s="126">
        <f t="shared" ref="M11:M13" si="4">SUM(D11,G11,J11)</f>
        <v>7</v>
      </c>
      <c r="N11" s="126">
        <f t="shared" ref="N11:N13" si="5">SUM(E11,H11,K11)</f>
        <v>8</v>
      </c>
      <c r="O11" s="126">
        <f t="shared" ref="O11:O13" si="6">SUM(M11:N11)</f>
        <v>15</v>
      </c>
      <c r="P11" s="1203"/>
      <c r="Q11" s="1189" t="s">
        <v>493</v>
      </c>
      <c r="R11" s="1900" t="s">
        <v>482</v>
      </c>
    </row>
    <row r="12" spans="1:19" ht="35.25" customHeight="1">
      <c r="A12" s="1643"/>
      <c r="B12" s="1383" t="s">
        <v>159</v>
      </c>
      <c r="C12" s="1383"/>
      <c r="D12" s="126">
        <f>SUM(D9:D11)</f>
        <v>0</v>
      </c>
      <c r="E12" s="126">
        <f>SUM(E9:E11)</f>
        <v>0</v>
      </c>
      <c r="F12" s="126">
        <f>SUM(F9:F11)</f>
        <v>0</v>
      </c>
      <c r="G12" s="126">
        <v>2</v>
      </c>
      <c r="H12" s="126">
        <v>2</v>
      </c>
      <c r="I12" s="126">
        <v>4</v>
      </c>
      <c r="J12" s="126">
        <f>SUM(J9:J11)</f>
        <v>0</v>
      </c>
      <c r="K12" s="126">
        <f>SUM(K9:K11)</f>
        <v>0</v>
      </c>
      <c r="L12" s="126">
        <f>SUM(L9:L11)</f>
        <v>0</v>
      </c>
      <c r="M12" s="126">
        <f t="shared" si="4"/>
        <v>2</v>
      </c>
      <c r="N12" s="126">
        <f t="shared" si="5"/>
        <v>2</v>
      </c>
      <c r="O12" s="126">
        <f t="shared" si="6"/>
        <v>4</v>
      </c>
      <c r="P12" s="1203"/>
      <c r="Q12" s="1189" t="s">
        <v>855</v>
      </c>
      <c r="R12" s="1904"/>
    </row>
    <row r="13" spans="1:19" ht="25.5" customHeight="1">
      <c r="A13" s="1655" t="s">
        <v>327</v>
      </c>
      <c r="B13" s="1655"/>
      <c r="C13" s="1655"/>
      <c r="D13" s="126">
        <f>SUM(D11:D12)</f>
        <v>0</v>
      </c>
      <c r="E13" s="126">
        <f t="shared" ref="E13:L13" si="7">SUM(E11:E12)</f>
        <v>0</v>
      </c>
      <c r="F13" s="126">
        <f t="shared" si="7"/>
        <v>0</v>
      </c>
      <c r="G13" s="126">
        <f t="shared" si="7"/>
        <v>9</v>
      </c>
      <c r="H13" s="126">
        <f t="shared" si="7"/>
        <v>10</v>
      </c>
      <c r="I13" s="126">
        <f t="shared" si="7"/>
        <v>19</v>
      </c>
      <c r="J13" s="126">
        <f t="shared" si="7"/>
        <v>0</v>
      </c>
      <c r="K13" s="126">
        <f t="shared" si="7"/>
        <v>0</v>
      </c>
      <c r="L13" s="126">
        <f t="shared" si="7"/>
        <v>0</v>
      </c>
      <c r="M13" s="126">
        <f t="shared" si="4"/>
        <v>9</v>
      </c>
      <c r="N13" s="126">
        <f t="shared" si="5"/>
        <v>10</v>
      </c>
      <c r="O13" s="126">
        <f t="shared" si="6"/>
        <v>19</v>
      </c>
      <c r="P13" s="1807" t="s">
        <v>1787</v>
      </c>
      <c r="Q13" s="1807"/>
      <c r="R13" s="1807"/>
    </row>
    <row r="14" spans="1:19" ht="39" customHeight="1">
      <c r="A14" s="1641" t="s">
        <v>12</v>
      </c>
      <c r="B14" s="1383" t="s">
        <v>258</v>
      </c>
      <c r="C14" s="1383"/>
      <c r="D14" s="126">
        <f t="shared" ref="D14:F14" si="8">SUM(D12:D13)</f>
        <v>0</v>
      </c>
      <c r="E14" s="126">
        <f t="shared" si="8"/>
        <v>0</v>
      </c>
      <c r="F14" s="126">
        <f t="shared" si="8"/>
        <v>0</v>
      </c>
      <c r="G14" s="126">
        <v>6</v>
      </c>
      <c r="H14" s="126">
        <v>4</v>
      </c>
      <c r="I14" s="126">
        <v>10</v>
      </c>
      <c r="J14" s="126">
        <v>0</v>
      </c>
      <c r="K14" s="126">
        <v>0</v>
      </c>
      <c r="L14" s="126">
        <v>0</v>
      </c>
      <c r="M14" s="126">
        <f t="shared" si="0"/>
        <v>6</v>
      </c>
      <c r="N14" s="126">
        <f t="shared" si="1"/>
        <v>4</v>
      </c>
      <c r="O14" s="126">
        <f t="shared" si="2"/>
        <v>10</v>
      </c>
      <c r="P14" s="1203"/>
      <c r="Q14" s="1189" t="s">
        <v>1251</v>
      </c>
      <c r="R14" s="1900" t="s">
        <v>442</v>
      </c>
    </row>
    <row r="15" spans="1:19" ht="33.75" customHeight="1">
      <c r="A15" s="1642"/>
      <c r="B15" s="1383" t="s">
        <v>166</v>
      </c>
      <c r="C15" s="1383"/>
      <c r="D15" s="126">
        <f t="shared" ref="D15:F15" si="9">SUM(D13:D14)</f>
        <v>0</v>
      </c>
      <c r="E15" s="126">
        <f t="shared" si="9"/>
        <v>0</v>
      </c>
      <c r="F15" s="126">
        <f t="shared" si="9"/>
        <v>0</v>
      </c>
      <c r="G15" s="126">
        <v>8</v>
      </c>
      <c r="H15" s="126">
        <v>3</v>
      </c>
      <c r="I15" s="126">
        <v>11</v>
      </c>
      <c r="J15" s="126">
        <v>11</v>
      </c>
      <c r="K15" s="126">
        <v>1</v>
      </c>
      <c r="L15" s="126">
        <v>12</v>
      </c>
      <c r="M15" s="126">
        <f t="shared" si="0"/>
        <v>19</v>
      </c>
      <c r="N15" s="126">
        <f t="shared" si="1"/>
        <v>4</v>
      </c>
      <c r="O15" s="126">
        <f t="shared" si="2"/>
        <v>23</v>
      </c>
      <c r="P15" s="1203"/>
      <c r="Q15" s="1189" t="s">
        <v>1252</v>
      </c>
      <c r="R15" s="1901"/>
    </row>
    <row r="16" spans="1:19" ht="25.5" customHeight="1">
      <c r="A16" s="1642"/>
      <c r="B16" s="1383" t="s">
        <v>134</v>
      </c>
      <c r="C16" s="1383"/>
      <c r="D16" s="126">
        <f t="shared" ref="D16:F16" si="10">SUM(D14:D15)</f>
        <v>0</v>
      </c>
      <c r="E16" s="126">
        <f t="shared" si="10"/>
        <v>0</v>
      </c>
      <c r="F16" s="126">
        <f t="shared" si="10"/>
        <v>0</v>
      </c>
      <c r="G16" s="126">
        <v>6</v>
      </c>
      <c r="H16" s="126">
        <v>3</v>
      </c>
      <c r="I16" s="126">
        <v>9</v>
      </c>
      <c r="J16" s="126">
        <v>2</v>
      </c>
      <c r="K16" s="126">
        <v>0</v>
      </c>
      <c r="L16" s="126">
        <v>2</v>
      </c>
      <c r="M16" s="126">
        <f t="shared" si="0"/>
        <v>8</v>
      </c>
      <c r="N16" s="126">
        <f t="shared" si="1"/>
        <v>3</v>
      </c>
      <c r="O16" s="126">
        <f t="shared" si="2"/>
        <v>11</v>
      </c>
      <c r="P16" s="1203"/>
      <c r="Q16" s="1189" t="s">
        <v>556</v>
      </c>
      <c r="R16" s="1901"/>
    </row>
    <row r="17" spans="1:18" ht="25.5" customHeight="1">
      <c r="A17" s="1643"/>
      <c r="B17" s="1383" t="s">
        <v>95</v>
      </c>
      <c r="C17" s="1383"/>
      <c r="D17" s="126">
        <f t="shared" ref="D17:F17" si="11">SUM(D15:D16)</f>
        <v>0</v>
      </c>
      <c r="E17" s="126">
        <f t="shared" si="11"/>
        <v>0</v>
      </c>
      <c r="F17" s="126">
        <f t="shared" si="11"/>
        <v>0</v>
      </c>
      <c r="G17" s="126">
        <v>10</v>
      </c>
      <c r="H17" s="126">
        <v>2</v>
      </c>
      <c r="I17" s="126">
        <v>12</v>
      </c>
      <c r="J17" s="126">
        <v>3</v>
      </c>
      <c r="K17" s="126">
        <v>1</v>
      </c>
      <c r="L17" s="126">
        <v>4</v>
      </c>
      <c r="M17" s="126">
        <f t="shared" ref="M17" si="12">SUM(D17,G17,J17)</f>
        <v>13</v>
      </c>
      <c r="N17" s="126">
        <f t="shared" ref="N17" si="13">SUM(E17,H17,K17)</f>
        <v>3</v>
      </c>
      <c r="O17" s="126">
        <f t="shared" ref="O17" si="14">SUM(M17:N17)</f>
        <v>16</v>
      </c>
      <c r="P17" s="1203"/>
      <c r="Q17" s="1189" t="s">
        <v>1253</v>
      </c>
      <c r="R17" s="1904"/>
    </row>
    <row r="18" spans="1:18" s="112" customFormat="1" ht="25.5" customHeight="1">
      <c r="A18" s="1655" t="s">
        <v>327</v>
      </c>
      <c r="B18" s="1655"/>
      <c r="C18" s="1655"/>
      <c r="D18" s="126">
        <f t="shared" ref="D18:L18" si="15">SUM(D14:D17)</f>
        <v>0</v>
      </c>
      <c r="E18" s="126">
        <f t="shared" si="15"/>
        <v>0</v>
      </c>
      <c r="F18" s="126">
        <f t="shared" si="15"/>
        <v>0</v>
      </c>
      <c r="G18" s="126">
        <f t="shared" si="15"/>
        <v>30</v>
      </c>
      <c r="H18" s="126">
        <f t="shared" si="15"/>
        <v>12</v>
      </c>
      <c r="I18" s="126">
        <f t="shared" si="15"/>
        <v>42</v>
      </c>
      <c r="J18" s="126">
        <f t="shared" si="15"/>
        <v>16</v>
      </c>
      <c r="K18" s="126">
        <f t="shared" si="15"/>
        <v>2</v>
      </c>
      <c r="L18" s="126">
        <f t="shared" si="15"/>
        <v>18</v>
      </c>
      <c r="M18" s="126">
        <f t="shared" si="0"/>
        <v>46</v>
      </c>
      <c r="N18" s="126">
        <f t="shared" si="1"/>
        <v>14</v>
      </c>
      <c r="O18" s="126">
        <f t="shared" si="2"/>
        <v>60</v>
      </c>
      <c r="P18" s="1807" t="s">
        <v>1787</v>
      </c>
      <c r="Q18" s="1807"/>
      <c r="R18" s="1807"/>
    </row>
    <row r="19" spans="1:18" s="112" customFormat="1" ht="21" customHeight="1">
      <c r="A19" s="1641" t="s">
        <v>8</v>
      </c>
      <c r="B19" s="1380" t="s">
        <v>42</v>
      </c>
      <c r="C19" s="1381"/>
      <c r="D19" s="126">
        <f t="shared" ref="D19:F21" si="16">SUM(D15:D18)</f>
        <v>0</v>
      </c>
      <c r="E19" s="126">
        <f t="shared" si="16"/>
        <v>0</v>
      </c>
      <c r="F19" s="126">
        <f t="shared" si="16"/>
        <v>0</v>
      </c>
      <c r="G19" s="126">
        <v>9</v>
      </c>
      <c r="H19" s="126">
        <v>4</v>
      </c>
      <c r="I19" s="126">
        <v>13</v>
      </c>
      <c r="J19" s="126">
        <v>1</v>
      </c>
      <c r="K19" s="126">
        <v>4</v>
      </c>
      <c r="L19" s="126">
        <v>5</v>
      </c>
      <c r="M19" s="126">
        <f t="shared" ref="M19" si="17">SUM(D19,G19,J19)</f>
        <v>10</v>
      </c>
      <c r="N19" s="126">
        <f t="shared" ref="N19" si="18">SUM(E19,H19,K19)</f>
        <v>8</v>
      </c>
      <c r="O19" s="126">
        <f t="shared" ref="O19" si="19">SUM(M19:N19)</f>
        <v>18</v>
      </c>
      <c r="P19" s="1204"/>
      <c r="Q19" s="1204" t="s">
        <v>451</v>
      </c>
      <c r="R19" s="1900" t="s">
        <v>484</v>
      </c>
    </row>
    <row r="20" spans="1:18" ht="21" customHeight="1">
      <c r="A20" s="1642"/>
      <c r="B20" s="1383" t="s">
        <v>40</v>
      </c>
      <c r="C20" s="1383"/>
      <c r="D20" s="126">
        <f t="shared" si="16"/>
        <v>0</v>
      </c>
      <c r="E20" s="126">
        <f t="shared" si="16"/>
        <v>0</v>
      </c>
      <c r="F20" s="126">
        <f t="shared" si="16"/>
        <v>0</v>
      </c>
      <c r="G20" s="126">
        <v>5</v>
      </c>
      <c r="H20" s="126">
        <v>2</v>
      </c>
      <c r="I20" s="126">
        <v>7</v>
      </c>
      <c r="J20" s="126">
        <v>3</v>
      </c>
      <c r="K20" s="126">
        <v>6</v>
      </c>
      <c r="L20" s="126">
        <v>9</v>
      </c>
      <c r="M20" s="126">
        <f t="shared" ref="M20:N23" si="20">SUM(D20,G20,J20)</f>
        <v>8</v>
      </c>
      <c r="N20" s="126">
        <f t="shared" si="20"/>
        <v>8</v>
      </c>
      <c r="O20" s="126">
        <f>SUM(M20:N20)</f>
        <v>16</v>
      </c>
      <c r="P20" s="1302"/>
      <c r="Q20" s="1302" t="s">
        <v>439</v>
      </c>
      <c r="R20" s="1901"/>
    </row>
    <row r="21" spans="1:18" ht="21" customHeight="1">
      <c r="A21" s="1643"/>
      <c r="B21" s="1381" t="s">
        <v>41</v>
      </c>
      <c r="C21" s="1381"/>
      <c r="D21" s="129">
        <f t="shared" si="16"/>
        <v>0</v>
      </c>
      <c r="E21" s="129">
        <f t="shared" si="16"/>
        <v>0</v>
      </c>
      <c r="F21" s="129">
        <f t="shared" si="16"/>
        <v>0</v>
      </c>
      <c r="G21" s="129">
        <v>7</v>
      </c>
      <c r="H21" s="129">
        <v>3</v>
      </c>
      <c r="I21" s="129">
        <v>10</v>
      </c>
      <c r="J21" s="129">
        <v>2</v>
      </c>
      <c r="K21" s="129">
        <v>1</v>
      </c>
      <c r="L21" s="129">
        <v>3</v>
      </c>
      <c r="M21" s="129">
        <f t="shared" si="20"/>
        <v>9</v>
      </c>
      <c r="N21" s="129">
        <f t="shared" si="20"/>
        <v>4</v>
      </c>
      <c r="O21" s="129">
        <f>SUM(M21:N21)</f>
        <v>13</v>
      </c>
      <c r="P21" s="1303"/>
      <c r="Q21" s="1303" t="s">
        <v>571</v>
      </c>
      <c r="R21" s="1904"/>
    </row>
    <row r="22" spans="1:18" ht="25.5" customHeight="1">
      <c r="A22" s="1673" t="s">
        <v>327</v>
      </c>
      <c r="B22" s="1673"/>
      <c r="C22" s="1673"/>
      <c r="D22" s="129">
        <f>SUM(D19:D21)</f>
        <v>0</v>
      </c>
      <c r="E22" s="129">
        <f t="shared" ref="E22:L22" si="21">SUM(E19:E21)</f>
        <v>0</v>
      </c>
      <c r="F22" s="129">
        <f t="shared" si="21"/>
        <v>0</v>
      </c>
      <c r="G22" s="129">
        <f t="shared" si="21"/>
        <v>21</v>
      </c>
      <c r="H22" s="129">
        <f t="shared" si="21"/>
        <v>9</v>
      </c>
      <c r="I22" s="129">
        <f t="shared" si="21"/>
        <v>30</v>
      </c>
      <c r="J22" s="129">
        <f t="shared" si="21"/>
        <v>6</v>
      </c>
      <c r="K22" s="129">
        <f t="shared" si="21"/>
        <v>11</v>
      </c>
      <c r="L22" s="129">
        <f t="shared" si="21"/>
        <v>17</v>
      </c>
      <c r="M22" s="129">
        <f t="shared" si="20"/>
        <v>27</v>
      </c>
      <c r="N22" s="129">
        <f t="shared" si="20"/>
        <v>20</v>
      </c>
      <c r="O22" s="129">
        <f>SUM(M22:N22)</f>
        <v>47</v>
      </c>
      <c r="P22" s="1808" t="s">
        <v>1787</v>
      </c>
      <c r="Q22" s="1808"/>
      <c r="R22" s="1808"/>
    </row>
    <row r="23" spans="1:18" ht="25.5" customHeight="1" thickBot="1">
      <c r="A23" s="1307" t="s">
        <v>1020</v>
      </c>
      <c r="B23" s="1304" t="s">
        <v>144</v>
      </c>
      <c r="C23" s="1384"/>
      <c r="D23" s="225">
        <f>SUM(D20:D22)</f>
        <v>0</v>
      </c>
      <c r="E23" s="225">
        <f t="shared" ref="E23" si="22">SUM(E20:E22)</f>
        <v>0</v>
      </c>
      <c r="F23" s="225">
        <f t="shared" ref="F23" si="23">SUM(F20:F22)</f>
        <v>0</v>
      </c>
      <c r="G23" s="225">
        <v>7</v>
      </c>
      <c r="H23" s="225">
        <v>6</v>
      </c>
      <c r="I23" s="225">
        <v>13</v>
      </c>
      <c r="J23" s="225">
        <v>0</v>
      </c>
      <c r="K23" s="225">
        <v>0</v>
      </c>
      <c r="L23" s="225">
        <v>0</v>
      </c>
      <c r="M23" s="225">
        <f t="shared" si="20"/>
        <v>7</v>
      </c>
      <c r="N23" s="225">
        <f t="shared" si="20"/>
        <v>6</v>
      </c>
      <c r="O23" s="225">
        <f>SUM(M23:N23)</f>
        <v>13</v>
      </c>
      <c r="P23" s="1305"/>
      <c r="Q23" s="1306" t="s">
        <v>485</v>
      </c>
      <c r="R23" s="1308" t="s">
        <v>491</v>
      </c>
    </row>
    <row r="24" spans="1:18" ht="26.25" customHeight="1" thickTop="1" thickBot="1">
      <c r="A24" s="1954" t="s">
        <v>1867</v>
      </c>
      <c r="B24" s="1954"/>
      <c r="C24" s="1954"/>
      <c r="D24" s="1954"/>
      <c r="E24" s="1954"/>
      <c r="F24" s="1954"/>
      <c r="G24" s="1954"/>
      <c r="H24" s="1954"/>
      <c r="I24" s="1954"/>
      <c r="J24" s="1954"/>
      <c r="K24" s="1954"/>
      <c r="L24" s="1954"/>
      <c r="M24" s="1954"/>
      <c r="N24" s="1954"/>
      <c r="O24" s="1954"/>
      <c r="P24" s="609"/>
      <c r="Q24" s="1843" t="s">
        <v>1868</v>
      </c>
      <c r="R24" s="1843"/>
    </row>
    <row r="25" spans="1:18" ht="26.25" customHeight="1" thickTop="1">
      <c r="A25" s="1663" t="s">
        <v>11</v>
      </c>
      <c r="B25" s="1663" t="s">
        <v>50</v>
      </c>
      <c r="C25" s="1663" t="s">
        <v>34</v>
      </c>
      <c r="D25" s="1665" t="s">
        <v>1172</v>
      </c>
      <c r="E25" s="1665"/>
      <c r="F25" s="1665"/>
      <c r="G25" s="1665" t="s">
        <v>1173</v>
      </c>
      <c r="H25" s="1665"/>
      <c r="I25" s="1665"/>
      <c r="J25" s="1665" t="s">
        <v>1174</v>
      </c>
      <c r="K25" s="1665"/>
      <c r="L25" s="1665"/>
      <c r="M25" s="1665" t="s">
        <v>1175</v>
      </c>
      <c r="N25" s="1665"/>
      <c r="O25" s="1665"/>
      <c r="P25" s="1523" t="s">
        <v>524</v>
      </c>
      <c r="Q25" s="1523" t="s">
        <v>431</v>
      </c>
      <c r="R25" s="1651" t="s">
        <v>525</v>
      </c>
    </row>
    <row r="26" spans="1:18" ht="26.25" customHeight="1">
      <c r="A26" s="1583"/>
      <c r="B26" s="1583"/>
      <c r="C26" s="1583"/>
      <c r="D26" s="1654" t="s">
        <v>910</v>
      </c>
      <c r="E26" s="1654"/>
      <c r="F26" s="1654"/>
      <c r="G26" s="1654" t="s">
        <v>1176</v>
      </c>
      <c r="H26" s="1654"/>
      <c r="I26" s="1654"/>
      <c r="J26" s="1654" t="s">
        <v>911</v>
      </c>
      <c r="K26" s="1654"/>
      <c r="L26" s="1654"/>
      <c r="M26" s="1654" t="s">
        <v>1177</v>
      </c>
      <c r="N26" s="1654"/>
      <c r="O26" s="1654"/>
      <c r="P26" s="1524"/>
      <c r="Q26" s="1524"/>
      <c r="R26" s="1652"/>
    </row>
    <row r="27" spans="1:18" ht="26.25" customHeight="1">
      <c r="A27" s="1583"/>
      <c r="B27" s="1583"/>
      <c r="C27" s="1583"/>
      <c r="D27" s="602" t="s">
        <v>914</v>
      </c>
      <c r="E27" s="602" t="s">
        <v>915</v>
      </c>
      <c r="F27" s="602" t="s">
        <v>916</v>
      </c>
      <c r="G27" s="602" t="s">
        <v>914</v>
      </c>
      <c r="H27" s="602" t="s">
        <v>915</v>
      </c>
      <c r="I27" s="602" t="s">
        <v>916</v>
      </c>
      <c r="J27" s="602" t="s">
        <v>914</v>
      </c>
      <c r="K27" s="602" t="s">
        <v>915</v>
      </c>
      <c r="L27" s="602" t="s">
        <v>916</v>
      </c>
      <c r="M27" s="602" t="s">
        <v>914</v>
      </c>
      <c r="N27" s="602" t="s">
        <v>915</v>
      </c>
      <c r="O27" s="602" t="s">
        <v>916</v>
      </c>
      <c r="P27" s="1524"/>
      <c r="Q27" s="1524"/>
      <c r="R27" s="1652"/>
    </row>
    <row r="28" spans="1:18" ht="26.25" customHeight="1" thickBot="1">
      <c r="A28" s="1664"/>
      <c r="B28" s="1664"/>
      <c r="C28" s="1664"/>
      <c r="D28" s="528" t="s">
        <v>1156</v>
      </c>
      <c r="E28" s="528" t="s">
        <v>918</v>
      </c>
      <c r="F28" s="528" t="s">
        <v>919</v>
      </c>
      <c r="G28" s="528" t="s">
        <v>1156</v>
      </c>
      <c r="H28" s="528" t="s">
        <v>918</v>
      </c>
      <c r="I28" s="528" t="s">
        <v>919</v>
      </c>
      <c r="J28" s="528" t="s">
        <v>1156</v>
      </c>
      <c r="K28" s="528" t="s">
        <v>918</v>
      </c>
      <c r="L28" s="528" t="s">
        <v>919</v>
      </c>
      <c r="M28" s="528" t="s">
        <v>1156</v>
      </c>
      <c r="N28" s="528" t="s">
        <v>918</v>
      </c>
      <c r="O28" s="528" t="s">
        <v>919</v>
      </c>
      <c r="P28" s="1650"/>
      <c r="Q28" s="1650"/>
      <c r="R28" s="1653"/>
    </row>
    <row r="29" spans="1:18" ht="52.5" customHeight="1" thickTop="1">
      <c r="A29" s="1311" t="s">
        <v>1018</v>
      </c>
      <c r="B29" s="284" t="s">
        <v>1021</v>
      </c>
      <c r="C29" s="263" t="s">
        <v>1022</v>
      </c>
      <c r="D29" s="126">
        <v>0</v>
      </c>
      <c r="E29" s="126">
        <v>0</v>
      </c>
      <c r="F29" s="126">
        <v>0</v>
      </c>
      <c r="G29" s="126">
        <v>3</v>
      </c>
      <c r="H29" s="126">
        <v>0</v>
      </c>
      <c r="I29" s="126">
        <v>3</v>
      </c>
      <c r="J29" s="126">
        <v>0</v>
      </c>
      <c r="K29" s="126">
        <v>0</v>
      </c>
      <c r="L29" s="126">
        <v>0</v>
      </c>
      <c r="M29" s="126">
        <f t="shared" si="0"/>
        <v>3</v>
      </c>
      <c r="N29" s="126">
        <f t="shared" si="1"/>
        <v>0</v>
      </c>
      <c r="O29" s="126">
        <f t="shared" si="2"/>
        <v>3</v>
      </c>
      <c r="P29" s="1309" t="s">
        <v>495</v>
      </c>
      <c r="Q29" s="1309" t="s">
        <v>494</v>
      </c>
      <c r="R29" s="1309" t="s">
        <v>492</v>
      </c>
    </row>
    <row r="30" spans="1:18" ht="20.100000000000001" customHeight="1">
      <c r="A30" s="1970" t="s">
        <v>1024</v>
      </c>
      <c r="B30" s="648" t="s">
        <v>49</v>
      </c>
      <c r="C30" s="608"/>
      <c r="D30" s="126">
        <v>0</v>
      </c>
      <c r="E30" s="126">
        <v>0</v>
      </c>
      <c r="F30" s="126">
        <v>0</v>
      </c>
      <c r="G30" s="126">
        <v>9</v>
      </c>
      <c r="H30" s="126">
        <v>3</v>
      </c>
      <c r="I30" s="126">
        <v>12</v>
      </c>
      <c r="J30" s="126">
        <v>5</v>
      </c>
      <c r="K30" s="126">
        <v>2</v>
      </c>
      <c r="L30" s="126">
        <v>7</v>
      </c>
      <c r="M30" s="126">
        <f t="shared" si="0"/>
        <v>14</v>
      </c>
      <c r="N30" s="126">
        <f t="shared" si="1"/>
        <v>5</v>
      </c>
      <c r="O30" s="126">
        <f t="shared" si="2"/>
        <v>19</v>
      </c>
      <c r="P30" s="1189"/>
      <c r="Q30" s="1189" t="s">
        <v>446</v>
      </c>
      <c r="R30" s="1900" t="s">
        <v>488</v>
      </c>
    </row>
    <row r="31" spans="1:18" ht="20.100000000000001" customHeight="1">
      <c r="A31" s="1974"/>
      <c r="B31" s="608" t="s">
        <v>45</v>
      </c>
      <c r="C31" s="608"/>
      <c r="D31" s="126">
        <v>0</v>
      </c>
      <c r="E31" s="126">
        <v>0</v>
      </c>
      <c r="F31" s="126">
        <v>0</v>
      </c>
      <c r="G31" s="126">
        <v>4</v>
      </c>
      <c r="H31" s="126">
        <v>4</v>
      </c>
      <c r="I31" s="126">
        <v>8</v>
      </c>
      <c r="J31" s="126">
        <v>0</v>
      </c>
      <c r="K31" s="126">
        <v>0</v>
      </c>
      <c r="L31" s="126">
        <v>0</v>
      </c>
      <c r="M31" s="126">
        <f t="shared" si="0"/>
        <v>4</v>
      </c>
      <c r="N31" s="126">
        <f t="shared" si="1"/>
        <v>4</v>
      </c>
      <c r="O31" s="126">
        <f t="shared" si="2"/>
        <v>8</v>
      </c>
      <c r="P31" s="1310"/>
      <c r="Q31" s="1189" t="s">
        <v>445</v>
      </c>
      <c r="R31" s="1901"/>
    </row>
    <row r="32" spans="1:18" ht="20.100000000000001" customHeight="1">
      <c r="A32" s="1974"/>
      <c r="B32" s="608" t="s">
        <v>64</v>
      </c>
      <c r="C32" s="608"/>
      <c r="D32" s="126">
        <v>0</v>
      </c>
      <c r="E32" s="126">
        <v>0</v>
      </c>
      <c r="F32" s="126">
        <v>0</v>
      </c>
      <c r="G32" s="126">
        <v>9</v>
      </c>
      <c r="H32" s="126">
        <v>1</v>
      </c>
      <c r="I32" s="126">
        <v>10</v>
      </c>
      <c r="J32" s="126">
        <v>11</v>
      </c>
      <c r="K32" s="126">
        <v>1</v>
      </c>
      <c r="L32" s="126">
        <v>12</v>
      </c>
      <c r="M32" s="126">
        <f t="shared" ref="M32" si="24">SUM(D32,G32,J32)</f>
        <v>20</v>
      </c>
      <c r="N32" s="126">
        <f t="shared" ref="N32" si="25">SUM(E32,H32,K32)</f>
        <v>2</v>
      </c>
      <c r="O32" s="126">
        <f t="shared" ref="O32" si="26">SUM(M32:N32)</f>
        <v>22</v>
      </c>
      <c r="P32" s="1203"/>
      <c r="Q32" s="1189" t="s">
        <v>459</v>
      </c>
      <c r="R32" s="1901"/>
    </row>
    <row r="33" spans="1:18" ht="20.100000000000001" customHeight="1">
      <c r="A33" s="1974"/>
      <c r="B33" s="608" t="s">
        <v>419</v>
      </c>
      <c r="C33" s="264"/>
      <c r="D33" s="126">
        <v>0</v>
      </c>
      <c r="E33" s="126">
        <v>0</v>
      </c>
      <c r="F33" s="126">
        <v>0</v>
      </c>
      <c r="G33" s="126">
        <v>9</v>
      </c>
      <c r="H33" s="126">
        <v>2</v>
      </c>
      <c r="I33" s="126">
        <v>11</v>
      </c>
      <c r="J33" s="126">
        <v>0</v>
      </c>
      <c r="K33" s="126">
        <v>0</v>
      </c>
      <c r="L33" s="126">
        <v>0</v>
      </c>
      <c r="M33" s="126">
        <f t="shared" si="0"/>
        <v>9</v>
      </c>
      <c r="N33" s="126">
        <f t="shared" si="1"/>
        <v>2</v>
      </c>
      <c r="O33" s="126">
        <f t="shared" si="2"/>
        <v>11</v>
      </c>
      <c r="P33" s="1310"/>
      <c r="Q33" s="1189" t="s">
        <v>487</v>
      </c>
      <c r="R33" s="1901"/>
    </row>
    <row r="34" spans="1:18" ht="20.100000000000001" customHeight="1">
      <c r="A34" s="1971"/>
      <c r="B34" s="608" t="s">
        <v>71</v>
      </c>
      <c r="C34" s="608"/>
      <c r="D34" s="126">
        <v>0</v>
      </c>
      <c r="E34" s="126">
        <v>0</v>
      </c>
      <c r="F34" s="126">
        <v>0</v>
      </c>
      <c r="G34" s="126">
        <v>10</v>
      </c>
      <c r="H34" s="126">
        <v>4</v>
      </c>
      <c r="I34" s="126">
        <v>14</v>
      </c>
      <c r="J34" s="126">
        <v>0</v>
      </c>
      <c r="K34" s="126">
        <v>0</v>
      </c>
      <c r="L34" s="126">
        <v>0</v>
      </c>
      <c r="M34" s="126">
        <f t="shared" ref="M34" si="27">SUM(D34,G34,J34)</f>
        <v>10</v>
      </c>
      <c r="N34" s="126">
        <f t="shared" ref="N34" si="28">SUM(E34,H34,K34)</f>
        <v>4</v>
      </c>
      <c r="O34" s="126">
        <f t="shared" ref="O34" si="29">SUM(M34:N34)</f>
        <v>14</v>
      </c>
      <c r="P34" s="1203"/>
      <c r="Q34" s="787" t="s">
        <v>1684</v>
      </c>
      <c r="R34" s="1904"/>
    </row>
    <row r="35" spans="1:18" ht="20.100000000000001" customHeight="1">
      <c r="A35" s="1673" t="s">
        <v>327</v>
      </c>
      <c r="B35" s="1673"/>
      <c r="C35" s="1655"/>
      <c r="D35" s="126">
        <f t="shared" ref="D35:L35" si="30">SUM(D30:D34)</f>
        <v>0</v>
      </c>
      <c r="E35" s="126">
        <f t="shared" si="30"/>
        <v>0</v>
      </c>
      <c r="F35" s="126">
        <f t="shared" si="30"/>
        <v>0</v>
      </c>
      <c r="G35" s="126">
        <f t="shared" si="30"/>
        <v>41</v>
      </c>
      <c r="H35" s="126">
        <f t="shared" si="30"/>
        <v>14</v>
      </c>
      <c r="I35" s="126">
        <f t="shared" si="30"/>
        <v>55</v>
      </c>
      <c r="J35" s="126">
        <f t="shared" si="30"/>
        <v>16</v>
      </c>
      <c r="K35" s="126">
        <f t="shared" si="30"/>
        <v>3</v>
      </c>
      <c r="L35" s="126">
        <f t="shared" si="30"/>
        <v>19</v>
      </c>
      <c r="M35" s="126">
        <f t="shared" ref="M35:M60" si="31">SUM(D35,G35,J35)</f>
        <v>57</v>
      </c>
      <c r="N35" s="126">
        <f t="shared" ref="N35:N60" si="32">SUM(E35,H35,K35)</f>
        <v>17</v>
      </c>
      <c r="O35" s="126">
        <f t="shared" ref="O35:O60" si="33">SUM(M35:N35)</f>
        <v>74</v>
      </c>
      <c r="P35" s="1655" t="s">
        <v>1787</v>
      </c>
      <c r="Q35" s="1655"/>
      <c r="R35" s="1655"/>
    </row>
    <row r="36" spans="1:18" ht="20.100000000000001" customHeight="1">
      <c r="A36" s="1987" t="s">
        <v>323</v>
      </c>
      <c r="B36" s="218" t="s">
        <v>43</v>
      </c>
      <c r="C36" s="218"/>
      <c r="D36" s="126">
        <f>SUM(D31:D35)</f>
        <v>0</v>
      </c>
      <c r="E36" s="126">
        <f>SUM(E31:E35)</f>
        <v>0</v>
      </c>
      <c r="F36" s="126">
        <f>SUM(F31:F35)</f>
        <v>0</v>
      </c>
      <c r="G36" s="126">
        <v>1</v>
      </c>
      <c r="H36" s="126">
        <v>3</v>
      </c>
      <c r="I36" s="126">
        <v>4</v>
      </c>
      <c r="J36" s="126">
        <v>0</v>
      </c>
      <c r="K36" s="126">
        <v>0</v>
      </c>
      <c r="L36" s="126">
        <v>0</v>
      </c>
      <c r="M36" s="126">
        <f t="shared" ref="M36:M39" si="34">SUM(D36,G36,J36)</f>
        <v>1</v>
      </c>
      <c r="N36" s="126">
        <f t="shared" ref="N36:N39" si="35">SUM(E36,H36,K36)</f>
        <v>3</v>
      </c>
      <c r="O36" s="126">
        <f t="shared" ref="O36:O39" si="36">SUM(M36:N36)</f>
        <v>4</v>
      </c>
      <c r="P36" s="1193"/>
      <c r="Q36" s="1193" t="s">
        <v>439</v>
      </c>
      <c r="R36" s="1593" t="s">
        <v>846</v>
      </c>
    </row>
    <row r="37" spans="1:18" ht="20.100000000000001" customHeight="1">
      <c r="A37" s="1988"/>
      <c r="B37" s="218" t="s">
        <v>1019</v>
      </c>
      <c r="C37" s="218"/>
      <c r="D37" s="126">
        <f>SUM(D31:D36)</f>
        <v>0</v>
      </c>
      <c r="E37" s="126">
        <f>SUM(E31:E36)</f>
        <v>0</v>
      </c>
      <c r="F37" s="126">
        <f>SUM(F31:F36)</f>
        <v>0</v>
      </c>
      <c r="G37" s="126">
        <v>9</v>
      </c>
      <c r="H37" s="126">
        <v>3</v>
      </c>
      <c r="I37" s="126">
        <v>12</v>
      </c>
      <c r="J37" s="126">
        <v>0</v>
      </c>
      <c r="K37" s="126">
        <v>0</v>
      </c>
      <c r="L37" s="126">
        <v>0</v>
      </c>
      <c r="M37" s="126">
        <f t="shared" si="34"/>
        <v>9</v>
      </c>
      <c r="N37" s="126">
        <f t="shared" si="35"/>
        <v>3</v>
      </c>
      <c r="O37" s="126">
        <f t="shared" si="36"/>
        <v>12</v>
      </c>
      <c r="P37" s="1193"/>
      <c r="Q37" s="1193" t="s">
        <v>571</v>
      </c>
      <c r="R37" s="1593"/>
    </row>
    <row r="38" spans="1:18" ht="20.100000000000001" customHeight="1">
      <c r="A38" s="1989"/>
      <c r="B38" s="218" t="s">
        <v>42</v>
      </c>
      <c r="C38" s="218"/>
      <c r="D38" s="126">
        <f t="shared" ref="D38" si="37">SUM(D31:D37)</f>
        <v>0</v>
      </c>
      <c r="E38" s="126">
        <f t="shared" ref="E38" si="38">SUM(E31:E37)</f>
        <v>0</v>
      </c>
      <c r="F38" s="126">
        <f t="shared" ref="F38" si="39">SUM(F31:F37)</f>
        <v>0</v>
      </c>
      <c r="G38" s="126">
        <v>6</v>
      </c>
      <c r="H38" s="126">
        <v>5</v>
      </c>
      <c r="I38" s="126">
        <v>11</v>
      </c>
      <c r="J38" s="126">
        <v>0</v>
      </c>
      <c r="K38" s="126">
        <v>0</v>
      </c>
      <c r="L38" s="126">
        <v>0</v>
      </c>
      <c r="M38" s="126">
        <f t="shared" si="34"/>
        <v>6</v>
      </c>
      <c r="N38" s="126">
        <f t="shared" si="35"/>
        <v>5</v>
      </c>
      <c r="O38" s="126">
        <f t="shared" si="36"/>
        <v>11</v>
      </c>
      <c r="P38" s="1193"/>
      <c r="Q38" s="1210" t="s">
        <v>568</v>
      </c>
      <c r="R38" s="1593"/>
    </row>
    <row r="39" spans="1:18" ht="20.100000000000001" customHeight="1">
      <c r="A39" s="1673" t="s">
        <v>327</v>
      </c>
      <c r="B39" s="1673"/>
      <c r="C39" s="1655"/>
      <c r="D39" s="126">
        <f>SUM(D36:D38)</f>
        <v>0</v>
      </c>
      <c r="E39" s="126">
        <f t="shared" ref="E39:L39" si="40">SUM(E36:E38)</f>
        <v>0</v>
      </c>
      <c r="F39" s="126">
        <f t="shared" si="40"/>
        <v>0</v>
      </c>
      <c r="G39" s="126">
        <f t="shared" si="40"/>
        <v>16</v>
      </c>
      <c r="H39" s="126">
        <f t="shared" si="40"/>
        <v>11</v>
      </c>
      <c r="I39" s="126">
        <f t="shared" si="40"/>
        <v>27</v>
      </c>
      <c r="J39" s="126">
        <f t="shared" si="40"/>
        <v>0</v>
      </c>
      <c r="K39" s="126">
        <f t="shared" si="40"/>
        <v>0</v>
      </c>
      <c r="L39" s="126">
        <f t="shared" si="40"/>
        <v>0</v>
      </c>
      <c r="M39" s="126">
        <f t="shared" si="34"/>
        <v>16</v>
      </c>
      <c r="N39" s="126">
        <f t="shared" si="35"/>
        <v>11</v>
      </c>
      <c r="O39" s="126">
        <f t="shared" si="36"/>
        <v>27</v>
      </c>
      <c r="P39" s="1807" t="s">
        <v>1787</v>
      </c>
      <c r="Q39" s="1807"/>
      <c r="R39" s="1807"/>
    </row>
    <row r="40" spans="1:18" ht="20.100000000000001" customHeight="1">
      <c r="A40" s="1641" t="s">
        <v>176</v>
      </c>
      <c r="B40" s="218" t="s">
        <v>49</v>
      </c>
      <c r="C40" s="158"/>
      <c r="D40" s="126">
        <f>SUM(D38:D39)</f>
        <v>0</v>
      </c>
      <c r="E40" s="126">
        <f>SUM(E38:E39)</f>
        <v>0</v>
      </c>
      <c r="F40" s="126">
        <f>SUM(F38:F39)</f>
        <v>0</v>
      </c>
      <c r="G40" s="126">
        <v>0</v>
      </c>
      <c r="H40" s="126">
        <v>2</v>
      </c>
      <c r="I40" s="126">
        <v>2</v>
      </c>
      <c r="J40" s="126">
        <v>0</v>
      </c>
      <c r="K40" s="126">
        <v>0</v>
      </c>
      <c r="L40" s="126">
        <v>0</v>
      </c>
      <c r="M40" s="129">
        <f t="shared" ref="M40:N42" si="41">SUM(D40,G40,J40)</f>
        <v>0</v>
      </c>
      <c r="N40" s="129">
        <f t="shared" si="41"/>
        <v>2</v>
      </c>
      <c r="O40" s="129">
        <f>SUM(M40:N40)</f>
        <v>2</v>
      </c>
      <c r="P40" s="1194"/>
      <c r="Q40" s="1193" t="s">
        <v>446</v>
      </c>
      <c r="R40" s="1779" t="s">
        <v>496</v>
      </c>
    </row>
    <row r="41" spans="1:18" ht="20.100000000000001" customHeight="1">
      <c r="A41" s="1642"/>
      <c r="B41" s="267" t="s">
        <v>64</v>
      </c>
      <c r="C41" s="267"/>
      <c r="D41" s="129">
        <f>SUM(D40:D40)</f>
        <v>0</v>
      </c>
      <c r="E41" s="129">
        <f>SUM(E40:E40)</f>
        <v>0</v>
      </c>
      <c r="F41" s="129">
        <f>SUM(F40:F40)</f>
        <v>0</v>
      </c>
      <c r="G41" s="129">
        <v>0</v>
      </c>
      <c r="H41" s="129">
        <v>5</v>
      </c>
      <c r="I41" s="129">
        <v>5</v>
      </c>
      <c r="J41" s="129">
        <v>0</v>
      </c>
      <c r="K41" s="129">
        <v>0</v>
      </c>
      <c r="L41" s="129">
        <v>0</v>
      </c>
      <c r="M41" s="129">
        <f t="shared" si="41"/>
        <v>0</v>
      </c>
      <c r="N41" s="129">
        <f t="shared" si="41"/>
        <v>5</v>
      </c>
      <c r="O41" s="129">
        <f>SUM(M41:N41)</f>
        <v>5</v>
      </c>
      <c r="P41" s="1191"/>
      <c r="Q41" s="1209" t="s">
        <v>459</v>
      </c>
      <c r="R41" s="1883"/>
    </row>
    <row r="42" spans="1:18" ht="20.100000000000001" customHeight="1" thickBot="1">
      <c r="A42" s="1666" t="s">
        <v>327</v>
      </c>
      <c r="B42" s="1666"/>
      <c r="C42" s="1666"/>
      <c r="D42" s="225">
        <f t="shared" ref="D42:L42" si="42">SUM(D40:D41)</f>
        <v>0</v>
      </c>
      <c r="E42" s="225">
        <f t="shared" si="42"/>
        <v>0</v>
      </c>
      <c r="F42" s="225">
        <f t="shared" si="42"/>
        <v>0</v>
      </c>
      <c r="G42" s="225">
        <f t="shared" si="42"/>
        <v>0</v>
      </c>
      <c r="H42" s="225">
        <f t="shared" si="42"/>
        <v>7</v>
      </c>
      <c r="I42" s="225">
        <f t="shared" si="42"/>
        <v>7</v>
      </c>
      <c r="J42" s="225">
        <f t="shared" si="42"/>
        <v>0</v>
      </c>
      <c r="K42" s="225">
        <f t="shared" si="42"/>
        <v>0</v>
      </c>
      <c r="L42" s="225">
        <f t="shared" si="42"/>
        <v>0</v>
      </c>
      <c r="M42" s="225">
        <f t="shared" si="41"/>
        <v>0</v>
      </c>
      <c r="N42" s="225">
        <f t="shared" si="41"/>
        <v>7</v>
      </c>
      <c r="O42" s="225">
        <f>SUM(M42:N42)</f>
        <v>7</v>
      </c>
      <c r="P42" s="1666" t="s">
        <v>1787</v>
      </c>
      <c r="Q42" s="1666"/>
      <c r="R42" s="1666"/>
    </row>
    <row r="43" spans="1:18" ht="18" customHeight="1" thickTop="1">
      <c r="A43" s="599"/>
      <c r="B43" s="599"/>
      <c r="C43" s="599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611"/>
      <c r="Q43" s="611"/>
      <c r="R43" s="611"/>
    </row>
    <row r="44" spans="1:18" ht="18" customHeight="1">
      <c r="A44" s="599"/>
      <c r="B44" s="599"/>
      <c r="C44" s="599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611"/>
      <c r="Q44" s="611"/>
      <c r="R44" s="611"/>
    </row>
    <row r="45" spans="1:18" ht="18" customHeight="1">
      <c r="A45" s="599"/>
      <c r="B45" s="599"/>
      <c r="C45" s="599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611"/>
      <c r="Q45" s="611"/>
      <c r="R45" s="611"/>
    </row>
    <row r="46" spans="1:18" ht="18" customHeight="1">
      <c r="A46" s="599"/>
      <c r="B46" s="599"/>
      <c r="C46" s="599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611"/>
      <c r="Q46" s="611"/>
      <c r="R46" s="611"/>
    </row>
    <row r="47" spans="1:18" ht="18" customHeight="1">
      <c r="A47" s="599"/>
      <c r="B47" s="599"/>
      <c r="C47" s="599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611"/>
      <c r="Q47" s="611"/>
      <c r="R47" s="611"/>
    </row>
    <row r="48" spans="1:18" ht="18" customHeight="1">
      <c r="A48" s="599"/>
      <c r="B48" s="599"/>
      <c r="C48" s="599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611"/>
      <c r="Q48" s="611"/>
      <c r="R48" s="611"/>
    </row>
    <row r="49" spans="1:18" ht="18" customHeight="1">
      <c r="A49" s="1197"/>
      <c r="B49" s="1197"/>
      <c r="C49" s="11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1214"/>
      <c r="Q49" s="1214"/>
      <c r="R49" s="1214"/>
    </row>
    <row r="50" spans="1:18" ht="24.75" customHeight="1" thickBot="1">
      <c r="A50" s="1954" t="s">
        <v>1867</v>
      </c>
      <c r="B50" s="1954"/>
      <c r="C50" s="1954"/>
      <c r="D50" s="1954"/>
      <c r="E50" s="1954"/>
      <c r="F50" s="1954"/>
      <c r="G50" s="1954"/>
      <c r="H50" s="1954"/>
      <c r="I50" s="1954"/>
      <c r="J50" s="1954"/>
      <c r="K50" s="1954"/>
      <c r="L50" s="1954"/>
      <c r="M50" s="1954"/>
      <c r="N50" s="1954"/>
      <c r="O50" s="1954"/>
      <c r="Q50" s="1990" t="s">
        <v>1868</v>
      </c>
      <c r="R50" s="1990"/>
    </row>
    <row r="51" spans="1:18" ht="24.75" customHeight="1" thickTop="1">
      <c r="A51" s="1715" t="s">
        <v>11</v>
      </c>
      <c r="B51" s="1715" t="s">
        <v>50</v>
      </c>
      <c r="C51" s="1715" t="s">
        <v>34</v>
      </c>
      <c r="D51" s="1485" t="s">
        <v>4</v>
      </c>
      <c r="E51" s="1485"/>
      <c r="F51" s="1485"/>
      <c r="G51" s="1485" t="s">
        <v>5</v>
      </c>
      <c r="H51" s="1485"/>
      <c r="I51" s="1485"/>
      <c r="J51" s="1485" t="s">
        <v>909</v>
      </c>
      <c r="K51" s="1485"/>
      <c r="L51" s="1485"/>
      <c r="M51" s="1485" t="s">
        <v>908</v>
      </c>
      <c r="N51" s="1485"/>
      <c r="O51" s="1485"/>
      <c r="P51" s="1523" t="s">
        <v>524</v>
      </c>
      <c r="Q51" s="1523" t="s">
        <v>431</v>
      </c>
      <c r="R51" s="1523" t="s">
        <v>525</v>
      </c>
    </row>
    <row r="52" spans="1:18" ht="24.75" customHeight="1">
      <c r="A52" s="1716"/>
      <c r="B52" s="1716"/>
      <c r="C52" s="1716"/>
      <c r="D52" s="1486" t="s">
        <v>910</v>
      </c>
      <c r="E52" s="1486"/>
      <c r="F52" s="1486"/>
      <c r="G52" s="1486" t="s">
        <v>427</v>
      </c>
      <c r="H52" s="1486"/>
      <c r="I52" s="1486"/>
      <c r="J52" s="1486" t="s">
        <v>911</v>
      </c>
      <c r="K52" s="1486"/>
      <c r="L52" s="1486"/>
      <c r="M52" s="1486" t="s">
        <v>504</v>
      </c>
      <c r="N52" s="1486"/>
      <c r="O52" s="1486"/>
      <c r="P52" s="1524"/>
      <c r="Q52" s="1524"/>
      <c r="R52" s="1524"/>
    </row>
    <row r="53" spans="1:18" ht="24.75" customHeight="1">
      <c r="A53" s="1716"/>
      <c r="B53" s="1716"/>
      <c r="C53" s="1716"/>
      <c r="D53" s="596" t="s">
        <v>914</v>
      </c>
      <c r="E53" s="596" t="s">
        <v>915</v>
      </c>
      <c r="F53" s="596" t="s">
        <v>916</v>
      </c>
      <c r="G53" s="596" t="s">
        <v>914</v>
      </c>
      <c r="H53" s="596" t="s">
        <v>915</v>
      </c>
      <c r="I53" s="596" t="s">
        <v>916</v>
      </c>
      <c r="J53" s="596" t="s">
        <v>914</v>
      </c>
      <c r="K53" s="596" t="s">
        <v>915</v>
      </c>
      <c r="L53" s="596" t="s">
        <v>916</v>
      </c>
      <c r="M53" s="596" t="s">
        <v>914</v>
      </c>
      <c r="N53" s="596" t="s">
        <v>915</v>
      </c>
      <c r="O53" s="596" t="s">
        <v>916</v>
      </c>
      <c r="P53" s="1524"/>
      <c r="Q53" s="1524"/>
      <c r="R53" s="1524"/>
    </row>
    <row r="54" spans="1:18" ht="24.75" customHeight="1" thickBot="1">
      <c r="A54" s="1886"/>
      <c r="B54" s="1886"/>
      <c r="C54" s="1886"/>
      <c r="D54" s="624" t="s">
        <v>917</v>
      </c>
      <c r="E54" s="624" t="s">
        <v>918</v>
      </c>
      <c r="F54" s="624" t="s">
        <v>919</v>
      </c>
      <c r="G54" s="624" t="s">
        <v>917</v>
      </c>
      <c r="H54" s="624" t="s">
        <v>918</v>
      </c>
      <c r="I54" s="624" t="s">
        <v>919</v>
      </c>
      <c r="J54" s="624" t="s">
        <v>917</v>
      </c>
      <c r="K54" s="624" t="s">
        <v>918</v>
      </c>
      <c r="L54" s="624" t="s">
        <v>919</v>
      </c>
      <c r="M54" s="624" t="s">
        <v>917</v>
      </c>
      <c r="N54" s="624" t="s">
        <v>918</v>
      </c>
      <c r="O54" s="624" t="s">
        <v>919</v>
      </c>
      <c r="P54" s="1525"/>
      <c r="Q54" s="1525"/>
      <c r="R54" s="1525"/>
    </row>
    <row r="55" spans="1:18" ht="30.75" customHeight="1">
      <c r="A55" s="1313" t="s">
        <v>961</v>
      </c>
      <c r="B55" s="607" t="s">
        <v>21</v>
      </c>
      <c r="C55" s="607"/>
      <c r="D55" s="126">
        <v>0</v>
      </c>
      <c r="E55" s="126">
        <v>0</v>
      </c>
      <c r="F55" s="126">
        <v>0</v>
      </c>
      <c r="G55" s="126">
        <v>5</v>
      </c>
      <c r="H55" s="126">
        <v>0</v>
      </c>
      <c r="I55" s="126">
        <v>5</v>
      </c>
      <c r="J55" s="126">
        <v>7</v>
      </c>
      <c r="K55" s="126">
        <v>2</v>
      </c>
      <c r="L55" s="126">
        <v>9</v>
      </c>
      <c r="M55" s="129">
        <f t="shared" si="31"/>
        <v>12</v>
      </c>
      <c r="N55" s="129">
        <f t="shared" si="32"/>
        <v>2</v>
      </c>
      <c r="O55" s="129">
        <f t="shared" si="33"/>
        <v>14</v>
      </c>
      <c r="P55" s="1194"/>
      <c r="Q55" s="1193" t="s">
        <v>786</v>
      </c>
      <c r="R55" s="1314" t="s">
        <v>786</v>
      </c>
    </row>
    <row r="56" spans="1:18" ht="24.75" customHeight="1">
      <c r="A56" s="1728" t="s">
        <v>1001</v>
      </c>
      <c r="B56" s="606" t="s">
        <v>49</v>
      </c>
      <c r="C56" s="607"/>
      <c r="D56" s="126">
        <v>0</v>
      </c>
      <c r="E56" s="126">
        <v>0</v>
      </c>
      <c r="F56" s="126">
        <v>0</v>
      </c>
      <c r="G56" s="126">
        <v>3</v>
      </c>
      <c r="H56" s="126">
        <v>0</v>
      </c>
      <c r="I56" s="126">
        <v>3</v>
      </c>
      <c r="J56" s="126">
        <v>0</v>
      </c>
      <c r="K56" s="126">
        <v>0</v>
      </c>
      <c r="L56" s="126">
        <v>0</v>
      </c>
      <c r="M56" s="129">
        <f t="shared" si="31"/>
        <v>3</v>
      </c>
      <c r="N56" s="129">
        <f t="shared" si="32"/>
        <v>0</v>
      </c>
      <c r="O56" s="129">
        <f t="shared" si="33"/>
        <v>3</v>
      </c>
      <c r="P56" s="1230"/>
      <c r="Q56" s="1187" t="s">
        <v>446</v>
      </c>
      <c r="R56" s="1779" t="s">
        <v>497</v>
      </c>
    </row>
    <row r="57" spans="1:18" ht="24.75" customHeight="1">
      <c r="A57" s="1993"/>
      <c r="B57" s="606" t="s">
        <v>45</v>
      </c>
      <c r="C57" s="607"/>
      <c r="D57" s="126">
        <v>0</v>
      </c>
      <c r="E57" s="126">
        <v>0</v>
      </c>
      <c r="F57" s="126">
        <v>0</v>
      </c>
      <c r="G57" s="126">
        <v>10</v>
      </c>
      <c r="H57" s="126">
        <v>0</v>
      </c>
      <c r="I57" s="126">
        <v>10</v>
      </c>
      <c r="J57" s="126">
        <v>7</v>
      </c>
      <c r="K57" s="126">
        <v>0</v>
      </c>
      <c r="L57" s="126">
        <v>7</v>
      </c>
      <c r="M57" s="129">
        <f t="shared" si="31"/>
        <v>17</v>
      </c>
      <c r="N57" s="129">
        <f t="shared" si="32"/>
        <v>0</v>
      </c>
      <c r="O57" s="129">
        <f t="shared" si="33"/>
        <v>17</v>
      </c>
      <c r="P57" s="1193"/>
      <c r="Q57" s="1196" t="s">
        <v>445</v>
      </c>
      <c r="R57" s="1883"/>
    </row>
    <row r="58" spans="1:18" ht="24.75" customHeight="1">
      <c r="A58" s="1729"/>
      <c r="B58" s="607" t="s">
        <v>1025</v>
      </c>
      <c r="C58" s="607"/>
      <c r="D58" s="126">
        <v>0</v>
      </c>
      <c r="E58" s="126">
        <v>0</v>
      </c>
      <c r="F58" s="126">
        <v>0</v>
      </c>
      <c r="G58" s="126">
        <v>10</v>
      </c>
      <c r="H58" s="126">
        <v>3</v>
      </c>
      <c r="I58" s="126">
        <v>13</v>
      </c>
      <c r="J58" s="126">
        <v>0</v>
      </c>
      <c r="K58" s="126">
        <v>0</v>
      </c>
      <c r="L58" s="126">
        <v>0</v>
      </c>
      <c r="M58" s="129">
        <f t="shared" ref="M58" si="43">SUM(D58,G58,J58)</f>
        <v>10</v>
      </c>
      <c r="N58" s="129">
        <f t="shared" ref="N58" si="44">SUM(E58,H58,K58)</f>
        <v>3</v>
      </c>
      <c r="O58" s="129">
        <f t="shared" ref="O58" si="45">SUM(M58:N58)</f>
        <v>13</v>
      </c>
      <c r="P58" s="1194"/>
      <c r="Q58" s="1193" t="s">
        <v>498</v>
      </c>
      <c r="R58" s="1780"/>
    </row>
    <row r="59" spans="1:18" ht="24.75" customHeight="1">
      <c r="A59" s="1991" t="s">
        <v>327</v>
      </c>
      <c r="B59" s="1991"/>
      <c r="C59" s="1992"/>
      <c r="D59" s="126">
        <f>SUM(D56:D58)</f>
        <v>0</v>
      </c>
      <c r="E59" s="126">
        <f t="shared" ref="E59:L59" si="46">SUM(E56:E58)</f>
        <v>0</v>
      </c>
      <c r="F59" s="126">
        <f t="shared" si="46"/>
        <v>0</v>
      </c>
      <c r="G59" s="126">
        <f t="shared" si="46"/>
        <v>23</v>
      </c>
      <c r="H59" s="126">
        <f t="shared" si="46"/>
        <v>3</v>
      </c>
      <c r="I59" s="126">
        <f t="shared" si="46"/>
        <v>26</v>
      </c>
      <c r="J59" s="126">
        <f t="shared" si="46"/>
        <v>7</v>
      </c>
      <c r="K59" s="126">
        <f t="shared" si="46"/>
        <v>0</v>
      </c>
      <c r="L59" s="126">
        <f t="shared" si="46"/>
        <v>7</v>
      </c>
      <c r="M59" s="129">
        <f t="shared" si="31"/>
        <v>30</v>
      </c>
      <c r="N59" s="129">
        <f t="shared" si="32"/>
        <v>3</v>
      </c>
      <c r="O59" s="129">
        <f t="shared" si="33"/>
        <v>33</v>
      </c>
      <c r="P59" s="1655" t="s">
        <v>1787</v>
      </c>
      <c r="Q59" s="1655"/>
      <c r="R59" s="1655"/>
    </row>
    <row r="60" spans="1:18" ht="34.5" customHeight="1">
      <c r="A60" s="1312" t="s">
        <v>1026</v>
      </c>
      <c r="B60" s="607" t="s">
        <v>23</v>
      </c>
      <c r="C60" s="607" t="s">
        <v>107</v>
      </c>
      <c r="D60" s="126">
        <v>0</v>
      </c>
      <c r="E60" s="126">
        <v>0</v>
      </c>
      <c r="F60" s="126">
        <v>0</v>
      </c>
      <c r="G60" s="126">
        <v>3</v>
      </c>
      <c r="H60" s="126">
        <v>2</v>
      </c>
      <c r="I60" s="126">
        <v>5</v>
      </c>
      <c r="J60" s="126">
        <v>0</v>
      </c>
      <c r="K60" s="126">
        <v>0</v>
      </c>
      <c r="L60" s="126">
        <v>0</v>
      </c>
      <c r="M60" s="129">
        <f t="shared" si="31"/>
        <v>3</v>
      </c>
      <c r="N60" s="129">
        <f t="shared" si="32"/>
        <v>2</v>
      </c>
      <c r="O60" s="129">
        <f t="shared" si="33"/>
        <v>5</v>
      </c>
      <c r="P60" s="1193" t="s">
        <v>489</v>
      </c>
      <c r="Q60" s="1193" t="s">
        <v>1728</v>
      </c>
      <c r="R60" s="1200" t="s">
        <v>844</v>
      </c>
    </row>
    <row r="61" spans="1:18" ht="34.5" customHeight="1">
      <c r="A61" s="1728" t="s">
        <v>1027</v>
      </c>
      <c r="B61" s="606" t="s">
        <v>412</v>
      </c>
      <c r="C61" s="1213"/>
      <c r="D61" s="126">
        <v>0</v>
      </c>
      <c r="E61" s="126">
        <v>0</v>
      </c>
      <c r="F61" s="126">
        <v>0</v>
      </c>
      <c r="G61" s="126">
        <v>2</v>
      </c>
      <c r="H61" s="126">
        <v>2</v>
      </c>
      <c r="I61" s="126">
        <v>4</v>
      </c>
      <c r="J61" s="126">
        <v>0</v>
      </c>
      <c r="K61" s="126">
        <v>0</v>
      </c>
      <c r="L61" s="126">
        <v>0</v>
      </c>
      <c r="M61" s="126">
        <f t="shared" ref="M61:N63" si="47">SUM(D61,G61,J61)</f>
        <v>2</v>
      </c>
      <c r="N61" s="126">
        <f t="shared" si="47"/>
        <v>2</v>
      </c>
      <c r="O61" s="126">
        <f>SUM(M61:N61)</f>
        <v>4</v>
      </c>
      <c r="P61" s="1191"/>
      <c r="Q61" s="1196" t="s">
        <v>772</v>
      </c>
      <c r="R61" s="1686" t="s">
        <v>845</v>
      </c>
    </row>
    <row r="62" spans="1:18" ht="34.5" customHeight="1">
      <c r="A62" s="1729"/>
      <c r="B62" s="607" t="s">
        <v>48</v>
      </c>
      <c r="C62" s="605"/>
      <c r="D62" s="126">
        <v>0</v>
      </c>
      <c r="E62" s="126">
        <v>0</v>
      </c>
      <c r="F62" s="126">
        <v>0</v>
      </c>
      <c r="G62" s="126">
        <v>5</v>
      </c>
      <c r="H62" s="126">
        <v>3</v>
      </c>
      <c r="I62" s="126">
        <v>8</v>
      </c>
      <c r="J62" s="126">
        <v>0</v>
      </c>
      <c r="K62" s="126">
        <v>0</v>
      </c>
      <c r="L62" s="126">
        <v>0</v>
      </c>
      <c r="M62" s="126">
        <f t="shared" si="47"/>
        <v>5</v>
      </c>
      <c r="N62" s="126">
        <f t="shared" si="47"/>
        <v>3</v>
      </c>
      <c r="O62" s="126">
        <f>SUM(M62:N62)</f>
        <v>8</v>
      </c>
      <c r="P62" s="1194"/>
      <c r="Q62" s="904" t="s">
        <v>1726</v>
      </c>
      <c r="R62" s="1687"/>
    </row>
    <row r="63" spans="1:18" ht="36" customHeight="1" thickBot="1">
      <c r="A63" s="1991" t="s">
        <v>327</v>
      </c>
      <c r="B63" s="1991"/>
      <c r="C63" s="1992"/>
      <c r="D63" s="126">
        <f>SUM(D61:D62)</f>
        <v>0</v>
      </c>
      <c r="E63" s="126">
        <f t="shared" ref="E63:L63" si="48">SUM(E61:E62)</f>
        <v>0</v>
      </c>
      <c r="F63" s="126">
        <f t="shared" si="48"/>
        <v>0</v>
      </c>
      <c r="G63" s="126">
        <f t="shared" si="48"/>
        <v>7</v>
      </c>
      <c r="H63" s="126">
        <f t="shared" si="48"/>
        <v>5</v>
      </c>
      <c r="I63" s="126">
        <f t="shared" si="48"/>
        <v>12</v>
      </c>
      <c r="J63" s="126">
        <f t="shared" si="48"/>
        <v>0</v>
      </c>
      <c r="K63" s="126">
        <f t="shared" si="48"/>
        <v>0</v>
      </c>
      <c r="L63" s="126">
        <f t="shared" si="48"/>
        <v>0</v>
      </c>
      <c r="M63" s="126">
        <f t="shared" si="47"/>
        <v>7</v>
      </c>
      <c r="N63" s="126">
        <f t="shared" si="47"/>
        <v>5</v>
      </c>
      <c r="O63" s="126">
        <f>SUM(M63:N63)</f>
        <v>12</v>
      </c>
      <c r="P63" s="1655" t="s">
        <v>1787</v>
      </c>
      <c r="Q63" s="1655"/>
      <c r="R63" s="1655"/>
    </row>
    <row r="64" spans="1:18" ht="24.75" customHeight="1" thickBot="1">
      <c r="A64" s="1994" t="s">
        <v>10</v>
      </c>
      <c r="B64" s="1994"/>
      <c r="C64" s="1994"/>
      <c r="D64" s="210">
        <f t="shared" ref="D64:O64" si="49">SUM(D10,D13,D18,D22,D23,D29,D35,D39,D42,D55,D59,D60,D63)</f>
        <v>0</v>
      </c>
      <c r="E64" s="210">
        <f t="shared" si="49"/>
        <v>0</v>
      </c>
      <c r="F64" s="210">
        <f t="shared" si="49"/>
        <v>0</v>
      </c>
      <c r="G64" s="210">
        <f t="shared" si="49"/>
        <v>166</v>
      </c>
      <c r="H64" s="210">
        <f t="shared" si="49"/>
        <v>81</v>
      </c>
      <c r="I64" s="210">
        <f t="shared" si="49"/>
        <v>247</v>
      </c>
      <c r="J64" s="210">
        <f t="shared" si="49"/>
        <v>52</v>
      </c>
      <c r="K64" s="210">
        <f t="shared" si="49"/>
        <v>18</v>
      </c>
      <c r="L64" s="210">
        <f t="shared" si="49"/>
        <v>70</v>
      </c>
      <c r="M64" s="210">
        <f t="shared" si="49"/>
        <v>218</v>
      </c>
      <c r="N64" s="210">
        <f t="shared" si="49"/>
        <v>99</v>
      </c>
      <c r="O64" s="210">
        <f t="shared" si="49"/>
        <v>317</v>
      </c>
      <c r="P64" s="1682" t="s">
        <v>1781</v>
      </c>
      <c r="Q64" s="1682"/>
      <c r="R64" s="1682"/>
    </row>
    <row r="65" spans="1:15" ht="18" customHeight="1" thickTop="1">
      <c r="A65" s="1797"/>
      <c r="B65" s="1797"/>
      <c r="C65" s="1797"/>
      <c r="D65" s="98"/>
      <c r="E65" s="98"/>
      <c r="F65" s="98"/>
      <c r="G65" s="98"/>
      <c r="H65" s="98"/>
      <c r="I65" s="98"/>
      <c r="J65" s="98"/>
      <c r="K65" s="98"/>
      <c r="L65" s="98"/>
      <c r="M65" s="212"/>
      <c r="N65" s="212"/>
      <c r="O65" s="212"/>
    </row>
    <row r="66" spans="1:15" ht="18" customHeight="1">
      <c r="A66" s="46"/>
      <c r="B66" s="46"/>
      <c r="C66" s="46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15" ht="21.95" customHeight="1">
      <c r="A67" s="46"/>
      <c r="B67" s="46"/>
      <c r="C67" s="46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</sheetData>
  <mergeCells count="87">
    <mergeCell ref="A65:C65"/>
    <mergeCell ref="A64:C64"/>
    <mergeCell ref="A61:A62"/>
    <mergeCell ref="R61:R62"/>
    <mergeCell ref="A63:C63"/>
    <mergeCell ref="P64:R64"/>
    <mergeCell ref="A1:R1"/>
    <mergeCell ref="R4:R7"/>
    <mergeCell ref="A2:R2"/>
    <mergeCell ref="M4:O4"/>
    <mergeCell ref="Q4:Q7"/>
    <mergeCell ref="P4:P7"/>
    <mergeCell ref="D4:F4"/>
    <mergeCell ref="A4:A7"/>
    <mergeCell ref="B4:B7"/>
    <mergeCell ref="C4:C7"/>
    <mergeCell ref="D5:F5"/>
    <mergeCell ref="G4:I4"/>
    <mergeCell ref="J4:L4"/>
    <mergeCell ref="G5:I5"/>
    <mergeCell ref="M5:O5"/>
    <mergeCell ref="J5:L5"/>
    <mergeCell ref="P42:R42"/>
    <mergeCell ref="D51:F51"/>
    <mergeCell ref="A51:A54"/>
    <mergeCell ref="A22:C22"/>
    <mergeCell ref="P22:R22"/>
    <mergeCell ref="A24:O24"/>
    <mergeCell ref="Q25:Q28"/>
    <mergeCell ref="R25:R28"/>
    <mergeCell ref="A25:A28"/>
    <mergeCell ref="B25:B28"/>
    <mergeCell ref="C25:C28"/>
    <mergeCell ref="D25:F25"/>
    <mergeCell ref="G25:I25"/>
    <mergeCell ref="D26:F26"/>
    <mergeCell ref="G26:I26"/>
    <mergeCell ref="J26:L26"/>
    <mergeCell ref="B51:B54"/>
    <mergeCell ref="P51:P54"/>
    <mergeCell ref="M51:O51"/>
    <mergeCell ref="J51:L51"/>
    <mergeCell ref="G51:I51"/>
    <mergeCell ref="Q24:R24"/>
    <mergeCell ref="J25:L25"/>
    <mergeCell ref="M25:O25"/>
    <mergeCell ref="P25:P28"/>
    <mergeCell ref="A35:C35"/>
    <mergeCell ref="R30:R34"/>
    <mergeCell ref="A30:A34"/>
    <mergeCell ref="P35:R35"/>
    <mergeCell ref="M26:O26"/>
    <mergeCell ref="P59:R59"/>
    <mergeCell ref="P63:R63"/>
    <mergeCell ref="A59:C59"/>
    <mergeCell ref="A56:A58"/>
    <mergeCell ref="R56:R58"/>
    <mergeCell ref="A8:A9"/>
    <mergeCell ref="R8:R9"/>
    <mergeCell ref="A14:A17"/>
    <mergeCell ref="R14:R17"/>
    <mergeCell ref="R19:R21"/>
    <mergeCell ref="A19:A21"/>
    <mergeCell ref="A13:C13"/>
    <mergeCell ref="A10:C10"/>
    <mergeCell ref="A11:A12"/>
    <mergeCell ref="R11:R12"/>
    <mergeCell ref="P13:R13"/>
    <mergeCell ref="P10:R10"/>
    <mergeCell ref="A18:C18"/>
    <mergeCell ref="P18:R18"/>
    <mergeCell ref="R51:R54"/>
    <mergeCell ref="D52:F52"/>
    <mergeCell ref="A40:A41"/>
    <mergeCell ref="R40:R41"/>
    <mergeCell ref="R36:R38"/>
    <mergeCell ref="P39:R39"/>
    <mergeCell ref="A39:C39"/>
    <mergeCell ref="A36:A38"/>
    <mergeCell ref="Q51:Q54"/>
    <mergeCell ref="A42:C42"/>
    <mergeCell ref="Q50:R50"/>
    <mergeCell ref="M52:O52"/>
    <mergeCell ref="J52:L52"/>
    <mergeCell ref="G52:I52"/>
    <mergeCell ref="A50:O50"/>
    <mergeCell ref="C51:C54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5:N15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768"/>
  </cols>
  <sheetData>
    <row r="15" spans="1:14" ht="90">
      <c r="A15" s="1495" t="s">
        <v>1729</v>
      </c>
      <c r="B15" s="1495"/>
      <c r="C15" s="1495"/>
      <c r="D15" s="1495"/>
      <c r="E15" s="1495"/>
      <c r="F15" s="1495"/>
      <c r="G15" s="1495"/>
      <c r="H15" s="1495"/>
      <c r="I15" s="1495"/>
      <c r="J15" s="1495"/>
      <c r="K15" s="1495"/>
      <c r="L15" s="1495"/>
      <c r="M15" s="1495"/>
      <c r="N15" s="1495"/>
    </row>
  </sheetData>
  <mergeCells count="1">
    <mergeCell ref="A15:N1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6"/>
  <sheetViews>
    <sheetView rightToLeft="1" view="pageBreakPreview" zoomScaleNormal="75" zoomScaleSheetLayoutView="100" workbookViewId="0">
      <selection activeCell="C11" sqref="C11"/>
    </sheetView>
  </sheetViews>
  <sheetFormatPr defaultRowHeight="18"/>
  <cols>
    <col min="1" max="1" width="22.140625" style="48" customWidth="1"/>
    <col min="2" max="4" width="8.85546875" style="48" customWidth="1"/>
    <col min="5" max="5" width="9.42578125" style="48" customWidth="1"/>
    <col min="6" max="8" width="8.85546875" style="48" customWidth="1"/>
    <col min="9" max="9" width="9.85546875" style="48" customWidth="1"/>
    <col min="10" max="12" width="8.85546875" style="48" customWidth="1"/>
    <col min="13" max="13" width="9.7109375" style="48" customWidth="1"/>
    <col min="14" max="14" width="30.140625" style="48" customWidth="1"/>
    <col min="15" max="16384" width="9.140625" style="48"/>
  </cols>
  <sheetData>
    <row r="1" spans="1:14" s="56" customFormat="1" ht="24.75" customHeight="1">
      <c r="A1" s="1995" t="s">
        <v>1504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</row>
    <row r="2" spans="1:14" s="56" customFormat="1" ht="40.5" customHeight="1">
      <c r="A2" s="1996" t="s">
        <v>1871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</row>
    <row r="3" spans="1:14" s="56" customFormat="1" ht="20.100000000000001" customHeight="1" thickBot="1">
      <c r="A3" s="278" t="s">
        <v>1869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 t="s">
        <v>1937</v>
      </c>
    </row>
    <row r="4" spans="1:14" s="56" customFormat="1" ht="20.100000000000001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</row>
    <row r="5" spans="1:14" s="113" customFormat="1" ht="21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s="113" customFormat="1" ht="21" customHeight="1">
      <c r="A6" s="1486"/>
      <c r="B6" s="640" t="s">
        <v>914</v>
      </c>
      <c r="C6" s="640" t="s">
        <v>915</v>
      </c>
      <c r="D6" s="640" t="s">
        <v>916</v>
      </c>
      <c r="E6" s="640" t="s">
        <v>914</v>
      </c>
      <c r="F6" s="640" t="s">
        <v>915</v>
      </c>
      <c r="G6" s="640" t="s">
        <v>916</v>
      </c>
      <c r="H6" s="640" t="s">
        <v>914</v>
      </c>
      <c r="I6" s="640" t="s">
        <v>915</v>
      </c>
      <c r="J6" s="640" t="s">
        <v>916</v>
      </c>
      <c r="K6" s="640" t="s">
        <v>914</v>
      </c>
      <c r="L6" s="640" t="s">
        <v>915</v>
      </c>
      <c r="M6" s="640" t="s">
        <v>916</v>
      </c>
      <c r="N6" s="1486"/>
    </row>
    <row r="7" spans="1:14" s="113" customFormat="1" ht="21" customHeight="1" thickBot="1">
      <c r="A7" s="1496"/>
      <c r="B7" s="655" t="s">
        <v>917</v>
      </c>
      <c r="C7" s="655" t="s">
        <v>918</v>
      </c>
      <c r="D7" s="655" t="s">
        <v>919</v>
      </c>
      <c r="E7" s="655" t="s">
        <v>917</v>
      </c>
      <c r="F7" s="655" t="s">
        <v>918</v>
      </c>
      <c r="G7" s="655" t="s">
        <v>919</v>
      </c>
      <c r="H7" s="655" t="s">
        <v>917</v>
      </c>
      <c r="I7" s="655" t="s">
        <v>918</v>
      </c>
      <c r="J7" s="655" t="s">
        <v>919</v>
      </c>
      <c r="K7" s="655" t="s">
        <v>917</v>
      </c>
      <c r="L7" s="655" t="s">
        <v>918</v>
      </c>
      <c r="M7" s="655" t="s">
        <v>919</v>
      </c>
      <c r="N7" s="1496"/>
    </row>
    <row r="8" spans="1:14" ht="24.75" customHeight="1" thickBot="1">
      <c r="A8" s="678" t="s">
        <v>23</v>
      </c>
      <c r="B8" s="287">
        <v>0</v>
      </c>
      <c r="C8" s="287">
        <v>0</v>
      </c>
      <c r="D8" s="287">
        <v>0</v>
      </c>
      <c r="E8" s="287">
        <v>5</v>
      </c>
      <c r="F8" s="287">
        <v>0</v>
      </c>
      <c r="G8" s="287">
        <v>5</v>
      </c>
      <c r="H8" s="287">
        <v>0</v>
      </c>
      <c r="I8" s="287">
        <v>0</v>
      </c>
      <c r="J8" s="287">
        <v>0</v>
      </c>
      <c r="K8" s="510">
        <f t="shared" ref="K8:L8" si="0">SUM(B8,E8,H8)</f>
        <v>5</v>
      </c>
      <c r="L8" s="510">
        <f t="shared" si="0"/>
        <v>0</v>
      </c>
      <c r="M8" s="510">
        <f t="shared" ref="M8" si="1">SUM(K8:L8)</f>
        <v>5</v>
      </c>
      <c r="N8" s="271" t="s">
        <v>466</v>
      </c>
    </row>
    <row r="9" spans="1:14" ht="24.75" customHeight="1" thickBot="1">
      <c r="A9" s="468" t="s">
        <v>10</v>
      </c>
      <c r="B9" s="266">
        <f t="shared" ref="B9:M9" si="2">SUM(B8:B8)</f>
        <v>0</v>
      </c>
      <c r="C9" s="266">
        <f t="shared" si="2"/>
        <v>0</v>
      </c>
      <c r="D9" s="266">
        <f t="shared" si="2"/>
        <v>0</v>
      </c>
      <c r="E9" s="266">
        <f t="shared" si="2"/>
        <v>5</v>
      </c>
      <c r="F9" s="266">
        <f t="shared" si="2"/>
        <v>0</v>
      </c>
      <c r="G9" s="266">
        <f t="shared" si="2"/>
        <v>5</v>
      </c>
      <c r="H9" s="266">
        <f t="shared" si="2"/>
        <v>0</v>
      </c>
      <c r="I9" s="266">
        <f t="shared" si="2"/>
        <v>0</v>
      </c>
      <c r="J9" s="266">
        <f t="shared" si="2"/>
        <v>0</v>
      </c>
      <c r="K9" s="266">
        <f t="shared" si="2"/>
        <v>5</v>
      </c>
      <c r="L9" s="266">
        <f t="shared" si="2"/>
        <v>0</v>
      </c>
      <c r="M9" s="266">
        <f t="shared" si="2"/>
        <v>5</v>
      </c>
      <c r="N9" s="292" t="s">
        <v>1781</v>
      </c>
    </row>
    <row r="10" spans="1:14" s="50" customFormat="1" ht="28.5" customHeight="1" thickTop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4" s="50" customFormat="1" ht="28.5" customHeight="1"/>
    <row r="12" spans="1:14" s="50" customFormat="1" ht="28.5" customHeight="1"/>
    <row r="13" spans="1:14" s="50" customFormat="1" ht="28.5" customHeight="1"/>
    <row r="14" spans="1:14" s="50" customFormat="1" ht="23.25" customHeight="1"/>
    <row r="15" spans="1:14" s="50" customFormat="1"/>
    <row r="16" spans="1:14" s="50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73"/>
  <sheetViews>
    <sheetView rightToLeft="1" view="pageBreakPreview" zoomScale="80" zoomScaleNormal="75" zoomScaleSheetLayoutView="80" workbookViewId="0">
      <selection activeCell="P16" sqref="P16"/>
    </sheetView>
  </sheetViews>
  <sheetFormatPr defaultRowHeight="18"/>
  <cols>
    <col min="1" max="1" width="12" style="65" customWidth="1"/>
    <col min="2" max="2" width="14.28515625" style="59" customWidth="1"/>
    <col min="3" max="3" width="18.140625" style="59" customWidth="1"/>
    <col min="4" max="4" width="6.28515625" style="59" customWidth="1"/>
    <col min="5" max="5" width="6.42578125" style="59" customWidth="1"/>
    <col min="6" max="6" width="7.140625" style="59" customWidth="1"/>
    <col min="7" max="7" width="6.28515625" style="59" customWidth="1"/>
    <col min="8" max="8" width="6" style="59" customWidth="1"/>
    <col min="9" max="9" width="7.140625" style="59" customWidth="1"/>
    <col min="10" max="10" width="6.140625" style="59" customWidth="1"/>
    <col min="11" max="11" width="6.5703125" style="59" customWidth="1"/>
    <col min="12" max="12" width="7.140625" style="59" customWidth="1"/>
    <col min="13" max="13" width="6.5703125" style="59" customWidth="1"/>
    <col min="14" max="14" width="6.28515625" style="59" customWidth="1"/>
    <col min="15" max="15" width="7.140625" style="59" customWidth="1"/>
    <col min="16" max="16" width="18.28515625" style="59" customWidth="1"/>
    <col min="17" max="17" width="17.7109375" style="59" customWidth="1"/>
    <col min="18" max="18" width="14" style="59" customWidth="1"/>
    <col min="19" max="16384" width="9.140625" style="59"/>
  </cols>
  <sheetData>
    <row r="1" spans="1:32" ht="24" customHeight="1">
      <c r="A1" s="1995" t="s">
        <v>1505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  <c r="O1" s="1995"/>
      <c r="P1" s="1995"/>
      <c r="Q1" s="1995"/>
      <c r="R1" s="1995"/>
    </row>
    <row r="2" spans="1:32" ht="48" customHeight="1">
      <c r="A2" s="1996" t="s">
        <v>1870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  <c r="O2" s="1996"/>
      <c r="P2" s="1996"/>
      <c r="Q2" s="1996"/>
      <c r="R2" s="1996"/>
    </row>
    <row r="3" spans="1:32" ht="24" customHeight="1" thickBot="1">
      <c r="A3" s="865" t="s">
        <v>1872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805"/>
      <c r="O3" s="805"/>
      <c r="R3" s="805" t="s">
        <v>1873</v>
      </c>
      <c r="S3" s="805"/>
      <c r="T3" s="805"/>
      <c r="U3" s="805"/>
      <c r="V3" s="805"/>
      <c r="W3" s="805"/>
      <c r="X3" s="805"/>
      <c r="Y3" s="805"/>
      <c r="Z3" s="805"/>
      <c r="AA3" s="805"/>
      <c r="AB3" s="805"/>
      <c r="AC3" s="805"/>
      <c r="AD3" s="805"/>
      <c r="AE3" s="805"/>
      <c r="AF3" s="805"/>
    </row>
    <row r="4" spans="1:32" s="866" customFormat="1" ht="21" customHeight="1" thickTop="1">
      <c r="A4" s="1715" t="s">
        <v>11</v>
      </c>
      <c r="B4" s="1715" t="s">
        <v>50</v>
      </c>
      <c r="C4" s="1715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523" t="s">
        <v>524</v>
      </c>
      <c r="Q4" s="1523" t="s">
        <v>431</v>
      </c>
      <c r="R4" s="1523" t="s">
        <v>525</v>
      </c>
    </row>
    <row r="5" spans="1:32" s="113" customFormat="1" ht="21" customHeight="1">
      <c r="A5" s="1716"/>
      <c r="B5" s="1716"/>
      <c r="C5" s="1716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524"/>
      <c r="Q5" s="1524"/>
      <c r="R5" s="1524"/>
    </row>
    <row r="6" spans="1:32" s="113" customFormat="1" ht="21" customHeight="1">
      <c r="A6" s="1716"/>
      <c r="B6" s="1716"/>
      <c r="C6" s="1716"/>
      <c r="D6" s="819" t="s">
        <v>914</v>
      </c>
      <c r="E6" s="819" t="s">
        <v>915</v>
      </c>
      <c r="F6" s="819" t="s">
        <v>916</v>
      </c>
      <c r="G6" s="819" t="s">
        <v>914</v>
      </c>
      <c r="H6" s="819" t="s">
        <v>915</v>
      </c>
      <c r="I6" s="819" t="s">
        <v>916</v>
      </c>
      <c r="J6" s="819" t="s">
        <v>914</v>
      </c>
      <c r="K6" s="819" t="s">
        <v>915</v>
      </c>
      <c r="L6" s="819" t="s">
        <v>916</v>
      </c>
      <c r="M6" s="819" t="s">
        <v>914</v>
      </c>
      <c r="N6" s="819" t="s">
        <v>915</v>
      </c>
      <c r="O6" s="819" t="s">
        <v>916</v>
      </c>
      <c r="P6" s="1524"/>
      <c r="Q6" s="1524"/>
      <c r="R6" s="1524"/>
    </row>
    <row r="7" spans="1:32" s="113" customFormat="1" ht="21" customHeight="1" thickBot="1">
      <c r="A7" s="1886"/>
      <c r="B7" s="1886"/>
      <c r="C7" s="1886"/>
      <c r="D7" s="820" t="s">
        <v>917</v>
      </c>
      <c r="E7" s="820" t="s">
        <v>918</v>
      </c>
      <c r="F7" s="820" t="s">
        <v>919</v>
      </c>
      <c r="G7" s="820" t="s">
        <v>917</v>
      </c>
      <c r="H7" s="820" t="s">
        <v>918</v>
      </c>
      <c r="I7" s="820" t="s">
        <v>919</v>
      </c>
      <c r="J7" s="820" t="s">
        <v>917</v>
      </c>
      <c r="K7" s="820" t="s">
        <v>918</v>
      </c>
      <c r="L7" s="820" t="s">
        <v>919</v>
      </c>
      <c r="M7" s="820" t="s">
        <v>917</v>
      </c>
      <c r="N7" s="820" t="s">
        <v>918</v>
      </c>
      <c r="O7" s="820" t="s">
        <v>919</v>
      </c>
      <c r="P7" s="1525"/>
      <c r="Q7" s="1525"/>
      <c r="R7" s="1525"/>
    </row>
    <row r="8" spans="1:32" s="113" customFormat="1" ht="29.25" customHeight="1">
      <c r="A8" s="678" t="s">
        <v>23</v>
      </c>
      <c r="B8" s="287"/>
      <c r="C8" s="825"/>
      <c r="D8" s="295">
        <v>0</v>
      </c>
      <c r="E8" s="295">
        <v>0</v>
      </c>
      <c r="F8" s="295">
        <v>0</v>
      </c>
      <c r="G8" s="295">
        <v>5</v>
      </c>
      <c r="H8" s="295">
        <v>0</v>
      </c>
      <c r="I8" s="295">
        <v>5</v>
      </c>
      <c r="J8" s="295">
        <v>0</v>
      </c>
      <c r="K8" s="295">
        <v>0</v>
      </c>
      <c r="L8" s="295">
        <v>0</v>
      </c>
      <c r="M8" s="295">
        <f>SUM(D8,G8,J8)</f>
        <v>5</v>
      </c>
      <c r="N8" s="295">
        <f>SUM(E8,H8,K8)</f>
        <v>0</v>
      </c>
      <c r="O8" s="295">
        <f>SUM(M8:N8)</f>
        <v>5</v>
      </c>
      <c r="P8" s="613"/>
      <c r="Q8" s="827"/>
      <c r="R8" s="867" t="s">
        <v>466</v>
      </c>
    </row>
    <row r="9" spans="1:32" s="113" customFormat="1" ht="29.25" customHeight="1" thickBot="1">
      <c r="A9" s="1673" t="s">
        <v>327</v>
      </c>
      <c r="B9" s="1673"/>
      <c r="C9" s="1673"/>
      <c r="D9" s="295">
        <f t="shared" ref="D9:L10" si="0">SUM(D8:D8)</f>
        <v>0</v>
      </c>
      <c r="E9" s="295">
        <f t="shared" si="0"/>
        <v>0</v>
      </c>
      <c r="F9" s="295">
        <f t="shared" si="0"/>
        <v>0</v>
      </c>
      <c r="G9" s="295">
        <f t="shared" si="0"/>
        <v>5</v>
      </c>
      <c r="H9" s="295">
        <f t="shared" si="0"/>
        <v>0</v>
      </c>
      <c r="I9" s="295">
        <f t="shared" si="0"/>
        <v>5</v>
      </c>
      <c r="J9" s="295">
        <f t="shared" si="0"/>
        <v>0</v>
      </c>
      <c r="K9" s="295">
        <f t="shared" si="0"/>
        <v>0</v>
      </c>
      <c r="L9" s="295">
        <f t="shared" si="0"/>
        <v>0</v>
      </c>
      <c r="M9" s="296">
        <f t="shared" ref="M9:N9" si="1">SUM(D9,G9,J9)</f>
        <v>5</v>
      </c>
      <c r="N9" s="296">
        <f t="shared" si="1"/>
        <v>0</v>
      </c>
      <c r="O9" s="296">
        <f t="shared" ref="O9" si="2">SUM(M9:N9)</f>
        <v>5</v>
      </c>
      <c r="P9" s="1997" t="s">
        <v>1787</v>
      </c>
      <c r="Q9" s="1997"/>
      <c r="R9" s="1997"/>
    </row>
    <row r="10" spans="1:32" s="646" customFormat="1" ht="27" customHeight="1" thickBot="1">
      <c r="A10" s="1998" t="s">
        <v>10</v>
      </c>
      <c r="B10" s="1998"/>
      <c r="C10" s="1998"/>
      <c r="D10" s="679">
        <f t="shared" si="0"/>
        <v>0</v>
      </c>
      <c r="E10" s="679">
        <f t="shared" si="0"/>
        <v>0</v>
      </c>
      <c r="F10" s="679">
        <f t="shared" si="0"/>
        <v>0</v>
      </c>
      <c r="G10" s="679">
        <f t="shared" si="0"/>
        <v>5</v>
      </c>
      <c r="H10" s="679">
        <f t="shared" si="0"/>
        <v>0</v>
      </c>
      <c r="I10" s="679">
        <f t="shared" si="0"/>
        <v>5</v>
      </c>
      <c r="J10" s="679">
        <f t="shared" si="0"/>
        <v>0</v>
      </c>
      <c r="K10" s="679">
        <f t="shared" si="0"/>
        <v>0</v>
      </c>
      <c r="L10" s="679">
        <f t="shared" si="0"/>
        <v>0</v>
      </c>
      <c r="M10" s="679">
        <f>SUM(M9:M9)</f>
        <v>5</v>
      </c>
      <c r="N10" s="679">
        <f>SUM(N9:N9)</f>
        <v>0</v>
      </c>
      <c r="O10" s="679">
        <f>SUM(O9:O9)</f>
        <v>5</v>
      </c>
      <c r="P10" s="1998" t="s">
        <v>1781</v>
      </c>
      <c r="Q10" s="1998"/>
      <c r="R10" s="1998"/>
      <c r="S10" s="59"/>
      <c r="T10" s="59"/>
      <c r="U10" s="59"/>
      <c r="V10" s="59"/>
      <c r="W10" s="59"/>
      <c r="X10" s="59"/>
      <c r="Y10" s="59"/>
      <c r="Z10" s="59"/>
    </row>
    <row r="11" spans="1:32" s="646" customFormat="1" ht="18.75" thickTop="1">
      <c r="A11" s="64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32" s="646" customFormat="1">
      <c r="A12" s="65"/>
      <c r="B12" s="59"/>
      <c r="C12" s="59"/>
      <c r="D12" s="59"/>
      <c r="E12" s="59"/>
      <c r="F12" s="59"/>
      <c r="G12" s="59"/>
      <c r="H12" s="59"/>
      <c r="I12" s="59"/>
      <c r="J12" s="59"/>
      <c r="K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32" s="646" customFormat="1">
      <c r="A13" s="65"/>
      <c r="B13" s="59"/>
      <c r="C13" s="59"/>
      <c r="D13" s="59"/>
      <c r="E13" s="59"/>
      <c r="F13" s="59"/>
      <c r="G13" s="59"/>
      <c r="H13" s="59"/>
      <c r="I13" s="59"/>
      <c r="J13" s="59"/>
      <c r="K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32" s="646" customFormat="1">
      <c r="A14" s="65"/>
      <c r="B14" s="59"/>
      <c r="C14" s="59"/>
      <c r="D14" s="59"/>
      <c r="E14" s="59"/>
      <c r="F14" s="59"/>
      <c r="G14" s="59"/>
      <c r="H14" s="59"/>
      <c r="I14" s="59"/>
      <c r="J14" s="59"/>
      <c r="K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32" s="646" customFormat="1">
      <c r="A15" s="65"/>
      <c r="B15" s="59"/>
      <c r="C15" s="59"/>
      <c r="D15" s="59"/>
      <c r="E15" s="59"/>
      <c r="F15" s="59"/>
      <c r="G15" s="59"/>
      <c r="H15" s="59"/>
      <c r="I15" s="59"/>
      <c r="J15" s="59"/>
      <c r="K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32">
      <c r="L16" s="646"/>
      <c r="M16" s="646"/>
      <c r="N16" s="646"/>
      <c r="O16" s="646"/>
    </row>
    <row r="17" spans="1:26">
      <c r="L17" s="646"/>
      <c r="M17" s="646"/>
      <c r="N17" s="646"/>
      <c r="O17" s="646"/>
    </row>
    <row r="18" spans="1:26">
      <c r="L18" s="646"/>
      <c r="M18" s="646"/>
      <c r="N18" s="646"/>
      <c r="O18" s="646"/>
    </row>
    <row r="19" spans="1:26">
      <c r="L19" s="646"/>
      <c r="M19" s="646"/>
      <c r="N19" s="646"/>
      <c r="O19" s="646"/>
    </row>
    <row r="20" spans="1:26">
      <c r="L20" s="646"/>
      <c r="M20" s="646"/>
      <c r="N20" s="646"/>
      <c r="O20" s="646"/>
    </row>
    <row r="21" spans="1:26">
      <c r="L21" s="646"/>
      <c r="M21" s="646"/>
      <c r="N21" s="646"/>
      <c r="O21" s="646"/>
    </row>
    <row r="22" spans="1:26">
      <c r="L22" s="646"/>
      <c r="M22" s="646"/>
      <c r="N22" s="646"/>
      <c r="O22" s="646"/>
    </row>
    <row r="23" spans="1:26" s="66" customFormat="1">
      <c r="A23" s="65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646"/>
      <c r="M23" s="646"/>
      <c r="N23" s="646"/>
      <c r="O23" s="646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>
      <c r="L24" s="646"/>
      <c r="M24" s="646"/>
      <c r="N24" s="646"/>
      <c r="O24" s="646"/>
    </row>
    <row r="25" spans="1:26" s="66" customFormat="1">
      <c r="A25" s="6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646"/>
      <c r="M25" s="646"/>
      <c r="N25" s="646"/>
      <c r="O25" s="646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>
      <c r="L26" s="646"/>
      <c r="M26" s="646"/>
      <c r="N26" s="646"/>
      <c r="O26" s="646"/>
    </row>
    <row r="27" spans="1:26">
      <c r="L27" s="646"/>
      <c r="M27" s="646"/>
      <c r="N27" s="646"/>
      <c r="O27" s="646"/>
    </row>
    <row r="28" spans="1:26">
      <c r="L28" s="646"/>
      <c r="M28" s="646"/>
      <c r="N28" s="646"/>
      <c r="O28" s="646"/>
    </row>
    <row r="29" spans="1:26">
      <c r="L29" s="646"/>
      <c r="M29" s="646"/>
      <c r="N29" s="646"/>
      <c r="O29" s="646"/>
    </row>
    <row r="30" spans="1:26">
      <c r="L30" s="646"/>
      <c r="M30" s="646"/>
      <c r="N30" s="646"/>
      <c r="O30" s="646"/>
    </row>
    <row r="31" spans="1:26">
      <c r="L31" s="646"/>
      <c r="M31" s="646"/>
      <c r="N31" s="646"/>
      <c r="O31" s="646"/>
    </row>
    <row r="32" spans="1:26">
      <c r="L32" s="646"/>
      <c r="M32" s="646"/>
      <c r="N32" s="646"/>
      <c r="O32" s="646"/>
    </row>
    <row r="33" spans="12:15">
      <c r="L33" s="646"/>
      <c r="M33" s="646"/>
      <c r="N33" s="646"/>
      <c r="O33" s="646"/>
    </row>
    <row r="34" spans="12:15">
      <c r="L34" s="646"/>
      <c r="M34" s="646"/>
      <c r="N34" s="646"/>
      <c r="O34" s="646"/>
    </row>
    <row r="35" spans="12:15">
      <c r="L35" s="646"/>
      <c r="M35" s="646"/>
      <c r="N35" s="646"/>
      <c r="O35" s="646"/>
    </row>
    <row r="36" spans="12:15">
      <c r="L36" s="646"/>
      <c r="M36" s="646"/>
      <c r="N36" s="646"/>
      <c r="O36" s="646"/>
    </row>
    <row r="37" spans="12:15">
      <c r="L37" s="646"/>
      <c r="M37" s="646"/>
      <c r="N37" s="646"/>
      <c r="O37" s="646"/>
    </row>
    <row r="38" spans="12:15">
      <c r="L38" s="646"/>
      <c r="M38" s="646"/>
      <c r="N38" s="646"/>
      <c r="O38" s="646"/>
    </row>
    <row r="39" spans="12:15">
      <c r="L39" s="646"/>
      <c r="M39" s="646"/>
      <c r="N39" s="646"/>
      <c r="O39" s="646"/>
    </row>
    <row r="40" spans="12:15">
      <c r="L40" s="646"/>
      <c r="M40" s="646"/>
      <c r="N40" s="646"/>
      <c r="O40" s="646"/>
    </row>
    <row r="41" spans="12:15">
      <c r="L41" s="646"/>
      <c r="M41" s="646"/>
      <c r="N41" s="646"/>
      <c r="O41" s="646"/>
    </row>
    <row r="42" spans="12:15">
      <c r="L42" s="646"/>
      <c r="M42" s="646"/>
      <c r="N42" s="646"/>
      <c r="O42" s="646"/>
    </row>
    <row r="43" spans="12:15">
      <c r="L43" s="646"/>
      <c r="M43" s="646"/>
      <c r="N43" s="646"/>
      <c r="O43" s="646"/>
    </row>
    <row r="44" spans="12:15">
      <c r="L44" s="646"/>
      <c r="M44" s="646"/>
      <c r="N44" s="646"/>
      <c r="O44" s="646"/>
    </row>
    <row r="45" spans="12:15">
      <c r="L45" s="646"/>
      <c r="M45" s="646"/>
      <c r="N45" s="646"/>
      <c r="O45" s="646"/>
    </row>
    <row r="46" spans="12:15">
      <c r="L46" s="646"/>
      <c r="M46" s="646"/>
      <c r="N46" s="646"/>
      <c r="O46" s="646"/>
    </row>
    <row r="47" spans="12:15">
      <c r="L47" s="646"/>
      <c r="M47" s="646"/>
      <c r="N47" s="646"/>
      <c r="O47" s="646"/>
    </row>
    <row r="48" spans="12:15">
      <c r="L48" s="646"/>
      <c r="M48" s="646"/>
      <c r="N48" s="646"/>
      <c r="O48" s="646"/>
    </row>
    <row r="49" spans="12:15">
      <c r="L49" s="646"/>
      <c r="M49" s="646"/>
      <c r="N49" s="646"/>
      <c r="O49" s="646"/>
    </row>
    <row r="50" spans="12:15">
      <c r="L50" s="646"/>
      <c r="M50" s="646"/>
      <c r="N50" s="646"/>
      <c r="O50" s="646"/>
    </row>
    <row r="51" spans="12:15">
      <c r="L51" s="646"/>
      <c r="M51" s="646"/>
      <c r="N51" s="646"/>
      <c r="O51" s="646"/>
    </row>
    <row r="52" spans="12:15">
      <c r="L52" s="646"/>
      <c r="M52" s="646"/>
      <c r="N52" s="646"/>
      <c r="O52" s="646"/>
    </row>
    <row r="53" spans="12:15">
      <c r="L53" s="646"/>
      <c r="M53" s="646"/>
      <c r="N53" s="646"/>
      <c r="O53" s="646"/>
    </row>
    <row r="54" spans="12:15">
      <c r="L54" s="646"/>
      <c r="M54" s="646"/>
      <c r="N54" s="646"/>
      <c r="O54" s="646"/>
    </row>
    <row r="55" spans="12:15">
      <c r="L55" s="646"/>
      <c r="M55" s="646"/>
      <c r="N55" s="646"/>
      <c r="O55" s="646"/>
    </row>
    <row r="56" spans="12:15">
      <c r="L56" s="646"/>
      <c r="M56" s="646"/>
      <c r="N56" s="646"/>
      <c r="O56" s="646"/>
    </row>
    <row r="57" spans="12:15">
      <c r="L57" s="646"/>
      <c r="M57" s="646"/>
      <c r="N57" s="646"/>
      <c r="O57" s="646"/>
    </row>
    <row r="58" spans="12:15">
      <c r="L58" s="646"/>
      <c r="M58" s="646"/>
      <c r="N58" s="646"/>
      <c r="O58" s="646"/>
    </row>
    <row r="59" spans="12:15">
      <c r="L59" s="646"/>
      <c r="M59" s="646"/>
      <c r="N59" s="646"/>
      <c r="O59" s="646"/>
    </row>
    <row r="60" spans="12:15">
      <c r="L60" s="646"/>
      <c r="M60" s="646"/>
      <c r="N60" s="646"/>
      <c r="O60" s="646"/>
    </row>
    <row r="61" spans="12:15">
      <c r="L61" s="646"/>
      <c r="M61" s="646"/>
      <c r="N61" s="646"/>
      <c r="O61" s="646"/>
    </row>
    <row r="62" spans="12:15">
      <c r="L62" s="646"/>
      <c r="M62" s="646"/>
      <c r="N62" s="646"/>
      <c r="O62" s="646"/>
    </row>
    <row r="63" spans="12:15">
      <c r="L63" s="646"/>
      <c r="M63" s="646"/>
      <c r="N63" s="646"/>
      <c r="O63" s="646"/>
    </row>
    <row r="64" spans="12:15">
      <c r="L64" s="646"/>
      <c r="M64" s="646"/>
      <c r="N64" s="646"/>
      <c r="O64" s="646"/>
    </row>
    <row r="65" spans="12:15">
      <c r="L65" s="646"/>
      <c r="M65" s="646"/>
      <c r="N65" s="646"/>
      <c r="O65" s="646"/>
    </row>
    <row r="66" spans="12:15">
      <c r="L66" s="646"/>
      <c r="M66" s="646"/>
      <c r="N66" s="646"/>
      <c r="O66" s="646"/>
    </row>
    <row r="67" spans="12:15">
      <c r="L67" s="646"/>
      <c r="M67" s="646"/>
      <c r="N67" s="646"/>
      <c r="O67" s="646"/>
    </row>
    <row r="68" spans="12:15">
      <c r="L68" s="646"/>
      <c r="M68" s="646"/>
      <c r="N68" s="646"/>
      <c r="O68" s="646"/>
    </row>
    <row r="69" spans="12:15">
      <c r="L69" s="646"/>
      <c r="M69" s="646"/>
      <c r="N69" s="646"/>
      <c r="O69" s="646"/>
    </row>
    <row r="70" spans="12:15">
      <c r="L70" s="646"/>
      <c r="M70" s="646"/>
      <c r="N70" s="646"/>
      <c r="O70" s="646"/>
    </row>
    <row r="71" spans="12:15">
      <c r="L71" s="646"/>
      <c r="M71" s="646"/>
      <c r="N71" s="646"/>
      <c r="O71" s="646"/>
    </row>
    <row r="72" spans="12:15">
      <c r="L72" s="646"/>
      <c r="M72" s="646"/>
      <c r="N72" s="646"/>
      <c r="O72" s="646"/>
    </row>
    <row r="73" spans="12:15">
      <c r="L73" s="646"/>
      <c r="M73" s="646"/>
      <c r="N73" s="646"/>
      <c r="O73" s="646"/>
    </row>
  </sheetData>
  <mergeCells count="20"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A9:C9"/>
    <mergeCell ref="P9:R9"/>
    <mergeCell ref="A10:C10"/>
    <mergeCell ref="P10:R10"/>
    <mergeCell ref="Q4:Q7"/>
    <mergeCell ref="R4:R7"/>
    <mergeCell ref="D5:F5"/>
    <mergeCell ref="G5:I5"/>
    <mergeCell ref="J5:L5"/>
    <mergeCell ref="M5:O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5:N15"/>
  <sheetViews>
    <sheetView rightToLeft="1" view="pageBreakPreview" zoomScale="60" workbookViewId="0">
      <selection activeCell="W24" sqref="W24"/>
    </sheetView>
  </sheetViews>
  <sheetFormatPr defaultRowHeight="12.75"/>
  <cols>
    <col min="1" max="16384" width="9.140625" style="768"/>
  </cols>
  <sheetData>
    <row r="15" spans="1:14" ht="90">
      <c r="A15" s="1495" t="s">
        <v>1730</v>
      </c>
      <c r="B15" s="1495"/>
      <c r="C15" s="1495"/>
      <c r="D15" s="1495"/>
      <c r="E15" s="1495"/>
      <c r="F15" s="1495"/>
      <c r="G15" s="1495"/>
      <c r="H15" s="1495"/>
      <c r="I15" s="1495"/>
      <c r="J15" s="1495"/>
      <c r="K15" s="1495"/>
      <c r="L15" s="1495"/>
      <c r="M15" s="1495"/>
      <c r="N15" s="1495"/>
    </row>
  </sheetData>
  <mergeCells count="1">
    <mergeCell ref="A15:N1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6:N16"/>
  <sheetViews>
    <sheetView rightToLeft="1" view="pageBreakPreview" zoomScale="60" workbookViewId="0">
      <selection activeCell="I21" sqref="I21"/>
    </sheetView>
  </sheetViews>
  <sheetFormatPr defaultRowHeight="12.75"/>
  <cols>
    <col min="1" max="16384" width="9.140625" style="368"/>
  </cols>
  <sheetData>
    <row r="16" spans="1:14" ht="90">
      <c r="A16" s="1495" t="s">
        <v>1145</v>
      </c>
      <c r="B16" s="1495"/>
      <c r="C16" s="1495"/>
      <c r="D16" s="1495"/>
      <c r="E16" s="1495"/>
      <c r="F16" s="1495"/>
      <c r="G16" s="1495"/>
      <c r="H16" s="1495"/>
      <c r="I16" s="1495"/>
      <c r="J16" s="1495"/>
      <c r="K16" s="1495"/>
      <c r="L16" s="1495"/>
      <c r="M16" s="1495"/>
      <c r="N16" s="1495"/>
    </row>
  </sheetData>
  <mergeCells count="1">
    <mergeCell ref="A16:N1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0"/>
  <sheetViews>
    <sheetView rightToLeft="1" view="pageBreakPreview" zoomScale="80" zoomScaleNormal="75" zoomScaleSheetLayoutView="80" workbookViewId="0">
      <selection activeCell="N19" sqref="N19"/>
    </sheetView>
  </sheetViews>
  <sheetFormatPr defaultRowHeight="12.75"/>
  <cols>
    <col min="1" max="1" width="23.7109375" style="47" customWidth="1"/>
    <col min="2" max="13" width="10.140625" style="47" customWidth="1"/>
    <col min="14" max="14" width="29.28515625" style="47" customWidth="1"/>
    <col min="15" max="16384" width="9.140625" style="47"/>
  </cols>
  <sheetData>
    <row r="1" spans="1:14" s="3" customFormat="1" ht="30" customHeight="1">
      <c r="A1" s="1995" t="s">
        <v>1459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</row>
    <row r="2" spans="1:14" s="50" customFormat="1" ht="40.5" customHeight="1">
      <c r="A2" s="1996" t="s">
        <v>1460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</row>
    <row r="3" spans="1:14" s="3" customFormat="1" ht="20.100000000000001" customHeight="1" thickBot="1">
      <c r="A3" s="416" t="s">
        <v>1874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 t="s">
        <v>1875</v>
      </c>
    </row>
    <row r="4" spans="1:14" s="422" customFormat="1" ht="21" customHeight="1" thickTop="1">
      <c r="A4" s="1665" t="s">
        <v>11</v>
      </c>
      <c r="B4" s="1665" t="s">
        <v>1172</v>
      </c>
      <c r="C4" s="1665"/>
      <c r="D4" s="1665"/>
      <c r="E4" s="1665" t="s">
        <v>1173</v>
      </c>
      <c r="F4" s="1665"/>
      <c r="G4" s="1665"/>
      <c r="H4" s="1665" t="s">
        <v>1174</v>
      </c>
      <c r="I4" s="1665"/>
      <c r="J4" s="1665"/>
      <c r="K4" s="1665" t="s">
        <v>1175</v>
      </c>
      <c r="L4" s="1665"/>
      <c r="M4" s="1665"/>
      <c r="N4" s="1665" t="s">
        <v>525</v>
      </c>
    </row>
    <row r="5" spans="1:14" s="422" customFormat="1" ht="21" customHeight="1">
      <c r="A5" s="1654"/>
      <c r="B5" s="1654" t="s">
        <v>910</v>
      </c>
      <c r="C5" s="1654"/>
      <c r="D5" s="1654"/>
      <c r="E5" s="1654" t="s">
        <v>1176</v>
      </c>
      <c r="F5" s="1654"/>
      <c r="G5" s="1654"/>
      <c r="H5" s="1654" t="s">
        <v>911</v>
      </c>
      <c r="I5" s="1654"/>
      <c r="J5" s="1654"/>
      <c r="K5" s="1654" t="s">
        <v>1177</v>
      </c>
      <c r="L5" s="1654"/>
      <c r="M5" s="1654"/>
      <c r="N5" s="1654"/>
    </row>
    <row r="6" spans="1:14" s="422" customFormat="1" ht="21" customHeight="1">
      <c r="A6" s="1654"/>
      <c r="B6" s="602" t="s">
        <v>914</v>
      </c>
      <c r="C6" s="602" t="s">
        <v>915</v>
      </c>
      <c r="D6" s="602" t="s">
        <v>916</v>
      </c>
      <c r="E6" s="602" t="s">
        <v>914</v>
      </c>
      <c r="F6" s="602" t="s">
        <v>915</v>
      </c>
      <c r="G6" s="602" t="s">
        <v>916</v>
      </c>
      <c r="H6" s="602" t="s">
        <v>914</v>
      </c>
      <c r="I6" s="602" t="s">
        <v>915</v>
      </c>
      <c r="J6" s="602" t="s">
        <v>916</v>
      </c>
      <c r="K6" s="602" t="s">
        <v>914</v>
      </c>
      <c r="L6" s="602" t="s">
        <v>915</v>
      </c>
      <c r="M6" s="602" t="s">
        <v>916</v>
      </c>
      <c r="N6" s="1654"/>
    </row>
    <row r="7" spans="1:14" s="422" customFormat="1" ht="21" customHeight="1" thickBot="1">
      <c r="A7" s="1773"/>
      <c r="B7" s="528" t="s">
        <v>1156</v>
      </c>
      <c r="C7" s="528" t="s">
        <v>918</v>
      </c>
      <c r="D7" s="528" t="s">
        <v>919</v>
      </c>
      <c r="E7" s="528" t="s">
        <v>1156</v>
      </c>
      <c r="F7" s="528" t="s">
        <v>918</v>
      </c>
      <c r="G7" s="528" t="s">
        <v>919</v>
      </c>
      <c r="H7" s="528" t="s">
        <v>1156</v>
      </c>
      <c r="I7" s="528" t="s">
        <v>918</v>
      </c>
      <c r="J7" s="528" t="s">
        <v>919</v>
      </c>
      <c r="K7" s="528" t="s">
        <v>1156</v>
      </c>
      <c r="L7" s="528" t="s">
        <v>918</v>
      </c>
      <c r="M7" s="528" t="s">
        <v>919</v>
      </c>
      <c r="N7" s="1773"/>
    </row>
    <row r="8" spans="1:14" s="48" customFormat="1" ht="20.100000000000001" customHeight="1" thickTop="1">
      <c r="A8" s="482" t="s">
        <v>6</v>
      </c>
      <c r="B8" s="173">
        <v>3</v>
      </c>
      <c r="C8" s="173">
        <v>5</v>
      </c>
      <c r="D8" s="173">
        <v>8</v>
      </c>
      <c r="E8" s="173">
        <v>15</v>
      </c>
      <c r="F8" s="173">
        <v>17</v>
      </c>
      <c r="G8" s="173">
        <v>32</v>
      </c>
      <c r="H8" s="173">
        <v>1</v>
      </c>
      <c r="I8" s="173">
        <v>3</v>
      </c>
      <c r="J8" s="173">
        <v>4</v>
      </c>
      <c r="K8" s="173">
        <f>SUM(B8,E8,H8)</f>
        <v>19</v>
      </c>
      <c r="L8" s="173">
        <f t="shared" ref="L8:M20" si="0">SUM(C8,F8,I8)</f>
        <v>25</v>
      </c>
      <c r="M8" s="173">
        <f t="shared" si="0"/>
        <v>44</v>
      </c>
      <c r="N8" s="423" t="s">
        <v>481</v>
      </c>
    </row>
    <row r="9" spans="1:14" s="48" customFormat="1" ht="20.100000000000001" customHeight="1">
      <c r="A9" s="205" t="s">
        <v>16</v>
      </c>
      <c r="B9" s="174">
        <v>0</v>
      </c>
      <c r="C9" s="174">
        <v>0</v>
      </c>
      <c r="D9" s="174">
        <v>0</v>
      </c>
      <c r="E9" s="174">
        <v>9</v>
      </c>
      <c r="F9" s="174">
        <v>1</v>
      </c>
      <c r="G9" s="174">
        <v>10</v>
      </c>
      <c r="H9" s="174">
        <v>0</v>
      </c>
      <c r="I9" s="174">
        <v>0</v>
      </c>
      <c r="J9" s="174">
        <v>0</v>
      </c>
      <c r="K9" s="174">
        <f t="shared" ref="K9:K20" si="1">SUM(B9,E9,H9)</f>
        <v>9</v>
      </c>
      <c r="L9" s="174">
        <f t="shared" si="0"/>
        <v>1</v>
      </c>
      <c r="M9" s="174">
        <f t="shared" si="0"/>
        <v>10</v>
      </c>
      <c r="N9" s="423" t="s">
        <v>482</v>
      </c>
    </row>
    <row r="10" spans="1:14" s="48" customFormat="1" ht="20.100000000000001" customHeight="1">
      <c r="A10" s="205" t="s">
        <v>7</v>
      </c>
      <c r="B10" s="174">
        <v>0</v>
      </c>
      <c r="C10" s="174">
        <v>0</v>
      </c>
      <c r="D10" s="174">
        <v>0</v>
      </c>
      <c r="E10" s="174">
        <v>26</v>
      </c>
      <c r="F10" s="174">
        <v>23</v>
      </c>
      <c r="G10" s="174">
        <v>49</v>
      </c>
      <c r="H10" s="174">
        <v>8</v>
      </c>
      <c r="I10" s="174">
        <v>1</v>
      </c>
      <c r="J10" s="174">
        <v>9</v>
      </c>
      <c r="K10" s="174">
        <f t="shared" si="1"/>
        <v>34</v>
      </c>
      <c r="L10" s="174">
        <f t="shared" si="0"/>
        <v>24</v>
      </c>
      <c r="M10" s="174">
        <f t="shared" si="0"/>
        <v>58</v>
      </c>
      <c r="N10" s="423" t="s">
        <v>540</v>
      </c>
    </row>
    <row r="11" spans="1:14" s="48" customFormat="1" ht="20.100000000000001" customHeight="1">
      <c r="A11" s="205" t="s">
        <v>31</v>
      </c>
      <c r="B11" s="174">
        <v>9</v>
      </c>
      <c r="C11" s="174">
        <v>5</v>
      </c>
      <c r="D11" s="174">
        <v>14</v>
      </c>
      <c r="E11" s="174">
        <v>8</v>
      </c>
      <c r="F11" s="174">
        <v>11</v>
      </c>
      <c r="G11" s="174">
        <v>19</v>
      </c>
      <c r="H11" s="174">
        <v>0</v>
      </c>
      <c r="I11" s="174">
        <v>0</v>
      </c>
      <c r="J11" s="174">
        <v>0</v>
      </c>
      <c r="K11" s="174">
        <f t="shared" si="1"/>
        <v>17</v>
      </c>
      <c r="L11" s="174">
        <f t="shared" si="0"/>
        <v>16</v>
      </c>
      <c r="M11" s="174">
        <f t="shared" si="0"/>
        <v>33</v>
      </c>
      <c r="N11" s="649" t="s">
        <v>1254</v>
      </c>
    </row>
    <row r="12" spans="1:14" s="48" customFormat="1" ht="20.100000000000001" customHeight="1">
      <c r="A12" s="205" t="s">
        <v>1186</v>
      </c>
      <c r="B12" s="174">
        <v>0</v>
      </c>
      <c r="C12" s="174">
        <v>0</v>
      </c>
      <c r="D12" s="174">
        <v>0</v>
      </c>
      <c r="E12" s="174">
        <v>6</v>
      </c>
      <c r="F12" s="174">
        <v>5</v>
      </c>
      <c r="G12" s="174">
        <v>11</v>
      </c>
      <c r="H12" s="174">
        <v>2</v>
      </c>
      <c r="I12" s="174">
        <v>1</v>
      </c>
      <c r="J12" s="174">
        <v>3</v>
      </c>
      <c r="K12" s="174">
        <f t="shared" si="1"/>
        <v>8</v>
      </c>
      <c r="L12" s="174">
        <f t="shared" si="0"/>
        <v>6</v>
      </c>
      <c r="M12" s="174">
        <f t="shared" si="0"/>
        <v>14</v>
      </c>
      <c r="N12" s="649" t="s">
        <v>1255</v>
      </c>
    </row>
    <row r="13" spans="1:14" s="48" customFormat="1" ht="20.100000000000001" customHeight="1">
      <c r="A13" s="205" t="s">
        <v>8</v>
      </c>
      <c r="B13" s="174">
        <v>1</v>
      </c>
      <c r="C13" s="174">
        <v>2</v>
      </c>
      <c r="D13" s="174">
        <v>3</v>
      </c>
      <c r="E13" s="174">
        <v>11</v>
      </c>
      <c r="F13" s="174">
        <v>22</v>
      </c>
      <c r="G13" s="174">
        <v>33</v>
      </c>
      <c r="H13" s="174">
        <v>10</v>
      </c>
      <c r="I13" s="174">
        <v>16</v>
      </c>
      <c r="J13" s="174">
        <v>26</v>
      </c>
      <c r="K13" s="174">
        <f t="shared" si="1"/>
        <v>22</v>
      </c>
      <c r="L13" s="174">
        <f t="shared" si="0"/>
        <v>40</v>
      </c>
      <c r="M13" s="174">
        <f t="shared" si="0"/>
        <v>62</v>
      </c>
      <c r="N13" s="423" t="s">
        <v>484</v>
      </c>
    </row>
    <row r="14" spans="1:14" s="48" customFormat="1" ht="20.100000000000001" customHeight="1">
      <c r="A14" s="205" t="s">
        <v>25</v>
      </c>
      <c r="B14" s="174">
        <v>0</v>
      </c>
      <c r="C14" s="174">
        <v>0</v>
      </c>
      <c r="D14" s="174">
        <v>0</v>
      </c>
      <c r="E14" s="174">
        <v>3</v>
      </c>
      <c r="F14" s="174">
        <v>28</v>
      </c>
      <c r="G14" s="174">
        <v>31</v>
      </c>
      <c r="H14" s="174">
        <v>0</v>
      </c>
      <c r="I14" s="174">
        <v>0</v>
      </c>
      <c r="J14" s="174">
        <v>0</v>
      </c>
      <c r="K14" s="174">
        <f t="shared" si="1"/>
        <v>3</v>
      </c>
      <c r="L14" s="174">
        <f t="shared" si="0"/>
        <v>28</v>
      </c>
      <c r="M14" s="174">
        <f t="shared" si="0"/>
        <v>31</v>
      </c>
      <c r="N14" s="423" t="s">
        <v>486</v>
      </c>
    </row>
    <row r="15" spans="1:14" s="48" customFormat="1" ht="20.100000000000001" customHeight="1">
      <c r="A15" s="205" t="s">
        <v>20</v>
      </c>
      <c r="B15" s="174">
        <v>15</v>
      </c>
      <c r="C15" s="174">
        <v>2</v>
      </c>
      <c r="D15" s="174">
        <v>17</v>
      </c>
      <c r="E15" s="174">
        <v>5</v>
      </c>
      <c r="F15" s="174">
        <v>14</v>
      </c>
      <c r="G15" s="174">
        <v>19</v>
      </c>
      <c r="H15" s="174">
        <v>0</v>
      </c>
      <c r="I15" s="174">
        <v>0</v>
      </c>
      <c r="J15" s="174">
        <v>0</v>
      </c>
      <c r="K15" s="174">
        <f t="shared" si="1"/>
        <v>20</v>
      </c>
      <c r="L15" s="174">
        <f t="shared" si="0"/>
        <v>16</v>
      </c>
      <c r="M15" s="174">
        <f t="shared" si="0"/>
        <v>36</v>
      </c>
      <c r="N15" s="423" t="s">
        <v>671</v>
      </c>
    </row>
    <row r="16" spans="1:14" s="48" customFormat="1" ht="20.100000000000001" customHeight="1">
      <c r="A16" s="205" t="s">
        <v>323</v>
      </c>
      <c r="B16" s="174">
        <v>11</v>
      </c>
      <c r="C16" s="174">
        <v>4</v>
      </c>
      <c r="D16" s="174">
        <v>15</v>
      </c>
      <c r="E16" s="174">
        <v>15</v>
      </c>
      <c r="F16" s="174">
        <v>17</v>
      </c>
      <c r="G16" s="174">
        <v>32</v>
      </c>
      <c r="H16" s="174">
        <v>0</v>
      </c>
      <c r="I16" s="174">
        <v>0</v>
      </c>
      <c r="J16" s="174">
        <v>0</v>
      </c>
      <c r="K16" s="174">
        <f t="shared" si="1"/>
        <v>26</v>
      </c>
      <c r="L16" s="174">
        <f t="shared" si="0"/>
        <v>21</v>
      </c>
      <c r="M16" s="174">
        <f t="shared" si="0"/>
        <v>47</v>
      </c>
      <c r="N16" s="423" t="s">
        <v>846</v>
      </c>
    </row>
    <row r="17" spans="1:14" s="48" customFormat="1" ht="20.100000000000001" customHeight="1">
      <c r="A17" s="205" t="s">
        <v>324</v>
      </c>
      <c r="B17" s="174">
        <v>0</v>
      </c>
      <c r="C17" s="174">
        <v>0</v>
      </c>
      <c r="D17" s="174">
        <v>0</v>
      </c>
      <c r="E17" s="174">
        <v>21</v>
      </c>
      <c r="F17" s="174">
        <v>26</v>
      </c>
      <c r="G17" s="174">
        <v>47</v>
      </c>
      <c r="H17" s="174">
        <v>17</v>
      </c>
      <c r="I17" s="174">
        <v>3</v>
      </c>
      <c r="J17" s="174">
        <v>20</v>
      </c>
      <c r="K17" s="174">
        <f t="shared" si="1"/>
        <v>38</v>
      </c>
      <c r="L17" s="174">
        <f t="shared" si="0"/>
        <v>29</v>
      </c>
      <c r="M17" s="174">
        <f t="shared" si="0"/>
        <v>67</v>
      </c>
      <c r="N17" s="423" t="s">
        <v>605</v>
      </c>
    </row>
    <row r="18" spans="1:14" s="48" customFormat="1" ht="20.100000000000001" customHeight="1">
      <c r="A18" s="205" t="s">
        <v>24</v>
      </c>
      <c r="B18" s="174">
        <v>0</v>
      </c>
      <c r="C18" s="174">
        <v>0</v>
      </c>
      <c r="D18" s="174">
        <v>0</v>
      </c>
      <c r="E18" s="174">
        <v>15</v>
      </c>
      <c r="F18" s="174">
        <v>22</v>
      </c>
      <c r="G18" s="174">
        <v>37</v>
      </c>
      <c r="H18" s="174">
        <v>0</v>
      </c>
      <c r="I18" s="174">
        <v>0</v>
      </c>
      <c r="J18" s="174">
        <v>0</v>
      </c>
      <c r="K18" s="174">
        <f t="shared" si="1"/>
        <v>15</v>
      </c>
      <c r="L18" s="174">
        <f t="shared" si="0"/>
        <v>22</v>
      </c>
      <c r="M18" s="174">
        <f t="shared" si="0"/>
        <v>37</v>
      </c>
      <c r="N18" s="423" t="s">
        <v>669</v>
      </c>
    </row>
    <row r="19" spans="1:14" s="48" customFormat="1" ht="20.100000000000001" customHeight="1">
      <c r="A19" s="205" t="s">
        <v>23</v>
      </c>
      <c r="B19" s="174">
        <v>0</v>
      </c>
      <c r="C19" s="174">
        <v>0</v>
      </c>
      <c r="D19" s="174">
        <v>0</v>
      </c>
      <c r="E19" s="174">
        <v>17</v>
      </c>
      <c r="F19" s="174">
        <v>5</v>
      </c>
      <c r="G19" s="174">
        <v>22</v>
      </c>
      <c r="H19" s="174">
        <v>3</v>
      </c>
      <c r="I19" s="174">
        <v>0</v>
      </c>
      <c r="J19" s="174">
        <v>3</v>
      </c>
      <c r="K19" s="174">
        <f t="shared" si="1"/>
        <v>20</v>
      </c>
      <c r="L19" s="174">
        <f t="shared" si="0"/>
        <v>5</v>
      </c>
      <c r="M19" s="174">
        <f t="shared" si="0"/>
        <v>25</v>
      </c>
      <c r="N19" s="423" t="s">
        <v>466</v>
      </c>
    </row>
    <row r="20" spans="1:14" s="48" customFormat="1" ht="20.100000000000001" customHeight="1">
      <c r="A20" s="205" t="s">
        <v>961</v>
      </c>
      <c r="B20" s="174">
        <v>0</v>
      </c>
      <c r="C20" s="174">
        <v>0</v>
      </c>
      <c r="D20" s="174">
        <v>0</v>
      </c>
      <c r="E20" s="174">
        <v>26</v>
      </c>
      <c r="F20" s="174">
        <v>23</v>
      </c>
      <c r="G20" s="174">
        <v>49</v>
      </c>
      <c r="H20" s="174">
        <v>8</v>
      </c>
      <c r="I20" s="174">
        <v>1</v>
      </c>
      <c r="J20" s="174">
        <v>9</v>
      </c>
      <c r="K20" s="174">
        <f t="shared" si="1"/>
        <v>34</v>
      </c>
      <c r="L20" s="174">
        <f t="shared" si="0"/>
        <v>24</v>
      </c>
      <c r="M20" s="174">
        <f t="shared" si="0"/>
        <v>58</v>
      </c>
      <c r="N20" s="423" t="s">
        <v>786</v>
      </c>
    </row>
    <row r="21" spans="1:14" s="48" customFormat="1" ht="20.100000000000001" customHeight="1">
      <c r="A21" s="788" t="s">
        <v>32</v>
      </c>
      <c r="B21" s="289">
        <v>0</v>
      </c>
      <c r="C21" s="289">
        <v>0</v>
      </c>
      <c r="D21" s="289">
        <v>0</v>
      </c>
      <c r="E21" s="289">
        <v>6</v>
      </c>
      <c r="F21" s="289">
        <v>14</v>
      </c>
      <c r="G21" s="289">
        <v>20</v>
      </c>
      <c r="H21" s="289">
        <v>8</v>
      </c>
      <c r="I21" s="289">
        <v>4</v>
      </c>
      <c r="J21" s="289">
        <v>12</v>
      </c>
      <c r="K21" s="289">
        <v>14</v>
      </c>
      <c r="L21" s="289">
        <v>18</v>
      </c>
      <c r="M21" s="289">
        <v>32</v>
      </c>
      <c r="N21" s="290" t="s">
        <v>490</v>
      </c>
    </row>
    <row r="22" spans="1:14" s="48" customFormat="1" ht="20.100000000000001" customHeight="1" thickBot="1">
      <c r="A22" s="789" t="s">
        <v>1458</v>
      </c>
      <c r="B22" s="289">
        <v>0</v>
      </c>
      <c r="C22" s="289">
        <v>0</v>
      </c>
      <c r="D22" s="289">
        <v>0</v>
      </c>
      <c r="E22" s="289">
        <v>8</v>
      </c>
      <c r="F22" s="289">
        <v>11</v>
      </c>
      <c r="G22" s="289">
        <v>19</v>
      </c>
      <c r="H22" s="289">
        <v>0</v>
      </c>
      <c r="I22" s="289">
        <v>0</v>
      </c>
      <c r="J22" s="289">
        <v>0</v>
      </c>
      <c r="K22" s="289">
        <v>8</v>
      </c>
      <c r="L22" s="289">
        <v>11</v>
      </c>
      <c r="M22" s="289">
        <v>19</v>
      </c>
      <c r="N22" s="790" t="s">
        <v>1731</v>
      </c>
    </row>
    <row r="23" spans="1:14" s="48" customFormat="1" ht="20.100000000000001" customHeight="1" thickBot="1">
      <c r="A23" s="791" t="s">
        <v>10</v>
      </c>
      <c r="B23" s="300">
        <f>SUM(B8:B22)</f>
        <v>39</v>
      </c>
      <c r="C23" s="300">
        <f t="shared" ref="C23:M23" si="2">SUM(C8:C22)</f>
        <v>18</v>
      </c>
      <c r="D23" s="300">
        <f t="shared" si="2"/>
        <v>57</v>
      </c>
      <c r="E23" s="300">
        <f t="shared" si="2"/>
        <v>191</v>
      </c>
      <c r="F23" s="300">
        <f t="shared" si="2"/>
        <v>239</v>
      </c>
      <c r="G23" s="300">
        <f t="shared" si="2"/>
        <v>430</v>
      </c>
      <c r="H23" s="300">
        <f t="shared" si="2"/>
        <v>57</v>
      </c>
      <c r="I23" s="300">
        <f t="shared" si="2"/>
        <v>29</v>
      </c>
      <c r="J23" s="300">
        <f t="shared" si="2"/>
        <v>86</v>
      </c>
      <c r="K23" s="300">
        <f t="shared" si="2"/>
        <v>287</v>
      </c>
      <c r="L23" s="300">
        <f t="shared" si="2"/>
        <v>286</v>
      </c>
      <c r="M23" s="300">
        <f t="shared" si="2"/>
        <v>573</v>
      </c>
      <c r="N23" s="792" t="s">
        <v>1781</v>
      </c>
    </row>
    <row r="24" spans="1:14" ht="24" customHeight="1" thickTop="1"/>
    <row r="25" spans="1:14" s="49" customFormat="1" ht="24" customHeight="1"/>
    <row r="26" spans="1:14" s="49" customFormat="1" ht="24" customHeight="1"/>
    <row r="27" spans="1:14" ht="27.75" customHeight="1"/>
    <row r="28" spans="1:14" ht="27.75" customHeight="1"/>
    <row r="29" spans="1:14" ht="27" customHeight="1"/>
    <row r="30" spans="1:14" ht="27" customHeight="1"/>
    <row r="31" spans="1:14" ht="27" customHeight="1"/>
    <row r="32" spans="1:14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30.75" customHeight="1"/>
  </sheetData>
  <mergeCells count="12">
    <mergeCell ref="E5:G5"/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09"/>
  <sheetViews>
    <sheetView rightToLeft="1" tabSelected="1" view="pageBreakPreview" topLeftCell="A52" zoomScale="90" zoomScaleNormal="60" zoomScaleSheetLayoutView="90" workbookViewId="0">
      <selection activeCell="J74" sqref="J74:L74"/>
    </sheetView>
  </sheetViews>
  <sheetFormatPr defaultRowHeight="18"/>
  <cols>
    <col min="1" max="1" width="14.85546875" style="54" customWidth="1"/>
    <col min="2" max="2" width="17.7109375" style="54" customWidth="1"/>
    <col min="3" max="3" width="20.5703125" style="54" customWidth="1"/>
    <col min="4" max="5" width="6.140625" style="55" customWidth="1"/>
    <col min="6" max="6" width="6.42578125" style="55" customWidth="1"/>
    <col min="7" max="7" width="5.85546875" style="55" customWidth="1"/>
    <col min="8" max="8" width="6" style="55" customWidth="1"/>
    <col min="9" max="9" width="6.85546875" style="55" customWidth="1"/>
    <col min="10" max="10" width="5.42578125" style="55" customWidth="1"/>
    <col min="11" max="11" width="5.5703125" style="55" customWidth="1"/>
    <col min="12" max="12" width="6.85546875" style="55" customWidth="1"/>
    <col min="13" max="13" width="7.140625" style="55" customWidth="1"/>
    <col min="14" max="14" width="7" style="55" customWidth="1"/>
    <col min="15" max="15" width="7.28515625" style="55" customWidth="1"/>
    <col min="16" max="16" width="15.7109375" style="50" customWidth="1"/>
    <col min="17" max="17" width="16.28515625" style="50" customWidth="1"/>
    <col min="18" max="18" width="15.140625" style="50" customWidth="1"/>
    <col min="19" max="16384" width="9.140625" style="50"/>
  </cols>
  <sheetData>
    <row r="1" spans="1:20" ht="21.75" customHeight="1">
      <c r="A1" s="1995" t="s">
        <v>1461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  <c r="O1" s="1995"/>
      <c r="P1" s="1995"/>
      <c r="Q1" s="1995"/>
      <c r="R1" s="1995"/>
    </row>
    <row r="2" spans="1:20" ht="33.75" customHeight="1">
      <c r="A2" s="1996" t="s">
        <v>1462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  <c r="O2" s="1996"/>
      <c r="P2" s="1996"/>
      <c r="Q2" s="1996"/>
      <c r="R2" s="1996"/>
    </row>
    <row r="3" spans="1:20" ht="18.75" thickBot="1">
      <c r="A3" s="416" t="s">
        <v>1876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63" t="s">
        <v>1877</v>
      </c>
    </row>
    <row r="4" spans="1:20" s="422" customFormat="1" ht="18.75" customHeight="1" thickTop="1">
      <c r="A4" s="1663" t="s">
        <v>11</v>
      </c>
      <c r="B4" s="1663" t="s">
        <v>50</v>
      </c>
      <c r="C4" s="1663" t="s">
        <v>34</v>
      </c>
      <c r="D4" s="1665" t="s">
        <v>1172</v>
      </c>
      <c r="E4" s="1665"/>
      <c r="F4" s="1665"/>
      <c r="G4" s="1665" t="s">
        <v>1173</v>
      </c>
      <c r="H4" s="1665"/>
      <c r="I4" s="1665"/>
      <c r="J4" s="1665" t="s">
        <v>1174</v>
      </c>
      <c r="K4" s="1665"/>
      <c r="L4" s="1665"/>
      <c r="M4" s="1665" t="s">
        <v>1175</v>
      </c>
      <c r="N4" s="1665"/>
      <c r="O4" s="1665"/>
      <c r="P4" s="1523" t="s">
        <v>524</v>
      </c>
      <c r="Q4" s="1523" t="s">
        <v>431</v>
      </c>
      <c r="R4" s="1651" t="s">
        <v>525</v>
      </c>
    </row>
    <row r="5" spans="1:20" s="422" customFormat="1" ht="18.75" customHeight="1">
      <c r="A5" s="1583"/>
      <c r="B5" s="1583"/>
      <c r="C5" s="1583"/>
      <c r="D5" s="1654" t="s">
        <v>910</v>
      </c>
      <c r="E5" s="1654"/>
      <c r="F5" s="1654"/>
      <c r="G5" s="1654" t="s">
        <v>1176</v>
      </c>
      <c r="H5" s="1654"/>
      <c r="I5" s="1654"/>
      <c r="J5" s="1654" t="s">
        <v>911</v>
      </c>
      <c r="K5" s="1654"/>
      <c r="L5" s="1654"/>
      <c r="M5" s="1654" t="s">
        <v>1177</v>
      </c>
      <c r="N5" s="1654"/>
      <c r="O5" s="1654"/>
      <c r="P5" s="1524"/>
      <c r="Q5" s="1524"/>
      <c r="R5" s="1652"/>
    </row>
    <row r="6" spans="1:20" s="422" customFormat="1" ht="18.75" customHeight="1">
      <c r="A6" s="1583"/>
      <c r="B6" s="1583"/>
      <c r="C6" s="1583"/>
      <c r="D6" s="602" t="s">
        <v>914</v>
      </c>
      <c r="E6" s="602" t="s">
        <v>915</v>
      </c>
      <c r="F6" s="602" t="s">
        <v>916</v>
      </c>
      <c r="G6" s="602" t="s">
        <v>914</v>
      </c>
      <c r="H6" s="602" t="s">
        <v>915</v>
      </c>
      <c r="I6" s="602" t="s">
        <v>916</v>
      </c>
      <c r="J6" s="602" t="s">
        <v>914</v>
      </c>
      <c r="K6" s="602" t="s">
        <v>915</v>
      </c>
      <c r="L6" s="602" t="s">
        <v>916</v>
      </c>
      <c r="M6" s="602" t="s">
        <v>914</v>
      </c>
      <c r="N6" s="602" t="s">
        <v>915</v>
      </c>
      <c r="O6" s="602" t="s">
        <v>916</v>
      </c>
      <c r="P6" s="1524"/>
      <c r="Q6" s="1524"/>
      <c r="R6" s="1652"/>
    </row>
    <row r="7" spans="1:20" s="422" customFormat="1" ht="18.75" customHeight="1" thickBot="1">
      <c r="A7" s="1664"/>
      <c r="B7" s="1664"/>
      <c r="C7" s="1664"/>
      <c r="D7" s="528" t="s">
        <v>1156</v>
      </c>
      <c r="E7" s="528" t="s">
        <v>918</v>
      </c>
      <c r="F7" s="528" t="s">
        <v>919</v>
      </c>
      <c r="G7" s="528" t="s">
        <v>1156</v>
      </c>
      <c r="H7" s="528" t="s">
        <v>918</v>
      </c>
      <c r="I7" s="528" t="s">
        <v>919</v>
      </c>
      <c r="J7" s="528" t="s">
        <v>1156</v>
      </c>
      <c r="K7" s="528" t="s">
        <v>918</v>
      </c>
      <c r="L7" s="528" t="s">
        <v>919</v>
      </c>
      <c r="M7" s="528" t="s">
        <v>1156</v>
      </c>
      <c r="N7" s="528" t="s">
        <v>918</v>
      </c>
      <c r="O7" s="528" t="s">
        <v>919</v>
      </c>
      <c r="P7" s="1650"/>
      <c r="Q7" s="1650"/>
      <c r="R7" s="1653"/>
    </row>
    <row r="8" spans="1:20" s="51" customFormat="1" ht="36" customHeight="1" thickTop="1">
      <c r="A8" s="2014" t="s">
        <v>6</v>
      </c>
      <c r="B8" s="1324" t="s">
        <v>136</v>
      </c>
      <c r="C8" s="174" t="s">
        <v>325</v>
      </c>
      <c r="D8" s="770">
        <v>3</v>
      </c>
      <c r="E8" s="770">
        <v>0</v>
      </c>
      <c r="F8" s="770">
        <v>3</v>
      </c>
      <c r="G8" s="770">
        <v>0</v>
      </c>
      <c r="H8" s="770">
        <v>0</v>
      </c>
      <c r="I8" s="770">
        <v>0</v>
      </c>
      <c r="J8" s="770">
        <v>0</v>
      </c>
      <c r="K8" s="770">
        <v>0</v>
      </c>
      <c r="L8" s="770">
        <v>0</v>
      </c>
      <c r="M8" s="770">
        <f t="shared" ref="M8" si="0">SUM(D8,G8,J8)</f>
        <v>3</v>
      </c>
      <c r="N8" s="770">
        <f t="shared" ref="N8" si="1">SUM(E8,H8,K8)</f>
        <v>0</v>
      </c>
      <c r="O8" s="770">
        <f t="shared" ref="O8" si="2">SUM(F8,I8,L8)</f>
        <v>3</v>
      </c>
      <c r="P8" s="1325" t="s">
        <v>428</v>
      </c>
      <c r="Q8" s="1326" t="s">
        <v>857</v>
      </c>
      <c r="R8" s="2017" t="s">
        <v>1272</v>
      </c>
      <c r="S8" s="50"/>
      <c r="T8" s="50"/>
    </row>
    <row r="9" spans="1:20" s="51" customFormat="1" ht="27" customHeight="1">
      <c r="A9" s="2015"/>
      <c r="B9" s="1317" t="s">
        <v>69</v>
      </c>
      <c r="C9" s="174" t="s">
        <v>210</v>
      </c>
      <c r="D9" s="390">
        <v>0</v>
      </c>
      <c r="E9" s="390">
        <v>0</v>
      </c>
      <c r="F9" s="390">
        <v>0</v>
      </c>
      <c r="G9" s="390">
        <v>7</v>
      </c>
      <c r="H9" s="390">
        <v>2</v>
      </c>
      <c r="I9" s="390">
        <v>9</v>
      </c>
      <c r="J9" s="390">
        <v>0</v>
      </c>
      <c r="K9" s="390">
        <v>0</v>
      </c>
      <c r="L9" s="390">
        <v>0</v>
      </c>
      <c r="M9" s="390">
        <f t="shared" ref="M9:M13" si="3">SUM(D9,G9,J9)</f>
        <v>7</v>
      </c>
      <c r="N9" s="390">
        <f t="shared" ref="N9:O13" si="4">SUM(E9,H9,K9)</f>
        <v>2</v>
      </c>
      <c r="O9" s="390">
        <f t="shared" si="4"/>
        <v>9</v>
      </c>
      <c r="P9" s="964" t="s">
        <v>745</v>
      </c>
      <c r="Q9" s="1327" t="s">
        <v>1273</v>
      </c>
      <c r="R9" s="2018"/>
      <c r="S9" s="50"/>
      <c r="T9" s="50"/>
    </row>
    <row r="10" spans="1:20" s="51" customFormat="1" ht="35.25" customHeight="1">
      <c r="A10" s="2015"/>
      <c r="B10" s="1317" t="s">
        <v>74</v>
      </c>
      <c r="C10" s="174" t="s">
        <v>1187</v>
      </c>
      <c r="D10" s="617">
        <v>0</v>
      </c>
      <c r="E10" s="617">
        <v>0</v>
      </c>
      <c r="F10" s="390">
        <v>0</v>
      </c>
      <c r="G10" s="390">
        <v>3</v>
      </c>
      <c r="H10" s="390">
        <v>7</v>
      </c>
      <c r="I10" s="390">
        <v>10</v>
      </c>
      <c r="J10" s="617">
        <v>0</v>
      </c>
      <c r="K10" s="617">
        <v>0</v>
      </c>
      <c r="L10" s="390">
        <v>0</v>
      </c>
      <c r="M10" s="390">
        <f t="shared" si="3"/>
        <v>3</v>
      </c>
      <c r="N10" s="390">
        <f t="shared" si="4"/>
        <v>7</v>
      </c>
      <c r="O10" s="390">
        <f t="shared" si="4"/>
        <v>10</v>
      </c>
      <c r="P10" s="964" t="s">
        <v>1269</v>
      </c>
      <c r="Q10" s="1327" t="s">
        <v>1274</v>
      </c>
      <c r="R10" s="2018"/>
      <c r="S10" s="50"/>
      <c r="T10" s="50"/>
    </row>
    <row r="11" spans="1:20" s="51" customFormat="1" ht="31.5" customHeight="1">
      <c r="A11" s="2015"/>
      <c r="B11" s="1317" t="s">
        <v>67</v>
      </c>
      <c r="C11" s="174" t="s">
        <v>1107</v>
      </c>
      <c r="D11" s="390">
        <v>0</v>
      </c>
      <c r="E11" s="390">
        <v>5</v>
      </c>
      <c r="F11" s="390">
        <v>5</v>
      </c>
      <c r="G11" s="390">
        <v>0</v>
      </c>
      <c r="H11" s="390">
        <v>0</v>
      </c>
      <c r="I11" s="390">
        <v>0</v>
      </c>
      <c r="J11" s="617">
        <v>0</v>
      </c>
      <c r="K11" s="617">
        <v>0</v>
      </c>
      <c r="L11" s="390">
        <v>0</v>
      </c>
      <c r="M11" s="390">
        <f t="shared" si="3"/>
        <v>0</v>
      </c>
      <c r="N11" s="390">
        <f t="shared" si="4"/>
        <v>5</v>
      </c>
      <c r="O11" s="390">
        <f t="shared" si="4"/>
        <v>5</v>
      </c>
      <c r="P11" s="964" t="s">
        <v>1270</v>
      </c>
      <c r="Q11" s="1327" t="s">
        <v>1250</v>
      </c>
      <c r="R11" s="2018"/>
      <c r="S11" s="50"/>
      <c r="T11" s="50"/>
    </row>
    <row r="12" spans="1:20" s="51" customFormat="1" ht="30.75" customHeight="1">
      <c r="A12" s="2015"/>
      <c r="B12" s="1317" t="s">
        <v>68</v>
      </c>
      <c r="C12" s="174" t="s">
        <v>244</v>
      </c>
      <c r="D12" s="390">
        <v>0</v>
      </c>
      <c r="E12" s="390">
        <v>0</v>
      </c>
      <c r="F12" s="390">
        <v>0</v>
      </c>
      <c r="G12" s="390">
        <v>3</v>
      </c>
      <c r="H12" s="390">
        <v>8</v>
      </c>
      <c r="I12" s="390">
        <v>11</v>
      </c>
      <c r="J12" s="390">
        <v>1</v>
      </c>
      <c r="K12" s="390">
        <v>3</v>
      </c>
      <c r="L12" s="390">
        <v>4</v>
      </c>
      <c r="M12" s="390">
        <f t="shared" si="3"/>
        <v>4</v>
      </c>
      <c r="N12" s="390">
        <f t="shared" si="4"/>
        <v>11</v>
      </c>
      <c r="O12" s="390">
        <f t="shared" si="4"/>
        <v>15</v>
      </c>
      <c r="P12" s="964" t="s">
        <v>1271</v>
      </c>
      <c r="Q12" s="1327" t="s">
        <v>449</v>
      </c>
      <c r="R12" s="2018"/>
      <c r="S12" s="50"/>
      <c r="T12" s="50"/>
    </row>
    <row r="13" spans="1:20" s="51" customFormat="1" ht="15" customHeight="1">
      <c r="A13" s="2016"/>
      <c r="B13" s="1317" t="s">
        <v>407</v>
      </c>
      <c r="C13" s="174"/>
      <c r="D13" s="390">
        <v>0</v>
      </c>
      <c r="E13" s="390">
        <v>0</v>
      </c>
      <c r="F13" s="390">
        <v>0</v>
      </c>
      <c r="G13" s="390">
        <v>2</v>
      </c>
      <c r="H13" s="390">
        <v>0</v>
      </c>
      <c r="I13" s="390">
        <v>2</v>
      </c>
      <c r="J13" s="390">
        <v>0</v>
      </c>
      <c r="K13" s="390">
        <v>0</v>
      </c>
      <c r="L13" s="390">
        <v>0</v>
      </c>
      <c r="M13" s="390">
        <f t="shared" si="3"/>
        <v>2</v>
      </c>
      <c r="N13" s="390">
        <f t="shared" si="4"/>
        <v>0</v>
      </c>
      <c r="O13" s="390">
        <f t="shared" si="4"/>
        <v>2</v>
      </c>
      <c r="P13" s="964"/>
      <c r="Q13" s="1327" t="s">
        <v>787</v>
      </c>
      <c r="R13" s="2019"/>
      <c r="S13" s="50"/>
      <c r="T13" s="50"/>
    </row>
    <row r="14" spans="1:20" s="51" customFormat="1" ht="18" customHeight="1">
      <c r="A14" s="1655" t="s">
        <v>277</v>
      </c>
      <c r="B14" s="1655"/>
      <c r="C14" s="1655"/>
      <c r="D14" s="390">
        <f>SUM(D8:D13)</f>
        <v>3</v>
      </c>
      <c r="E14" s="772">
        <f t="shared" ref="E14:O14" si="5">SUM(E8:E13)</f>
        <v>5</v>
      </c>
      <c r="F14" s="772">
        <f t="shared" si="5"/>
        <v>8</v>
      </c>
      <c r="G14" s="772">
        <f t="shared" si="5"/>
        <v>15</v>
      </c>
      <c r="H14" s="772">
        <f t="shared" si="5"/>
        <v>17</v>
      </c>
      <c r="I14" s="772">
        <f t="shared" si="5"/>
        <v>32</v>
      </c>
      <c r="J14" s="772">
        <f t="shared" si="5"/>
        <v>1</v>
      </c>
      <c r="K14" s="772">
        <f t="shared" si="5"/>
        <v>3</v>
      </c>
      <c r="L14" s="772">
        <f t="shared" si="5"/>
        <v>4</v>
      </c>
      <c r="M14" s="772">
        <f t="shared" si="5"/>
        <v>19</v>
      </c>
      <c r="N14" s="772">
        <f t="shared" si="5"/>
        <v>25</v>
      </c>
      <c r="O14" s="772">
        <f t="shared" si="5"/>
        <v>44</v>
      </c>
      <c r="P14" s="2024" t="s">
        <v>1787</v>
      </c>
      <c r="Q14" s="2024"/>
      <c r="R14" s="2024"/>
      <c r="S14" s="50"/>
      <c r="T14" s="50"/>
    </row>
    <row r="15" spans="1:20" s="51" customFormat="1" ht="24" customHeight="1">
      <c r="A15" s="1454" t="s">
        <v>16</v>
      </c>
      <c r="B15" s="174" t="s">
        <v>1463</v>
      </c>
      <c r="C15" s="426"/>
      <c r="D15" s="390">
        <v>0</v>
      </c>
      <c r="E15" s="390">
        <v>0</v>
      </c>
      <c r="F15" s="390">
        <v>0</v>
      </c>
      <c r="G15" s="390">
        <v>9</v>
      </c>
      <c r="H15" s="390">
        <v>1</v>
      </c>
      <c r="I15" s="390">
        <v>10</v>
      </c>
      <c r="J15" s="390">
        <v>0</v>
      </c>
      <c r="K15" s="390">
        <v>0</v>
      </c>
      <c r="L15" s="390">
        <v>0</v>
      </c>
      <c r="M15" s="390">
        <f>SUM(D15,G15,J15)</f>
        <v>9</v>
      </c>
      <c r="N15" s="390">
        <f t="shared" ref="N15:O15" si="6">SUM(E15,H15,K15)</f>
        <v>1</v>
      </c>
      <c r="O15" s="390">
        <f t="shared" si="6"/>
        <v>10</v>
      </c>
      <c r="P15" s="964"/>
      <c r="Q15" s="964" t="s">
        <v>1732</v>
      </c>
      <c r="R15" s="964" t="s">
        <v>538</v>
      </c>
      <c r="S15" s="50"/>
      <c r="T15" s="50"/>
    </row>
    <row r="16" spans="1:20" s="51" customFormat="1" ht="35.25" customHeight="1">
      <c r="A16" s="2029" t="s">
        <v>7</v>
      </c>
      <c r="B16" s="2022" t="s">
        <v>158</v>
      </c>
      <c r="C16" s="174" t="s">
        <v>233</v>
      </c>
      <c r="D16" s="617">
        <v>0</v>
      </c>
      <c r="E16" s="617">
        <v>0</v>
      </c>
      <c r="F16" s="617">
        <v>0</v>
      </c>
      <c r="G16" s="390">
        <v>2</v>
      </c>
      <c r="H16" s="390">
        <v>1</v>
      </c>
      <c r="I16" s="390">
        <v>3</v>
      </c>
      <c r="J16" s="390">
        <v>6</v>
      </c>
      <c r="K16" s="390">
        <v>0</v>
      </c>
      <c r="L16" s="390">
        <v>6</v>
      </c>
      <c r="M16" s="390">
        <f>SUM(D16,G16,J16)</f>
        <v>8</v>
      </c>
      <c r="N16" s="390">
        <f t="shared" ref="N16:O20" si="7">SUM(E16,H16,K16)</f>
        <v>1</v>
      </c>
      <c r="O16" s="390">
        <f t="shared" si="7"/>
        <v>9</v>
      </c>
      <c r="P16" s="1301" t="s">
        <v>1263</v>
      </c>
      <c r="Q16" s="2034" t="s">
        <v>493</v>
      </c>
      <c r="R16" s="2031" t="s">
        <v>482</v>
      </c>
      <c r="S16" s="50"/>
      <c r="T16" s="50"/>
    </row>
    <row r="17" spans="1:20" s="51" customFormat="1" ht="63" customHeight="1">
      <c r="A17" s="2015"/>
      <c r="B17" s="2023"/>
      <c r="C17" s="174" t="s">
        <v>212</v>
      </c>
      <c r="D17" s="617">
        <v>0</v>
      </c>
      <c r="E17" s="617">
        <v>0</v>
      </c>
      <c r="F17" s="617">
        <v>0</v>
      </c>
      <c r="G17" s="390">
        <v>3</v>
      </c>
      <c r="H17" s="390">
        <v>3</v>
      </c>
      <c r="I17" s="390">
        <v>6</v>
      </c>
      <c r="J17" s="390">
        <v>0</v>
      </c>
      <c r="K17" s="390">
        <v>0</v>
      </c>
      <c r="L17" s="390">
        <v>0</v>
      </c>
      <c r="M17" s="390">
        <f t="shared" ref="M17:M20" si="8">SUM(D17,G17,J17)</f>
        <v>3</v>
      </c>
      <c r="N17" s="390">
        <f t="shared" si="7"/>
        <v>3</v>
      </c>
      <c r="O17" s="390">
        <f t="shared" si="7"/>
        <v>6</v>
      </c>
      <c r="P17" s="1301" t="s">
        <v>1264</v>
      </c>
      <c r="Q17" s="2035"/>
      <c r="R17" s="2032"/>
      <c r="S17" s="50"/>
      <c r="T17" s="50"/>
    </row>
    <row r="18" spans="1:20" s="51" customFormat="1" ht="47.25" customHeight="1">
      <c r="A18" s="2015"/>
      <c r="B18" s="2023"/>
      <c r="C18" s="174" t="s">
        <v>109</v>
      </c>
      <c r="D18" s="617">
        <v>0</v>
      </c>
      <c r="E18" s="617">
        <v>0</v>
      </c>
      <c r="F18" s="617">
        <v>0</v>
      </c>
      <c r="G18" s="390">
        <v>3</v>
      </c>
      <c r="H18" s="390">
        <v>2</v>
      </c>
      <c r="I18" s="390">
        <v>5</v>
      </c>
      <c r="J18" s="617">
        <v>0</v>
      </c>
      <c r="K18" s="617">
        <v>0</v>
      </c>
      <c r="L18" s="390">
        <v>0</v>
      </c>
      <c r="M18" s="390">
        <f t="shared" si="8"/>
        <v>3</v>
      </c>
      <c r="N18" s="390">
        <f t="shared" si="7"/>
        <v>2</v>
      </c>
      <c r="O18" s="390">
        <f t="shared" si="7"/>
        <v>5</v>
      </c>
      <c r="P18" s="1219" t="s">
        <v>1265</v>
      </c>
      <c r="Q18" s="2035"/>
      <c r="R18" s="2032"/>
      <c r="S18" s="50"/>
      <c r="T18" s="50"/>
    </row>
    <row r="19" spans="1:20" s="51" customFormat="1" ht="34.5" customHeight="1">
      <c r="A19" s="2015"/>
      <c r="B19" s="2023"/>
      <c r="C19" s="174" t="s">
        <v>939</v>
      </c>
      <c r="D19" s="617">
        <v>0</v>
      </c>
      <c r="E19" s="617">
        <v>0</v>
      </c>
      <c r="F19" s="617">
        <v>0</v>
      </c>
      <c r="G19" s="390">
        <v>3</v>
      </c>
      <c r="H19" s="390">
        <v>2</v>
      </c>
      <c r="I19" s="390">
        <v>5</v>
      </c>
      <c r="J19" s="617">
        <v>0</v>
      </c>
      <c r="K19" s="617">
        <v>0</v>
      </c>
      <c r="L19" s="390">
        <v>0</v>
      </c>
      <c r="M19" s="390">
        <f t="shared" si="8"/>
        <v>3</v>
      </c>
      <c r="N19" s="390">
        <f t="shared" si="7"/>
        <v>2</v>
      </c>
      <c r="O19" s="390">
        <f t="shared" si="7"/>
        <v>5</v>
      </c>
      <c r="P19" s="1219" t="s">
        <v>1266</v>
      </c>
      <c r="Q19" s="2035"/>
      <c r="R19" s="2032"/>
      <c r="S19" s="50"/>
      <c r="T19" s="50"/>
    </row>
    <row r="20" spans="1:20" s="51" customFormat="1" ht="24.75" customHeight="1">
      <c r="A20" s="2015"/>
      <c r="B20" s="2023"/>
      <c r="C20" s="289" t="s">
        <v>286</v>
      </c>
      <c r="D20" s="1216">
        <v>0</v>
      </c>
      <c r="E20" s="1216">
        <v>0</v>
      </c>
      <c r="F20" s="1216">
        <v>0</v>
      </c>
      <c r="G20" s="425">
        <v>3</v>
      </c>
      <c r="H20" s="425">
        <v>0</v>
      </c>
      <c r="I20" s="425">
        <v>3</v>
      </c>
      <c r="J20" s="1216">
        <v>0</v>
      </c>
      <c r="K20" s="1216">
        <v>0</v>
      </c>
      <c r="L20" s="425">
        <v>0</v>
      </c>
      <c r="M20" s="425">
        <f t="shared" si="8"/>
        <v>3</v>
      </c>
      <c r="N20" s="425">
        <f t="shared" si="7"/>
        <v>0</v>
      </c>
      <c r="O20" s="425">
        <f t="shared" si="7"/>
        <v>3</v>
      </c>
      <c r="P20" s="1220" t="s">
        <v>1267</v>
      </c>
      <c r="Q20" s="2035"/>
      <c r="R20" s="2032"/>
      <c r="S20" s="50"/>
      <c r="T20" s="50"/>
    </row>
    <row r="21" spans="1:20" s="53" customFormat="1" ht="20.25" customHeight="1" thickBot="1">
      <c r="A21" s="2030"/>
      <c r="B21" s="2027" t="s">
        <v>317</v>
      </c>
      <c r="C21" s="2028"/>
      <c r="D21" s="1223">
        <f t="shared" ref="D21:O21" si="9">SUM(D16:D20)</f>
        <v>0</v>
      </c>
      <c r="E21" s="1223">
        <f t="shared" si="9"/>
        <v>0</v>
      </c>
      <c r="F21" s="1223">
        <f t="shared" si="9"/>
        <v>0</v>
      </c>
      <c r="G21" s="1223">
        <f t="shared" si="9"/>
        <v>14</v>
      </c>
      <c r="H21" s="1223">
        <f t="shared" si="9"/>
        <v>8</v>
      </c>
      <c r="I21" s="1223">
        <f t="shared" si="9"/>
        <v>22</v>
      </c>
      <c r="J21" s="1223">
        <f t="shared" si="9"/>
        <v>6</v>
      </c>
      <c r="K21" s="1223">
        <f t="shared" si="9"/>
        <v>0</v>
      </c>
      <c r="L21" s="1223">
        <f t="shared" si="9"/>
        <v>6</v>
      </c>
      <c r="M21" s="1223">
        <f t="shared" si="9"/>
        <v>20</v>
      </c>
      <c r="N21" s="1223">
        <f t="shared" si="9"/>
        <v>8</v>
      </c>
      <c r="O21" s="1223">
        <f t="shared" si="9"/>
        <v>28</v>
      </c>
      <c r="P21" s="2025" t="s">
        <v>1261</v>
      </c>
      <c r="Q21" s="2026"/>
      <c r="R21" s="2033"/>
    </row>
    <row r="22" spans="1:20" s="53" customFormat="1" ht="20.25" customHeight="1" thickTop="1">
      <c r="A22" s="1430"/>
      <c r="B22" s="1430"/>
      <c r="C22" s="1430"/>
      <c r="D22" s="1430"/>
      <c r="E22" s="1430"/>
      <c r="F22" s="1430"/>
      <c r="G22" s="1430"/>
      <c r="H22" s="1430"/>
      <c r="I22" s="1430"/>
      <c r="J22" s="1430"/>
      <c r="K22" s="1430"/>
      <c r="L22" s="1430"/>
      <c r="M22" s="1430"/>
      <c r="N22" s="1430"/>
      <c r="O22" s="1430"/>
      <c r="P22" s="1429"/>
      <c r="Q22" s="1429"/>
      <c r="R22" s="1429"/>
    </row>
    <row r="23" spans="1:20" s="53" customFormat="1" ht="20.25" customHeight="1">
      <c r="A23" s="1430"/>
      <c r="B23" s="1430"/>
      <c r="C23" s="1430"/>
      <c r="D23" s="1430"/>
      <c r="E23" s="1430"/>
      <c r="F23" s="1430"/>
      <c r="G23" s="1430"/>
      <c r="H23" s="1430"/>
      <c r="I23" s="1430"/>
      <c r="J23" s="1430"/>
      <c r="K23" s="1430"/>
      <c r="L23" s="1430"/>
      <c r="M23" s="1430"/>
      <c r="N23" s="1430"/>
      <c r="O23" s="1430"/>
      <c r="P23" s="1429"/>
      <c r="Q23" s="1429"/>
      <c r="R23" s="1429"/>
    </row>
    <row r="24" spans="1:20" s="53" customFormat="1" ht="20.25" customHeight="1">
      <c r="A24" s="1430"/>
      <c r="B24" s="1430"/>
      <c r="C24" s="1430"/>
      <c r="D24" s="1430"/>
      <c r="E24" s="1430"/>
      <c r="F24" s="1430"/>
      <c r="G24" s="1430"/>
      <c r="H24" s="1430"/>
      <c r="I24" s="1430"/>
      <c r="J24" s="1430"/>
      <c r="K24" s="1430"/>
      <c r="L24" s="1430"/>
      <c r="M24" s="1430"/>
      <c r="N24" s="1430"/>
      <c r="O24" s="1430"/>
      <c r="P24" s="1429"/>
      <c r="Q24" s="1429"/>
      <c r="R24" s="1429"/>
    </row>
    <row r="25" spans="1:20" s="51" customFormat="1" ht="30" customHeight="1" thickBot="1">
      <c r="A25" s="428" t="s">
        <v>1136</v>
      </c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50"/>
      <c r="Q25" s="1843" t="s">
        <v>1878</v>
      </c>
      <c r="R25" s="1843"/>
      <c r="S25" s="50"/>
      <c r="T25" s="50"/>
    </row>
    <row r="26" spans="1:20" s="422" customFormat="1" ht="18.75" customHeight="1" thickTop="1">
      <c r="A26" s="1663" t="s">
        <v>11</v>
      </c>
      <c r="B26" s="1663" t="s">
        <v>50</v>
      </c>
      <c r="C26" s="1663" t="s">
        <v>34</v>
      </c>
      <c r="D26" s="1665" t="s">
        <v>1172</v>
      </c>
      <c r="E26" s="1665"/>
      <c r="F26" s="1665"/>
      <c r="G26" s="1665" t="s">
        <v>1173</v>
      </c>
      <c r="H26" s="1665"/>
      <c r="I26" s="1665"/>
      <c r="J26" s="1665" t="s">
        <v>1174</v>
      </c>
      <c r="K26" s="1665"/>
      <c r="L26" s="1665"/>
      <c r="M26" s="1665" t="s">
        <v>1175</v>
      </c>
      <c r="N26" s="1665"/>
      <c r="O26" s="1665"/>
      <c r="P26" s="1523" t="s">
        <v>524</v>
      </c>
      <c r="Q26" s="1523" t="s">
        <v>431</v>
      </c>
      <c r="R26" s="1651" t="s">
        <v>525</v>
      </c>
    </row>
    <row r="27" spans="1:20" s="422" customFormat="1" ht="18.75" customHeight="1">
      <c r="A27" s="1583"/>
      <c r="B27" s="1583"/>
      <c r="C27" s="1583"/>
      <c r="D27" s="1654" t="s">
        <v>910</v>
      </c>
      <c r="E27" s="1654"/>
      <c r="F27" s="1654"/>
      <c r="G27" s="1654" t="s">
        <v>1176</v>
      </c>
      <c r="H27" s="1654"/>
      <c r="I27" s="1654"/>
      <c r="J27" s="1654" t="s">
        <v>911</v>
      </c>
      <c r="K27" s="1654"/>
      <c r="L27" s="1654"/>
      <c r="M27" s="1654" t="s">
        <v>1177</v>
      </c>
      <c r="N27" s="1654"/>
      <c r="O27" s="1654"/>
      <c r="P27" s="1524"/>
      <c r="Q27" s="1524"/>
      <c r="R27" s="1652"/>
    </row>
    <row r="28" spans="1:20" s="422" customFormat="1" ht="18.75" customHeight="1">
      <c r="A28" s="1583"/>
      <c r="B28" s="1583"/>
      <c r="C28" s="1583"/>
      <c r="D28" s="602" t="s">
        <v>914</v>
      </c>
      <c r="E28" s="602" t="s">
        <v>915</v>
      </c>
      <c r="F28" s="602" t="s">
        <v>916</v>
      </c>
      <c r="G28" s="602" t="s">
        <v>914</v>
      </c>
      <c r="H28" s="602" t="s">
        <v>915</v>
      </c>
      <c r="I28" s="602" t="s">
        <v>916</v>
      </c>
      <c r="J28" s="602" t="s">
        <v>914</v>
      </c>
      <c r="K28" s="602" t="s">
        <v>915</v>
      </c>
      <c r="L28" s="602" t="s">
        <v>916</v>
      </c>
      <c r="M28" s="602" t="s">
        <v>914</v>
      </c>
      <c r="N28" s="602" t="s">
        <v>915</v>
      </c>
      <c r="O28" s="602" t="s">
        <v>916</v>
      </c>
      <c r="P28" s="1524"/>
      <c r="Q28" s="1524"/>
      <c r="R28" s="1652"/>
    </row>
    <row r="29" spans="1:20" s="422" customFormat="1" ht="18.75" customHeight="1" thickBot="1">
      <c r="A29" s="1664"/>
      <c r="B29" s="1664"/>
      <c r="C29" s="1664"/>
      <c r="D29" s="528" t="s">
        <v>1156</v>
      </c>
      <c r="E29" s="528" t="s">
        <v>918</v>
      </c>
      <c r="F29" s="528" t="s">
        <v>919</v>
      </c>
      <c r="G29" s="528" t="s">
        <v>1156</v>
      </c>
      <c r="H29" s="528" t="s">
        <v>918</v>
      </c>
      <c r="I29" s="528" t="s">
        <v>919</v>
      </c>
      <c r="J29" s="528" t="s">
        <v>1156</v>
      </c>
      <c r="K29" s="528" t="s">
        <v>918</v>
      </c>
      <c r="L29" s="528" t="s">
        <v>919</v>
      </c>
      <c r="M29" s="528" t="s">
        <v>1156</v>
      </c>
      <c r="N29" s="528" t="s">
        <v>918</v>
      </c>
      <c r="O29" s="528" t="s">
        <v>919</v>
      </c>
      <c r="P29" s="1650"/>
      <c r="Q29" s="1650"/>
      <c r="R29" s="1653"/>
    </row>
    <row r="30" spans="1:20" s="51" customFormat="1" ht="28.5" customHeight="1" thickTop="1">
      <c r="A30" s="2008" t="s">
        <v>7</v>
      </c>
      <c r="B30" s="2009" t="s">
        <v>159</v>
      </c>
      <c r="C30" s="174" t="s">
        <v>213</v>
      </c>
      <c r="D30" s="390">
        <v>0</v>
      </c>
      <c r="E30" s="390">
        <v>0</v>
      </c>
      <c r="F30" s="390">
        <v>0</v>
      </c>
      <c r="G30" s="390">
        <v>2</v>
      </c>
      <c r="H30" s="390">
        <v>0</v>
      </c>
      <c r="I30" s="390">
        <v>2</v>
      </c>
      <c r="J30" s="390">
        <v>0</v>
      </c>
      <c r="K30" s="390">
        <v>0</v>
      </c>
      <c r="L30" s="390">
        <v>0</v>
      </c>
      <c r="M30" s="390">
        <f>SUM(D30,G30,J30)</f>
        <v>2</v>
      </c>
      <c r="N30" s="390">
        <f t="shared" ref="N30:O31" si="10">SUM(E30,H30,K30)</f>
        <v>0</v>
      </c>
      <c r="O30" s="390">
        <f t="shared" si="10"/>
        <v>2</v>
      </c>
      <c r="P30" s="1321" t="s">
        <v>1275</v>
      </c>
      <c r="Q30" s="2020" t="s">
        <v>855</v>
      </c>
      <c r="R30" s="1834" t="s">
        <v>482</v>
      </c>
      <c r="S30" s="50"/>
      <c r="T30" s="50"/>
    </row>
    <row r="31" spans="1:20" s="51" customFormat="1" ht="35.25" customHeight="1">
      <c r="A31" s="1988"/>
      <c r="B31" s="2010"/>
      <c r="C31" s="174" t="s">
        <v>1188</v>
      </c>
      <c r="D31" s="390">
        <v>0</v>
      </c>
      <c r="E31" s="390">
        <v>0</v>
      </c>
      <c r="F31" s="390">
        <v>0</v>
      </c>
      <c r="G31" s="390">
        <v>2</v>
      </c>
      <c r="H31" s="390">
        <v>2</v>
      </c>
      <c r="I31" s="390">
        <v>4</v>
      </c>
      <c r="J31" s="390">
        <v>2</v>
      </c>
      <c r="K31" s="390">
        <v>1</v>
      </c>
      <c r="L31" s="390">
        <v>3</v>
      </c>
      <c r="M31" s="390">
        <f>SUM(D31,G31,J31)</f>
        <v>4</v>
      </c>
      <c r="N31" s="390">
        <f t="shared" si="10"/>
        <v>3</v>
      </c>
      <c r="O31" s="390">
        <f t="shared" si="10"/>
        <v>7</v>
      </c>
      <c r="P31" s="1203" t="s">
        <v>1276</v>
      </c>
      <c r="Q31" s="2021"/>
      <c r="R31" s="1835"/>
      <c r="S31" s="50"/>
      <c r="T31" s="50"/>
    </row>
    <row r="32" spans="1:20" s="51" customFormat="1" ht="21" customHeight="1">
      <c r="A32" s="1988"/>
      <c r="B32" s="2011" t="s">
        <v>317</v>
      </c>
      <c r="C32" s="2011"/>
      <c r="D32" s="390">
        <f>SUM(D30:D31)</f>
        <v>0</v>
      </c>
      <c r="E32" s="390">
        <f t="shared" ref="E32:O32" si="11">SUM(E30:E31)</f>
        <v>0</v>
      </c>
      <c r="F32" s="390">
        <f t="shared" si="11"/>
        <v>0</v>
      </c>
      <c r="G32" s="390">
        <f t="shared" si="11"/>
        <v>4</v>
      </c>
      <c r="H32" s="390">
        <f t="shared" si="11"/>
        <v>2</v>
      </c>
      <c r="I32" s="390">
        <f t="shared" si="11"/>
        <v>6</v>
      </c>
      <c r="J32" s="390">
        <f t="shared" si="11"/>
        <v>2</v>
      </c>
      <c r="K32" s="390">
        <f t="shared" si="11"/>
        <v>1</v>
      </c>
      <c r="L32" s="390">
        <f t="shared" si="11"/>
        <v>3</v>
      </c>
      <c r="M32" s="390">
        <f t="shared" si="11"/>
        <v>6</v>
      </c>
      <c r="N32" s="390">
        <f t="shared" si="11"/>
        <v>3</v>
      </c>
      <c r="O32" s="390">
        <f t="shared" si="11"/>
        <v>9</v>
      </c>
      <c r="P32" s="2000" t="s">
        <v>1261</v>
      </c>
      <c r="Q32" s="2000"/>
      <c r="R32" s="1835"/>
      <c r="S32" s="50"/>
      <c r="T32" s="50"/>
    </row>
    <row r="33" spans="1:20" s="51" customFormat="1" ht="44.25" customHeight="1">
      <c r="A33" s="1988"/>
      <c r="B33" s="1317" t="s">
        <v>160</v>
      </c>
      <c r="C33" s="174" t="s">
        <v>161</v>
      </c>
      <c r="D33" s="617">
        <f t="shared" ref="D33:F33" si="12">SUM(D31:D32)</f>
        <v>0</v>
      </c>
      <c r="E33" s="617">
        <f t="shared" si="12"/>
        <v>0</v>
      </c>
      <c r="F33" s="617">
        <f t="shared" si="12"/>
        <v>0</v>
      </c>
      <c r="G33" s="390">
        <v>6</v>
      </c>
      <c r="H33" s="390">
        <v>7</v>
      </c>
      <c r="I33" s="390">
        <v>13</v>
      </c>
      <c r="J33" s="390">
        <v>0</v>
      </c>
      <c r="K33" s="390">
        <v>0</v>
      </c>
      <c r="L33" s="390">
        <v>0</v>
      </c>
      <c r="M33" s="390">
        <f>SUM(D33,G33,J33)</f>
        <v>6</v>
      </c>
      <c r="N33" s="390">
        <f t="shared" ref="N33:O34" si="13">SUM(E33,H33,K33)</f>
        <v>7</v>
      </c>
      <c r="O33" s="390">
        <f t="shared" si="13"/>
        <v>13</v>
      </c>
      <c r="P33" s="1203" t="s">
        <v>1278</v>
      </c>
      <c r="Q33" s="1203" t="s">
        <v>684</v>
      </c>
      <c r="R33" s="1835"/>
      <c r="S33" s="50"/>
      <c r="T33" s="50"/>
    </row>
    <row r="34" spans="1:20" s="51" customFormat="1" ht="35.25" customHeight="1">
      <c r="A34" s="1988"/>
      <c r="B34" s="1317" t="s">
        <v>162</v>
      </c>
      <c r="C34" s="174" t="s">
        <v>1189</v>
      </c>
      <c r="D34" s="617">
        <f t="shared" ref="D34:F34" si="14">SUM(D32:D33)</f>
        <v>0</v>
      </c>
      <c r="E34" s="617">
        <f t="shared" si="14"/>
        <v>0</v>
      </c>
      <c r="F34" s="617">
        <f t="shared" si="14"/>
        <v>0</v>
      </c>
      <c r="G34" s="390">
        <v>2</v>
      </c>
      <c r="H34" s="390">
        <v>6</v>
      </c>
      <c r="I34" s="390">
        <v>8</v>
      </c>
      <c r="J34" s="617">
        <v>0</v>
      </c>
      <c r="K34" s="617">
        <v>0</v>
      </c>
      <c r="L34" s="617">
        <v>0</v>
      </c>
      <c r="M34" s="390">
        <f>SUM(D34,G34,J34)</f>
        <v>2</v>
      </c>
      <c r="N34" s="390">
        <f t="shared" si="13"/>
        <v>6</v>
      </c>
      <c r="O34" s="390">
        <f t="shared" si="13"/>
        <v>8</v>
      </c>
      <c r="P34" s="1203" t="s">
        <v>1277</v>
      </c>
      <c r="Q34" s="1203" t="s">
        <v>728</v>
      </c>
      <c r="R34" s="1835"/>
      <c r="S34" s="50"/>
      <c r="T34" s="50"/>
    </row>
    <row r="35" spans="1:20" s="51" customFormat="1" ht="21" customHeight="1">
      <c r="A35" s="1989"/>
      <c r="B35" s="2012" t="s">
        <v>317</v>
      </c>
      <c r="C35" s="2012"/>
      <c r="D35" s="390">
        <f>SUM(D33:D34)</f>
        <v>0</v>
      </c>
      <c r="E35" s="390">
        <f t="shared" ref="E35:O35" si="15">SUM(E33:E34)</f>
        <v>0</v>
      </c>
      <c r="F35" s="390">
        <f t="shared" si="15"/>
        <v>0</v>
      </c>
      <c r="G35" s="390">
        <f t="shared" si="15"/>
        <v>8</v>
      </c>
      <c r="H35" s="390">
        <f t="shared" si="15"/>
        <v>13</v>
      </c>
      <c r="I35" s="390">
        <f t="shared" si="15"/>
        <v>21</v>
      </c>
      <c r="J35" s="390">
        <f t="shared" si="15"/>
        <v>0</v>
      </c>
      <c r="K35" s="390">
        <f t="shared" si="15"/>
        <v>0</v>
      </c>
      <c r="L35" s="390">
        <f t="shared" si="15"/>
        <v>0</v>
      </c>
      <c r="M35" s="390">
        <f t="shared" si="15"/>
        <v>8</v>
      </c>
      <c r="N35" s="390">
        <f t="shared" si="15"/>
        <v>13</v>
      </c>
      <c r="O35" s="390">
        <f t="shared" si="15"/>
        <v>21</v>
      </c>
      <c r="P35" s="2000" t="s">
        <v>1261</v>
      </c>
      <c r="Q35" s="2000"/>
      <c r="R35" s="1836"/>
      <c r="S35" s="50"/>
      <c r="T35" s="50"/>
    </row>
    <row r="36" spans="1:20" s="51" customFormat="1" ht="21" customHeight="1">
      <c r="A36" s="2005" t="s">
        <v>277</v>
      </c>
      <c r="B36" s="2005"/>
      <c r="C36" s="2006"/>
      <c r="D36" s="390">
        <f t="shared" ref="D36:O36" si="16">SUM(D35,D32,D21)</f>
        <v>0</v>
      </c>
      <c r="E36" s="772">
        <f t="shared" si="16"/>
        <v>0</v>
      </c>
      <c r="F36" s="772">
        <f t="shared" si="16"/>
        <v>0</v>
      </c>
      <c r="G36" s="772">
        <f t="shared" si="16"/>
        <v>26</v>
      </c>
      <c r="H36" s="772">
        <f t="shared" si="16"/>
        <v>23</v>
      </c>
      <c r="I36" s="772">
        <f t="shared" si="16"/>
        <v>49</v>
      </c>
      <c r="J36" s="772">
        <f t="shared" si="16"/>
        <v>8</v>
      </c>
      <c r="K36" s="772">
        <f t="shared" si="16"/>
        <v>1</v>
      </c>
      <c r="L36" s="772">
        <f t="shared" si="16"/>
        <v>9</v>
      </c>
      <c r="M36" s="772">
        <f t="shared" si="16"/>
        <v>34</v>
      </c>
      <c r="N36" s="772">
        <f t="shared" si="16"/>
        <v>24</v>
      </c>
      <c r="O36" s="772">
        <f t="shared" si="16"/>
        <v>58</v>
      </c>
      <c r="P36" s="1807" t="s">
        <v>1787</v>
      </c>
      <c r="Q36" s="1807"/>
      <c r="R36" s="1807"/>
      <c r="S36" s="50"/>
      <c r="T36" s="50"/>
    </row>
    <row r="37" spans="1:20" s="51" customFormat="1" ht="27" customHeight="1">
      <c r="A37" s="2036" t="s">
        <v>31</v>
      </c>
      <c r="B37" s="1328" t="s">
        <v>1190</v>
      </c>
      <c r="C37" s="174" t="s">
        <v>1191</v>
      </c>
      <c r="D37" s="405">
        <v>9</v>
      </c>
      <c r="E37" s="405">
        <v>5</v>
      </c>
      <c r="F37" s="405">
        <v>14</v>
      </c>
      <c r="G37" s="390">
        <v>4</v>
      </c>
      <c r="H37" s="390">
        <v>3</v>
      </c>
      <c r="I37" s="390">
        <v>7</v>
      </c>
      <c r="J37" s="390">
        <v>0</v>
      </c>
      <c r="K37" s="390">
        <v>0</v>
      </c>
      <c r="L37" s="390">
        <v>0</v>
      </c>
      <c r="M37" s="390">
        <f>SUM(D37,G37,J37)</f>
        <v>13</v>
      </c>
      <c r="N37" s="390">
        <f t="shared" ref="N37:O39" si="17">SUM(E37,H37,K37)</f>
        <v>8</v>
      </c>
      <c r="O37" s="390">
        <f t="shared" si="17"/>
        <v>21</v>
      </c>
      <c r="P37" s="1203" t="s">
        <v>1279</v>
      </c>
      <c r="Q37" s="1203" t="s">
        <v>1282</v>
      </c>
      <c r="R37" s="2013" t="s">
        <v>710</v>
      </c>
      <c r="S37" s="50"/>
      <c r="T37" s="50"/>
    </row>
    <row r="38" spans="1:20" s="51" customFormat="1" ht="29.25" customHeight="1">
      <c r="A38" s="2037"/>
      <c r="B38" s="2039" t="s">
        <v>1192</v>
      </c>
      <c r="C38" s="174" t="s">
        <v>1193</v>
      </c>
      <c r="D38" s="405">
        <v>0</v>
      </c>
      <c r="E38" s="617">
        <v>0</v>
      </c>
      <c r="F38" s="617">
        <v>0</v>
      </c>
      <c r="G38" s="390">
        <v>3</v>
      </c>
      <c r="H38" s="390">
        <v>7</v>
      </c>
      <c r="I38" s="390">
        <v>10</v>
      </c>
      <c r="J38" s="617">
        <v>0</v>
      </c>
      <c r="K38" s="617">
        <v>0</v>
      </c>
      <c r="L38" s="617">
        <v>0</v>
      </c>
      <c r="M38" s="390">
        <f t="shared" ref="M38:M39" si="18">SUM(D38,G38,J38)</f>
        <v>3</v>
      </c>
      <c r="N38" s="390">
        <f t="shared" si="17"/>
        <v>7</v>
      </c>
      <c r="O38" s="390">
        <f t="shared" si="17"/>
        <v>10</v>
      </c>
      <c r="P38" s="1203" t="s">
        <v>1280</v>
      </c>
      <c r="Q38" s="1808" t="s">
        <v>1283</v>
      </c>
      <c r="R38" s="1835"/>
      <c r="S38" s="50"/>
      <c r="T38" s="50"/>
    </row>
    <row r="39" spans="1:20" s="51" customFormat="1" ht="21" customHeight="1">
      <c r="A39" s="2037"/>
      <c r="B39" s="2040"/>
      <c r="C39" s="174" t="s">
        <v>1194</v>
      </c>
      <c r="D39" s="617">
        <v>0</v>
      </c>
      <c r="E39" s="617">
        <v>0</v>
      </c>
      <c r="F39" s="617">
        <v>0</v>
      </c>
      <c r="G39" s="390">
        <v>1</v>
      </c>
      <c r="H39" s="390">
        <v>1</v>
      </c>
      <c r="I39" s="390">
        <v>2</v>
      </c>
      <c r="J39" s="617">
        <v>0</v>
      </c>
      <c r="K39" s="617">
        <v>0</v>
      </c>
      <c r="L39" s="617">
        <v>0</v>
      </c>
      <c r="M39" s="390">
        <f t="shared" si="18"/>
        <v>1</v>
      </c>
      <c r="N39" s="390">
        <f t="shared" si="17"/>
        <v>1</v>
      </c>
      <c r="O39" s="390">
        <f t="shared" si="17"/>
        <v>2</v>
      </c>
      <c r="P39" s="1203" t="s">
        <v>1281</v>
      </c>
      <c r="Q39" s="2021"/>
      <c r="R39" s="1836"/>
      <c r="S39" s="50"/>
      <c r="T39" s="50"/>
    </row>
    <row r="40" spans="1:20" s="51" customFormat="1" ht="21" customHeight="1">
      <c r="A40" s="2038"/>
      <c r="B40" s="2012" t="s">
        <v>317</v>
      </c>
      <c r="C40" s="2012"/>
      <c r="D40" s="390">
        <f>SUM(D38:D39)</f>
        <v>0</v>
      </c>
      <c r="E40" s="772">
        <f t="shared" ref="E40:O40" si="19">SUM(E38:E39)</f>
        <v>0</v>
      </c>
      <c r="F40" s="772">
        <f t="shared" si="19"/>
        <v>0</v>
      </c>
      <c r="G40" s="772">
        <f t="shared" si="19"/>
        <v>4</v>
      </c>
      <c r="H40" s="772">
        <f t="shared" si="19"/>
        <v>8</v>
      </c>
      <c r="I40" s="772">
        <f t="shared" si="19"/>
        <v>12</v>
      </c>
      <c r="J40" s="772">
        <f t="shared" si="19"/>
        <v>0</v>
      </c>
      <c r="K40" s="772">
        <f t="shared" si="19"/>
        <v>0</v>
      </c>
      <c r="L40" s="772">
        <f t="shared" si="19"/>
        <v>0</v>
      </c>
      <c r="M40" s="772">
        <f t="shared" si="19"/>
        <v>4</v>
      </c>
      <c r="N40" s="772">
        <f t="shared" si="19"/>
        <v>8</v>
      </c>
      <c r="O40" s="772">
        <f t="shared" si="19"/>
        <v>12</v>
      </c>
      <c r="P40" s="1807" t="s">
        <v>1785</v>
      </c>
      <c r="Q40" s="1807"/>
      <c r="R40" s="1807"/>
      <c r="S40" s="50"/>
      <c r="T40" s="50"/>
    </row>
    <row r="41" spans="1:20" s="51" customFormat="1" ht="21" customHeight="1">
      <c r="A41" s="2005" t="s">
        <v>277</v>
      </c>
      <c r="B41" s="2005"/>
      <c r="C41" s="2006"/>
      <c r="D41" s="390">
        <f>SUM(D40,D37,D28)</f>
        <v>9</v>
      </c>
      <c r="E41" s="772">
        <f t="shared" ref="E41:O41" si="20">SUM(E40,E37,E28)</f>
        <v>5</v>
      </c>
      <c r="F41" s="772">
        <f t="shared" si="20"/>
        <v>14</v>
      </c>
      <c r="G41" s="772">
        <f t="shared" si="20"/>
        <v>8</v>
      </c>
      <c r="H41" s="772">
        <f t="shared" si="20"/>
        <v>11</v>
      </c>
      <c r="I41" s="772">
        <f t="shared" si="20"/>
        <v>19</v>
      </c>
      <c r="J41" s="772">
        <f t="shared" si="20"/>
        <v>0</v>
      </c>
      <c r="K41" s="772">
        <f t="shared" si="20"/>
        <v>0</v>
      </c>
      <c r="L41" s="772">
        <f t="shared" si="20"/>
        <v>0</v>
      </c>
      <c r="M41" s="772">
        <f t="shared" si="20"/>
        <v>17</v>
      </c>
      <c r="N41" s="772">
        <f t="shared" si="20"/>
        <v>16</v>
      </c>
      <c r="O41" s="772">
        <f t="shared" si="20"/>
        <v>33</v>
      </c>
      <c r="P41" s="1807" t="s">
        <v>1787</v>
      </c>
      <c r="Q41" s="1807"/>
      <c r="R41" s="1807"/>
      <c r="S41" s="50"/>
      <c r="T41" s="50"/>
    </row>
    <row r="42" spans="1:20" s="51" customFormat="1" ht="21" customHeight="1">
      <c r="A42" s="388" t="s">
        <v>1186</v>
      </c>
      <c r="B42" s="388" t="s">
        <v>1195</v>
      </c>
      <c r="C42" s="429"/>
      <c r="D42" s="390">
        <v>0</v>
      </c>
      <c r="E42" s="390">
        <v>0</v>
      </c>
      <c r="F42" s="390">
        <v>0</v>
      </c>
      <c r="G42" s="390">
        <v>6</v>
      </c>
      <c r="H42" s="772">
        <v>5</v>
      </c>
      <c r="I42" s="772">
        <v>11</v>
      </c>
      <c r="J42" s="772">
        <v>2</v>
      </c>
      <c r="K42" s="772">
        <v>1</v>
      </c>
      <c r="L42" s="772">
        <v>3</v>
      </c>
      <c r="M42" s="772">
        <f>SUM(D42,G42,J42)</f>
        <v>8</v>
      </c>
      <c r="N42" s="772">
        <f t="shared" ref="N42:O45" si="21">SUM(E42,H42,K42)</f>
        <v>6</v>
      </c>
      <c r="O42" s="772">
        <f t="shared" si="21"/>
        <v>14</v>
      </c>
      <c r="P42" s="1329"/>
      <c r="Q42" s="1203" t="s">
        <v>1284</v>
      </c>
      <c r="R42" s="1330" t="s">
        <v>1287</v>
      </c>
      <c r="S42" s="50"/>
      <c r="T42" s="50"/>
    </row>
    <row r="43" spans="1:20" s="51" customFormat="1" ht="15.75" customHeight="1">
      <c r="A43" s="1987" t="s">
        <v>8</v>
      </c>
      <c r="B43" s="405" t="s">
        <v>42</v>
      </c>
      <c r="C43" s="389"/>
      <c r="D43" s="390">
        <v>1</v>
      </c>
      <c r="E43" s="390">
        <v>2</v>
      </c>
      <c r="F43" s="390">
        <v>3</v>
      </c>
      <c r="G43" s="390">
        <v>5</v>
      </c>
      <c r="H43" s="772">
        <v>9</v>
      </c>
      <c r="I43" s="772">
        <v>14</v>
      </c>
      <c r="J43" s="772">
        <v>2</v>
      </c>
      <c r="K43" s="772">
        <v>13</v>
      </c>
      <c r="L43" s="772">
        <v>15</v>
      </c>
      <c r="M43" s="772">
        <f>SUM(D43,G43,J43)</f>
        <v>8</v>
      </c>
      <c r="N43" s="772">
        <f t="shared" si="21"/>
        <v>24</v>
      </c>
      <c r="O43" s="772">
        <f t="shared" si="21"/>
        <v>32</v>
      </c>
      <c r="P43" s="1329"/>
      <c r="Q43" s="1203" t="s">
        <v>1285</v>
      </c>
      <c r="R43" s="2013" t="s">
        <v>1286</v>
      </c>
      <c r="S43" s="50"/>
      <c r="T43" s="50"/>
    </row>
    <row r="44" spans="1:20" s="51" customFormat="1" ht="18" customHeight="1">
      <c r="A44" s="1988"/>
      <c r="B44" s="405" t="s">
        <v>328</v>
      </c>
      <c r="C44" s="389"/>
      <c r="D44" s="390">
        <v>0</v>
      </c>
      <c r="E44" s="390">
        <v>0</v>
      </c>
      <c r="F44" s="390">
        <v>0</v>
      </c>
      <c r="G44" s="390">
        <v>3</v>
      </c>
      <c r="H44" s="772">
        <v>9</v>
      </c>
      <c r="I44" s="772">
        <v>12</v>
      </c>
      <c r="J44" s="772">
        <v>2</v>
      </c>
      <c r="K44" s="772">
        <v>1</v>
      </c>
      <c r="L44" s="772">
        <v>3</v>
      </c>
      <c r="M44" s="772">
        <f t="shared" ref="M44:M45" si="22">SUM(D44,G44,J44)</f>
        <v>5</v>
      </c>
      <c r="N44" s="772">
        <f t="shared" si="21"/>
        <v>10</v>
      </c>
      <c r="O44" s="772">
        <f t="shared" si="21"/>
        <v>15</v>
      </c>
      <c r="P44" s="1329"/>
      <c r="Q44" s="1203" t="s">
        <v>570</v>
      </c>
      <c r="R44" s="1835"/>
      <c r="S44" s="50"/>
      <c r="T44" s="50"/>
    </row>
    <row r="45" spans="1:20" s="51" customFormat="1" ht="16.5" customHeight="1">
      <c r="A45" s="1989"/>
      <c r="B45" s="1216" t="s">
        <v>41</v>
      </c>
      <c r="C45" s="290"/>
      <c r="D45" s="1216">
        <v>0</v>
      </c>
      <c r="E45" s="1216">
        <v>0</v>
      </c>
      <c r="F45" s="1216">
        <v>0</v>
      </c>
      <c r="G45" s="1216">
        <v>3</v>
      </c>
      <c r="H45" s="1216">
        <v>4</v>
      </c>
      <c r="I45" s="1216">
        <v>7</v>
      </c>
      <c r="J45" s="1216">
        <v>6</v>
      </c>
      <c r="K45" s="1216">
        <v>2</v>
      </c>
      <c r="L45" s="1216">
        <v>8</v>
      </c>
      <c r="M45" s="1216">
        <f t="shared" si="22"/>
        <v>9</v>
      </c>
      <c r="N45" s="1216">
        <f t="shared" si="21"/>
        <v>6</v>
      </c>
      <c r="O45" s="1216">
        <f t="shared" si="21"/>
        <v>15</v>
      </c>
      <c r="P45" s="1331"/>
      <c r="Q45" s="1204" t="s">
        <v>571</v>
      </c>
      <c r="R45" s="1836"/>
      <c r="S45" s="50"/>
      <c r="T45" s="50"/>
    </row>
    <row r="46" spans="1:20" s="51" customFormat="1" ht="21" customHeight="1" thickBot="1">
      <c r="A46" s="2007" t="s">
        <v>277</v>
      </c>
      <c r="B46" s="2007"/>
      <c r="C46" s="2007"/>
      <c r="D46" s="1223">
        <f t="shared" ref="D46:O46" si="23">SUM(D43:D45)</f>
        <v>1</v>
      </c>
      <c r="E46" s="1223">
        <f t="shared" si="23"/>
        <v>2</v>
      </c>
      <c r="F46" s="1223">
        <f t="shared" si="23"/>
        <v>3</v>
      </c>
      <c r="G46" s="1223">
        <f t="shared" si="23"/>
        <v>11</v>
      </c>
      <c r="H46" s="1223">
        <f t="shared" si="23"/>
        <v>22</v>
      </c>
      <c r="I46" s="1223">
        <f t="shared" si="23"/>
        <v>33</v>
      </c>
      <c r="J46" s="1223">
        <f t="shared" si="23"/>
        <v>10</v>
      </c>
      <c r="K46" s="1223">
        <f t="shared" si="23"/>
        <v>16</v>
      </c>
      <c r="L46" s="1223">
        <f t="shared" si="23"/>
        <v>26</v>
      </c>
      <c r="M46" s="1223">
        <f t="shared" si="23"/>
        <v>22</v>
      </c>
      <c r="N46" s="1223">
        <f t="shared" si="23"/>
        <v>40</v>
      </c>
      <c r="O46" s="1223">
        <f t="shared" si="23"/>
        <v>62</v>
      </c>
      <c r="P46" s="2041" t="s">
        <v>1787</v>
      </c>
      <c r="Q46" s="2041"/>
      <c r="R46" s="2041"/>
      <c r="S46" s="50"/>
      <c r="T46" s="50"/>
    </row>
    <row r="47" spans="1:20" s="51" customFormat="1" ht="26.25" customHeight="1" thickTop="1" thickBot="1">
      <c r="A47" s="428" t="s">
        <v>1136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50"/>
      <c r="Q47" s="1843" t="s">
        <v>1878</v>
      </c>
      <c r="R47" s="1843"/>
      <c r="S47" s="50"/>
      <c r="T47" s="50"/>
    </row>
    <row r="48" spans="1:20" s="422" customFormat="1" ht="27" customHeight="1" thickTop="1">
      <c r="A48" s="1663" t="s">
        <v>11</v>
      </c>
      <c r="B48" s="1663" t="s">
        <v>50</v>
      </c>
      <c r="C48" s="1663" t="s">
        <v>34</v>
      </c>
      <c r="D48" s="1665" t="s">
        <v>1172</v>
      </c>
      <c r="E48" s="1665"/>
      <c r="F48" s="1665"/>
      <c r="G48" s="1665" t="s">
        <v>1173</v>
      </c>
      <c r="H48" s="1665"/>
      <c r="I48" s="1665"/>
      <c r="J48" s="1665" t="s">
        <v>1174</v>
      </c>
      <c r="K48" s="1665"/>
      <c r="L48" s="1665"/>
      <c r="M48" s="1665" t="s">
        <v>1175</v>
      </c>
      <c r="N48" s="1665"/>
      <c r="O48" s="1665"/>
      <c r="P48" s="1523" t="s">
        <v>524</v>
      </c>
      <c r="Q48" s="1523" t="s">
        <v>431</v>
      </c>
      <c r="R48" s="1651" t="s">
        <v>525</v>
      </c>
    </row>
    <row r="49" spans="1:20" s="422" customFormat="1" ht="21.75" customHeight="1">
      <c r="A49" s="1583"/>
      <c r="B49" s="1583"/>
      <c r="C49" s="1583"/>
      <c r="D49" s="1654" t="s">
        <v>910</v>
      </c>
      <c r="E49" s="1654"/>
      <c r="F49" s="1654"/>
      <c r="G49" s="1654" t="s">
        <v>1176</v>
      </c>
      <c r="H49" s="1654"/>
      <c r="I49" s="1654"/>
      <c r="J49" s="1654" t="s">
        <v>911</v>
      </c>
      <c r="K49" s="1654"/>
      <c r="L49" s="1654"/>
      <c r="M49" s="1654" t="s">
        <v>1177</v>
      </c>
      <c r="N49" s="1654"/>
      <c r="O49" s="1654"/>
      <c r="P49" s="1524"/>
      <c r="Q49" s="1524"/>
      <c r="R49" s="1652"/>
    </row>
    <row r="50" spans="1:20" s="422" customFormat="1" ht="16.5" customHeight="1">
      <c r="A50" s="1583"/>
      <c r="B50" s="1583"/>
      <c r="C50" s="1583"/>
      <c r="D50" s="602" t="s">
        <v>914</v>
      </c>
      <c r="E50" s="602" t="s">
        <v>915</v>
      </c>
      <c r="F50" s="602" t="s">
        <v>916</v>
      </c>
      <c r="G50" s="602" t="s">
        <v>914</v>
      </c>
      <c r="H50" s="602" t="s">
        <v>915</v>
      </c>
      <c r="I50" s="602" t="s">
        <v>916</v>
      </c>
      <c r="J50" s="602" t="s">
        <v>914</v>
      </c>
      <c r="K50" s="602" t="s">
        <v>915</v>
      </c>
      <c r="L50" s="602" t="s">
        <v>916</v>
      </c>
      <c r="M50" s="602" t="s">
        <v>914</v>
      </c>
      <c r="N50" s="602" t="s">
        <v>915</v>
      </c>
      <c r="O50" s="602" t="s">
        <v>916</v>
      </c>
      <c r="P50" s="1524"/>
      <c r="Q50" s="1524"/>
      <c r="R50" s="1652"/>
    </row>
    <row r="51" spans="1:20" s="422" customFormat="1" ht="21" customHeight="1" thickBot="1">
      <c r="A51" s="1664"/>
      <c r="B51" s="1664"/>
      <c r="C51" s="1664"/>
      <c r="D51" s="528" t="s">
        <v>1156</v>
      </c>
      <c r="E51" s="528" t="s">
        <v>918</v>
      </c>
      <c r="F51" s="528" t="s">
        <v>919</v>
      </c>
      <c r="G51" s="528" t="s">
        <v>1156</v>
      </c>
      <c r="H51" s="528" t="s">
        <v>918</v>
      </c>
      <c r="I51" s="528" t="s">
        <v>919</v>
      </c>
      <c r="J51" s="528" t="s">
        <v>1156</v>
      </c>
      <c r="K51" s="528" t="s">
        <v>918</v>
      </c>
      <c r="L51" s="528" t="s">
        <v>919</v>
      </c>
      <c r="M51" s="528" t="s">
        <v>1156</v>
      </c>
      <c r="N51" s="528" t="s">
        <v>918</v>
      </c>
      <c r="O51" s="528" t="s">
        <v>919</v>
      </c>
      <c r="P51" s="1650"/>
      <c r="Q51" s="1650"/>
      <c r="R51" s="1653"/>
    </row>
    <row r="52" spans="1:20" s="51" customFormat="1" ht="25.5" customHeight="1" thickTop="1">
      <c r="A52" s="2014" t="s">
        <v>25</v>
      </c>
      <c r="B52" s="2047" t="s">
        <v>42</v>
      </c>
      <c r="C52" s="287" t="s">
        <v>68</v>
      </c>
      <c r="D52" s="430">
        <v>0</v>
      </c>
      <c r="E52" s="430">
        <v>0</v>
      </c>
      <c r="F52" s="430">
        <v>0</v>
      </c>
      <c r="G52" s="430">
        <v>0</v>
      </c>
      <c r="H52" s="430">
        <v>9</v>
      </c>
      <c r="I52" s="430">
        <v>9</v>
      </c>
      <c r="J52" s="430">
        <v>0</v>
      </c>
      <c r="K52" s="430">
        <v>0</v>
      </c>
      <c r="L52" s="430">
        <v>0</v>
      </c>
      <c r="M52" s="430">
        <f>SUM(D52,G52,J52)</f>
        <v>0</v>
      </c>
      <c r="N52" s="430">
        <f t="shared" ref="N52:O63" si="24">SUM(E52,H52,K52)</f>
        <v>9</v>
      </c>
      <c r="O52" s="430">
        <f t="shared" si="24"/>
        <v>9</v>
      </c>
      <c r="P52" s="1203" t="s">
        <v>449</v>
      </c>
      <c r="Q52" s="2042" t="s">
        <v>1285</v>
      </c>
      <c r="R52" s="1834" t="s">
        <v>1289</v>
      </c>
      <c r="S52" s="50"/>
      <c r="T52" s="50"/>
    </row>
    <row r="53" spans="1:20" s="51" customFormat="1" ht="25.5" customHeight="1">
      <c r="A53" s="2015"/>
      <c r="B53" s="2023"/>
      <c r="C53" s="174" t="s">
        <v>943</v>
      </c>
      <c r="D53" s="390">
        <v>0</v>
      </c>
      <c r="E53" s="390">
        <v>0</v>
      </c>
      <c r="F53" s="390">
        <v>0</v>
      </c>
      <c r="G53" s="390">
        <v>0</v>
      </c>
      <c r="H53" s="390">
        <v>1</v>
      </c>
      <c r="I53" s="390">
        <v>1</v>
      </c>
      <c r="J53" s="390">
        <v>0</v>
      </c>
      <c r="K53" s="390">
        <v>0</v>
      </c>
      <c r="L53" s="390">
        <v>0</v>
      </c>
      <c r="M53" s="430">
        <f t="shared" ref="M53:M56" si="25">SUM(D53,G53,J53)</f>
        <v>0</v>
      </c>
      <c r="N53" s="430">
        <f t="shared" si="24"/>
        <v>1</v>
      </c>
      <c r="O53" s="430">
        <f t="shared" si="24"/>
        <v>1</v>
      </c>
      <c r="P53" s="1203" t="s">
        <v>1288</v>
      </c>
      <c r="Q53" s="1872"/>
      <c r="R53" s="1835"/>
    </row>
    <row r="54" spans="1:20" s="51" customFormat="1" ht="25.5" customHeight="1">
      <c r="A54" s="2015"/>
      <c r="B54" s="2044"/>
      <c r="C54" s="174" t="s">
        <v>944</v>
      </c>
      <c r="D54" s="617">
        <v>0</v>
      </c>
      <c r="E54" s="617">
        <v>0</v>
      </c>
      <c r="F54" s="617">
        <v>0</v>
      </c>
      <c r="G54" s="617">
        <v>0</v>
      </c>
      <c r="H54" s="390">
        <v>8</v>
      </c>
      <c r="I54" s="390">
        <v>8</v>
      </c>
      <c r="J54" s="617">
        <v>0</v>
      </c>
      <c r="K54" s="617">
        <v>0</v>
      </c>
      <c r="L54" s="617">
        <v>0</v>
      </c>
      <c r="M54" s="430">
        <f t="shared" si="25"/>
        <v>0</v>
      </c>
      <c r="N54" s="430">
        <f t="shared" si="24"/>
        <v>8</v>
      </c>
      <c r="O54" s="430">
        <f t="shared" si="24"/>
        <v>8</v>
      </c>
      <c r="P54" s="1203" t="s">
        <v>896</v>
      </c>
      <c r="Q54" s="1856"/>
      <c r="R54" s="1835"/>
    </row>
    <row r="55" spans="1:20" s="51" customFormat="1" ht="25.5" customHeight="1">
      <c r="A55" s="2015"/>
      <c r="B55" s="2011" t="s">
        <v>317</v>
      </c>
      <c r="C55" s="2011"/>
      <c r="D55" s="390">
        <f>SUM(D52:D54)</f>
        <v>0</v>
      </c>
      <c r="E55" s="617">
        <f t="shared" ref="E55:L55" si="26">SUM(E52:E54)</f>
        <v>0</v>
      </c>
      <c r="F55" s="617">
        <f t="shared" si="26"/>
        <v>0</v>
      </c>
      <c r="G55" s="617">
        <f t="shared" si="26"/>
        <v>0</v>
      </c>
      <c r="H55" s="617">
        <f t="shared" si="26"/>
        <v>18</v>
      </c>
      <c r="I55" s="617">
        <f t="shared" si="26"/>
        <v>18</v>
      </c>
      <c r="J55" s="617">
        <f t="shared" si="26"/>
        <v>0</v>
      </c>
      <c r="K55" s="617">
        <f t="shared" si="26"/>
        <v>0</v>
      </c>
      <c r="L55" s="617">
        <f t="shared" si="26"/>
        <v>0</v>
      </c>
      <c r="M55" s="430">
        <f t="shared" si="25"/>
        <v>0</v>
      </c>
      <c r="N55" s="430">
        <f t="shared" si="24"/>
        <v>18</v>
      </c>
      <c r="O55" s="430">
        <f t="shared" si="24"/>
        <v>18</v>
      </c>
      <c r="P55" s="1807" t="s">
        <v>1261</v>
      </c>
      <c r="Q55" s="1807"/>
      <c r="R55" s="1835"/>
    </row>
    <row r="56" spans="1:20" s="51" customFormat="1" ht="25.5" customHeight="1">
      <c r="A56" s="2016"/>
      <c r="B56" s="174" t="s">
        <v>41</v>
      </c>
      <c r="C56" s="174"/>
      <c r="D56" s="617">
        <v>0</v>
      </c>
      <c r="E56" s="617">
        <v>0</v>
      </c>
      <c r="F56" s="617">
        <v>0</v>
      </c>
      <c r="G56" s="390">
        <v>3</v>
      </c>
      <c r="H56" s="390">
        <v>10</v>
      </c>
      <c r="I56" s="390">
        <v>13</v>
      </c>
      <c r="J56" s="617">
        <f t="shared" ref="J56" si="27">SUM(J53:J55)</f>
        <v>0</v>
      </c>
      <c r="K56" s="617">
        <f t="shared" ref="K56" si="28">SUM(K53:K55)</f>
        <v>0</v>
      </c>
      <c r="L56" s="617">
        <f t="shared" ref="L56" si="29">SUM(L53:L55)</f>
        <v>0</v>
      </c>
      <c r="M56" s="430">
        <f t="shared" si="25"/>
        <v>3</v>
      </c>
      <c r="N56" s="430">
        <f t="shared" si="24"/>
        <v>10</v>
      </c>
      <c r="O56" s="430">
        <f>SUM(F56,I56,L56)</f>
        <v>13</v>
      </c>
      <c r="P56" s="1203"/>
      <c r="Q56" s="1203" t="s">
        <v>468</v>
      </c>
      <c r="R56" s="1836"/>
      <c r="S56" s="50"/>
      <c r="T56" s="50"/>
    </row>
    <row r="57" spans="1:20" s="51" customFormat="1" ht="25.5" customHeight="1">
      <c r="A57" s="2011" t="s">
        <v>277</v>
      </c>
      <c r="B57" s="2011"/>
      <c r="C57" s="2011"/>
      <c r="D57" s="390">
        <f>SUM(D55:D56)</f>
        <v>0</v>
      </c>
      <c r="E57" s="772">
        <f t="shared" ref="E57:O57" si="30">SUM(E55:E56)</f>
        <v>0</v>
      </c>
      <c r="F57" s="772">
        <f t="shared" si="30"/>
        <v>0</v>
      </c>
      <c r="G57" s="772">
        <f t="shared" si="30"/>
        <v>3</v>
      </c>
      <c r="H57" s="772">
        <f t="shared" si="30"/>
        <v>28</v>
      </c>
      <c r="I57" s="772">
        <f t="shared" si="30"/>
        <v>31</v>
      </c>
      <c r="J57" s="772">
        <f t="shared" si="30"/>
        <v>0</v>
      </c>
      <c r="K57" s="772">
        <f t="shared" si="30"/>
        <v>0</v>
      </c>
      <c r="L57" s="772">
        <f t="shared" si="30"/>
        <v>0</v>
      </c>
      <c r="M57" s="772">
        <f t="shared" si="30"/>
        <v>3</v>
      </c>
      <c r="N57" s="772">
        <f t="shared" si="30"/>
        <v>28</v>
      </c>
      <c r="O57" s="772">
        <f t="shared" si="30"/>
        <v>31</v>
      </c>
      <c r="P57" s="1807" t="s">
        <v>1787</v>
      </c>
      <c r="Q57" s="1807"/>
      <c r="R57" s="1807"/>
      <c r="S57" s="50"/>
      <c r="T57" s="50"/>
    </row>
    <row r="58" spans="1:20" s="51" customFormat="1" ht="25.5" customHeight="1">
      <c r="A58" s="2029" t="s">
        <v>20</v>
      </c>
      <c r="B58" s="2022" t="s">
        <v>169</v>
      </c>
      <c r="C58" s="174" t="s">
        <v>169</v>
      </c>
      <c r="D58" s="617">
        <f>SUM(D56:D57)</f>
        <v>0</v>
      </c>
      <c r="E58" s="617">
        <f t="shared" ref="E58" si="31">SUM(E56:E57)</f>
        <v>0</v>
      </c>
      <c r="F58" s="390">
        <v>0</v>
      </c>
      <c r="G58" s="390">
        <v>1</v>
      </c>
      <c r="H58" s="390">
        <v>5</v>
      </c>
      <c r="I58" s="390">
        <v>6</v>
      </c>
      <c r="J58" s="617">
        <f t="shared" ref="J58:J60" si="32">SUM(J56:J57)</f>
        <v>0</v>
      </c>
      <c r="K58" s="617">
        <f t="shared" ref="K58:K60" si="33">SUM(K56:K57)</f>
        <v>0</v>
      </c>
      <c r="L58" s="617">
        <f t="shared" ref="L58:O60" si="34">SUM(L56:L57)</f>
        <v>0</v>
      </c>
      <c r="M58" s="430">
        <f>SUM(D58,G58,J58)</f>
        <v>1</v>
      </c>
      <c r="N58" s="430">
        <f t="shared" si="24"/>
        <v>5</v>
      </c>
      <c r="O58" s="430">
        <f t="shared" si="24"/>
        <v>6</v>
      </c>
      <c r="P58" s="793" t="s">
        <v>580</v>
      </c>
      <c r="Q58" s="1808" t="s">
        <v>1290</v>
      </c>
      <c r="R58" s="2013" t="s">
        <v>1292</v>
      </c>
      <c r="S58" s="50"/>
      <c r="T58" s="50"/>
    </row>
    <row r="59" spans="1:20" s="51" customFormat="1" ht="25.5" customHeight="1">
      <c r="A59" s="2015"/>
      <c r="B59" s="2044"/>
      <c r="C59" s="174" t="s">
        <v>1181</v>
      </c>
      <c r="D59" s="617">
        <v>15</v>
      </c>
      <c r="E59" s="617">
        <v>2</v>
      </c>
      <c r="F59" s="617">
        <v>17</v>
      </c>
      <c r="G59" s="617">
        <v>0</v>
      </c>
      <c r="H59" s="617">
        <v>0</v>
      </c>
      <c r="I59" s="617">
        <v>0</v>
      </c>
      <c r="J59" s="617">
        <f t="shared" si="32"/>
        <v>0</v>
      </c>
      <c r="K59" s="617">
        <f t="shared" si="33"/>
        <v>0</v>
      </c>
      <c r="L59" s="617">
        <f t="shared" si="34"/>
        <v>0</v>
      </c>
      <c r="M59" s="615">
        <f t="shared" ref="M59" si="35">SUM(D59,G59,J59)</f>
        <v>15</v>
      </c>
      <c r="N59" s="615">
        <f t="shared" ref="N59" si="36">SUM(E59,H59,K59)</f>
        <v>2</v>
      </c>
      <c r="O59" s="615">
        <f t="shared" ref="O59" si="37">SUM(F59,I59,L59)</f>
        <v>17</v>
      </c>
      <c r="P59" s="794" t="s">
        <v>1567</v>
      </c>
      <c r="Q59" s="2021"/>
      <c r="R59" s="1835"/>
      <c r="S59" s="50"/>
      <c r="T59" s="50"/>
    </row>
    <row r="60" spans="1:20" s="51" customFormat="1" ht="25.5" customHeight="1">
      <c r="A60" s="2015"/>
      <c r="B60" s="2011" t="s">
        <v>317</v>
      </c>
      <c r="C60" s="2011"/>
      <c r="D60" s="617">
        <f>SUM(D58:D59)</f>
        <v>15</v>
      </c>
      <c r="E60" s="772">
        <f t="shared" ref="E60:I60" si="38">SUM(E58:E59)</f>
        <v>2</v>
      </c>
      <c r="F60" s="772">
        <f t="shared" si="38"/>
        <v>17</v>
      </c>
      <c r="G60" s="772">
        <f t="shared" si="38"/>
        <v>1</v>
      </c>
      <c r="H60" s="772">
        <f t="shared" si="38"/>
        <v>5</v>
      </c>
      <c r="I60" s="772">
        <f t="shared" si="38"/>
        <v>6</v>
      </c>
      <c r="J60" s="772">
        <f t="shared" si="32"/>
        <v>0</v>
      </c>
      <c r="K60" s="772">
        <f t="shared" si="33"/>
        <v>0</v>
      </c>
      <c r="L60" s="772">
        <f t="shared" si="34"/>
        <v>0</v>
      </c>
      <c r="M60" s="772">
        <f t="shared" si="34"/>
        <v>16</v>
      </c>
      <c r="N60" s="772">
        <f t="shared" si="34"/>
        <v>7</v>
      </c>
      <c r="O60" s="772">
        <f t="shared" si="34"/>
        <v>23</v>
      </c>
      <c r="P60" s="1807" t="s">
        <v>1261</v>
      </c>
      <c r="Q60" s="1807"/>
      <c r="R60" s="1835"/>
      <c r="S60" s="50"/>
      <c r="T60" s="50"/>
    </row>
    <row r="61" spans="1:20" s="51" customFormat="1" ht="25.5" customHeight="1">
      <c r="A61" s="2016"/>
      <c r="B61" s="174" t="s">
        <v>1196</v>
      </c>
      <c r="C61" s="174"/>
      <c r="D61" s="390">
        <v>0</v>
      </c>
      <c r="E61" s="390">
        <v>0</v>
      </c>
      <c r="F61" s="390">
        <v>0</v>
      </c>
      <c r="G61" s="390">
        <v>4</v>
      </c>
      <c r="H61" s="390">
        <v>9</v>
      </c>
      <c r="I61" s="390">
        <v>13</v>
      </c>
      <c r="J61" s="390">
        <v>0</v>
      </c>
      <c r="K61" s="390">
        <v>0</v>
      </c>
      <c r="L61" s="390">
        <v>0</v>
      </c>
      <c r="M61" s="430">
        <f t="shared" ref="M61" si="39">SUM(D61,G61,J61)</f>
        <v>4</v>
      </c>
      <c r="N61" s="430">
        <f t="shared" si="24"/>
        <v>9</v>
      </c>
      <c r="O61" s="430">
        <f t="shared" si="24"/>
        <v>13</v>
      </c>
      <c r="P61" s="1807" t="s">
        <v>1291</v>
      </c>
      <c r="Q61" s="1806"/>
      <c r="R61" s="1836"/>
      <c r="S61" s="50"/>
      <c r="T61" s="50"/>
    </row>
    <row r="62" spans="1:20" s="51" customFormat="1" ht="25.5" customHeight="1">
      <c r="A62" s="2011" t="s">
        <v>277</v>
      </c>
      <c r="B62" s="2011"/>
      <c r="C62" s="2011"/>
      <c r="D62" s="390">
        <f>SUM(D60:D61)</f>
        <v>15</v>
      </c>
      <c r="E62" s="772">
        <f t="shared" ref="E62:O62" si="40">SUM(E60:E61)</f>
        <v>2</v>
      </c>
      <c r="F62" s="772">
        <f t="shared" si="40"/>
        <v>17</v>
      </c>
      <c r="G62" s="772">
        <f t="shared" si="40"/>
        <v>5</v>
      </c>
      <c r="H62" s="772">
        <f t="shared" si="40"/>
        <v>14</v>
      </c>
      <c r="I62" s="772">
        <f t="shared" si="40"/>
        <v>19</v>
      </c>
      <c r="J62" s="772">
        <f t="shared" si="40"/>
        <v>0</v>
      </c>
      <c r="K62" s="772">
        <f t="shared" si="40"/>
        <v>0</v>
      </c>
      <c r="L62" s="772">
        <f t="shared" si="40"/>
        <v>0</v>
      </c>
      <c r="M62" s="772">
        <f t="shared" si="40"/>
        <v>20</v>
      </c>
      <c r="N62" s="772">
        <f t="shared" si="40"/>
        <v>16</v>
      </c>
      <c r="O62" s="772">
        <f t="shared" si="40"/>
        <v>36</v>
      </c>
      <c r="P62" s="1807" t="s">
        <v>1787</v>
      </c>
      <c r="Q62" s="1807"/>
      <c r="R62" s="1807"/>
      <c r="S62" s="50"/>
      <c r="T62" s="50"/>
    </row>
    <row r="63" spans="1:20" s="51" customFormat="1" ht="25.5" customHeight="1">
      <c r="A63" s="2048" t="s">
        <v>323</v>
      </c>
      <c r="B63" s="2022" t="s">
        <v>41</v>
      </c>
      <c r="C63" s="174" t="s">
        <v>41</v>
      </c>
      <c r="D63" s="390">
        <v>0</v>
      </c>
      <c r="E63" s="617">
        <v>0</v>
      </c>
      <c r="F63" s="617">
        <v>0</v>
      </c>
      <c r="G63" s="390">
        <v>7</v>
      </c>
      <c r="H63" s="390">
        <v>7</v>
      </c>
      <c r="I63" s="390">
        <v>14</v>
      </c>
      <c r="J63" s="617">
        <f t="shared" ref="J63:J65" si="41">SUM(J61:J62)</f>
        <v>0</v>
      </c>
      <c r="K63" s="617">
        <f t="shared" ref="K63:K65" si="42">SUM(K61:K62)</f>
        <v>0</v>
      </c>
      <c r="L63" s="617">
        <f t="shared" ref="L63:O65" si="43">SUM(L61:L62)</f>
        <v>0</v>
      </c>
      <c r="M63" s="390">
        <f>SUM(D63,G63,J63)</f>
        <v>7</v>
      </c>
      <c r="N63" s="390">
        <f t="shared" si="24"/>
        <v>7</v>
      </c>
      <c r="O63" s="390">
        <f t="shared" si="24"/>
        <v>14</v>
      </c>
      <c r="P63" s="1203"/>
      <c r="Q63" s="1203" t="s">
        <v>468</v>
      </c>
      <c r="R63" s="2013" t="s">
        <v>1294</v>
      </c>
      <c r="S63" s="50"/>
      <c r="T63" s="50"/>
    </row>
    <row r="64" spans="1:20" s="51" customFormat="1" ht="25.5" customHeight="1">
      <c r="A64" s="2003"/>
      <c r="B64" s="2044"/>
      <c r="C64" s="174" t="s">
        <v>1464</v>
      </c>
      <c r="D64" s="617">
        <v>6</v>
      </c>
      <c r="E64" s="617">
        <v>1</v>
      </c>
      <c r="F64" s="617">
        <v>7</v>
      </c>
      <c r="G64" s="617">
        <v>0</v>
      </c>
      <c r="H64" s="617">
        <v>0</v>
      </c>
      <c r="I64" s="617">
        <v>0</v>
      </c>
      <c r="J64" s="617">
        <f t="shared" si="41"/>
        <v>0</v>
      </c>
      <c r="K64" s="617">
        <f t="shared" si="42"/>
        <v>0</v>
      </c>
      <c r="L64" s="617">
        <f t="shared" si="43"/>
        <v>0</v>
      </c>
      <c r="M64" s="617">
        <f>SUM(D64,G64,J64)</f>
        <v>6</v>
      </c>
      <c r="N64" s="617">
        <f t="shared" ref="N64" si="44">SUM(E64,H64,K64)</f>
        <v>1</v>
      </c>
      <c r="O64" s="617">
        <f t="shared" ref="O64" si="45">SUM(F64,I64,L64)</f>
        <v>7</v>
      </c>
      <c r="P64" s="2000" t="s">
        <v>1733</v>
      </c>
      <c r="Q64" s="2000"/>
      <c r="R64" s="1835"/>
      <c r="S64" s="50"/>
      <c r="T64" s="50"/>
    </row>
    <row r="65" spans="1:20" s="51" customFormat="1" ht="25.5" customHeight="1">
      <c r="A65" s="2003"/>
      <c r="B65" s="2011" t="s">
        <v>317</v>
      </c>
      <c r="C65" s="2011"/>
      <c r="D65" s="617">
        <f>SUM(D63:D64)</f>
        <v>6</v>
      </c>
      <c r="E65" s="772">
        <f t="shared" ref="E65:I65" si="46">SUM(E63:E64)</f>
        <v>1</v>
      </c>
      <c r="F65" s="772">
        <f t="shared" si="46"/>
        <v>7</v>
      </c>
      <c r="G65" s="772">
        <f t="shared" si="46"/>
        <v>7</v>
      </c>
      <c r="H65" s="772">
        <f t="shared" si="46"/>
        <v>7</v>
      </c>
      <c r="I65" s="772">
        <f t="shared" si="46"/>
        <v>14</v>
      </c>
      <c r="J65" s="772">
        <f t="shared" si="41"/>
        <v>0</v>
      </c>
      <c r="K65" s="772">
        <f t="shared" si="42"/>
        <v>0</v>
      </c>
      <c r="L65" s="772">
        <f t="shared" si="43"/>
        <v>0</v>
      </c>
      <c r="M65" s="772">
        <f t="shared" si="43"/>
        <v>13</v>
      </c>
      <c r="N65" s="772">
        <f t="shared" si="43"/>
        <v>8</v>
      </c>
      <c r="O65" s="772">
        <f t="shared" si="43"/>
        <v>21</v>
      </c>
      <c r="P65" s="1807" t="s">
        <v>1261</v>
      </c>
      <c r="Q65" s="1807"/>
      <c r="R65" s="1835"/>
      <c r="S65" s="50"/>
      <c r="T65" s="50"/>
    </row>
    <row r="66" spans="1:20" s="51" customFormat="1" ht="25.5" customHeight="1">
      <c r="A66" s="2004"/>
      <c r="B66" s="174" t="s">
        <v>52</v>
      </c>
      <c r="C66" s="174"/>
      <c r="D66" s="390">
        <v>5</v>
      </c>
      <c r="E66" s="617">
        <v>3</v>
      </c>
      <c r="F66" s="617">
        <v>8</v>
      </c>
      <c r="G66" s="617">
        <v>8</v>
      </c>
      <c r="H66" s="617">
        <v>10</v>
      </c>
      <c r="I66" s="617">
        <v>18</v>
      </c>
      <c r="J66" s="617">
        <f t="shared" ref="J66:J67" si="47">SUM(J64:J65)</f>
        <v>0</v>
      </c>
      <c r="K66" s="617">
        <f t="shared" ref="K66:K67" si="48">SUM(K64:K65)</f>
        <v>0</v>
      </c>
      <c r="L66" s="617">
        <f t="shared" ref="L66:O67" si="49">SUM(L64:L65)</f>
        <v>0</v>
      </c>
      <c r="M66" s="617">
        <f t="shared" ref="M66" si="50">SUM(D66,G66,J66)</f>
        <v>13</v>
      </c>
      <c r="N66" s="617">
        <f t="shared" ref="N66" si="51">SUM(E66,H66,K66)</f>
        <v>13</v>
      </c>
      <c r="O66" s="617">
        <f t="shared" ref="O66" si="52">SUM(F66,I66,L66)</f>
        <v>26</v>
      </c>
      <c r="P66" s="1203"/>
      <c r="Q66" s="1203" t="s">
        <v>1293</v>
      </c>
      <c r="R66" s="1836"/>
      <c r="S66" s="50"/>
      <c r="T66" s="50"/>
    </row>
    <row r="67" spans="1:20" s="51" customFormat="1" ht="25.5" customHeight="1" thickBot="1">
      <c r="A67" s="2028" t="s">
        <v>277</v>
      </c>
      <c r="B67" s="2028"/>
      <c r="C67" s="2028"/>
      <c r="D67" s="1223">
        <f>SUM(D65:D66)</f>
        <v>11</v>
      </c>
      <c r="E67" s="1223">
        <f t="shared" ref="E67:I67" si="53">SUM(E65:E66)</f>
        <v>4</v>
      </c>
      <c r="F67" s="1223">
        <f t="shared" si="53"/>
        <v>15</v>
      </c>
      <c r="G67" s="1223">
        <f t="shared" si="53"/>
        <v>15</v>
      </c>
      <c r="H67" s="1223">
        <f t="shared" si="53"/>
        <v>17</v>
      </c>
      <c r="I67" s="1223">
        <f t="shared" si="53"/>
        <v>32</v>
      </c>
      <c r="J67" s="1223">
        <f t="shared" si="47"/>
        <v>0</v>
      </c>
      <c r="K67" s="1223">
        <f t="shared" si="48"/>
        <v>0</v>
      </c>
      <c r="L67" s="1223">
        <f t="shared" si="49"/>
        <v>0</v>
      </c>
      <c r="M67" s="1223">
        <f t="shared" si="49"/>
        <v>26</v>
      </c>
      <c r="N67" s="1223">
        <f t="shared" si="49"/>
        <v>21</v>
      </c>
      <c r="O67" s="1223">
        <f t="shared" si="49"/>
        <v>47</v>
      </c>
      <c r="P67" s="2041" t="s">
        <v>1787</v>
      </c>
      <c r="Q67" s="2041"/>
      <c r="R67" s="2041"/>
      <c r="S67" s="50"/>
      <c r="T67" s="50"/>
    </row>
    <row r="68" spans="1:20" s="51" customFormat="1" ht="17.100000000000001" customHeight="1" thickTop="1">
      <c r="A68" s="1218"/>
      <c r="B68" s="1218"/>
      <c r="C68" s="1218"/>
      <c r="D68" s="1218"/>
      <c r="E68" s="1218"/>
      <c r="F68" s="1218"/>
      <c r="G68" s="1218"/>
      <c r="H68" s="1218"/>
      <c r="I68" s="1218"/>
      <c r="J68" s="1218"/>
      <c r="K68" s="1218"/>
      <c r="L68" s="1218"/>
      <c r="M68" s="1218"/>
      <c r="N68" s="1218"/>
      <c r="O68" s="1218"/>
      <c r="P68" s="1205"/>
      <c r="Q68" s="1205"/>
      <c r="R68" s="1205"/>
      <c r="S68" s="50"/>
      <c r="T68" s="50"/>
    </row>
    <row r="69" spans="1:20" s="51" customFormat="1" ht="17.100000000000001" customHeight="1">
      <c r="A69" s="1218"/>
      <c r="B69" s="1218"/>
      <c r="C69" s="1218"/>
      <c r="D69" s="1218"/>
      <c r="E69" s="1218"/>
      <c r="F69" s="1218"/>
      <c r="G69" s="1218"/>
      <c r="H69" s="1218"/>
      <c r="I69" s="1218"/>
      <c r="J69" s="1218"/>
      <c r="K69" s="1218"/>
      <c r="L69" s="1218"/>
      <c r="M69" s="1218"/>
      <c r="N69" s="1218"/>
      <c r="O69" s="1218"/>
      <c r="P69" s="1205"/>
      <c r="Q69" s="1205"/>
      <c r="R69" s="1205"/>
      <c r="S69" s="50"/>
      <c r="T69" s="50"/>
    </row>
    <row r="70" spans="1:20" s="51" customFormat="1" ht="17.100000000000001" customHeight="1">
      <c r="A70" s="1430"/>
      <c r="B70" s="1430"/>
      <c r="C70" s="1430"/>
      <c r="D70" s="1430"/>
      <c r="E70" s="1430"/>
      <c r="F70" s="1430"/>
      <c r="G70" s="1430"/>
      <c r="H70" s="1430"/>
      <c r="I70" s="1430"/>
      <c r="J70" s="1430"/>
      <c r="K70" s="1430"/>
      <c r="L70" s="1430"/>
      <c r="M70" s="1430"/>
      <c r="N70" s="1430"/>
      <c r="O70" s="1430"/>
      <c r="P70" s="1427"/>
      <c r="Q70" s="1427"/>
      <c r="R70" s="1427"/>
      <c r="S70" s="50"/>
      <c r="T70" s="50"/>
    </row>
    <row r="71" spans="1:20" s="51" customFormat="1" ht="17.100000000000001" customHeight="1">
      <c r="A71" s="1430"/>
      <c r="B71" s="1430"/>
      <c r="C71" s="1430"/>
      <c r="D71" s="1430"/>
      <c r="E71" s="1430"/>
      <c r="F71" s="1430"/>
      <c r="G71" s="1430"/>
      <c r="H71" s="1430"/>
      <c r="I71" s="1430"/>
      <c r="J71" s="1430"/>
      <c r="K71" s="1430"/>
      <c r="L71" s="1430"/>
      <c r="M71" s="1430"/>
      <c r="N71" s="1430"/>
      <c r="O71" s="1430"/>
      <c r="P71" s="1427"/>
      <c r="Q71" s="1427"/>
      <c r="R71" s="1427"/>
      <c r="S71" s="50"/>
      <c r="T71" s="50"/>
    </row>
    <row r="72" spans="1:20" ht="23.25" customHeight="1" thickBot="1">
      <c r="A72" s="428" t="s">
        <v>1136</v>
      </c>
      <c r="B72" s="428"/>
      <c r="C72" s="428"/>
      <c r="D72" s="428"/>
      <c r="E72" s="428"/>
      <c r="F72" s="428"/>
      <c r="G72" s="428"/>
      <c r="H72" s="428"/>
      <c r="I72" s="428"/>
      <c r="J72" s="428"/>
      <c r="K72" s="428"/>
      <c r="L72" s="428"/>
      <c r="M72" s="428"/>
      <c r="N72" s="428"/>
      <c r="O72" s="428"/>
      <c r="P72" s="464"/>
      <c r="Q72" s="1843" t="s">
        <v>1878</v>
      </c>
      <c r="R72" s="1843"/>
    </row>
    <row r="73" spans="1:20" ht="16.5" customHeight="1" thickTop="1">
      <c r="A73" s="1583" t="s">
        <v>11</v>
      </c>
      <c r="B73" s="1583" t="s">
        <v>50</v>
      </c>
      <c r="C73" s="1583" t="s">
        <v>34</v>
      </c>
      <c r="D73" s="1654" t="s">
        <v>1172</v>
      </c>
      <c r="E73" s="1654"/>
      <c r="F73" s="1654"/>
      <c r="G73" s="1654" t="s">
        <v>1173</v>
      </c>
      <c r="H73" s="1654"/>
      <c r="I73" s="1654"/>
      <c r="J73" s="1654" t="s">
        <v>1174</v>
      </c>
      <c r="K73" s="1654"/>
      <c r="L73" s="1654"/>
      <c r="M73" s="1654" t="s">
        <v>1175</v>
      </c>
      <c r="N73" s="1654"/>
      <c r="O73" s="1654"/>
      <c r="P73" s="1524" t="s">
        <v>524</v>
      </c>
      <c r="Q73" s="1524" t="s">
        <v>431</v>
      </c>
      <c r="R73" s="1652" t="s">
        <v>525</v>
      </c>
    </row>
    <row r="74" spans="1:20" ht="16.5" customHeight="1">
      <c r="A74" s="1583"/>
      <c r="B74" s="1583"/>
      <c r="C74" s="1583"/>
      <c r="D74" s="1654" t="s">
        <v>910</v>
      </c>
      <c r="E74" s="1654"/>
      <c r="F74" s="1654"/>
      <c r="G74" s="1654" t="s">
        <v>1176</v>
      </c>
      <c r="H74" s="1654"/>
      <c r="I74" s="1654"/>
      <c r="J74" s="1654" t="s">
        <v>911</v>
      </c>
      <c r="K74" s="1654"/>
      <c r="L74" s="1654"/>
      <c r="M74" s="1654" t="s">
        <v>1177</v>
      </c>
      <c r="N74" s="1654"/>
      <c r="O74" s="1654"/>
      <c r="P74" s="1524"/>
      <c r="Q74" s="1524"/>
      <c r="R74" s="1652"/>
    </row>
    <row r="75" spans="1:20" ht="16.5" customHeight="1">
      <c r="A75" s="1583"/>
      <c r="B75" s="1583"/>
      <c r="C75" s="1583"/>
      <c r="D75" s="602" t="s">
        <v>914</v>
      </c>
      <c r="E75" s="602" t="s">
        <v>915</v>
      </c>
      <c r="F75" s="602" t="s">
        <v>916</v>
      </c>
      <c r="G75" s="602" t="s">
        <v>914</v>
      </c>
      <c r="H75" s="602" t="s">
        <v>915</v>
      </c>
      <c r="I75" s="602" t="s">
        <v>916</v>
      </c>
      <c r="J75" s="602" t="s">
        <v>914</v>
      </c>
      <c r="K75" s="602" t="s">
        <v>915</v>
      </c>
      <c r="L75" s="602" t="s">
        <v>916</v>
      </c>
      <c r="M75" s="602" t="s">
        <v>914</v>
      </c>
      <c r="N75" s="602" t="s">
        <v>915</v>
      </c>
      <c r="O75" s="602" t="s">
        <v>916</v>
      </c>
      <c r="P75" s="1524"/>
      <c r="Q75" s="1524"/>
      <c r="R75" s="1652"/>
    </row>
    <row r="76" spans="1:20" ht="16.5" customHeight="1" thickBot="1">
      <c r="A76" s="1664"/>
      <c r="B76" s="1664"/>
      <c r="C76" s="1664"/>
      <c r="D76" s="528" t="s">
        <v>1156</v>
      </c>
      <c r="E76" s="528" t="s">
        <v>918</v>
      </c>
      <c r="F76" s="528" t="s">
        <v>919</v>
      </c>
      <c r="G76" s="528" t="s">
        <v>1156</v>
      </c>
      <c r="H76" s="528" t="s">
        <v>918</v>
      </c>
      <c r="I76" s="528" t="s">
        <v>919</v>
      </c>
      <c r="J76" s="528" t="s">
        <v>1156</v>
      </c>
      <c r="K76" s="528" t="s">
        <v>918</v>
      </c>
      <c r="L76" s="528" t="s">
        <v>919</v>
      </c>
      <c r="M76" s="528" t="s">
        <v>1156</v>
      </c>
      <c r="N76" s="528" t="s">
        <v>918</v>
      </c>
      <c r="O76" s="528" t="s">
        <v>919</v>
      </c>
      <c r="P76" s="1650"/>
      <c r="Q76" s="1650"/>
      <c r="R76" s="1653"/>
    </row>
    <row r="77" spans="1:20" s="51" customFormat="1" ht="17.100000000000001" customHeight="1" thickTop="1">
      <c r="A77" s="2002" t="s">
        <v>324</v>
      </c>
      <c r="B77" s="2022" t="s">
        <v>49</v>
      </c>
      <c r="C77" s="174" t="s">
        <v>49</v>
      </c>
      <c r="D77" s="617">
        <v>0</v>
      </c>
      <c r="E77" s="617">
        <v>0</v>
      </c>
      <c r="F77" s="617">
        <v>0</v>
      </c>
      <c r="G77" s="617">
        <v>2</v>
      </c>
      <c r="H77" s="617">
        <v>3</v>
      </c>
      <c r="I77" s="617">
        <v>5</v>
      </c>
      <c r="J77" s="617">
        <v>4</v>
      </c>
      <c r="K77" s="617">
        <v>1</v>
      </c>
      <c r="L77" s="617">
        <v>5</v>
      </c>
      <c r="M77" s="617">
        <f>SUM(D77,G77,J77)</f>
        <v>6</v>
      </c>
      <c r="N77" s="617">
        <f t="shared" ref="N77:O82" si="54">SUM(E77,H77,K77)</f>
        <v>4</v>
      </c>
      <c r="O77" s="617">
        <f t="shared" si="54"/>
        <v>10</v>
      </c>
      <c r="P77" s="1203" t="s">
        <v>886</v>
      </c>
      <c r="Q77" s="2042" t="s">
        <v>454</v>
      </c>
      <c r="R77" s="1834" t="s">
        <v>453</v>
      </c>
      <c r="S77" s="50"/>
      <c r="T77" s="50"/>
    </row>
    <row r="78" spans="1:20" s="51" customFormat="1" ht="26.25" customHeight="1">
      <c r="A78" s="2003"/>
      <c r="B78" s="2044"/>
      <c r="C78" s="174" t="s">
        <v>198</v>
      </c>
      <c r="D78" s="617">
        <v>0</v>
      </c>
      <c r="E78" s="617">
        <v>0</v>
      </c>
      <c r="F78" s="617">
        <v>0</v>
      </c>
      <c r="G78" s="617">
        <v>5</v>
      </c>
      <c r="H78" s="617">
        <v>3</v>
      </c>
      <c r="I78" s="617">
        <v>8</v>
      </c>
      <c r="J78" s="617">
        <v>7</v>
      </c>
      <c r="K78" s="617">
        <v>1</v>
      </c>
      <c r="L78" s="617">
        <v>8</v>
      </c>
      <c r="M78" s="617">
        <f t="shared" ref="M78:M82" si="55">SUM(D78,G78,J78)</f>
        <v>12</v>
      </c>
      <c r="N78" s="617">
        <f t="shared" si="54"/>
        <v>4</v>
      </c>
      <c r="O78" s="617">
        <f t="shared" si="54"/>
        <v>16</v>
      </c>
      <c r="P78" s="1203" t="s">
        <v>690</v>
      </c>
      <c r="Q78" s="1856"/>
      <c r="R78" s="1835"/>
      <c r="S78" s="50"/>
      <c r="T78" s="50"/>
    </row>
    <row r="79" spans="1:20" s="51" customFormat="1" ht="25.5" customHeight="1">
      <c r="A79" s="2003"/>
      <c r="B79" s="2011" t="s">
        <v>317</v>
      </c>
      <c r="C79" s="2011"/>
      <c r="D79" s="617">
        <f>SUM(D77:D78)</f>
        <v>0</v>
      </c>
      <c r="E79" s="617">
        <f t="shared" ref="E79:O83" si="56">SUM(E77:E78)</f>
        <v>0</v>
      </c>
      <c r="F79" s="617">
        <f t="shared" si="56"/>
        <v>0</v>
      </c>
      <c r="G79" s="617">
        <f t="shared" si="56"/>
        <v>7</v>
      </c>
      <c r="H79" s="617">
        <f t="shared" si="56"/>
        <v>6</v>
      </c>
      <c r="I79" s="617">
        <f t="shared" si="56"/>
        <v>13</v>
      </c>
      <c r="J79" s="617">
        <f t="shared" si="56"/>
        <v>11</v>
      </c>
      <c r="K79" s="617">
        <f t="shared" si="56"/>
        <v>2</v>
      </c>
      <c r="L79" s="617">
        <f t="shared" si="56"/>
        <v>13</v>
      </c>
      <c r="M79" s="617">
        <f t="shared" si="55"/>
        <v>18</v>
      </c>
      <c r="N79" s="617">
        <f t="shared" si="54"/>
        <v>8</v>
      </c>
      <c r="O79" s="617">
        <f t="shared" si="54"/>
        <v>26</v>
      </c>
      <c r="P79" s="1807" t="s">
        <v>1261</v>
      </c>
      <c r="Q79" s="1806"/>
      <c r="R79" s="1835"/>
      <c r="S79" s="50"/>
      <c r="T79" s="50"/>
    </row>
    <row r="80" spans="1:20" s="51" customFormat="1" ht="30" customHeight="1">
      <c r="A80" s="2003"/>
      <c r="B80" s="1317" t="s">
        <v>55</v>
      </c>
      <c r="C80" s="174" t="s">
        <v>55</v>
      </c>
      <c r="D80" s="617">
        <f t="shared" ref="D80:F80" si="57">SUM(D78:D79)</f>
        <v>0</v>
      </c>
      <c r="E80" s="617">
        <f t="shared" si="57"/>
        <v>0</v>
      </c>
      <c r="F80" s="617">
        <f t="shared" si="57"/>
        <v>0</v>
      </c>
      <c r="G80" s="617">
        <v>0</v>
      </c>
      <c r="H80" s="617">
        <v>6</v>
      </c>
      <c r="I80" s="617">
        <v>6</v>
      </c>
      <c r="J80" s="617">
        <v>2</v>
      </c>
      <c r="K80" s="617">
        <v>0</v>
      </c>
      <c r="L80" s="617">
        <v>2</v>
      </c>
      <c r="M80" s="617">
        <f t="shared" si="55"/>
        <v>2</v>
      </c>
      <c r="N80" s="617">
        <f t="shared" si="54"/>
        <v>6</v>
      </c>
      <c r="O80" s="617">
        <f t="shared" si="54"/>
        <v>8</v>
      </c>
      <c r="P80" s="1203" t="s">
        <v>902</v>
      </c>
      <c r="Q80" s="1167" t="s">
        <v>902</v>
      </c>
      <c r="R80" s="1835"/>
      <c r="S80" s="50"/>
      <c r="T80" s="50"/>
    </row>
    <row r="81" spans="1:20" s="51" customFormat="1" ht="24" customHeight="1">
      <c r="A81" s="2003"/>
      <c r="B81" s="2022" t="s">
        <v>45</v>
      </c>
      <c r="C81" s="174" t="s">
        <v>111</v>
      </c>
      <c r="D81" s="617">
        <f t="shared" ref="D81:F81" si="58">SUM(D79:D80)</f>
        <v>0</v>
      </c>
      <c r="E81" s="617">
        <f t="shared" si="58"/>
        <v>0</v>
      </c>
      <c r="F81" s="617">
        <f t="shared" si="58"/>
        <v>0</v>
      </c>
      <c r="G81" s="617">
        <v>3</v>
      </c>
      <c r="H81" s="617">
        <v>4</v>
      </c>
      <c r="I81" s="617">
        <v>7</v>
      </c>
      <c r="J81" s="617">
        <v>0</v>
      </c>
      <c r="K81" s="617">
        <v>0</v>
      </c>
      <c r="L81" s="617">
        <v>0</v>
      </c>
      <c r="M81" s="617">
        <f t="shared" si="55"/>
        <v>3</v>
      </c>
      <c r="N81" s="617">
        <f t="shared" si="54"/>
        <v>4</v>
      </c>
      <c r="O81" s="617">
        <f t="shared" si="54"/>
        <v>7</v>
      </c>
      <c r="P81" s="1203" t="s">
        <v>691</v>
      </c>
      <c r="Q81" s="1855" t="s">
        <v>437</v>
      </c>
      <c r="R81" s="1835"/>
      <c r="S81" s="50"/>
      <c r="T81" s="50"/>
    </row>
    <row r="82" spans="1:20" s="51" customFormat="1" ht="28.5" customHeight="1">
      <c r="A82" s="2003"/>
      <c r="B82" s="2044"/>
      <c r="C82" s="174" t="s">
        <v>113</v>
      </c>
      <c r="D82" s="617">
        <f t="shared" ref="D82:F82" si="59">SUM(D80:D81)</f>
        <v>0</v>
      </c>
      <c r="E82" s="617">
        <f t="shared" si="59"/>
        <v>0</v>
      </c>
      <c r="F82" s="617">
        <f t="shared" si="59"/>
        <v>0</v>
      </c>
      <c r="G82" s="617">
        <v>6</v>
      </c>
      <c r="H82" s="617">
        <v>4</v>
      </c>
      <c r="I82" s="617">
        <v>10</v>
      </c>
      <c r="J82" s="617">
        <v>0</v>
      </c>
      <c r="K82" s="617">
        <v>0</v>
      </c>
      <c r="L82" s="617">
        <v>0</v>
      </c>
      <c r="M82" s="617">
        <f t="shared" si="55"/>
        <v>6</v>
      </c>
      <c r="N82" s="617">
        <f t="shared" si="54"/>
        <v>4</v>
      </c>
      <c r="O82" s="617">
        <f t="shared" si="54"/>
        <v>10</v>
      </c>
      <c r="P82" s="1203" t="s">
        <v>1295</v>
      </c>
      <c r="Q82" s="1856"/>
      <c r="R82" s="1835"/>
      <c r="S82" s="50"/>
      <c r="T82" s="50"/>
    </row>
    <row r="83" spans="1:20" s="51" customFormat="1" ht="20.25" customHeight="1">
      <c r="A83" s="2003"/>
      <c r="B83" s="2049" t="s">
        <v>317</v>
      </c>
      <c r="C83" s="2011"/>
      <c r="D83" s="1222">
        <f>SUM(D81:D82)</f>
        <v>0</v>
      </c>
      <c r="E83" s="1222">
        <f t="shared" si="56"/>
        <v>0</v>
      </c>
      <c r="F83" s="1222">
        <f t="shared" si="56"/>
        <v>0</v>
      </c>
      <c r="G83" s="1222">
        <f t="shared" si="56"/>
        <v>9</v>
      </c>
      <c r="H83" s="1222">
        <f t="shared" si="56"/>
        <v>8</v>
      </c>
      <c r="I83" s="1222">
        <f t="shared" si="56"/>
        <v>17</v>
      </c>
      <c r="J83" s="1222">
        <f t="shared" si="56"/>
        <v>0</v>
      </c>
      <c r="K83" s="1222">
        <f t="shared" si="56"/>
        <v>0</v>
      </c>
      <c r="L83" s="1222">
        <f t="shared" si="56"/>
        <v>0</v>
      </c>
      <c r="M83" s="1222">
        <f t="shared" si="56"/>
        <v>9</v>
      </c>
      <c r="N83" s="1222">
        <f t="shared" si="56"/>
        <v>8</v>
      </c>
      <c r="O83" s="1222">
        <f t="shared" si="56"/>
        <v>17</v>
      </c>
      <c r="P83" s="1807" t="s">
        <v>1261</v>
      </c>
      <c r="Q83" s="1806"/>
      <c r="R83" s="1835"/>
      <c r="S83" s="50"/>
      <c r="T83" s="50"/>
    </row>
    <row r="84" spans="1:20" ht="32.25" customHeight="1">
      <c r="A84" s="2003"/>
      <c r="B84" s="287" t="s">
        <v>64</v>
      </c>
      <c r="C84" s="287" t="s">
        <v>200</v>
      </c>
      <c r="D84" s="1217">
        <v>0</v>
      </c>
      <c r="E84" s="1217">
        <v>0</v>
      </c>
      <c r="F84" s="1217">
        <v>0</v>
      </c>
      <c r="G84" s="1217">
        <v>0</v>
      </c>
      <c r="H84" s="1217">
        <v>4</v>
      </c>
      <c r="I84" s="1217">
        <v>4</v>
      </c>
      <c r="J84" s="1217">
        <v>4</v>
      </c>
      <c r="K84" s="1217">
        <v>1</v>
      </c>
      <c r="L84" s="1217">
        <v>5</v>
      </c>
      <c r="M84" s="1217">
        <f t="shared" ref="M84:O85" si="60">SUM(D84,G84,J84)</f>
        <v>4</v>
      </c>
      <c r="N84" s="1217">
        <f t="shared" si="60"/>
        <v>5</v>
      </c>
      <c r="O84" s="1217">
        <f t="shared" si="60"/>
        <v>9</v>
      </c>
      <c r="P84" s="1225" t="s">
        <v>1734</v>
      </c>
      <c r="Q84" s="1249" t="s">
        <v>1302</v>
      </c>
      <c r="R84" s="1835"/>
    </row>
    <row r="85" spans="1:20" ht="44.25" customHeight="1">
      <c r="A85" s="2003"/>
      <c r="B85" s="2022" t="s">
        <v>80</v>
      </c>
      <c r="C85" s="174" t="s">
        <v>116</v>
      </c>
      <c r="D85" s="390">
        <v>0</v>
      </c>
      <c r="E85" s="390">
        <v>0</v>
      </c>
      <c r="F85" s="390">
        <v>0</v>
      </c>
      <c r="G85" s="390">
        <v>2</v>
      </c>
      <c r="H85" s="390">
        <v>2</v>
      </c>
      <c r="I85" s="390">
        <v>4</v>
      </c>
      <c r="J85" s="390">
        <v>0</v>
      </c>
      <c r="K85" s="390">
        <v>0</v>
      </c>
      <c r="L85" s="390">
        <v>0</v>
      </c>
      <c r="M85" s="390">
        <f t="shared" si="60"/>
        <v>2</v>
      </c>
      <c r="N85" s="390">
        <f t="shared" si="60"/>
        <v>2</v>
      </c>
      <c r="O85" s="390">
        <f t="shared" si="60"/>
        <v>4</v>
      </c>
      <c r="P85" s="1203" t="s">
        <v>1735</v>
      </c>
      <c r="Q85" s="2013" t="s">
        <v>470</v>
      </c>
      <c r="R85" s="1835"/>
    </row>
    <row r="86" spans="1:20" ht="36.75" customHeight="1">
      <c r="A86" s="2003"/>
      <c r="B86" s="2044"/>
      <c r="C86" s="174" t="s">
        <v>114</v>
      </c>
      <c r="D86" s="617">
        <v>0</v>
      </c>
      <c r="E86" s="617">
        <v>0</v>
      </c>
      <c r="F86" s="617">
        <v>0</v>
      </c>
      <c r="G86" s="617">
        <v>3</v>
      </c>
      <c r="H86" s="617">
        <v>0</v>
      </c>
      <c r="I86" s="617">
        <v>3</v>
      </c>
      <c r="J86" s="617">
        <v>0</v>
      </c>
      <c r="K86" s="617">
        <v>0</v>
      </c>
      <c r="L86" s="617">
        <v>0</v>
      </c>
      <c r="M86" s="617">
        <f t="shared" ref="M86:M87" si="61">SUM(D86,G86,J86)</f>
        <v>3</v>
      </c>
      <c r="N86" s="617">
        <f t="shared" ref="N86:N87" si="62">SUM(E86,H86,K86)</f>
        <v>0</v>
      </c>
      <c r="O86" s="617">
        <f t="shared" ref="O86:O87" si="63">SUM(F86,I86,L86)</f>
        <v>3</v>
      </c>
      <c r="P86" s="1203" t="s">
        <v>693</v>
      </c>
      <c r="Q86" s="1836"/>
      <c r="R86" s="1835"/>
    </row>
    <row r="87" spans="1:20" ht="23.25" customHeight="1">
      <c r="A87" s="2004"/>
      <c r="B87" s="2011" t="s">
        <v>317</v>
      </c>
      <c r="C87" s="2011"/>
      <c r="D87" s="617">
        <f t="shared" ref="D87:L87" si="64">SUM(D85:D86)</f>
        <v>0</v>
      </c>
      <c r="E87" s="617">
        <f t="shared" si="64"/>
        <v>0</v>
      </c>
      <c r="F87" s="617">
        <f t="shared" si="64"/>
        <v>0</v>
      </c>
      <c r="G87" s="617">
        <f t="shared" si="64"/>
        <v>5</v>
      </c>
      <c r="H87" s="617">
        <f t="shared" si="64"/>
        <v>2</v>
      </c>
      <c r="I87" s="617">
        <f t="shared" si="64"/>
        <v>7</v>
      </c>
      <c r="J87" s="617">
        <f t="shared" si="64"/>
        <v>0</v>
      </c>
      <c r="K87" s="617">
        <f t="shared" si="64"/>
        <v>0</v>
      </c>
      <c r="L87" s="617">
        <f t="shared" si="64"/>
        <v>0</v>
      </c>
      <c r="M87" s="617">
        <f t="shared" si="61"/>
        <v>5</v>
      </c>
      <c r="N87" s="617">
        <f t="shared" si="62"/>
        <v>2</v>
      </c>
      <c r="O87" s="617">
        <f t="shared" si="63"/>
        <v>7</v>
      </c>
      <c r="P87" s="1807" t="s">
        <v>1261</v>
      </c>
      <c r="Q87" s="1807"/>
      <c r="R87" s="1836"/>
    </row>
    <row r="88" spans="1:20" ht="21" customHeight="1">
      <c r="A88" s="2011" t="s">
        <v>277</v>
      </c>
      <c r="B88" s="2011"/>
      <c r="C88" s="2011"/>
      <c r="D88" s="617">
        <f t="shared" ref="D88:L88" si="65">SUM(D79,D80,D83,D84,D87)</f>
        <v>0</v>
      </c>
      <c r="E88" s="617">
        <f t="shared" si="65"/>
        <v>0</v>
      </c>
      <c r="F88" s="617">
        <f t="shared" si="65"/>
        <v>0</v>
      </c>
      <c r="G88" s="617">
        <f t="shared" si="65"/>
        <v>21</v>
      </c>
      <c r="H88" s="617">
        <f t="shared" si="65"/>
        <v>26</v>
      </c>
      <c r="I88" s="617">
        <f t="shared" si="65"/>
        <v>47</v>
      </c>
      <c r="J88" s="617">
        <f t="shared" si="65"/>
        <v>17</v>
      </c>
      <c r="K88" s="617">
        <f t="shared" si="65"/>
        <v>3</v>
      </c>
      <c r="L88" s="617">
        <f t="shared" si="65"/>
        <v>20</v>
      </c>
      <c r="M88" s="617">
        <f t="shared" ref="M88" si="66">SUM(D88,G88,J88)</f>
        <v>38</v>
      </c>
      <c r="N88" s="617">
        <f t="shared" ref="N88" si="67">SUM(E88,H88,K88)</f>
        <v>29</v>
      </c>
      <c r="O88" s="617">
        <f t="shared" ref="O88" si="68">SUM(F88,I88,L88)</f>
        <v>67</v>
      </c>
      <c r="P88" s="1807" t="s">
        <v>1787</v>
      </c>
      <c r="Q88" s="1807"/>
      <c r="R88" s="1807"/>
    </row>
    <row r="89" spans="1:20" ht="28.5" customHeight="1">
      <c r="A89" s="2045" t="s">
        <v>24</v>
      </c>
      <c r="B89" s="2022" t="s">
        <v>80</v>
      </c>
      <c r="C89" s="287" t="s">
        <v>116</v>
      </c>
      <c r="D89" s="617">
        <v>0</v>
      </c>
      <c r="E89" s="617">
        <v>0</v>
      </c>
      <c r="F89" s="617">
        <v>0</v>
      </c>
      <c r="G89" s="615">
        <v>8</v>
      </c>
      <c r="H89" s="615">
        <v>9</v>
      </c>
      <c r="I89" s="615">
        <v>17</v>
      </c>
      <c r="J89" s="615">
        <v>0</v>
      </c>
      <c r="K89" s="615">
        <v>0</v>
      </c>
      <c r="L89" s="615">
        <v>0</v>
      </c>
      <c r="M89" s="615">
        <f>SUM(D89,G89,J89)</f>
        <v>8</v>
      </c>
      <c r="N89" s="615">
        <f t="shared" ref="N89:O99" si="69">SUM(E89,H89,K89)</f>
        <v>9</v>
      </c>
      <c r="O89" s="615">
        <f t="shared" si="69"/>
        <v>17</v>
      </c>
      <c r="P89" s="1203" t="s">
        <v>1256</v>
      </c>
      <c r="Q89" s="2013" t="s">
        <v>470</v>
      </c>
      <c r="R89" s="2013" t="s">
        <v>1259</v>
      </c>
    </row>
    <row r="90" spans="1:20" ht="66" customHeight="1">
      <c r="A90" s="2045"/>
      <c r="B90" s="2023"/>
      <c r="C90" s="174" t="s">
        <v>1197</v>
      </c>
      <c r="D90" s="617">
        <f>SUM(D82,D83,D72,D86,D89)</f>
        <v>0</v>
      </c>
      <c r="E90" s="617">
        <f>SUM(E82,E83,E72,E86,E89)</f>
        <v>0</v>
      </c>
      <c r="F90" s="617">
        <f>SUM(F82,F83,F72,F86,F89)</f>
        <v>0</v>
      </c>
      <c r="G90" s="390">
        <v>2</v>
      </c>
      <c r="H90" s="390">
        <v>6</v>
      </c>
      <c r="I90" s="390">
        <v>8</v>
      </c>
      <c r="J90" s="615">
        <v>0</v>
      </c>
      <c r="K90" s="615">
        <v>0</v>
      </c>
      <c r="L90" s="615">
        <v>0</v>
      </c>
      <c r="M90" s="390">
        <f t="shared" ref="M90:M91" si="70">SUM(D90,G90,J90)</f>
        <v>2</v>
      </c>
      <c r="N90" s="390">
        <f t="shared" si="69"/>
        <v>6</v>
      </c>
      <c r="O90" s="390">
        <f t="shared" si="69"/>
        <v>8</v>
      </c>
      <c r="P90" s="1203" t="s">
        <v>1257</v>
      </c>
      <c r="Q90" s="1835"/>
      <c r="R90" s="1835"/>
    </row>
    <row r="91" spans="1:20" ht="48" customHeight="1">
      <c r="A91" s="2046"/>
      <c r="B91" s="2044"/>
      <c r="C91" s="174" t="s">
        <v>236</v>
      </c>
      <c r="D91" s="617">
        <v>0</v>
      </c>
      <c r="E91" s="617">
        <v>0</v>
      </c>
      <c r="F91" s="617">
        <v>0</v>
      </c>
      <c r="G91" s="390">
        <v>5</v>
      </c>
      <c r="H91" s="390">
        <v>7</v>
      </c>
      <c r="I91" s="390">
        <v>12</v>
      </c>
      <c r="J91" s="615">
        <v>0</v>
      </c>
      <c r="K91" s="615">
        <v>0</v>
      </c>
      <c r="L91" s="615">
        <v>0</v>
      </c>
      <c r="M91" s="390">
        <f t="shared" si="70"/>
        <v>5</v>
      </c>
      <c r="N91" s="390">
        <f t="shared" si="69"/>
        <v>7</v>
      </c>
      <c r="O91" s="390">
        <f t="shared" si="69"/>
        <v>12</v>
      </c>
      <c r="P91" s="1203" t="s">
        <v>1258</v>
      </c>
      <c r="Q91" s="1836"/>
      <c r="R91" s="1836"/>
    </row>
    <row r="92" spans="1:20" ht="23.25" customHeight="1" thickBot="1">
      <c r="A92" s="1323"/>
      <c r="B92" s="1323" t="s">
        <v>277</v>
      </c>
      <c r="C92" s="1323"/>
      <c r="D92" s="1223">
        <f>SUM(D89:D91)</f>
        <v>0</v>
      </c>
      <c r="E92" s="1223">
        <f t="shared" ref="E92:O92" si="71">SUM(E89:E91)</f>
        <v>0</v>
      </c>
      <c r="F92" s="1223">
        <f t="shared" si="71"/>
        <v>0</v>
      </c>
      <c r="G92" s="1223">
        <f t="shared" si="71"/>
        <v>15</v>
      </c>
      <c r="H92" s="1223">
        <f t="shared" si="71"/>
        <v>22</v>
      </c>
      <c r="I92" s="1223">
        <f t="shared" si="71"/>
        <v>37</v>
      </c>
      <c r="J92" s="1223">
        <f t="shared" si="71"/>
        <v>0</v>
      </c>
      <c r="K92" s="1223">
        <f t="shared" si="71"/>
        <v>0</v>
      </c>
      <c r="L92" s="1223">
        <f t="shared" si="71"/>
        <v>0</v>
      </c>
      <c r="M92" s="1223">
        <f t="shared" si="71"/>
        <v>15</v>
      </c>
      <c r="N92" s="1223">
        <f t="shared" si="71"/>
        <v>22</v>
      </c>
      <c r="O92" s="1223">
        <f t="shared" si="71"/>
        <v>37</v>
      </c>
      <c r="P92" s="2041" t="s">
        <v>1787</v>
      </c>
      <c r="Q92" s="2041"/>
      <c r="R92" s="2041"/>
    </row>
    <row r="93" spans="1:20" ht="23.25" customHeight="1" thickTop="1" thickBot="1">
      <c r="A93" s="428" t="s">
        <v>1136</v>
      </c>
      <c r="B93" s="428"/>
      <c r="C93" s="428"/>
      <c r="D93" s="428"/>
      <c r="E93" s="428"/>
      <c r="F93" s="428"/>
      <c r="G93" s="428"/>
      <c r="H93" s="428"/>
      <c r="I93" s="428"/>
      <c r="J93" s="428"/>
      <c r="K93" s="428"/>
      <c r="L93" s="428"/>
      <c r="M93" s="428"/>
      <c r="N93" s="428"/>
      <c r="O93" s="428"/>
      <c r="P93" s="464"/>
      <c r="Q93" s="1843" t="s">
        <v>1878</v>
      </c>
      <c r="R93" s="1843"/>
    </row>
    <row r="94" spans="1:20" ht="23.25" customHeight="1" thickTop="1">
      <c r="A94" s="1583" t="s">
        <v>11</v>
      </c>
      <c r="B94" s="1583" t="s">
        <v>50</v>
      </c>
      <c r="C94" s="1583" t="s">
        <v>34</v>
      </c>
      <c r="D94" s="1654" t="s">
        <v>1172</v>
      </c>
      <c r="E94" s="1654"/>
      <c r="F94" s="1654"/>
      <c r="G94" s="1654" t="s">
        <v>1173</v>
      </c>
      <c r="H94" s="1654"/>
      <c r="I94" s="1654"/>
      <c r="J94" s="1654" t="s">
        <v>1174</v>
      </c>
      <c r="K94" s="1654"/>
      <c r="L94" s="1654"/>
      <c r="M94" s="1654" t="s">
        <v>1175</v>
      </c>
      <c r="N94" s="1654"/>
      <c r="O94" s="1654"/>
      <c r="P94" s="1524" t="s">
        <v>524</v>
      </c>
      <c r="Q94" s="1524" t="s">
        <v>431</v>
      </c>
      <c r="R94" s="1652" t="s">
        <v>525</v>
      </c>
    </row>
    <row r="95" spans="1:20" ht="23.25" customHeight="1">
      <c r="A95" s="1583"/>
      <c r="B95" s="1583"/>
      <c r="C95" s="1583"/>
      <c r="D95" s="1654" t="s">
        <v>910</v>
      </c>
      <c r="E95" s="1654"/>
      <c r="F95" s="1654"/>
      <c r="G95" s="1654" t="s">
        <v>1176</v>
      </c>
      <c r="H95" s="1654"/>
      <c r="I95" s="1654"/>
      <c r="J95" s="1654" t="s">
        <v>911</v>
      </c>
      <c r="K95" s="1654"/>
      <c r="L95" s="1654"/>
      <c r="M95" s="1654" t="s">
        <v>1177</v>
      </c>
      <c r="N95" s="1654"/>
      <c r="O95" s="1654"/>
      <c r="P95" s="1524"/>
      <c r="Q95" s="1524"/>
      <c r="R95" s="1652"/>
    </row>
    <row r="96" spans="1:20" ht="23.25" customHeight="1">
      <c r="A96" s="1583"/>
      <c r="B96" s="1583"/>
      <c r="C96" s="1583"/>
      <c r="D96" s="1192" t="s">
        <v>914</v>
      </c>
      <c r="E96" s="1192" t="s">
        <v>915</v>
      </c>
      <c r="F96" s="1192" t="s">
        <v>916</v>
      </c>
      <c r="G96" s="1192" t="s">
        <v>914</v>
      </c>
      <c r="H96" s="1192" t="s">
        <v>915</v>
      </c>
      <c r="I96" s="1192" t="s">
        <v>916</v>
      </c>
      <c r="J96" s="1192" t="s">
        <v>914</v>
      </c>
      <c r="K96" s="1192" t="s">
        <v>915</v>
      </c>
      <c r="L96" s="1192" t="s">
        <v>916</v>
      </c>
      <c r="M96" s="1192" t="s">
        <v>914</v>
      </c>
      <c r="N96" s="1192" t="s">
        <v>915</v>
      </c>
      <c r="O96" s="1192" t="s">
        <v>916</v>
      </c>
      <c r="P96" s="1524"/>
      <c r="Q96" s="1524"/>
      <c r="R96" s="1652"/>
    </row>
    <row r="97" spans="1:18" ht="23.25" customHeight="1" thickBot="1">
      <c r="A97" s="1664"/>
      <c r="B97" s="1664"/>
      <c r="C97" s="1664"/>
      <c r="D97" s="528" t="s">
        <v>1156</v>
      </c>
      <c r="E97" s="528" t="s">
        <v>918</v>
      </c>
      <c r="F97" s="528" t="s">
        <v>919</v>
      </c>
      <c r="G97" s="528" t="s">
        <v>1156</v>
      </c>
      <c r="H97" s="528" t="s">
        <v>918</v>
      </c>
      <c r="I97" s="528" t="s">
        <v>919</v>
      </c>
      <c r="J97" s="528" t="s">
        <v>1156</v>
      </c>
      <c r="K97" s="528" t="s">
        <v>918</v>
      </c>
      <c r="L97" s="528" t="s">
        <v>919</v>
      </c>
      <c r="M97" s="528" t="s">
        <v>1156</v>
      </c>
      <c r="N97" s="528" t="s">
        <v>918</v>
      </c>
      <c r="O97" s="528" t="s">
        <v>919</v>
      </c>
      <c r="P97" s="1650"/>
      <c r="Q97" s="1650"/>
      <c r="R97" s="1653"/>
    </row>
    <row r="98" spans="1:18" ht="25.5" customHeight="1" thickTop="1">
      <c r="A98" s="2015" t="s">
        <v>23</v>
      </c>
      <c r="B98" s="1322" t="s">
        <v>107</v>
      </c>
      <c r="C98" s="287" t="s">
        <v>107</v>
      </c>
      <c r="D98" s="1217">
        <v>0</v>
      </c>
      <c r="E98" s="1217">
        <v>0</v>
      </c>
      <c r="F98" s="1217">
        <v>0</v>
      </c>
      <c r="G98" s="1217">
        <v>10</v>
      </c>
      <c r="H98" s="1217">
        <v>1</v>
      </c>
      <c r="I98" s="1217">
        <v>11</v>
      </c>
      <c r="J98" s="1217">
        <v>3</v>
      </c>
      <c r="K98" s="1217">
        <f t="shared" ref="K98" si="72">SUM(K90:K92)</f>
        <v>0</v>
      </c>
      <c r="L98" s="1217">
        <v>3</v>
      </c>
      <c r="M98" s="1217">
        <f>SUM(D98,G98,J98)</f>
        <v>13</v>
      </c>
      <c r="N98" s="1217">
        <f t="shared" si="69"/>
        <v>1</v>
      </c>
      <c r="O98" s="1217">
        <f t="shared" si="69"/>
        <v>14</v>
      </c>
      <c r="P98" s="1225" t="s">
        <v>1260</v>
      </c>
      <c r="Q98" s="1225" t="s">
        <v>1260</v>
      </c>
      <c r="R98" s="1835" t="s">
        <v>600</v>
      </c>
    </row>
    <row r="99" spans="1:18" ht="25.5" customHeight="1">
      <c r="A99" s="2016"/>
      <c r="B99" s="1317" t="s">
        <v>106</v>
      </c>
      <c r="C99" s="289" t="s">
        <v>106</v>
      </c>
      <c r="D99" s="770">
        <f>SUM(D72,D73,D76,D89,D98)</f>
        <v>0</v>
      </c>
      <c r="E99" s="770">
        <f>SUM(E72,E73,E76,E89,E98)</f>
        <v>0</v>
      </c>
      <c r="F99" s="770">
        <f>SUM(F72,F73,F76,F89,F98)</f>
        <v>0</v>
      </c>
      <c r="G99" s="616">
        <v>7</v>
      </c>
      <c r="H99" s="616">
        <v>4</v>
      </c>
      <c r="I99" s="616">
        <v>11</v>
      </c>
      <c r="J99" s="616">
        <v>0</v>
      </c>
      <c r="K99" s="770">
        <f t="shared" ref="K99" si="73">SUM(K91:K98)</f>
        <v>0</v>
      </c>
      <c r="L99" s="616">
        <v>0</v>
      </c>
      <c r="M99" s="616">
        <f t="shared" ref="M99" si="74">SUM(D99,G99,J99)</f>
        <v>7</v>
      </c>
      <c r="N99" s="616">
        <f t="shared" si="69"/>
        <v>4</v>
      </c>
      <c r="O99" s="616">
        <f t="shared" si="69"/>
        <v>11</v>
      </c>
      <c r="P99" s="1204" t="s">
        <v>1229</v>
      </c>
      <c r="Q99" s="1204" t="s">
        <v>1229</v>
      </c>
      <c r="R99" s="1836"/>
    </row>
    <row r="100" spans="1:18" ht="25.5" customHeight="1">
      <c r="A100" s="2011" t="s">
        <v>277</v>
      </c>
      <c r="B100" s="2011"/>
      <c r="C100" s="2011"/>
      <c r="D100" s="772">
        <f>SUM(D98:D99)</f>
        <v>0</v>
      </c>
      <c r="E100" s="772">
        <f t="shared" ref="E100:O100" si="75">SUM(E98:E99)</f>
        <v>0</v>
      </c>
      <c r="F100" s="772">
        <f t="shared" si="75"/>
        <v>0</v>
      </c>
      <c r="G100" s="772">
        <f t="shared" si="75"/>
        <v>17</v>
      </c>
      <c r="H100" s="772">
        <f t="shared" si="75"/>
        <v>5</v>
      </c>
      <c r="I100" s="772">
        <f t="shared" si="75"/>
        <v>22</v>
      </c>
      <c r="J100" s="772">
        <f t="shared" si="75"/>
        <v>3</v>
      </c>
      <c r="K100" s="772">
        <f t="shared" si="75"/>
        <v>0</v>
      </c>
      <c r="L100" s="772">
        <f t="shared" si="75"/>
        <v>3</v>
      </c>
      <c r="M100" s="772">
        <f t="shared" si="75"/>
        <v>20</v>
      </c>
      <c r="N100" s="772">
        <f t="shared" si="75"/>
        <v>5</v>
      </c>
      <c r="O100" s="772">
        <f t="shared" si="75"/>
        <v>25</v>
      </c>
      <c r="P100" s="1807" t="s">
        <v>1787</v>
      </c>
      <c r="Q100" s="1807"/>
      <c r="R100" s="1807"/>
    </row>
    <row r="101" spans="1:18" ht="25.5" customHeight="1">
      <c r="A101" s="2043" t="s">
        <v>961</v>
      </c>
      <c r="B101" s="2043"/>
      <c r="C101" s="1221"/>
      <c r="D101" s="1222">
        <v>0</v>
      </c>
      <c r="E101" s="1222">
        <v>0</v>
      </c>
      <c r="F101" s="1222">
        <v>0</v>
      </c>
      <c r="G101" s="1222">
        <v>26</v>
      </c>
      <c r="H101" s="1222">
        <v>23</v>
      </c>
      <c r="I101" s="1222">
        <v>49</v>
      </c>
      <c r="J101" s="1222">
        <v>8</v>
      </c>
      <c r="K101" s="1222">
        <v>1</v>
      </c>
      <c r="L101" s="1222">
        <v>9</v>
      </c>
      <c r="M101" s="1222">
        <f>SUM(D101,G101,J101)</f>
        <v>34</v>
      </c>
      <c r="N101" s="1222">
        <f t="shared" ref="N101:O101" si="76">SUM(E101,H101,K101)</f>
        <v>24</v>
      </c>
      <c r="O101" s="1222">
        <f t="shared" si="76"/>
        <v>58</v>
      </c>
      <c r="P101" s="1203"/>
      <c r="Q101" s="2000" t="s">
        <v>1592</v>
      </c>
      <c r="R101" s="2000"/>
    </row>
    <row r="102" spans="1:18" ht="25.5" customHeight="1">
      <c r="A102" s="2015" t="s">
        <v>29</v>
      </c>
      <c r="B102" s="1319" t="s">
        <v>138</v>
      </c>
      <c r="C102" s="287"/>
      <c r="D102" s="1217">
        <v>0</v>
      </c>
      <c r="E102" s="1217">
        <v>0</v>
      </c>
      <c r="F102" s="1217">
        <v>0</v>
      </c>
      <c r="G102" s="1217">
        <v>5</v>
      </c>
      <c r="H102" s="1217">
        <v>11</v>
      </c>
      <c r="I102" s="1217">
        <v>16</v>
      </c>
      <c r="J102" s="1217">
        <v>4</v>
      </c>
      <c r="K102" s="1217">
        <v>3</v>
      </c>
      <c r="L102" s="1217">
        <v>7</v>
      </c>
      <c r="M102" s="1217">
        <f t="shared" ref="M102:O102" si="77">SUM(D102,G102,J102)</f>
        <v>9</v>
      </c>
      <c r="N102" s="1217">
        <f t="shared" si="77"/>
        <v>14</v>
      </c>
      <c r="O102" s="1217">
        <f t="shared" si="77"/>
        <v>23</v>
      </c>
      <c r="P102" s="1225"/>
      <c r="Q102" s="1320" t="s">
        <v>664</v>
      </c>
      <c r="R102" s="1835" t="s">
        <v>1736</v>
      </c>
    </row>
    <row r="103" spans="1:18" ht="25.5" customHeight="1">
      <c r="A103" s="2016"/>
      <c r="B103" s="290" t="s">
        <v>137</v>
      </c>
      <c r="C103" s="174"/>
      <c r="D103" s="390">
        <v>0</v>
      </c>
      <c r="E103" s="390">
        <v>0</v>
      </c>
      <c r="F103" s="390">
        <v>0</v>
      </c>
      <c r="G103" s="390">
        <v>1</v>
      </c>
      <c r="H103" s="390">
        <v>3</v>
      </c>
      <c r="I103" s="390">
        <v>4</v>
      </c>
      <c r="J103" s="390">
        <v>4</v>
      </c>
      <c r="K103" s="390">
        <v>1</v>
      </c>
      <c r="L103" s="390">
        <v>5</v>
      </c>
      <c r="M103" s="390">
        <f t="shared" ref="M103:O104" si="78">SUM(D103,G103,J103)</f>
        <v>5</v>
      </c>
      <c r="N103" s="390">
        <f t="shared" si="78"/>
        <v>4</v>
      </c>
      <c r="O103" s="390">
        <f t="shared" si="78"/>
        <v>9</v>
      </c>
      <c r="P103" s="1203"/>
      <c r="Q103" s="1318" t="s">
        <v>1558</v>
      </c>
      <c r="R103" s="1836"/>
    </row>
    <row r="104" spans="1:18" ht="25.5" customHeight="1">
      <c r="A104" s="1657" t="s">
        <v>277</v>
      </c>
      <c r="B104" s="1657"/>
      <c r="C104" s="1657"/>
      <c r="D104" s="617">
        <f t="shared" ref="D104:L104" si="79">SUM(D102:D103)</f>
        <v>0</v>
      </c>
      <c r="E104" s="617">
        <f t="shared" si="79"/>
        <v>0</v>
      </c>
      <c r="F104" s="617">
        <f t="shared" si="79"/>
        <v>0</v>
      </c>
      <c r="G104" s="617">
        <f t="shared" si="79"/>
        <v>6</v>
      </c>
      <c r="H104" s="617">
        <f t="shared" si="79"/>
        <v>14</v>
      </c>
      <c r="I104" s="617">
        <f t="shared" si="79"/>
        <v>20</v>
      </c>
      <c r="J104" s="617">
        <f t="shared" si="79"/>
        <v>8</v>
      </c>
      <c r="K104" s="617">
        <f t="shared" si="79"/>
        <v>4</v>
      </c>
      <c r="L104" s="617">
        <f t="shared" si="79"/>
        <v>12</v>
      </c>
      <c r="M104" s="617">
        <f t="shared" si="78"/>
        <v>14</v>
      </c>
      <c r="N104" s="617">
        <f t="shared" si="78"/>
        <v>18</v>
      </c>
      <c r="O104" s="617">
        <f t="shared" si="78"/>
        <v>32</v>
      </c>
      <c r="P104" s="1807" t="s">
        <v>1787</v>
      </c>
      <c r="Q104" s="1807"/>
      <c r="R104" s="1807"/>
    </row>
    <row r="105" spans="1:18" ht="25.5" customHeight="1">
      <c r="A105" s="2029" t="s">
        <v>1458</v>
      </c>
      <c r="B105" s="289" t="s">
        <v>71</v>
      </c>
      <c r="C105" s="52"/>
      <c r="D105" s="617">
        <f>SUM(D103:D104)</f>
        <v>0</v>
      </c>
      <c r="E105" s="617">
        <f>SUM(E103:E104)</f>
        <v>0</v>
      </c>
      <c r="F105" s="617">
        <f>SUM(F103:F104)</f>
        <v>0</v>
      </c>
      <c r="G105" s="614">
        <v>5</v>
      </c>
      <c r="H105" s="614">
        <v>6</v>
      </c>
      <c r="I105" s="614">
        <v>11</v>
      </c>
      <c r="J105" s="614">
        <v>0</v>
      </c>
      <c r="K105" s="614">
        <v>0</v>
      </c>
      <c r="L105" s="614">
        <v>0</v>
      </c>
      <c r="M105" s="617">
        <f t="shared" ref="M105:M106" si="80">SUM(D105,G105,J105)</f>
        <v>5</v>
      </c>
      <c r="N105" s="617">
        <f t="shared" ref="N105:N106" si="81">SUM(E105,H105,K105)</f>
        <v>6</v>
      </c>
      <c r="O105" s="617">
        <f t="shared" ref="O105:O106" si="82">SUM(F105,I105,L105)</f>
        <v>11</v>
      </c>
      <c r="P105" s="2000" t="s">
        <v>1738</v>
      </c>
      <c r="Q105" s="2001"/>
      <c r="R105" s="2013" t="s">
        <v>1737</v>
      </c>
    </row>
    <row r="106" spans="1:18" ht="25.5" customHeight="1">
      <c r="A106" s="2016"/>
      <c r="B106" s="289" t="s">
        <v>1465</v>
      </c>
      <c r="C106" s="289"/>
      <c r="D106" s="617">
        <f>SUM(D105:D105)</f>
        <v>0</v>
      </c>
      <c r="E106" s="617">
        <f>SUM(E105:E105)</f>
        <v>0</v>
      </c>
      <c r="F106" s="617">
        <f>SUM(F105:F105)</f>
        <v>0</v>
      </c>
      <c r="G106" s="616">
        <v>3</v>
      </c>
      <c r="H106" s="616">
        <v>5</v>
      </c>
      <c r="I106" s="616">
        <v>8</v>
      </c>
      <c r="J106" s="616">
        <v>0</v>
      </c>
      <c r="K106" s="616">
        <v>0</v>
      </c>
      <c r="L106" s="616">
        <v>0</v>
      </c>
      <c r="M106" s="617">
        <f t="shared" si="80"/>
        <v>3</v>
      </c>
      <c r="N106" s="617">
        <f t="shared" si="81"/>
        <v>5</v>
      </c>
      <c r="O106" s="617">
        <f t="shared" si="82"/>
        <v>8</v>
      </c>
      <c r="P106" s="2000" t="s">
        <v>1739</v>
      </c>
      <c r="Q106" s="2001"/>
      <c r="R106" s="1836"/>
    </row>
    <row r="107" spans="1:18" ht="25.5" customHeight="1" thickBot="1">
      <c r="A107" s="1931" t="s">
        <v>277</v>
      </c>
      <c r="B107" s="1931"/>
      <c r="C107" s="1931"/>
      <c r="D107" s="617">
        <f>SUM(D105:D106)</f>
        <v>0</v>
      </c>
      <c r="E107" s="772">
        <f t="shared" ref="E107:O107" si="83">SUM(E105:E106)</f>
        <v>0</v>
      </c>
      <c r="F107" s="772">
        <f t="shared" si="83"/>
        <v>0</v>
      </c>
      <c r="G107" s="772">
        <f t="shared" si="83"/>
        <v>8</v>
      </c>
      <c r="H107" s="772">
        <f t="shared" si="83"/>
        <v>11</v>
      </c>
      <c r="I107" s="772">
        <f t="shared" si="83"/>
        <v>19</v>
      </c>
      <c r="J107" s="772">
        <f t="shared" si="83"/>
        <v>0</v>
      </c>
      <c r="K107" s="772">
        <f t="shared" si="83"/>
        <v>0</v>
      </c>
      <c r="L107" s="772">
        <f t="shared" si="83"/>
        <v>0</v>
      </c>
      <c r="M107" s="772">
        <f t="shared" si="83"/>
        <v>8</v>
      </c>
      <c r="N107" s="772">
        <f t="shared" si="83"/>
        <v>11</v>
      </c>
      <c r="O107" s="772">
        <f t="shared" si="83"/>
        <v>19</v>
      </c>
      <c r="P107" s="2050" t="s">
        <v>1787</v>
      </c>
      <c r="Q107" s="2050"/>
      <c r="R107" s="2050"/>
    </row>
    <row r="108" spans="1:18" ht="25.5" customHeight="1" thickBot="1">
      <c r="A108" s="1933" t="s">
        <v>10</v>
      </c>
      <c r="B108" s="1933"/>
      <c r="C108" s="1933"/>
      <c r="D108" s="650">
        <f t="shared" ref="D108:O108" si="84">SUM(D104,D100,D92,D101,D88,D67,D62,D57,D46,D42,D41,D36,D15,D14,D107)</f>
        <v>39</v>
      </c>
      <c r="E108" s="771">
        <f t="shared" si="84"/>
        <v>18</v>
      </c>
      <c r="F108" s="771">
        <f t="shared" si="84"/>
        <v>57</v>
      </c>
      <c r="G108" s="771">
        <f t="shared" si="84"/>
        <v>191</v>
      </c>
      <c r="H108" s="771">
        <f t="shared" si="84"/>
        <v>239</v>
      </c>
      <c r="I108" s="771">
        <f t="shared" si="84"/>
        <v>430</v>
      </c>
      <c r="J108" s="771">
        <f t="shared" si="84"/>
        <v>57</v>
      </c>
      <c r="K108" s="771">
        <f t="shared" si="84"/>
        <v>29</v>
      </c>
      <c r="L108" s="771">
        <f t="shared" si="84"/>
        <v>86</v>
      </c>
      <c r="M108" s="771">
        <f t="shared" si="84"/>
        <v>287</v>
      </c>
      <c r="N108" s="771">
        <f t="shared" si="84"/>
        <v>286</v>
      </c>
      <c r="O108" s="771">
        <f t="shared" si="84"/>
        <v>573</v>
      </c>
      <c r="P108" s="1999" t="s">
        <v>1262</v>
      </c>
      <c r="Q108" s="1999"/>
      <c r="R108" s="1999"/>
    </row>
    <row r="109" spans="1:18" ht="18.75" thickTop="1">
      <c r="A109" s="55"/>
      <c r="B109" s="55"/>
      <c r="C109" s="55"/>
    </row>
  </sheetData>
  <mergeCells count="172">
    <mergeCell ref="A107:C107"/>
    <mergeCell ref="Q73:Q76"/>
    <mergeCell ref="R73:R76"/>
    <mergeCell ref="M73:O73"/>
    <mergeCell ref="P73:P76"/>
    <mergeCell ref="D74:F74"/>
    <mergeCell ref="G74:I74"/>
    <mergeCell ref="J74:L74"/>
    <mergeCell ref="M74:O74"/>
    <mergeCell ref="A88:C88"/>
    <mergeCell ref="A73:A76"/>
    <mergeCell ref="B73:B76"/>
    <mergeCell ref="C73:C76"/>
    <mergeCell ref="D73:F73"/>
    <mergeCell ref="G73:I73"/>
    <mergeCell ref="R102:R103"/>
    <mergeCell ref="Q89:Q91"/>
    <mergeCell ref="R89:R91"/>
    <mergeCell ref="P107:R107"/>
    <mergeCell ref="P88:R88"/>
    <mergeCell ref="P100:R100"/>
    <mergeCell ref="B87:C87"/>
    <mergeCell ref="Q81:Q82"/>
    <mergeCell ref="A105:A106"/>
    <mergeCell ref="R52:R56"/>
    <mergeCell ref="A89:A91"/>
    <mergeCell ref="B89:B91"/>
    <mergeCell ref="A98:A99"/>
    <mergeCell ref="A100:C100"/>
    <mergeCell ref="J73:L73"/>
    <mergeCell ref="A102:A103"/>
    <mergeCell ref="B52:B54"/>
    <mergeCell ref="B58:B59"/>
    <mergeCell ref="B60:C60"/>
    <mergeCell ref="R63:R66"/>
    <mergeCell ref="A62:C62"/>
    <mergeCell ref="A63:A66"/>
    <mergeCell ref="A67:C67"/>
    <mergeCell ref="B77:B78"/>
    <mergeCell ref="B79:C79"/>
    <mergeCell ref="B81:B82"/>
    <mergeCell ref="B83:C83"/>
    <mergeCell ref="B63:B64"/>
    <mergeCell ref="B65:C65"/>
    <mergeCell ref="P83:Q83"/>
    <mergeCell ref="P62:R62"/>
    <mergeCell ref="P64:Q64"/>
    <mergeCell ref="P67:R67"/>
    <mergeCell ref="A104:C104"/>
    <mergeCell ref="A101:B101"/>
    <mergeCell ref="R105:R106"/>
    <mergeCell ref="P65:Q65"/>
    <mergeCell ref="Q77:Q78"/>
    <mergeCell ref="B85:B86"/>
    <mergeCell ref="Q85:Q86"/>
    <mergeCell ref="P92:R92"/>
    <mergeCell ref="R98:R99"/>
    <mergeCell ref="Q72:R72"/>
    <mergeCell ref="Q101:R101"/>
    <mergeCell ref="P46:R46"/>
    <mergeCell ref="A57:C57"/>
    <mergeCell ref="A58:A61"/>
    <mergeCell ref="R48:R51"/>
    <mergeCell ref="D49:F49"/>
    <mergeCell ref="G49:I49"/>
    <mergeCell ref="J49:L49"/>
    <mergeCell ref="M49:O49"/>
    <mergeCell ref="A52:A56"/>
    <mergeCell ref="B55:C55"/>
    <mergeCell ref="D48:F48"/>
    <mergeCell ref="G48:I48"/>
    <mergeCell ref="J48:L48"/>
    <mergeCell ref="M48:O48"/>
    <mergeCell ref="P48:P51"/>
    <mergeCell ref="Q47:R47"/>
    <mergeCell ref="P60:Q60"/>
    <mergeCell ref="Q48:Q51"/>
    <mergeCell ref="Q58:Q59"/>
    <mergeCell ref="R58:R61"/>
    <mergeCell ref="P55:Q55"/>
    <mergeCell ref="Q52:Q54"/>
    <mergeCell ref="P57:R57"/>
    <mergeCell ref="P61:Q61"/>
    <mergeCell ref="P14:R14"/>
    <mergeCell ref="P21:Q21"/>
    <mergeCell ref="B21:C21"/>
    <mergeCell ref="A16:A21"/>
    <mergeCell ref="R16:R21"/>
    <mergeCell ref="Q16:Q20"/>
    <mergeCell ref="A37:A40"/>
    <mergeCell ref="B38:B39"/>
    <mergeCell ref="B40:C40"/>
    <mergeCell ref="R30:R35"/>
    <mergeCell ref="R37:R39"/>
    <mergeCell ref="Q38:Q39"/>
    <mergeCell ref="P32:Q32"/>
    <mergeCell ref="P35:Q35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R43:R45"/>
    <mergeCell ref="A8:A13"/>
    <mergeCell ref="R8:R13"/>
    <mergeCell ref="C26:C29"/>
    <mergeCell ref="D26:F26"/>
    <mergeCell ref="G26:I26"/>
    <mergeCell ref="Q30:Q31"/>
    <mergeCell ref="P36:R36"/>
    <mergeCell ref="P40:R40"/>
    <mergeCell ref="A14:C14"/>
    <mergeCell ref="B16:B20"/>
    <mergeCell ref="Q25:R25"/>
    <mergeCell ref="J26:L26"/>
    <mergeCell ref="M26:O26"/>
    <mergeCell ref="P26:P29"/>
    <mergeCell ref="Q26:Q29"/>
    <mergeCell ref="R26:R29"/>
    <mergeCell ref="D27:F27"/>
    <mergeCell ref="P41:R41"/>
    <mergeCell ref="G27:I27"/>
    <mergeCell ref="J27:L27"/>
    <mergeCell ref="M27:O27"/>
    <mergeCell ref="A26:A29"/>
    <mergeCell ref="B26:B29"/>
    <mergeCell ref="A41:C41"/>
    <mergeCell ref="A43:A45"/>
    <mergeCell ref="A46:C46"/>
    <mergeCell ref="A48:A51"/>
    <mergeCell ref="B48:B51"/>
    <mergeCell ref="C48:C51"/>
    <mergeCell ref="A30:A35"/>
    <mergeCell ref="B30:B31"/>
    <mergeCell ref="B32:C32"/>
    <mergeCell ref="B35:C35"/>
    <mergeCell ref="A36:C36"/>
    <mergeCell ref="P108:R108"/>
    <mergeCell ref="P106:Q106"/>
    <mergeCell ref="P105:Q105"/>
    <mergeCell ref="A77:A87"/>
    <mergeCell ref="R77:R87"/>
    <mergeCell ref="P79:Q79"/>
    <mergeCell ref="Q93:R93"/>
    <mergeCell ref="A94:A97"/>
    <mergeCell ref="B94:B97"/>
    <mergeCell ref="C94:C97"/>
    <mergeCell ref="D94:F94"/>
    <mergeCell ref="G94:I94"/>
    <mergeCell ref="J94:L94"/>
    <mergeCell ref="M94:O94"/>
    <mergeCell ref="P94:P97"/>
    <mergeCell ref="Q94:Q97"/>
    <mergeCell ref="R94:R97"/>
    <mergeCell ref="D95:F95"/>
    <mergeCell ref="G95:I95"/>
    <mergeCell ref="J95:L95"/>
    <mergeCell ref="M95:O95"/>
    <mergeCell ref="A108:C108"/>
    <mergeCell ref="P87:Q87"/>
    <mergeCell ref="P104:R104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646"/>
  </cols>
  <sheetData>
    <row r="14" spans="1:14" ht="90">
      <c r="A14" s="1495" t="s">
        <v>1501</v>
      </c>
      <c r="B14" s="1495"/>
      <c r="C14" s="1495"/>
      <c r="D14" s="1495"/>
      <c r="E14" s="1495"/>
      <c r="F14" s="1495"/>
      <c r="G14" s="1495"/>
      <c r="H14" s="1495"/>
      <c r="I14" s="1495"/>
      <c r="J14" s="1495"/>
      <c r="K14" s="1495"/>
      <c r="L14" s="1495"/>
      <c r="M14" s="1495"/>
      <c r="N14" s="1495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7"/>
  <sheetViews>
    <sheetView rightToLeft="1" view="pageBreakPreview" zoomScaleNormal="75" zoomScaleSheetLayoutView="100" workbookViewId="0">
      <selection activeCell="O8" sqref="O8"/>
    </sheetView>
  </sheetViews>
  <sheetFormatPr defaultRowHeight="18"/>
  <cols>
    <col min="1" max="1" width="22.140625" style="48" customWidth="1"/>
    <col min="2" max="4" width="8.85546875" style="48" customWidth="1"/>
    <col min="5" max="5" width="9.42578125" style="48" customWidth="1"/>
    <col min="6" max="8" width="8.85546875" style="48" customWidth="1"/>
    <col min="9" max="9" width="9.85546875" style="48" customWidth="1"/>
    <col min="10" max="12" width="8.85546875" style="48" customWidth="1"/>
    <col min="13" max="13" width="9.7109375" style="48" customWidth="1"/>
    <col min="14" max="14" width="30.140625" style="48" customWidth="1"/>
    <col min="15" max="16384" width="9.140625" style="48"/>
  </cols>
  <sheetData>
    <row r="1" spans="1:14" s="56" customFormat="1" ht="24.75" customHeight="1">
      <c r="A1" s="1995" t="s">
        <v>1502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</row>
    <row r="2" spans="1:14" s="56" customFormat="1" ht="40.5" customHeight="1">
      <c r="A2" s="1996" t="s">
        <v>1740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</row>
    <row r="3" spans="1:14" s="56" customFormat="1" ht="20.100000000000001" customHeight="1" thickBot="1">
      <c r="A3" s="278" t="s">
        <v>1879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 t="s">
        <v>1888</v>
      </c>
    </row>
    <row r="4" spans="1:14" s="56" customFormat="1" ht="20.100000000000001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</row>
    <row r="5" spans="1:14" s="113" customFormat="1" ht="21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s="113" customFormat="1" ht="21" customHeight="1">
      <c r="A6" s="1486"/>
      <c r="B6" s="640" t="s">
        <v>914</v>
      </c>
      <c r="C6" s="640" t="s">
        <v>915</v>
      </c>
      <c r="D6" s="640" t="s">
        <v>916</v>
      </c>
      <c r="E6" s="640" t="s">
        <v>914</v>
      </c>
      <c r="F6" s="640" t="s">
        <v>915</v>
      </c>
      <c r="G6" s="640" t="s">
        <v>916</v>
      </c>
      <c r="H6" s="640" t="s">
        <v>914</v>
      </c>
      <c r="I6" s="640" t="s">
        <v>915</v>
      </c>
      <c r="J6" s="640" t="s">
        <v>916</v>
      </c>
      <c r="K6" s="640" t="s">
        <v>914</v>
      </c>
      <c r="L6" s="640" t="s">
        <v>915</v>
      </c>
      <c r="M6" s="640" t="s">
        <v>916</v>
      </c>
      <c r="N6" s="1486"/>
    </row>
    <row r="7" spans="1:14" s="113" customFormat="1" ht="21" customHeight="1">
      <c r="A7" s="1486"/>
      <c r="B7" s="640" t="s">
        <v>917</v>
      </c>
      <c r="C7" s="640" t="s">
        <v>918</v>
      </c>
      <c r="D7" s="640" t="s">
        <v>919</v>
      </c>
      <c r="E7" s="640" t="s">
        <v>917</v>
      </c>
      <c r="F7" s="640" t="s">
        <v>918</v>
      </c>
      <c r="G7" s="640" t="s">
        <v>919</v>
      </c>
      <c r="H7" s="640" t="s">
        <v>917</v>
      </c>
      <c r="I7" s="640" t="s">
        <v>918</v>
      </c>
      <c r="J7" s="640" t="s">
        <v>919</v>
      </c>
      <c r="K7" s="640" t="s">
        <v>917</v>
      </c>
      <c r="L7" s="640" t="s">
        <v>918</v>
      </c>
      <c r="M7" s="640" t="s">
        <v>919</v>
      </c>
      <c r="N7" s="1486"/>
    </row>
    <row r="8" spans="1:14" ht="24.75" customHeight="1">
      <c r="A8" s="466" t="s">
        <v>12</v>
      </c>
      <c r="B8" s="174">
        <v>0</v>
      </c>
      <c r="C8" s="174">
        <v>0</v>
      </c>
      <c r="D8" s="174">
        <v>0</v>
      </c>
      <c r="E8" s="174">
        <v>20</v>
      </c>
      <c r="F8" s="174">
        <v>10</v>
      </c>
      <c r="G8" s="174">
        <v>30</v>
      </c>
      <c r="H8" s="174">
        <v>0</v>
      </c>
      <c r="I8" s="174">
        <v>0</v>
      </c>
      <c r="J8" s="174">
        <v>0</v>
      </c>
      <c r="K8" s="118">
        <f t="shared" ref="K8:L9" si="0">SUM(B8,E8,H8)</f>
        <v>20</v>
      </c>
      <c r="L8" s="118">
        <f t="shared" si="0"/>
        <v>10</v>
      </c>
      <c r="M8" s="118">
        <f t="shared" ref="M8:M9" si="1">SUM(K8:L8)</f>
        <v>30</v>
      </c>
      <c r="N8" s="389" t="s">
        <v>442</v>
      </c>
    </row>
    <row r="9" spans="1:14" ht="24.75" customHeight="1" thickBot="1">
      <c r="A9" s="466" t="s">
        <v>18</v>
      </c>
      <c r="B9" s="174">
        <v>0</v>
      </c>
      <c r="C9" s="174">
        <v>0</v>
      </c>
      <c r="D9" s="174">
        <v>0</v>
      </c>
      <c r="E9" s="174">
        <v>2</v>
      </c>
      <c r="F9" s="174">
        <v>3</v>
      </c>
      <c r="G9" s="174">
        <v>5</v>
      </c>
      <c r="H9" s="174">
        <v>0</v>
      </c>
      <c r="I9" s="174">
        <v>0</v>
      </c>
      <c r="J9" s="174">
        <v>0</v>
      </c>
      <c r="K9" s="118">
        <f t="shared" si="0"/>
        <v>2</v>
      </c>
      <c r="L9" s="118">
        <f t="shared" si="0"/>
        <v>3</v>
      </c>
      <c r="M9" s="118">
        <f t="shared" si="1"/>
        <v>5</v>
      </c>
      <c r="N9" s="389" t="s">
        <v>501</v>
      </c>
    </row>
    <row r="10" spans="1:14" ht="24.75" customHeight="1" thickBot="1">
      <c r="A10" s="468" t="s">
        <v>10</v>
      </c>
      <c r="B10" s="266">
        <f t="shared" ref="B10:M10" si="2">SUM(B8:B9)</f>
        <v>0</v>
      </c>
      <c r="C10" s="266">
        <f t="shared" si="2"/>
        <v>0</v>
      </c>
      <c r="D10" s="266">
        <f t="shared" si="2"/>
        <v>0</v>
      </c>
      <c r="E10" s="266">
        <f t="shared" si="2"/>
        <v>22</v>
      </c>
      <c r="F10" s="266">
        <f t="shared" si="2"/>
        <v>13</v>
      </c>
      <c r="G10" s="266">
        <f t="shared" si="2"/>
        <v>35</v>
      </c>
      <c r="H10" s="266">
        <f t="shared" si="2"/>
        <v>0</v>
      </c>
      <c r="I10" s="266">
        <f t="shared" si="2"/>
        <v>0</v>
      </c>
      <c r="J10" s="266">
        <f t="shared" si="2"/>
        <v>0</v>
      </c>
      <c r="K10" s="266">
        <f t="shared" si="2"/>
        <v>22</v>
      </c>
      <c r="L10" s="266">
        <f t="shared" si="2"/>
        <v>13</v>
      </c>
      <c r="M10" s="266">
        <f t="shared" si="2"/>
        <v>35</v>
      </c>
      <c r="N10" s="292" t="s">
        <v>1781</v>
      </c>
    </row>
    <row r="11" spans="1:14" s="50" customFormat="1" ht="28.5" customHeight="1" thickTop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s="50" customFormat="1" ht="28.5" customHeight="1"/>
    <row r="13" spans="1:14" s="50" customFormat="1" ht="28.5" customHeight="1"/>
    <row r="14" spans="1:14" s="50" customFormat="1" ht="28.5" customHeight="1"/>
    <row r="15" spans="1:14" s="50" customFormat="1" ht="23.25" customHeight="1"/>
    <row r="16" spans="1:14" s="50" customFormat="1"/>
    <row r="17" s="50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76"/>
  <sheetViews>
    <sheetView rightToLeft="1" view="pageBreakPreview" zoomScale="80" zoomScaleNormal="75" zoomScaleSheetLayoutView="80" workbookViewId="0">
      <selection activeCell="Y10" sqref="Y10"/>
    </sheetView>
  </sheetViews>
  <sheetFormatPr defaultRowHeight="18"/>
  <cols>
    <col min="1" max="1" width="12.85546875" style="65" customWidth="1"/>
    <col min="2" max="2" width="17.7109375" style="59" customWidth="1"/>
    <col min="3" max="3" width="13" style="59" customWidth="1"/>
    <col min="4" max="4" width="6.28515625" style="59" customWidth="1"/>
    <col min="5" max="5" width="6.42578125" style="59" customWidth="1"/>
    <col min="6" max="6" width="7.140625" style="59" customWidth="1"/>
    <col min="7" max="7" width="6.28515625" style="59" customWidth="1"/>
    <col min="8" max="8" width="6" style="59" customWidth="1"/>
    <col min="9" max="9" width="7.140625" style="59" customWidth="1"/>
    <col min="10" max="10" width="6.140625" style="59" customWidth="1"/>
    <col min="11" max="11" width="6.5703125" style="59" customWidth="1"/>
    <col min="12" max="12" width="7.140625" style="59" customWidth="1"/>
    <col min="13" max="13" width="6.5703125" style="59" customWidth="1"/>
    <col min="14" max="14" width="6.28515625" style="59" customWidth="1"/>
    <col min="15" max="15" width="7.140625" style="59" customWidth="1"/>
    <col min="16" max="16" width="15.85546875" style="59" customWidth="1"/>
    <col min="17" max="17" width="17.7109375" style="59" customWidth="1"/>
    <col min="18" max="18" width="16.42578125" style="59" customWidth="1"/>
    <col min="19" max="16384" width="9.140625" style="59"/>
  </cols>
  <sheetData>
    <row r="1" spans="1:32" ht="24" customHeight="1">
      <c r="A1" s="1995" t="s">
        <v>1503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  <c r="O1" s="1995"/>
      <c r="P1" s="1995"/>
      <c r="Q1" s="1995"/>
      <c r="R1" s="1995"/>
    </row>
    <row r="2" spans="1:32" ht="48" customHeight="1">
      <c r="A2" s="1996" t="s">
        <v>1741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  <c r="O2" s="1996"/>
      <c r="P2" s="1996"/>
      <c r="Q2" s="1996"/>
      <c r="R2" s="1996"/>
    </row>
    <row r="3" spans="1:32" ht="24" customHeight="1" thickBot="1">
      <c r="A3" s="278" t="s">
        <v>1880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R3" s="242" t="s">
        <v>1881</v>
      </c>
      <c r="S3" s="805"/>
      <c r="T3" s="805"/>
      <c r="U3" s="805"/>
      <c r="V3" s="805"/>
      <c r="W3" s="805"/>
      <c r="X3" s="805"/>
      <c r="Y3" s="805"/>
      <c r="Z3" s="805"/>
      <c r="AA3" s="805"/>
      <c r="AB3" s="805"/>
      <c r="AC3" s="805"/>
      <c r="AD3" s="805"/>
      <c r="AE3" s="805"/>
      <c r="AF3" s="805"/>
    </row>
    <row r="4" spans="1:32" s="113" customFormat="1" ht="21" customHeight="1" thickTop="1">
      <c r="A4" s="1715" t="s">
        <v>11</v>
      </c>
      <c r="B4" s="1715" t="s">
        <v>50</v>
      </c>
      <c r="C4" s="1715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523" t="s">
        <v>524</v>
      </c>
      <c r="Q4" s="1523" t="s">
        <v>431</v>
      </c>
      <c r="R4" s="1523" t="s">
        <v>525</v>
      </c>
      <c r="S4" s="866"/>
      <c r="T4" s="866"/>
      <c r="U4" s="866"/>
      <c r="V4" s="866"/>
      <c r="W4" s="866"/>
      <c r="X4" s="866"/>
      <c r="Y4" s="866"/>
      <c r="Z4" s="866"/>
      <c r="AA4" s="866"/>
      <c r="AB4" s="866"/>
      <c r="AC4" s="866"/>
      <c r="AD4" s="866"/>
      <c r="AE4" s="866"/>
      <c r="AF4" s="866"/>
    </row>
    <row r="5" spans="1:32" s="113" customFormat="1" ht="21" customHeight="1">
      <c r="A5" s="1716"/>
      <c r="B5" s="1716"/>
      <c r="C5" s="1716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524"/>
      <c r="Q5" s="1524"/>
      <c r="R5" s="1524"/>
      <c r="S5" s="866"/>
      <c r="T5" s="866"/>
      <c r="U5" s="866"/>
      <c r="V5" s="866"/>
      <c r="W5" s="866"/>
      <c r="X5" s="866"/>
      <c r="Y5" s="866"/>
      <c r="Z5" s="866"/>
      <c r="AA5" s="866"/>
      <c r="AB5" s="866"/>
      <c r="AC5" s="866"/>
      <c r="AD5" s="866"/>
      <c r="AE5" s="866"/>
      <c r="AF5" s="866"/>
    </row>
    <row r="6" spans="1:32" s="113" customFormat="1" ht="21" customHeight="1">
      <c r="A6" s="1716"/>
      <c r="B6" s="1716"/>
      <c r="C6" s="1716"/>
      <c r="D6" s="1181" t="s">
        <v>914</v>
      </c>
      <c r="E6" s="1181" t="s">
        <v>915</v>
      </c>
      <c r="F6" s="1181" t="s">
        <v>916</v>
      </c>
      <c r="G6" s="1181" t="s">
        <v>914</v>
      </c>
      <c r="H6" s="1181" t="s">
        <v>915</v>
      </c>
      <c r="I6" s="1181" t="s">
        <v>916</v>
      </c>
      <c r="J6" s="1181" t="s">
        <v>914</v>
      </c>
      <c r="K6" s="1181" t="s">
        <v>915</v>
      </c>
      <c r="L6" s="1181" t="s">
        <v>916</v>
      </c>
      <c r="M6" s="1181" t="s">
        <v>914</v>
      </c>
      <c r="N6" s="1181" t="s">
        <v>915</v>
      </c>
      <c r="O6" s="1181" t="s">
        <v>916</v>
      </c>
      <c r="P6" s="1524"/>
      <c r="Q6" s="1524"/>
      <c r="R6" s="1524"/>
    </row>
    <row r="7" spans="1:32" s="113" customFormat="1" ht="21" customHeight="1" thickBot="1">
      <c r="A7" s="1886"/>
      <c r="B7" s="1886"/>
      <c r="C7" s="1886"/>
      <c r="D7" s="1182" t="s">
        <v>917</v>
      </c>
      <c r="E7" s="1182" t="s">
        <v>918</v>
      </c>
      <c r="F7" s="1182" t="s">
        <v>919</v>
      </c>
      <c r="G7" s="1182" t="s">
        <v>917</v>
      </c>
      <c r="H7" s="1182" t="s">
        <v>918</v>
      </c>
      <c r="I7" s="1182" t="s">
        <v>919</v>
      </c>
      <c r="J7" s="1182" t="s">
        <v>917</v>
      </c>
      <c r="K7" s="1182" t="s">
        <v>918</v>
      </c>
      <c r="L7" s="1182" t="s">
        <v>919</v>
      </c>
      <c r="M7" s="1182" t="s">
        <v>917</v>
      </c>
      <c r="N7" s="1182" t="s">
        <v>918</v>
      </c>
      <c r="O7" s="1182" t="s">
        <v>919</v>
      </c>
      <c r="P7" s="1525"/>
      <c r="Q7" s="1525"/>
      <c r="R7" s="1525"/>
    </row>
    <row r="8" spans="1:32" s="113" customFormat="1" ht="29.25" customHeight="1">
      <c r="A8" s="1505" t="s">
        <v>12</v>
      </c>
      <c r="B8" s="287" t="s">
        <v>95</v>
      </c>
      <c r="C8" s="1185"/>
      <c r="D8" s="295">
        <v>0</v>
      </c>
      <c r="E8" s="295">
        <v>0</v>
      </c>
      <c r="F8" s="295">
        <v>0</v>
      </c>
      <c r="G8" s="295">
        <v>9</v>
      </c>
      <c r="H8" s="295">
        <v>2</v>
      </c>
      <c r="I8" s="295">
        <v>11</v>
      </c>
      <c r="J8" s="295">
        <v>0</v>
      </c>
      <c r="K8" s="295">
        <v>0</v>
      </c>
      <c r="L8" s="295">
        <v>0</v>
      </c>
      <c r="M8" s="295">
        <f>SUM(D8,G8,J8)</f>
        <v>9</v>
      </c>
      <c r="N8" s="295">
        <f>SUM(E8,H8,K8)</f>
        <v>2</v>
      </c>
      <c r="O8" s="295">
        <f>SUM(M8:N8)</f>
        <v>11</v>
      </c>
      <c r="P8" s="1333"/>
      <c r="Q8" s="1332" t="s">
        <v>1743</v>
      </c>
      <c r="R8" s="2052" t="s">
        <v>1742</v>
      </c>
    </row>
    <row r="9" spans="1:32" s="113" customFormat="1" ht="29.25" customHeight="1">
      <c r="A9" s="1505"/>
      <c r="B9" s="174" t="s">
        <v>166</v>
      </c>
      <c r="C9" s="644"/>
      <c r="D9" s="295">
        <v>0</v>
      </c>
      <c r="E9" s="295">
        <v>0</v>
      </c>
      <c r="F9" s="295">
        <v>0</v>
      </c>
      <c r="G9" s="295">
        <v>4</v>
      </c>
      <c r="H9" s="295">
        <v>5</v>
      </c>
      <c r="I9" s="295">
        <v>9</v>
      </c>
      <c r="J9" s="295">
        <v>0</v>
      </c>
      <c r="K9" s="295">
        <v>0</v>
      </c>
      <c r="L9" s="295">
        <v>0</v>
      </c>
      <c r="M9" s="296">
        <f t="shared" ref="M9:N11" si="0">SUM(D9,G9,J9)</f>
        <v>4</v>
      </c>
      <c r="N9" s="296">
        <f t="shared" si="0"/>
        <v>5</v>
      </c>
      <c r="O9" s="296">
        <f t="shared" ref="O9:O11" si="1">SUM(M9:N9)</f>
        <v>9</v>
      </c>
      <c r="P9" s="1333"/>
      <c r="Q9" s="795" t="s">
        <v>1252</v>
      </c>
      <c r="R9" s="2052"/>
    </row>
    <row r="10" spans="1:32" s="113" customFormat="1" ht="29.25" customHeight="1">
      <c r="A10" s="1506"/>
      <c r="B10" s="641" t="s">
        <v>1066</v>
      </c>
      <c r="C10" s="642"/>
      <c r="D10" s="295">
        <v>0</v>
      </c>
      <c r="E10" s="295">
        <v>0</v>
      </c>
      <c r="F10" s="295">
        <v>0</v>
      </c>
      <c r="G10" s="295">
        <v>7</v>
      </c>
      <c r="H10" s="295">
        <v>3</v>
      </c>
      <c r="I10" s="295">
        <v>10</v>
      </c>
      <c r="J10" s="295">
        <v>0</v>
      </c>
      <c r="K10" s="295">
        <v>0</v>
      </c>
      <c r="L10" s="295">
        <v>0</v>
      </c>
      <c r="M10" s="296">
        <f t="shared" ref="M10" si="2">SUM(D10,G10,J10)</f>
        <v>7</v>
      </c>
      <c r="N10" s="296">
        <f t="shared" ref="N10" si="3">SUM(E10,H10,K10)</f>
        <v>3</v>
      </c>
      <c r="O10" s="296">
        <f t="shared" ref="O10" si="4">SUM(M10:N10)</f>
        <v>10</v>
      </c>
      <c r="P10" s="1333"/>
      <c r="Q10" s="1033" t="s">
        <v>1744</v>
      </c>
      <c r="R10" s="2053"/>
    </row>
    <row r="11" spans="1:32" s="113" customFormat="1" ht="29.25" customHeight="1">
      <c r="A11" s="1673" t="s">
        <v>327</v>
      </c>
      <c r="B11" s="1673"/>
      <c r="C11" s="1673"/>
      <c r="D11" s="295">
        <f>SUM(D8:D10)</f>
        <v>0</v>
      </c>
      <c r="E11" s="295">
        <f t="shared" ref="E11:L11" si="5">SUM(E8:E10)</f>
        <v>0</v>
      </c>
      <c r="F11" s="295">
        <f t="shared" si="5"/>
        <v>0</v>
      </c>
      <c r="G11" s="295">
        <f t="shared" si="5"/>
        <v>20</v>
      </c>
      <c r="H11" s="295">
        <f t="shared" si="5"/>
        <v>10</v>
      </c>
      <c r="I11" s="295">
        <f t="shared" si="5"/>
        <v>30</v>
      </c>
      <c r="J11" s="295">
        <f t="shared" si="5"/>
        <v>0</v>
      </c>
      <c r="K11" s="295">
        <f t="shared" si="5"/>
        <v>0</v>
      </c>
      <c r="L11" s="295">
        <f t="shared" si="5"/>
        <v>0</v>
      </c>
      <c r="M11" s="296">
        <f t="shared" si="0"/>
        <v>20</v>
      </c>
      <c r="N11" s="296">
        <f t="shared" si="0"/>
        <v>10</v>
      </c>
      <c r="O11" s="296">
        <f t="shared" si="1"/>
        <v>30</v>
      </c>
      <c r="P11" s="2051" t="s">
        <v>1787</v>
      </c>
      <c r="Q11" s="2051"/>
      <c r="R11" s="2051"/>
    </row>
    <row r="12" spans="1:32" s="113" customFormat="1" ht="29.25" customHeight="1" thickBot="1">
      <c r="A12" s="641" t="s">
        <v>18</v>
      </c>
      <c r="B12" s="641" t="s">
        <v>1377</v>
      </c>
      <c r="C12" s="641"/>
      <c r="D12" s="295">
        <f>SUM(D9:D11)</f>
        <v>0</v>
      </c>
      <c r="E12" s="295">
        <f t="shared" ref="E12" si="6">SUM(E9:E11)</f>
        <v>0</v>
      </c>
      <c r="F12" s="295">
        <f t="shared" ref="F12" si="7">SUM(F9:F11)</f>
        <v>0</v>
      </c>
      <c r="G12" s="287">
        <v>2</v>
      </c>
      <c r="H12" s="287">
        <v>3</v>
      </c>
      <c r="I12" s="287">
        <v>5</v>
      </c>
      <c r="J12" s="295">
        <f t="shared" ref="J12" si="8">SUM(J9:J11)</f>
        <v>0</v>
      </c>
      <c r="K12" s="295">
        <f t="shared" ref="K12" si="9">SUM(K9:K11)</f>
        <v>0</v>
      </c>
      <c r="L12" s="295">
        <f t="shared" ref="L12" si="10">SUM(L9:L11)</f>
        <v>0</v>
      </c>
      <c r="M12" s="296">
        <f>SUM(D12,G12,J12)</f>
        <v>2</v>
      </c>
      <c r="N12" s="296">
        <f>SUM(E12,H12,K12)</f>
        <v>3</v>
      </c>
      <c r="O12" s="296">
        <f>SUM(M12:N12)</f>
        <v>5</v>
      </c>
      <c r="P12" s="1334"/>
      <c r="Q12" s="1193" t="s">
        <v>859</v>
      </c>
      <c r="R12" s="248" t="s">
        <v>782</v>
      </c>
    </row>
    <row r="13" spans="1:32" s="646" customFormat="1" ht="27" customHeight="1" thickBot="1">
      <c r="A13" s="1998" t="s">
        <v>10</v>
      </c>
      <c r="B13" s="1998"/>
      <c r="C13" s="1998"/>
      <c r="D13" s="483">
        <f>SUM(D11:D12)</f>
        <v>0</v>
      </c>
      <c r="E13" s="483">
        <f t="shared" ref="E13:O13" si="11">SUM(E11:E12)</f>
        <v>0</v>
      </c>
      <c r="F13" s="483">
        <f t="shared" si="11"/>
        <v>0</v>
      </c>
      <c r="G13" s="483">
        <f t="shared" si="11"/>
        <v>22</v>
      </c>
      <c r="H13" s="483">
        <f t="shared" si="11"/>
        <v>13</v>
      </c>
      <c r="I13" s="483">
        <f t="shared" si="11"/>
        <v>35</v>
      </c>
      <c r="J13" s="483">
        <f t="shared" si="11"/>
        <v>0</v>
      </c>
      <c r="K13" s="483">
        <f t="shared" si="11"/>
        <v>0</v>
      </c>
      <c r="L13" s="483">
        <f t="shared" si="11"/>
        <v>0</v>
      </c>
      <c r="M13" s="483">
        <f t="shared" si="11"/>
        <v>22</v>
      </c>
      <c r="N13" s="483">
        <f t="shared" si="11"/>
        <v>13</v>
      </c>
      <c r="O13" s="483">
        <f t="shared" si="11"/>
        <v>35</v>
      </c>
      <c r="P13" s="1998" t="s">
        <v>1781</v>
      </c>
      <c r="Q13" s="1998"/>
      <c r="R13" s="1998"/>
      <c r="S13" s="59"/>
      <c r="T13" s="59"/>
      <c r="U13" s="59"/>
      <c r="V13" s="59"/>
      <c r="W13" s="59"/>
      <c r="X13" s="59"/>
      <c r="Y13" s="59"/>
      <c r="Z13" s="59"/>
    </row>
    <row r="14" spans="1:32" s="646" customFormat="1" ht="18.75" thickTop="1">
      <c r="A14" s="64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32" s="646" customFormat="1">
      <c r="A15" s="65"/>
      <c r="B15" s="59"/>
      <c r="C15" s="59"/>
      <c r="D15" s="59"/>
      <c r="E15" s="59"/>
      <c r="F15" s="59"/>
      <c r="G15" s="59"/>
      <c r="H15" s="59"/>
      <c r="I15" s="59"/>
      <c r="J15" s="59"/>
      <c r="K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32" s="646" customFormat="1">
      <c r="A16" s="65"/>
      <c r="B16" s="59"/>
      <c r="C16" s="59"/>
      <c r="D16" s="59"/>
      <c r="E16" s="59"/>
      <c r="F16" s="59"/>
      <c r="G16" s="59"/>
      <c r="H16" s="59"/>
      <c r="I16" s="59"/>
      <c r="J16" s="59"/>
      <c r="K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s="646" customFormat="1">
      <c r="A17" s="65"/>
      <c r="B17" s="59"/>
      <c r="C17" s="59"/>
      <c r="D17" s="59"/>
      <c r="E17" s="59"/>
      <c r="F17" s="59"/>
      <c r="G17" s="59"/>
      <c r="H17" s="59"/>
      <c r="I17" s="59"/>
      <c r="J17" s="59"/>
      <c r="K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s="646" customFormat="1">
      <c r="A18" s="65"/>
      <c r="B18" s="59"/>
      <c r="C18" s="59"/>
      <c r="D18" s="59"/>
      <c r="E18" s="59"/>
      <c r="F18" s="59"/>
      <c r="G18" s="59"/>
      <c r="H18" s="59"/>
      <c r="I18" s="59"/>
      <c r="J18" s="59"/>
      <c r="K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>
      <c r="L19" s="646"/>
      <c r="M19" s="646"/>
      <c r="N19" s="646"/>
      <c r="O19" s="646"/>
    </row>
    <row r="20" spans="1:26">
      <c r="L20" s="646"/>
      <c r="M20" s="646"/>
      <c r="N20" s="646"/>
      <c r="O20" s="646"/>
    </row>
    <row r="21" spans="1:26">
      <c r="L21" s="646"/>
      <c r="M21" s="646"/>
      <c r="N21" s="646"/>
      <c r="O21" s="646"/>
    </row>
    <row r="22" spans="1:26">
      <c r="L22" s="646"/>
      <c r="M22" s="646"/>
      <c r="N22" s="646"/>
      <c r="O22" s="646"/>
    </row>
    <row r="23" spans="1:26">
      <c r="L23" s="646"/>
      <c r="M23" s="646"/>
      <c r="N23" s="646"/>
      <c r="O23" s="646"/>
    </row>
    <row r="24" spans="1:26">
      <c r="L24" s="646"/>
      <c r="M24" s="646"/>
      <c r="N24" s="646"/>
      <c r="O24" s="646"/>
    </row>
    <row r="25" spans="1:26">
      <c r="L25" s="646"/>
      <c r="M25" s="646"/>
      <c r="N25" s="646"/>
      <c r="O25" s="646"/>
    </row>
    <row r="26" spans="1:26" s="66" customFormat="1">
      <c r="A26" s="65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646"/>
      <c r="M26" s="646"/>
      <c r="N26" s="646"/>
      <c r="O26" s="646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>
      <c r="L27" s="646"/>
      <c r="M27" s="646"/>
      <c r="N27" s="646"/>
      <c r="O27" s="646"/>
    </row>
    <row r="28" spans="1:26" s="66" customFormat="1">
      <c r="A28" s="65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46"/>
      <c r="M28" s="646"/>
      <c r="N28" s="646"/>
      <c r="O28" s="646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>
      <c r="L29" s="646"/>
      <c r="M29" s="646"/>
      <c r="N29" s="646"/>
      <c r="O29" s="646"/>
    </row>
    <row r="30" spans="1:26">
      <c r="L30" s="646"/>
      <c r="M30" s="646"/>
      <c r="N30" s="646"/>
      <c r="O30" s="646"/>
    </row>
    <row r="31" spans="1:26">
      <c r="L31" s="646"/>
      <c r="M31" s="646"/>
      <c r="N31" s="646"/>
      <c r="O31" s="646"/>
    </row>
    <row r="32" spans="1:26">
      <c r="L32" s="646"/>
      <c r="M32" s="646"/>
      <c r="N32" s="646"/>
      <c r="O32" s="646"/>
    </row>
    <row r="33" spans="12:15">
      <c r="L33" s="646"/>
      <c r="M33" s="646"/>
      <c r="N33" s="646"/>
      <c r="O33" s="646"/>
    </row>
    <row r="34" spans="12:15">
      <c r="L34" s="646"/>
      <c r="M34" s="646"/>
      <c r="N34" s="646"/>
      <c r="O34" s="646"/>
    </row>
    <row r="35" spans="12:15">
      <c r="L35" s="646"/>
      <c r="M35" s="646"/>
      <c r="N35" s="646"/>
      <c r="O35" s="646"/>
    </row>
    <row r="36" spans="12:15">
      <c r="L36" s="646"/>
      <c r="M36" s="646"/>
      <c r="N36" s="646"/>
      <c r="O36" s="646"/>
    </row>
    <row r="37" spans="12:15">
      <c r="L37" s="646"/>
      <c r="M37" s="646"/>
      <c r="N37" s="646"/>
      <c r="O37" s="646"/>
    </row>
    <row r="38" spans="12:15">
      <c r="L38" s="646"/>
      <c r="M38" s="646"/>
      <c r="N38" s="646"/>
      <c r="O38" s="646"/>
    </row>
    <row r="39" spans="12:15">
      <c r="L39" s="646"/>
      <c r="M39" s="646"/>
      <c r="N39" s="646"/>
      <c r="O39" s="646"/>
    </row>
    <row r="40" spans="12:15">
      <c r="L40" s="646"/>
      <c r="M40" s="646"/>
      <c r="N40" s="646"/>
      <c r="O40" s="646"/>
    </row>
    <row r="41" spans="12:15">
      <c r="L41" s="646"/>
      <c r="M41" s="646"/>
      <c r="N41" s="646"/>
      <c r="O41" s="646"/>
    </row>
    <row r="42" spans="12:15">
      <c r="L42" s="646"/>
      <c r="M42" s="646"/>
      <c r="N42" s="646"/>
      <c r="O42" s="646"/>
    </row>
    <row r="43" spans="12:15">
      <c r="L43" s="646"/>
      <c r="M43" s="646"/>
      <c r="N43" s="646"/>
      <c r="O43" s="646"/>
    </row>
    <row r="44" spans="12:15">
      <c r="L44" s="646"/>
      <c r="M44" s="646"/>
      <c r="N44" s="646"/>
      <c r="O44" s="646"/>
    </row>
    <row r="45" spans="12:15">
      <c r="L45" s="646"/>
      <c r="M45" s="646"/>
      <c r="N45" s="646"/>
      <c r="O45" s="646"/>
    </row>
    <row r="46" spans="12:15">
      <c r="L46" s="646"/>
      <c r="M46" s="646"/>
      <c r="N46" s="646"/>
      <c r="O46" s="646"/>
    </row>
    <row r="47" spans="12:15">
      <c r="L47" s="646"/>
      <c r="M47" s="646"/>
      <c r="N47" s="646"/>
      <c r="O47" s="646"/>
    </row>
    <row r="48" spans="12:15">
      <c r="L48" s="646"/>
      <c r="M48" s="646"/>
      <c r="N48" s="646"/>
      <c r="O48" s="646"/>
    </row>
    <row r="49" spans="12:15">
      <c r="L49" s="646"/>
      <c r="M49" s="646"/>
      <c r="N49" s="646"/>
      <c r="O49" s="646"/>
    </row>
    <row r="50" spans="12:15">
      <c r="L50" s="646"/>
      <c r="M50" s="646"/>
      <c r="N50" s="646"/>
      <c r="O50" s="646"/>
    </row>
    <row r="51" spans="12:15">
      <c r="L51" s="646"/>
      <c r="M51" s="646"/>
      <c r="N51" s="646"/>
      <c r="O51" s="646"/>
    </row>
    <row r="52" spans="12:15">
      <c r="L52" s="646"/>
      <c r="M52" s="646"/>
      <c r="N52" s="646"/>
      <c r="O52" s="646"/>
    </row>
    <row r="53" spans="12:15">
      <c r="L53" s="646"/>
      <c r="M53" s="646"/>
      <c r="N53" s="646"/>
      <c r="O53" s="646"/>
    </row>
    <row r="54" spans="12:15">
      <c r="L54" s="646"/>
      <c r="M54" s="646"/>
      <c r="N54" s="646"/>
      <c r="O54" s="646"/>
    </row>
    <row r="55" spans="12:15">
      <c r="L55" s="646"/>
      <c r="M55" s="646"/>
      <c r="N55" s="646"/>
      <c r="O55" s="646"/>
    </row>
    <row r="56" spans="12:15">
      <c r="L56" s="646"/>
      <c r="M56" s="646"/>
      <c r="N56" s="646"/>
      <c r="O56" s="646"/>
    </row>
    <row r="57" spans="12:15">
      <c r="L57" s="646"/>
      <c r="M57" s="646"/>
      <c r="N57" s="646"/>
      <c r="O57" s="646"/>
    </row>
    <row r="58" spans="12:15">
      <c r="L58" s="646"/>
      <c r="M58" s="646"/>
      <c r="N58" s="646"/>
      <c r="O58" s="646"/>
    </row>
    <row r="59" spans="12:15">
      <c r="L59" s="646"/>
      <c r="M59" s="646"/>
      <c r="N59" s="646"/>
      <c r="O59" s="646"/>
    </row>
    <row r="60" spans="12:15">
      <c r="L60" s="646"/>
      <c r="M60" s="646"/>
      <c r="N60" s="646"/>
      <c r="O60" s="646"/>
    </row>
    <row r="61" spans="12:15">
      <c r="L61" s="646"/>
      <c r="M61" s="646"/>
      <c r="N61" s="646"/>
      <c r="O61" s="646"/>
    </row>
    <row r="62" spans="12:15">
      <c r="L62" s="646"/>
      <c r="M62" s="646"/>
      <c r="N62" s="646"/>
      <c r="O62" s="646"/>
    </row>
    <row r="63" spans="12:15">
      <c r="L63" s="646"/>
      <c r="M63" s="646"/>
      <c r="N63" s="646"/>
      <c r="O63" s="646"/>
    </row>
    <row r="64" spans="12:15">
      <c r="L64" s="646"/>
      <c r="M64" s="646"/>
      <c r="N64" s="646"/>
      <c r="O64" s="646"/>
    </row>
    <row r="65" spans="12:15">
      <c r="L65" s="646"/>
      <c r="M65" s="646"/>
      <c r="N65" s="646"/>
      <c r="O65" s="646"/>
    </row>
    <row r="66" spans="12:15">
      <c r="L66" s="646"/>
      <c r="M66" s="646"/>
      <c r="N66" s="646"/>
      <c r="O66" s="646"/>
    </row>
    <row r="67" spans="12:15">
      <c r="L67" s="646"/>
      <c r="M67" s="646"/>
      <c r="N67" s="646"/>
      <c r="O67" s="646"/>
    </row>
    <row r="68" spans="12:15">
      <c r="L68" s="646"/>
      <c r="M68" s="646"/>
      <c r="N68" s="646"/>
      <c r="O68" s="646"/>
    </row>
    <row r="69" spans="12:15">
      <c r="L69" s="646"/>
      <c r="M69" s="646"/>
      <c r="N69" s="646"/>
      <c r="O69" s="646"/>
    </row>
    <row r="70" spans="12:15">
      <c r="L70" s="646"/>
      <c r="M70" s="646"/>
      <c r="N70" s="646"/>
      <c r="O70" s="646"/>
    </row>
    <row r="71" spans="12:15">
      <c r="L71" s="646"/>
      <c r="M71" s="646"/>
      <c r="N71" s="646"/>
      <c r="O71" s="646"/>
    </row>
    <row r="72" spans="12:15">
      <c r="L72" s="646"/>
      <c r="M72" s="646"/>
      <c r="N72" s="646"/>
      <c r="O72" s="646"/>
    </row>
    <row r="73" spans="12:15">
      <c r="L73" s="646"/>
      <c r="M73" s="646"/>
      <c r="N73" s="646"/>
      <c r="O73" s="646"/>
    </row>
    <row r="74" spans="12:15">
      <c r="L74" s="646"/>
      <c r="M74" s="646"/>
      <c r="N74" s="646"/>
      <c r="O74" s="646"/>
    </row>
    <row r="75" spans="12:15">
      <c r="L75" s="646"/>
      <c r="M75" s="646"/>
      <c r="N75" s="646"/>
      <c r="O75" s="646"/>
    </row>
    <row r="76" spans="12:15">
      <c r="L76" s="646"/>
      <c r="M76" s="646"/>
      <c r="N76" s="646"/>
      <c r="O76" s="646"/>
    </row>
  </sheetData>
  <mergeCells count="22"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13:C13"/>
    <mergeCell ref="P13:R13"/>
    <mergeCell ref="A11:C11"/>
    <mergeCell ref="P11:R11"/>
    <mergeCell ref="A8:A10"/>
    <mergeCell ref="R8:R10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68"/>
  </cols>
  <sheetData>
    <row r="14" spans="1:14" ht="90">
      <c r="A14" s="1495" t="s">
        <v>1150</v>
      </c>
      <c r="B14" s="1495"/>
      <c r="C14" s="1495"/>
      <c r="D14" s="1495"/>
      <c r="E14" s="1495"/>
      <c r="F14" s="1495"/>
      <c r="G14" s="1495"/>
      <c r="H14" s="1495"/>
      <c r="I14" s="1495"/>
      <c r="J14" s="1495"/>
      <c r="K14" s="1495"/>
      <c r="L14" s="1495"/>
      <c r="M14" s="1495"/>
      <c r="N14" s="1495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23"/>
  <sheetViews>
    <sheetView rightToLeft="1" view="pageBreakPreview" zoomScaleNormal="75" zoomScaleSheetLayoutView="100" workbookViewId="0">
      <selection activeCell="N8" sqref="N8"/>
    </sheetView>
  </sheetViews>
  <sheetFormatPr defaultRowHeight="18"/>
  <cols>
    <col min="1" max="1" width="22.140625" style="48" customWidth="1"/>
    <col min="2" max="4" width="8.85546875" style="48" customWidth="1"/>
    <col min="5" max="5" width="9.42578125" style="48" customWidth="1"/>
    <col min="6" max="8" width="8.85546875" style="48" customWidth="1"/>
    <col min="9" max="9" width="9.85546875" style="48" customWidth="1"/>
    <col min="10" max="12" width="8.85546875" style="48" customWidth="1"/>
    <col min="13" max="13" width="9.7109375" style="48" customWidth="1"/>
    <col min="14" max="14" width="30.140625" style="48" customWidth="1"/>
    <col min="15" max="16384" width="9.140625" style="48"/>
  </cols>
  <sheetData>
    <row r="1" spans="1:14" s="56" customFormat="1" ht="24.75" customHeight="1">
      <c r="A1" s="1995" t="s">
        <v>1466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</row>
    <row r="2" spans="1:14" s="56" customFormat="1" ht="40.5" customHeight="1">
      <c r="A2" s="1996" t="s">
        <v>1467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</row>
    <row r="3" spans="1:14" s="56" customFormat="1" ht="20.100000000000001" customHeight="1" thickBot="1">
      <c r="A3" s="278" t="s">
        <v>1882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 t="s">
        <v>1884</v>
      </c>
    </row>
    <row r="4" spans="1:14" s="56" customFormat="1" ht="20.100000000000001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</row>
    <row r="5" spans="1:14" s="113" customFormat="1" ht="21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s="113" customFormat="1" ht="21" customHeight="1">
      <c r="A6" s="1486"/>
      <c r="B6" s="596" t="s">
        <v>914</v>
      </c>
      <c r="C6" s="596" t="s">
        <v>915</v>
      </c>
      <c r="D6" s="596" t="s">
        <v>916</v>
      </c>
      <c r="E6" s="596" t="s">
        <v>914</v>
      </c>
      <c r="F6" s="596" t="s">
        <v>915</v>
      </c>
      <c r="G6" s="596" t="s">
        <v>916</v>
      </c>
      <c r="H6" s="596" t="s">
        <v>914</v>
      </c>
      <c r="I6" s="596" t="s">
        <v>915</v>
      </c>
      <c r="J6" s="596" t="s">
        <v>916</v>
      </c>
      <c r="K6" s="596" t="s">
        <v>914</v>
      </c>
      <c r="L6" s="596" t="s">
        <v>915</v>
      </c>
      <c r="M6" s="596" t="s">
        <v>916</v>
      </c>
      <c r="N6" s="1486"/>
    </row>
    <row r="7" spans="1:14" s="113" customFormat="1" ht="21" customHeight="1" thickBot="1">
      <c r="A7" s="1486"/>
      <c r="B7" s="596" t="s">
        <v>917</v>
      </c>
      <c r="C7" s="596" t="s">
        <v>918</v>
      </c>
      <c r="D7" s="596" t="s">
        <v>919</v>
      </c>
      <c r="E7" s="596" t="s">
        <v>917</v>
      </c>
      <c r="F7" s="596" t="s">
        <v>918</v>
      </c>
      <c r="G7" s="596" t="s">
        <v>919</v>
      </c>
      <c r="H7" s="596" t="s">
        <v>917</v>
      </c>
      <c r="I7" s="596" t="s">
        <v>918</v>
      </c>
      <c r="J7" s="596" t="s">
        <v>919</v>
      </c>
      <c r="K7" s="596" t="s">
        <v>917</v>
      </c>
      <c r="L7" s="596" t="s">
        <v>918</v>
      </c>
      <c r="M7" s="596" t="s">
        <v>919</v>
      </c>
      <c r="N7" s="1486"/>
    </row>
    <row r="8" spans="1:14" s="113" customFormat="1" ht="24.75" customHeight="1">
      <c r="A8" s="465" t="s">
        <v>6</v>
      </c>
      <c r="B8" s="293">
        <v>4</v>
      </c>
      <c r="C8" s="293">
        <v>6</v>
      </c>
      <c r="D8" s="293">
        <v>10</v>
      </c>
      <c r="E8" s="293">
        <v>2</v>
      </c>
      <c r="F8" s="293">
        <v>0</v>
      </c>
      <c r="G8" s="293">
        <v>2</v>
      </c>
      <c r="H8" s="293">
        <v>0</v>
      </c>
      <c r="I8" s="293">
        <v>0</v>
      </c>
      <c r="J8" s="293">
        <v>0</v>
      </c>
      <c r="K8" s="509">
        <f>SUM(B8,E8,H8)</f>
        <v>6</v>
      </c>
      <c r="L8" s="509">
        <f>SUM(C8,F8,I8)</f>
        <v>6</v>
      </c>
      <c r="M8" s="509">
        <f>SUM(K8:L8)</f>
        <v>12</v>
      </c>
      <c r="N8" s="288" t="s">
        <v>481</v>
      </c>
    </row>
    <row r="9" spans="1:14" s="113" customFormat="1" ht="24.75" customHeight="1">
      <c r="A9" s="205" t="s">
        <v>7</v>
      </c>
      <c r="B9" s="510">
        <v>0</v>
      </c>
      <c r="C9" s="510">
        <v>0</v>
      </c>
      <c r="D9" s="510">
        <v>0</v>
      </c>
      <c r="E9" s="510">
        <v>2</v>
      </c>
      <c r="F9" s="510">
        <v>9</v>
      </c>
      <c r="G9" s="510">
        <v>11</v>
      </c>
      <c r="H9" s="510">
        <v>0</v>
      </c>
      <c r="I9" s="510">
        <v>0</v>
      </c>
      <c r="J9" s="510">
        <v>0</v>
      </c>
      <c r="K9" s="118">
        <f>SUM(B9,E9,H9)</f>
        <v>2</v>
      </c>
      <c r="L9" s="118">
        <f>SUM(C9,F9,I9)</f>
        <v>9</v>
      </c>
      <c r="M9" s="118">
        <f>SUM(K9:L9)</f>
        <v>11</v>
      </c>
      <c r="N9" s="389" t="s">
        <v>482</v>
      </c>
    </row>
    <row r="10" spans="1:14" ht="24.75" customHeight="1">
      <c r="A10" s="466" t="s">
        <v>12</v>
      </c>
      <c r="B10" s="174">
        <v>0</v>
      </c>
      <c r="C10" s="174">
        <v>0</v>
      </c>
      <c r="D10" s="174">
        <v>0</v>
      </c>
      <c r="E10" s="174">
        <v>13</v>
      </c>
      <c r="F10" s="174">
        <v>5</v>
      </c>
      <c r="G10" s="174">
        <v>18</v>
      </c>
      <c r="H10" s="174">
        <v>0</v>
      </c>
      <c r="I10" s="174">
        <v>0</v>
      </c>
      <c r="J10" s="174">
        <v>0</v>
      </c>
      <c r="K10" s="118">
        <f t="shared" ref="K10:K15" si="0">SUM(B10,E10,H10)</f>
        <v>13</v>
      </c>
      <c r="L10" s="118">
        <f t="shared" ref="L10:L15" si="1">SUM(C10,F10,I10)</f>
        <v>5</v>
      </c>
      <c r="M10" s="118">
        <f t="shared" ref="M10:M15" si="2">SUM(K10:L10)</f>
        <v>18</v>
      </c>
      <c r="N10" s="253" t="s">
        <v>442</v>
      </c>
    </row>
    <row r="11" spans="1:14" ht="24.75" customHeight="1">
      <c r="A11" s="466" t="s">
        <v>8</v>
      </c>
      <c r="B11" s="174">
        <v>0</v>
      </c>
      <c r="C11" s="174">
        <v>0</v>
      </c>
      <c r="D11" s="174">
        <v>0</v>
      </c>
      <c r="E11" s="174">
        <v>11</v>
      </c>
      <c r="F11" s="174">
        <v>17</v>
      </c>
      <c r="G11" s="174">
        <v>28</v>
      </c>
      <c r="H11" s="174">
        <v>0</v>
      </c>
      <c r="I11" s="174">
        <v>0</v>
      </c>
      <c r="J11" s="174">
        <v>0</v>
      </c>
      <c r="K11" s="118">
        <f t="shared" si="0"/>
        <v>11</v>
      </c>
      <c r="L11" s="118">
        <f t="shared" si="1"/>
        <v>17</v>
      </c>
      <c r="M11" s="118">
        <f t="shared" si="2"/>
        <v>28</v>
      </c>
      <c r="N11" s="253" t="s">
        <v>452</v>
      </c>
    </row>
    <row r="12" spans="1:14" ht="24.75" customHeight="1">
      <c r="A12" s="466" t="s">
        <v>324</v>
      </c>
      <c r="B12" s="174">
        <v>0</v>
      </c>
      <c r="C12" s="174">
        <v>0</v>
      </c>
      <c r="D12" s="174">
        <v>0</v>
      </c>
      <c r="E12" s="174">
        <v>20</v>
      </c>
      <c r="F12" s="174">
        <v>29</v>
      </c>
      <c r="G12" s="174">
        <v>49</v>
      </c>
      <c r="H12" s="174">
        <v>10</v>
      </c>
      <c r="I12" s="174">
        <v>4</v>
      </c>
      <c r="J12" s="174">
        <v>14</v>
      </c>
      <c r="K12" s="118">
        <f t="shared" si="0"/>
        <v>30</v>
      </c>
      <c r="L12" s="118">
        <f t="shared" si="1"/>
        <v>33</v>
      </c>
      <c r="M12" s="118">
        <f t="shared" si="2"/>
        <v>63</v>
      </c>
      <c r="N12" s="253" t="s">
        <v>463</v>
      </c>
    </row>
    <row r="13" spans="1:14" ht="24.75" customHeight="1">
      <c r="A13" s="466" t="s">
        <v>323</v>
      </c>
      <c r="B13" s="174">
        <v>0</v>
      </c>
      <c r="C13" s="174">
        <v>0</v>
      </c>
      <c r="D13" s="174">
        <v>0</v>
      </c>
      <c r="E13" s="174">
        <v>7</v>
      </c>
      <c r="F13" s="174">
        <v>22</v>
      </c>
      <c r="G13" s="174">
        <v>29</v>
      </c>
      <c r="H13" s="174">
        <v>0</v>
      </c>
      <c r="I13" s="174">
        <v>0</v>
      </c>
      <c r="J13" s="174">
        <v>0</v>
      </c>
      <c r="K13" s="118">
        <f t="shared" si="0"/>
        <v>7</v>
      </c>
      <c r="L13" s="118">
        <f t="shared" si="1"/>
        <v>22</v>
      </c>
      <c r="M13" s="118">
        <f t="shared" si="2"/>
        <v>29</v>
      </c>
      <c r="N13" s="253" t="s">
        <v>467</v>
      </c>
    </row>
    <row r="14" spans="1:14" ht="24.75" customHeight="1">
      <c r="A14" s="466" t="s">
        <v>24</v>
      </c>
      <c r="B14" s="174">
        <v>0</v>
      </c>
      <c r="C14" s="174">
        <v>0</v>
      </c>
      <c r="D14" s="174">
        <v>0</v>
      </c>
      <c r="E14" s="174">
        <v>17</v>
      </c>
      <c r="F14" s="174">
        <v>11</v>
      </c>
      <c r="G14" s="174">
        <v>28</v>
      </c>
      <c r="H14" s="174">
        <v>5</v>
      </c>
      <c r="I14" s="174">
        <v>1</v>
      </c>
      <c r="J14" s="174">
        <v>6</v>
      </c>
      <c r="K14" s="118">
        <f t="shared" si="0"/>
        <v>22</v>
      </c>
      <c r="L14" s="118">
        <f t="shared" si="1"/>
        <v>12</v>
      </c>
      <c r="M14" s="118">
        <f t="shared" si="2"/>
        <v>34</v>
      </c>
      <c r="N14" s="253" t="s">
        <v>436</v>
      </c>
    </row>
    <row r="15" spans="1:14" ht="24.75" customHeight="1" thickBot="1">
      <c r="A15" s="467" t="s">
        <v>961</v>
      </c>
      <c r="B15" s="289">
        <v>0</v>
      </c>
      <c r="C15" s="289">
        <v>0</v>
      </c>
      <c r="D15" s="289">
        <v>0</v>
      </c>
      <c r="E15" s="289">
        <v>14</v>
      </c>
      <c r="F15" s="289">
        <v>6</v>
      </c>
      <c r="G15" s="289">
        <v>20</v>
      </c>
      <c r="H15" s="289">
        <v>0</v>
      </c>
      <c r="I15" s="289">
        <v>0</v>
      </c>
      <c r="J15" s="289">
        <v>0</v>
      </c>
      <c r="K15" s="118">
        <f t="shared" si="0"/>
        <v>14</v>
      </c>
      <c r="L15" s="118">
        <f t="shared" si="1"/>
        <v>6</v>
      </c>
      <c r="M15" s="118">
        <f t="shared" si="2"/>
        <v>20</v>
      </c>
      <c r="N15" s="290" t="s">
        <v>847</v>
      </c>
    </row>
    <row r="16" spans="1:14" ht="24.75" customHeight="1" thickBot="1">
      <c r="A16" s="468" t="s">
        <v>10</v>
      </c>
      <c r="B16" s="266">
        <f>SUM(B8:B15)</f>
        <v>4</v>
      </c>
      <c r="C16" s="266">
        <f t="shared" ref="C16:M16" si="3">SUM(C8:C15)</f>
        <v>6</v>
      </c>
      <c r="D16" s="266">
        <f t="shared" si="3"/>
        <v>10</v>
      </c>
      <c r="E16" s="266">
        <f t="shared" si="3"/>
        <v>86</v>
      </c>
      <c r="F16" s="266">
        <f t="shared" si="3"/>
        <v>99</v>
      </c>
      <c r="G16" s="266">
        <f t="shared" si="3"/>
        <v>185</v>
      </c>
      <c r="H16" s="266">
        <f t="shared" si="3"/>
        <v>15</v>
      </c>
      <c r="I16" s="266">
        <f t="shared" si="3"/>
        <v>5</v>
      </c>
      <c r="J16" s="266">
        <f t="shared" si="3"/>
        <v>20</v>
      </c>
      <c r="K16" s="266">
        <f t="shared" si="3"/>
        <v>105</v>
      </c>
      <c r="L16" s="266">
        <f t="shared" si="3"/>
        <v>110</v>
      </c>
      <c r="M16" s="266">
        <f t="shared" si="3"/>
        <v>215</v>
      </c>
      <c r="N16" s="292" t="s">
        <v>1781</v>
      </c>
    </row>
    <row r="17" spans="1:14" s="50" customFormat="1" ht="28.5" customHeight="1" thickTop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s="50" customFormat="1" ht="28.5" customHeight="1"/>
    <row r="19" spans="1:14" s="50" customFormat="1" ht="28.5" customHeight="1"/>
    <row r="20" spans="1:14" s="50" customFormat="1" ht="28.5" customHeight="1"/>
    <row r="21" spans="1:14" s="50" customFormat="1" ht="23.25" customHeight="1"/>
    <row r="22" spans="1:14" s="50" customFormat="1"/>
    <row r="23" spans="1:14" s="50" customFormat="1"/>
  </sheetData>
  <mergeCells count="12">
    <mergeCell ref="A2:N2"/>
    <mergeCell ref="A1:N1"/>
    <mergeCell ref="H5:J5"/>
    <mergeCell ref="A4:A7"/>
    <mergeCell ref="B4:D4"/>
    <mergeCell ref="E4:G4"/>
    <mergeCell ref="H4:J4"/>
    <mergeCell ref="K4:M4"/>
    <mergeCell ref="N4:N7"/>
    <mergeCell ref="B5:D5"/>
    <mergeCell ref="E5:G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115"/>
  <sheetViews>
    <sheetView rightToLeft="1" view="pageBreakPreview" topLeftCell="A30" zoomScale="86" zoomScaleNormal="75" zoomScaleSheetLayoutView="86" workbookViewId="0">
      <selection activeCell="A30" sqref="A30:R52"/>
    </sheetView>
  </sheetViews>
  <sheetFormatPr defaultRowHeight="18"/>
  <cols>
    <col min="1" max="1" width="13.5703125" style="65" customWidth="1"/>
    <col min="2" max="2" width="16.140625" style="59" customWidth="1"/>
    <col min="3" max="3" width="16.7109375" style="59" customWidth="1"/>
    <col min="4" max="6" width="6.140625" style="59" customWidth="1"/>
    <col min="7" max="7" width="6.28515625" style="59" customWidth="1"/>
    <col min="8" max="8" width="6" style="59" customWidth="1"/>
    <col min="9" max="9" width="7.140625" style="59" customWidth="1"/>
    <col min="10" max="10" width="6.140625" style="59" customWidth="1"/>
    <col min="11" max="11" width="6.5703125" style="59" customWidth="1"/>
    <col min="12" max="12" width="7.140625" style="59" customWidth="1"/>
    <col min="13" max="13" width="6.5703125" style="59" customWidth="1"/>
    <col min="14" max="14" width="6.28515625" style="59" customWidth="1"/>
    <col min="15" max="15" width="6.5703125" style="59" customWidth="1"/>
    <col min="16" max="16" width="27.7109375" style="59" customWidth="1"/>
    <col min="17" max="17" width="16.28515625" style="59" customWidth="1"/>
    <col min="18" max="18" width="16.42578125" style="59" customWidth="1"/>
    <col min="19" max="16384" width="9.140625" style="59"/>
  </cols>
  <sheetData>
    <row r="1" spans="1:32" ht="24" customHeight="1">
      <c r="A1" s="1995" t="s">
        <v>1468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  <c r="O1" s="1995"/>
      <c r="P1" s="1995"/>
      <c r="Q1" s="1995"/>
      <c r="R1" s="1995"/>
    </row>
    <row r="2" spans="1:32" ht="36.75" customHeight="1">
      <c r="A2" s="1996" t="s">
        <v>1469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  <c r="O2" s="1996"/>
      <c r="P2" s="1996"/>
      <c r="Q2" s="1996"/>
      <c r="R2" s="1996"/>
    </row>
    <row r="3" spans="1:32" s="806" customFormat="1" ht="21.75" customHeight="1" thickBot="1">
      <c r="A3" s="807" t="s">
        <v>1883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808"/>
      <c r="O3" s="808"/>
      <c r="P3" s="809"/>
      <c r="Q3" s="809"/>
      <c r="R3" s="808" t="s">
        <v>1885</v>
      </c>
      <c r="S3" s="805"/>
      <c r="T3" s="805"/>
      <c r="U3" s="805"/>
      <c r="V3" s="805"/>
      <c r="W3" s="805"/>
      <c r="X3" s="805"/>
      <c r="Y3" s="805"/>
      <c r="Z3" s="805"/>
      <c r="AA3" s="805"/>
      <c r="AB3" s="805"/>
      <c r="AC3" s="805"/>
      <c r="AD3" s="805"/>
      <c r="AE3" s="805"/>
      <c r="AF3" s="805"/>
    </row>
    <row r="4" spans="1:32" s="113" customFormat="1" ht="21" customHeight="1" thickTop="1">
      <c r="A4" s="1716" t="s">
        <v>11</v>
      </c>
      <c r="B4" s="1716" t="s">
        <v>50</v>
      </c>
      <c r="C4" s="1716" t="s">
        <v>34</v>
      </c>
      <c r="D4" s="1486" t="s">
        <v>4</v>
      </c>
      <c r="E4" s="1486"/>
      <c r="F4" s="1486"/>
      <c r="G4" s="1486" t="s">
        <v>5</v>
      </c>
      <c r="H4" s="1486"/>
      <c r="I4" s="1486"/>
      <c r="J4" s="1486" t="s">
        <v>909</v>
      </c>
      <c r="K4" s="1486"/>
      <c r="L4" s="1486"/>
      <c r="M4" s="1486" t="s">
        <v>908</v>
      </c>
      <c r="N4" s="1486"/>
      <c r="O4" s="1486"/>
      <c r="P4" s="1524" t="s">
        <v>524</v>
      </c>
      <c r="Q4" s="1524" t="s">
        <v>431</v>
      </c>
      <c r="R4" s="1524" t="s">
        <v>525</v>
      </c>
    </row>
    <row r="5" spans="1:32" s="113" customFormat="1" ht="21" customHeight="1">
      <c r="A5" s="1716"/>
      <c r="B5" s="1716"/>
      <c r="C5" s="1716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524"/>
      <c r="Q5" s="1524"/>
      <c r="R5" s="1524"/>
    </row>
    <row r="6" spans="1:32" s="113" customFormat="1" ht="21" customHeight="1">
      <c r="A6" s="1716"/>
      <c r="B6" s="1716"/>
      <c r="C6" s="1716"/>
      <c r="D6" s="596" t="s">
        <v>914</v>
      </c>
      <c r="E6" s="596" t="s">
        <v>915</v>
      </c>
      <c r="F6" s="596" t="s">
        <v>916</v>
      </c>
      <c r="G6" s="596" t="s">
        <v>914</v>
      </c>
      <c r="H6" s="596" t="s">
        <v>915</v>
      </c>
      <c r="I6" s="596" t="s">
        <v>916</v>
      </c>
      <c r="J6" s="596" t="s">
        <v>914</v>
      </c>
      <c r="K6" s="596" t="s">
        <v>915</v>
      </c>
      <c r="L6" s="596" t="s">
        <v>916</v>
      </c>
      <c r="M6" s="596" t="s">
        <v>914</v>
      </c>
      <c r="N6" s="596" t="s">
        <v>915</v>
      </c>
      <c r="O6" s="596" t="s">
        <v>916</v>
      </c>
      <c r="P6" s="1524"/>
      <c r="Q6" s="1524"/>
      <c r="R6" s="1524"/>
    </row>
    <row r="7" spans="1:32" s="113" customFormat="1" ht="21" customHeight="1" thickBot="1">
      <c r="A7" s="1716"/>
      <c r="B7" s="1716"/>
      <c r="C7" s="1716"/>
      <c r="D7" s="596" t="s">
        <v>917</v>
      </c>
      <c r="E7" s="596" t="s">
        <v>918</v>
      </c>
      <c r="F7" s="596" t="s">
        <v>919</v>
      </c>
      <c r="G7" s="596" t="s">
        <v>917</v>
      </c>
      <c r="H7" s="596" t="s">
        <v>918</v>
      </c>
      <c r="I7" s="596" t="s">
        <v>919</v>
      </c>
      <c r="J7" s="596" t="s">
        <v>917</v>
      </c>
      <c r="K7" s="596" t="s">
        <v>918</v>
      </c>
      <c r="L7" s="596" t="s">
        <v>919</v>
      </c>
      <c r="M7" s="596" t="s">
        <v>917</v>
      </c>
      <c r="N7" s="596" t="s">
        <v>918</v>
      </c>
      <c r="O7" s="596" t="s">
        <v>919</v>
      </c>
      <c r="P7" s="1524"/>
      <c r="Q7" s="1524"/>
      <c r="R7" s="1524"/>
    </row>
    <row r="8" spans="1:32" s="113" customFormat="1" ht="18" customHeight="1">
      <c r="A8" s="2079" t="s">
        <v>6</v>
      </c>
      <c r="B8" s="2083" t="s">
        <v>136</v>
      </c>
      <c r="C8" s="329" t="s">
        <v>1470</v>
      </c>
      <c r="D8" s="294">
        <v>1</v>
      </c>
      <c r="E8" s="294">
        <v>6</v>
      </c>
      <c r="F8" s="294">
        <v>7</v>
      </c>
      <c r="G8" s="294">
        <v>0</v>
      </c>
      <c r="H8" s="294">
        <v>0</v>
      </c>
      <c r="I8" s="294">
        <v>0</v>
      </c>
      <c r="J8" s="294">
        <v>0</v>
      </c>
      <c r="K8" s="294">
        <v>0</v>
      </c>
      <c r="L8" s="294">
        <v>0</v>
      </c>
      <c r="M8" s="294">
        <f>SUM(D8,G8,J8)</f>
        <v>1</v>
      </c>
      <c r="N8" s="294">
        <f>SUM(E8,H8,K8)</f>
        <v>6</v>
      </c>
      <c r="O8" s="294">
        <f>SUM(M8:N8)</f>
        <v>7</v>
      </c>
      <c r="P8" s="1335" t="s">
        <v>1745</v>
      </c>
      <c r="Q8" s="2086" t="s">
        <v>1028</v>
      </c>
      <c r="R8" s="2080" t="s">
        <v>481</v>
      </c>
    </row>
    <row r="9" spans="1:32" s="113" customFormat="1" ht="18" customHeight="1">
      <c r="A9" s="1973"/>
      <c r="B9" s="2084"/>
      <c r="C9" s="765" t="s">
        <v>136</v>
      </c>
      <c r="D9" s="295">
        <v>0</v>
      </c>
      <c r="E9" s="295">
        <v>0</v>
      </c>
      <c r="F9" s="295">
        <v>0</v>
      </c>
      <c r="G9" s="295">
        <v>2</v>
      </c>
      <c r="H9" s="295">
        <v>0</v>
      </c>
      <c r="I9" s="295">
        <v>2</v>
      </c>
      <c r="J9" s="295">
        <v>0</v>
      </c>
      <c r="K9" s="295">
        <v>0</v>
      </c>
      <c r="L9" s="295">
        <v>0</v>
      </c>
      <c r="M9" s="296">
        <f t="shared" ref="M9:M11" si="0">SUM(D9,G9,J9)</f>
        <v>2</v>
      </c>
      <c r="N9" s="296">
        <f t="shared" ref="N9:N11" si="1">SUM(E9,H9,K9)</f>
        <v>0</v>
      </c>
      <c r="O9" s="296">
        <f t="shared" ref="O9:O11" si="2">SUM(M9:N9)</f>
        <v>2</v>
      </c>
      <c r="P9" s="1333" t="s">
        <v>1028</v>
      </c>
      <c r="Q9" s="1524"/>
      <c r="R9" s="2081"/>
    </row>
    <row r="10" spans="1:32" s="113" customFormat="1" ht="18" customHeight="1">
      <c r="A10" s="1633"/>
      <c r="B10" s="2085"/>
      <c r="C10" s="765" t="s">
        <v>1471</v>
      </c>
      <c r="D10" s="295">
        <v>3</v>
      </c>
      <c r="E10" s="295">
        <v>0</v>
      </c>
      <c r="F10" s="295">
        <v>3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295">
        <v>0</v>
      </c>
      <c r="M10" s="296">
        <f t="shared" si="0"/>
        <v>3</v>
      </c>
      <c r="N10" s="296">
        <f t="shared" si="1"/>
        <v>0</v>
      </c>
      <c r="O10" s="296">
        <f t="shared" si="2"/>
        <v>3</v>
      </c>
      <c r="P10" s="1333" t="s">
        <v>1746</v>
      </c>
      <c r="Q10" s="2087"/>
      <c r="R10" s="2082"/>
    </row>
    <row r="11" spans="1:32" s="113" customFormat="1" ht="18" customHeight="1">
      <c r="A11" s="1555" t="s">
        <v>327</v>
      </c>
      <c r="B11" s="1555"/>
      <c r="C11" s="1555"/>
      <c r="D11" s="295">
        <f>SUM(D8:D10)</f>
        <v>4</v>
      </c>
      <c r="E11" s="295">
        <f t="shared" ref="E11:L11" si="3">SUM(E8:E10)</f>
        <v>6</v>
      </c>
      <c r="F11" s="295">
        <f t="shared" si="3"/>
        <v>10</v>
      </c>
      <c r="G11" s="295">
        <f t="shared" si="3"/>
        <v>2</v>
      </c>
      <c r="H11" s="295">
        <f t="shared" si="3"/>
        <v>0</v>
      </c>
      <c r="I11" s="295">
        <f t="shared" si="3"/>
        <v>2</v>
      </c>
      <c r="J11" s="295">
        <f t="shared" si="3"/>
        <v>0</v>
      </c>
      <c r="K11" s="295">
        <f t="shared" si="3"/>
        <v>0</v>
      </c>
      <c r="L11" s="295">
        <f t="shared" si="3"/>
        <v>0</v>
      </c>
      <c r="M11" s="296">
        <f t="shared" si="0"/>
        <v>6</v>
      </c>
      <c r="N11" s="296">
        <f t="shared" si="1"/>
        <v>6</v>
      </c>
      <c r="O11" s="296">
        <f t="shared" si="2"/>
        <v>12</v>
      </c>
      <c r="P11" s="2051" t="s">
        <v>1787</v>
      </c>
      <c r="Q11" s="2051"/>
      <c r="R11" s="2051"/>
    </row>
    <row r="12" spans="1:32" s="113" customFormat="1" ht="18" customHeight="1">
      <c r="A12" s="205" t="s">
        <v>7</v>
      </c>
      <c r="B12" s="623"/>
      <c r="C12" s="623"/>
      <c r="D12" s="295">
        <v>0</v>
      </c>
      <c r="E12" s="295">
        <v>0</v>
      </c>
      <c r="F12" s="295">
        <v>0</v>
      </c>
      <c r="G12" s="295">
        <v>2</v>
      </c>
      <c r="H12" s="295">
        <v>9</v>
      </c>
      <c r="I12" s="295">
        <v>11</v>
      </c>
      <c r="J12" s="295">
        <v>0</v>
      </c>
      <c r="K12" s="295">
        <v>0</v>
      </c>
      <c r="L12" s="295">
        <v>0</v>
      </c>
      <c r="M12" s="296">
        <f>SUM(D12,G12,J12)</f>
        <v>2</v>
      </c>
      <c r="N12" s="296">
        <f>SUM(E12,H12,K12)</f>
        <v>9</v>
      </c>
      <c r="O12" s="296">
        <f>SUM(M12:N12)</f>
        <v>11</v>
      </c>
      <c r="P12" s="1333"/>
      <c r="Q12" s="1333"/>
      <c r="R12" s="1337" t="s">
        <v>482</v>
      </c>
    </row>
    <row r="13" spans="1:32" s="113" customFormat="1" ht="24.75" customHeight="1">
      <c r="A13" s="1537" t="s">
        <v>12</v>
      </c>
      <c r="B13" s="1199" t="s">
        <v>258</v>
      </c>
      <c r="C13" s="474"/>
      <c r="D13" s="295">
        <v>0</v>
      </c>
      <c r="E13" s="295">
        <v>0</v>
      </c>
      <c r="F13" s="295">
        <v>0</v>
      </c>
      <c r="G13" s="295">
        <v>6</v>
      </c>
      <c r="H13" s="295">
        <v>3</v>
      </c>
      <c r="I13" s="295">
        <v>9</v>
      </c>
      <c r="J13" s="295">
        <v>0</v>
      </c>
      <c r="K13" s="295">
        <v>0</v>
      </c>
      <c r="L13" s="295">
        <v>0</v>
      </c>
      <c r="M13" s="296">
        <f>SUM(D13,G13,J13)</f>
        <v>6</v>
      </c>
      <c r="N13" s="296">
        <f>SUM(E13,H13,K13)</f>
        <v>3</v>
      </c>
      <c r="O13" s="296">
        <f>SUM(M13:N13)</f>
        <v>9</v>
      </c>
      <c r="P13" s="1333"/>
      <c r="Q13" s="1337" t="s">
        <v>469</v>
      </c>
      <c r="R13" s="2056" t="s">
        <v>442</v>
      </c>
    </row>
    <row r="14" spans="1:32" s="113" customFormat="1" ht="18" customHeight="1">
      <c r="A14" s="1511"/>
      <c r="B14" s="1199" t="s">
        <v>134</v>
      </c>
      <c r="C14" s="474"/>
      <c r="D14" s="295">
        <v>0</v>
      </c>
      <c r="E14" s="295">
        <v>0</v>
      </c>
      <c r="F14" s="295">
        <v>0</v>
      </c>
      <c r="G14" s="295">
        <v>7</v>
      </c>
      <c r="H14" s="295">
        <v>2</v>
      </c>
      <c r="I14" s="295">
        <v>9</v>
      </c>
      <c r="J14" s="295">
        <v>0</v>
      </c>
      <c r="K14" s="295">
        <v>0</v>
      </c>
      <c r="L14" s="295">
        <v>0</v>
      </c>
      <c r="M14" s="296">
        <f t="shared" ref="M14:M15" si="4">SUM(D14,G14,J14)</f>
        <v>7</v>
      </c>
      <c r="N14" s="296">
        <f t="shared" ref="N14:N15" si="5">SUM(E14,H14,K14)</f>
        <v>2</v>
      </c>
      <c r="O14" s="296">
        <f t="shared" ref="O14:O15" si="6">SUM(M14:N14)</f>
        <v>9</v>
      </c>
      <c r="P14" s="1333"/>
      <c r="Q14" s="1333" t="s">
        <v>1268</v>
      </c>
      <c r="R14" s="2053"/>
    </row>
    <row r="15" spans="1:32" s="113" customFormat="1" ht="18" customHeight="1">
      <c r="A15" s="1673" t="s">
        <v>327</v>
      </c>
      <c r="B15" s="1673"/>
      <c r="C15" s="1673"/>
      <c r="D15" s="295">
        <f>SUM(D13:D14)</f>
        <v>0</v>
      </c>
      <c r="E15" s="295">
        <f t="shared" ref="E15:L15" si="7">SUM(E13:E14)</f>
        <v>0</v>
      </c>
      <c r="F15" s="295">
        <f t="shared" si="7"/>
        <v>0</v>
      </c>
      <c r="G15" s="295">
        <f t="shared" si="7"/>
        <v>13</v>
      </c>
      <c r="H15" s="295">
        <f t="shared" si="7"/>
        <v>5</v>
      </c>
      <c r="I15" s="295">
        <f t="shared" si="7"/>
        <v>18</v>
      </c>
      <c r="J15" s="295">
        <f t="shared" si="7"/>
        <v>0</v>
      </c>
      <c r="K15" s="295">
        <f t="shared" si="7"/>
        <v>0</v>
      </c>
      <c r="L15" s="295">
        <f t="shared" si="7"/>
        <v>0</v>
      </c>
      <c r="M15" s="296">
        <f t="shared" si="4"/>
        <v>13</v>
      </c>
      <c r="N15" s="296">
        <f t="shared" si="5"/>
        <v>5</v>
      </c>
      <c r="O15" s="296">
        <f t="shared" si="6"/>
        <v>18</v>
      </c>
      <c r="P15" s="2051" t="s">
        <v>1787</v>
      </c>
      <c r="Q15" s="2051"/>
      <c r="R15" s="2051"/>
    </row>
    <row r="16" spans="1:32" s="113" customFormat="1" ht="18" customHeight="1">
      <c r="A16" s="1575" t="s">
        <v>8</v>
      </c>
      <c r="B16" s="1202" t="s">
        <v>41</v>
      </c>
      <c r="C16" s="473" t="s">
        <v>1029</v>
      </c>
      <c r="D16" s="295">
        <f t="shared" ref="D16:F16" si="8">SUM(D14:D15)</f>
        <v>0</v>
      </c>
      <c r="E16" s="295">
        <f t="shared" si="8"/>
        <v>0</v>
      </c>
      <c r="F16" s="295">
        <f t="shared" si="8"/>
        <v>0</v>
      </c>
      <c r="G16" s="287">
        <v>5</v>
      </c>
      <c r="H16" s="287">
        <v>6</v>
      </c>
      <c r="I16" s="287">
        <v>11</v>
      </c>
      <c r="J16" s="295">
        <f t="shared" ref="J16:L16" si="9">SUM(J14:J15)</f>
        <v>0</v>
      </c>
      <c r="K16" s="295">
        <f t="shared" si="9"/>
        <v>0</v>
      </c>
      <c r="L16" s="295">
        <f t="shared" si="9"/>
        <v>0</v>
      </c>
      <c r="M16" s="296">
        <f>SUM(D16,G16,J16)</f>
        <v>5</v>
      </c>
      <c r="N16" s="296">
        <f>SUM(E16,H16,K16)</f>
        <v>6</v>
      </c>
      <c r="O16" s="296">
        <f>SUM(M16:N16)</f>
        <v>11</v>
      </c>
      <c r="P16" s="1334" t="s">
        <v>468</v>
      </c>
      <c r="Q16" s="1334" t="s">
        <v>468</v>
      </c>
      <c r="R16" s="2056" t="s">
        <v>452</v>
      </c>
    </row>
    <row r="17" spans="1:26" s="113" customFormat="1" ht="18" customHeight="1">
      <c r="A17" s="1583"/>
      <c r="B17" s="1202" t="s">
        <v>42</v>
      </c>
      <c r="C17" s="598" t="s">
        <v>42</v>
      </c>
      <c r="D17" s="295">
        <f t="shared" ref="D17:F17" si="10">SUM(D15:D16)</f>
        <v>0</v>
      </c>
      <c r="E17" s="295">
        <f t="shared" si="10"/>
        <v>0</v>
      </c>
      <c r="F17" s="295">
        <f t="shared" si="10"/>
        <v>0</v>
      </c>
      <c r="G17" s="295">
        <v>4</v>
      </c>
      <c r="H17" s="295">
        <v>6</v>
      </c>
      <c r="I17" s="295">
        <v>10</v>
      </c>
      <c r="J17" s="295">
        <f t="shared" ref="J17:L17" si="11">SUM(J15:J16)</f>
        <v>0</v>
      </c>
      <c r="K17" s="295">
        <f t="shared" si="11"/>
        <v>0</v>
      </c>
      <c r="L17" s="295">
        <f t="shared" si="11"/>
        <v>0</v>
      </c>
      <c r="M17" s="296">
        <f t="shared" ref="M17:M19" si="12">SUM(D17,G17,J17)</f>
        <v>4</v>
      </c>
      <c r="N17" s="296">
        <f t="shared" ref="N17:N19" si="13">SUM(E17,H17,K17)</f>
        <v>6</v>
      </c>
      <c r="O17" s="296">
        <f t="shared" ref="O17:O19" si="14">SUM(M17:N17)</f>
        <v>10</v>
      </c>
      <c r="P17" s="1203" t="s">
        <v>1285</v>
      </c>
      <c r="Q17" s="1203" t="s">
        <v>1285</v>
      </c>
      <c r="R17" s="2052"/>
    </row>
    <row r="18" spans="1:26" s="113" customFormat="1" ht="18" customHeight="1">
      <c r="A18" s="1583"/>
      <c r="B18" s="1202" t="s">
        <v>40</v>
      </c>
      <c r="C18" s="598" t="s">
        <v>40</v>
      </c>
      <c r="D18" s="295">
        <f t="shared" ref="D18:F18" si="15">SUM(D16:D17)</f>
        <v>0</v>
      </c>
      <c r="E18" s="295">
        <f t="shared" si="15"/>
        <v>0</v>
      </c>
      <c r="F18" s="295">
        <f t="shared" si="15"/>
        <v>0</v>
      </c>
      <c r="G18" s="295">
        <v>2</v>
      </c>
      <c r="H18" s="295">
        <v>5</v>
      </c>
      <c r="I18" s="295">
        <v>7</v>
      </c>
      <c r="J18" s="295">
        <f t="shared" ref="J18:L18" si="16">SUM(J16:J17)</f>
        <v>0</v>
      </c>
      <c r="K18" s="295">
        <f t="shared" si="16"/>
        <v>0</v>
      </c>
      <c r="L18" s="295">
        <f t="shared" si="16"/>
        <v>0</v>
      </c>
      <c r="M18" s="296">
        <f t="shared" si="12"/>
        <v>2</v>
      </c>
      <c r="N18" s="296">
        <f t="shared" si="13"/>
        <v>5</v>
      </c>
      <c r="O18" s="296">
        <f t="shared" si="14"/>
        <v>7</v>
      </c>
      <c r="P18" s="1203" t="s">
        <v>570</v>
      </c>
      <c r="Q18" s="1203" t="s">
        <v>570</v>
      </c>
      <c r="R18" s="2053"/>
    </row>
    <row r="19" spans="1:26" s="60" customFormat="1" ht="18" customHeight="1">
      <c r="A19" s="1673" t="s">
        <v>327</v>
      </c>
      <c r="B19" s="1673"/>
      <c r="C19" s="1673"/>
      <c r="D19" s="295">
        <f>SUM(D16:D18)</f>
        <v>0</v>
      </c>
      <c r="E19" s="295">
        <f t="shared" ref="E19:L19" si="17">SUM(E16:E18)</f>
        <v>0</v>
      </c>
      <c r="F19" s="295">
        <f t="shared" si="17"/>
        <v>0</v>
      </c>
      <c r="G19" s="295">
        <f t="shared" si="17"/>
        <v>11</v>
      </c>
      <c r="H19" s="295">
        <f t="shared" si="17"/>
        <v>17</v>
      </c>
      <c r="I19" s="295">
        <f t="shared" si="17"/>
        <v>28</v>
      </c>
      <c r="J19" s="295">
        <f t="shared" si="17"/>
        <v>0</v>
      </c>
      <c r="K19" s="295">
        <f t="shared" si="17"/>
        <v>0</v>
      </c>
      <c r="L19" s="295">
        <f t="shared" si="17"/>
        <v>0</v>
      </c>
      <c r="M19" s="296">
        <f t="shared" si="12"/>
        <v>11</v>
      </c>
      <c r="N19" s="296">
        <f t="shared" si="13"/>
        <v>17</v>
      </c>
      <c r="O19" s="296">
        <f t="shared" si="14"/>
        <v>28</v>
      </c>
      <c r="P19" s="2051" t="s">
        <v>1787</v>
      </c>
      <c r="Q19" s="2051"/>
      <c r="R19" s="2051"/>
    </row>
    <row r="20" spans="1:26" s="61" customFormat="1" ht="18" customHeight="1">
      <c r="A20" s="1513" t="s">
        <v>324</v>
      </c>
      <c r="B20" s="2056" t="s">
        <v>49</v>
      </c>
      <c r="C20" s="1186" t="s">
        <v>49</v>
      </c>
      <c r="D20" s="296">
        <f t="shared" ref="D20:D21" si="18">SUM(D17:D19)</f>
        <v>0</v>
      </c>
      <c r="E20" s="296">
        <f t="shared" ref="E20:E21" si="19">SUM(E17:E19)</f>
        <v>0</v>
      </c>
      <c r="F20" s="296">
        <f t="shared" ref="F20:F21" si="20">SUM(F17:F19)</f>
        <v>0</v>
      </c>
      <c r="G20" s="174">
        <v>4</v>
      </c>
      <c r="H20" s="174">
        <v>4</v>
      </c>
      <c r="I20" s="174">
        <v>8</v>
      </c>
      <c r="J20" s="174">
        <v>3</v>
      </c>
      <c r="K20" s="174">
        <v>1</v>
      </c>
      <c r="L20" s="174">
        <v>4</v>
      </c>
      <c r="M20" s="296">
        <f t="shared" ref="M20:M42" si="21">SUM(D20,G20,J20)</f>
        <v>7</v>
      </c>
      <c r="N20" s="296">
        <f t="shared" ref="N20:N42" si="22">SUM(E20,H20,K20)</f>
        <v>5</v>
      </c>
      <c r="O20" s="296">
        <f t="shared" ref="O20:O42" si="23">SUM(M20:N20)</f>
        <v>12</v>
      </c>
      <c r="P20" s="1337" t="s">
        <v>446</v>
      </c>
      <c r="Q20" s="2059" t="s">
        <v>446</v>
      </c>
      <c r="R20" s="2056" t="s">
        <v>467</v>
      </c>
      <c r="S20" s="60"/>
      <c r="T20" s="60"/>
      <c r="U20" s="60"/>
      <c r="V20" s="60"/>
      <c r="W20" s="60"/>
      <c r="X20" s="60"/>
      <c r="Y20" s="60"/>
      <c r="Z20" s="60"/>
    </row>
    <row r="21" spans="1:26" s="61" customFormat="1" ht="18" customHeight="1">
      <c r="A21" s="1505"/>
      <c r="B21" s="2052"/>
      <c r="C21" s="1186" t="s">
        <v>198</v>
      </c>
      <c r="D21" s="295">
        <f t="shared" si="18"/>
        <v>0</v>
      </c>
      <c r="E21" s="295">
        <f t="shared" si="19"/>
        <v>0</v>
      </c>
      <c r="F21" s="295">
        <f t="shared" si="20"/>
        <v>0</v>
      </c>
      <c r="G21" s="174">
        <v>3</v>
      </c>
      <c r="H21" s="174">
        <v>3</v>
      </c>
      <c r="I21" s="174">
        <v>6</v>
      </c>
      <c r="J21" s="174">
        <v>2</v>
      </c>
      <c r="K21" s="174">
        <v>1</v>
      </c>
      <c r="L21" s="174">
        <v>3</v>
      </c>
      <c r="M21" s="296">
        <f t="shared" si="21"/>
        <v>5</v>
      </c>
      <c r="N21" s="296">
        <f t="shared" si="22"/>
        <v>4</v>
      </c>
      <c r="O21" s="296">
        <f t="shared" si="23"/>
        <v>9</v>
      </c>
      <c r="P21" s="1337" t="s">
        <v>471</v>
      </c>
      <c r="Q21" s="2059"/>
      <c r="R21" s="2052"/>
      <c r="S21" s="60"/>
      <c r="T21" s="60"/>
      <c r="U21" s="60"/>
      <c r="V21" s="60"/>
      <c r="W21" s="60"/>
      <c r="X21" s="60"/>
      <c r="Y21" s="60"/>
      <c r="Z21" s="60"/>
    </row>
    <row r="22" spans="1:26" s="61" customFormat="1" ht="18" customHeight="1">
      <c r="A22" s="1505"/>
      <c r="B22" s="1655" t="s">
        <v>317</v>
      </c>
      <c r="C22" s="1655"/>
      <c r="D22" s="295">
        <f>SUM(D20:D21)</f>
        <v>0</v>
      </c>
      <c r="E22" s="295">
        <f t="shared" ref="E22:L23" si="24">SUM(E20:E21)</f>
        <v>0</v>
      </c>
      <c r="F22" s="295">
        <f t="shared" si="24"/>
        <v>0</v>
      </c>
      <c r="G22" s="295">
        <f t="shared" si="24"/>
        <v>7</v>
      </c>
      <c r="H22" s="295">
        <f t="shared" si="24"/>
        <v>7</v>
      </c>
      <c r="I22" s="295">
        <f t="shared" si="24"/>
        <v>14</v>
      </c>
      <c r="J22" s="295">
        <f t="shared" si="24"/>
        <v>5</v>
      </c>
      <c r="K22" s="295">
        <f t="shared" si="24"/>
        <v>2</v>
      </c>
      <c r="L22" s="295">
        <f t="shared" si="24"/>
        <v>7</v>
      </c>
      <c r="M22" s="295">
        <f t="shared" si="21"/>
        <v>12</v>
      </c>
      <c r="N22" s="295">
        <f t="shared" si="22"/>
        <v>9</v>
      </c>
      <c r="O22" s="295">
        <f t="shared" si="23"/>
        <v>21</v>
      </c>
      <c r="P22" s="2059" t="s">
        <v>1785</v>
      </c>
      <c r="Q22" s="2059"/>
      <c r="R22" s="2052"/>
      <c r="S22" s="60"/>
      <c r="T22" s="60"/>
      <c r="U22" s="60"/>
      <c r="V22" s="60"/>
      <c r="W22" s="60"/>
      <c r="X22" s="60"/>
      <c r="Y22" s="60"/>
      <c r="Z22" s="60"/>
    </row>
    <row r="23" spans="1:26" s="61" customFormat="1" ht="18" customHeight="1">
      <c r="A23" s="1505"/>
      <c r="B23" s="174" t="s">
        <v>55</v>
      </c>
      <c r="C23" s="1193"/>
      <c r="D23" s="295">
        <f>SUM(D21:D22)</f>
        <v>0</v>
      </c>
      <c r="E23" s="295">
        <f t="shared" si="24"/>
        <v>0</v>
      </c>
      <c r="F23" s="295">
        <f t="shared" si="24"/>
        <v>0</v>
      </c>
      <c r="G23" s="295">
        <v>0</v>
      </c>
      <c r="H23" s="295">
        <v>4</v>
      </c>
      <c r="I23" s="295">
        <v>4</v>
      </c>
      <c r="J23" s="295">
        <v>0</v>
      </c>
      <c r="K23" s="295">
        <v>0</v>
      </c>
      <c r="L23" s="295">
        <v>0</v>
      </c>
      <c r="M23" s="295">
        <f t="shared" ref="M23" si="25">SUM(D23,G23,J23)</f>
        <v>0</v>
      </c>
      <c r="N23" s="295">
        <f t="shared" ref="N23" si="26">SUM(E23,H23,K23)</f>
        <v>4</v>
      </c>
      <c r="O23" s="295">
        <f t="shared" ref="O23" si="27">SUM(M23:N23)</f>
        <v>4</v>
      </c>
      <c r="P23" s="1337"/>
      <c r="Q23" s="1203" t="s">
        <v>902</v>
      </c>
      <c r="R23" s="2052"/>
      <c r="S23" s="60"/>
      <c r="T23" s="60"/>
      <c r="U23" s="60"/>
      <c r="V23" s="60"/>
      <c r="W23" s="60"/>
      <c r="X23" s="60"/>
      <c r="Y23" s="60"/>
      <c r="Z23" s="60"/>
    </row>
    <row r="24" spans="1:26" s="61" customFormat="1" ht="18" customHeight="1">
      <c r="A24" s="1505"/>
      <c r="B24" s="1781" t="s">
        <v>45</v>
      </c>
      <c r="C24" s="1186" t="s">
        <v>111</v>
      </c>
      <c r="D24" s="295">
        <f t="shared" ref="D24:F24" si="28">SUM(D21:D22)</f>
        <v>0</v>
      </c>
      <c r="E24" s="295">
        <f t="shared" si="28"/>
        <v>0</v>
      </c>
      <c r="F24" s="295">
        <f t="shared" si="28"/>
        <v>0</v>
      </c>
      <c r="G24" s="295">
        <v>1</v>
      </c>
      <c r="H24" s="295">
        <v>3</v>
      </c>
      <c r="I24" s="295">
        <v>4</v>
      </c>
      <c r="J24" s="295">
        <v>0</v>
      </c>
      <c r="K24" s="295">
        <v>0</v>
      </c>
      <c r="L24" s="295">
        <v>0</v>
      </c>
      <c r="M24" s="295">
        <f t="shared" si="21"/>
        <v>1</v>
      </c>
      <c r="N24" s="295">
        <f t="shared" si="22"/>
        <v>3</v>
      </c>
      <c r="O24" s="295">
        <f t="shared" si="23"/>
        <v>4</v>
      </c>
      <c r="P24" s="1337" t="s">
        <v>457</v>
      </c>
      <c r="Q24" s="2059" t="s">
        <v>445</v>
      </c>
      <c r="R24" s="2052"/>
      <c r="S24" s="60"/>
      <c r="T24" s="60"/>
      <c r="U24" s="60"/>
      <c r="V24" s="60"/>
      <c r="W24" s="60"/>
      <c r="X24" s="60"/>
      <c r="Y24" s="60"/>
      <c r="Z24" s="60"/>
    </row>
    <row r="25" spans="1:26" s="61" customFormat="1" ht="18" customHeight="1">
      <c r="A25" s="1505"/>
      <c r="B25" s="1841"/>
      <c r="C25" s="1186" t="s">
        <v>113</v>
      </c>
      <c r="D25" s="295">
        <f t="shared" ref="D25:F25" si="29">SUM(D22:D24)</f>
        <v>0</v>
      </c>
      <c r="E25" s="295">
        <f t="shared" si="29"/>
        <v>0</v>
      </c>
      <c r="F25" s="295">
        <f t="shared" si="29"/>
        <v>0</v>
      </c>
      <c r="G25" s="295">
        <v>5</v>
      </c>
      <c r="H25" s="295">
        <v>1</v>
      </c>
      <c r="I25" s="295">
        <v>6</v>
      </c>
      <c r="J25" s="295">
        <v>0</v>
      </c>
      <c r="K25" s="295">
        <v>0</v>
      </c>
      <c r="L25" s="295">
        <v>0</v>
      </c>
      <c r="M25" s="295">
        <f t="shared" si="21"/>
        <v>5</v>
      </c>
      <c r="N25" s="295">
        <f t="shared" si="22"/>
        <v>1</v>
      </c>
      <c r="O25" s="295">
        <f t="shared" si="23"/>
        <v>6</v>
      </c>
      <c r="P25" s="1337" t="s">
        <v>458</v>
      </c>
      <c r="Q25" s="2059"/>
      <c r="R25" s="2052"/>
      <c r="S25" s="60"/>
      <c r="T25" s="60"/>
      <c r="U25" s="60"/>
      <c r="V25" s="60"/>
      <c r="W25" s="60"/>
      <c r="X25" s="60"/>
      <c r="Y25" s="60"/>
      <c r="Z25" s="60"/>
    </row>
    <row r="26" spans="1:26" s="60" customFormat="1" ht="22.5" customHeight="1">
      <c r="A26" s="1505"/>
      <c r="B26" s="1655" t="s">
        <v>317</v>
      </c>
      <c r="C26" s="1655"/>
      <c r="D26" s="295">
        <f>SUM(D24:D25)</f>
        <v>0</v>
      </c>
      <c r="E26" s="295">
        <f t="shared" ref="E26:E28" si="30">SUM(E24:E25)</f>
        <v>0</v>
      </c>
      <c r="F26" s="295">
        <f t="shared" ref="F26:F28" si="31">SUM(F24:F25)</f>
        <v>0</v>
      </c>
      <c r="G26" s="295">
        <f t="shared" ref="G26:L26" si="32">SUM(G24:G25)</f>
        <v>6</v>
      </c>
      <c r="H26" s="295">
        <f t="shared" si="32"/>
        <v>4</v>
      </c>
      <c r="I26" s="295">
        <f t="shared" si="32"/>
        <v>10</v>
      </c>
      <c r="J26" s="295">
        <f t="shared" si="32"/>
        <v>0</v>
      </c>
      <c r="K26" s="295">
        <f t="shared" si="32"/>
        <v>0</v>
      </c>
      <c r="L26" s="295">
        <f t="shared" si="32"/>
        <v>0</v>
      </c>
      <c r="M26" s="295">
        <f t="shared" si="21"/>
        <v>6</v>
      </c>
      <c r="N26" s="295">
        <f t="shared" si="22"/>
        <v>4</v>
      </c>
      <c r="O26" s="295">
        <f t="shared" si="23"/>
        <v>10</v>
      </c>
      <c r="P26" s="2059" t="s">
        <v>1785</v>
      </c>
      <c r="Q26" s="2059"/>
      <c r="R26" s="2052"/>
    </row>
    <row r="27" spans="1:26" s="61" customFormat="1" ht="24" customHeight="1">
      <c r="A27" s="1505"/>
      <c r="B27" s="1781" t="s">
        <v>65</v>
      </c>
      <c r="C27" s="1186" t="s">
        <v>199</v>
      </c>
      <c r="D27" s="295">
        <f t="shared" ref="D27:D28" si="33">SUM(D25:D26)</f>
        <v>0</v>
      </c>
      <c r="E27" s="295">
        <f t="shared" si="30"/>
        <v>0</v>
      </c>
      <c r="F27" s="295">
        <f t="shared" si="31"/>
        <v>0</v>
      </c>
      <c r="G27" s="295">
        <v>1</v>
      </c>
      <c r="H27" s="295">
        <v>5</v>
      </c>
      <c r="I27" s="295">
        <v>6</v>
      </c>
      <c r="J27" s="295">
        <v>1</v>
      </c>
      <c r="K27" s="295">
        <v>1</v>
      </c>
      <c r="L27" s="295">
        <v>2</v>
      </c>
      <c r="M27" s="295">
        <f t="shared" si="21"/>
        <v>2</v>
      </c>
      <c r="N27" s="295">
        <f t="shared" si="22"/>
        <v>6</v>
      </c>
      <c r="O27" s="295">
        <f t="shared" si="23"/>
        <v>8</v>
      </c>
      <c r="P27" s="1337" t="s">
        <v>472</v>
      </c>
      <c r="Q27" s="2059" t="s">
        <v>459</v>
      </c>
      <c r="R27" s="2052"/>
      <c r="S27" s="60"/>
      <c r="T27" s="60"/>
      <c r="U27" s="60"/>
      <c r="V27" s="60"/>
      <c r="W27" s="60"/>
      <c r="X27" s="60"/>
      <c r="Y27" s="60"/>
      <c r="Z27" s="60"/>
    </row>
    <row r="28" spans="1:26" s="61" customFormat="1" ht="25.5" customHeight="1">
      <c r="A28" s="1505"/>
      <c r="B28" s="1841"/>
      <c r="C28" s="1186" t="s">
        <v>200</v>
      </c>
      <c r="D28" s="295">
        <f t="shared" si="33"/>
        <v>0</v>
      </c>
      <c r="E28" s="295">
        <f t="shared" si="30"/>
        <v>0</v>
      </c>
      <c r="F28" s="295">
        <f t="shared" si="31"/>
        <v>0</v>
      </c>
      <c r="G28" s="295">
        <v>2</v>
      </c>
      <c r="H28" s="295">
        <v>4</v>
      </c>
      <c r="I28" s="295">
        <v>6</v>
      </c>
      <c r="J28" s="295">
        <v>4</v>
      </c>
      <c r="K28" s="295">
        <v>1</v>
      </c>
      <c r="L28" s="295">
        <v>5</v>
      </c>
      <c r="M28" s="295">
        <f t="shared" si="21"/>
        <v>6</v>
      </c>
      <c r="N28" s="295">
        <f t="shared" si="22"/>
        <v>5</v>
      </c>
      <c r="O28" s="295">
        <f t="shared" si="23"/>
        <v>11</v>
      </c>
      <c r="P28" s="1337" t="s">
        <v>473</v>
      </c>
      <c r="Q28" s="2059"/>
      <c r="R28" s="2052"/>
      <c r="S28" s="60"/>
      <c r="T28" s="60"/>
      <c r="U28" s="60"/>
      <c r="V28" s="60"/>
      <c r="W28" s="60"/>
      <c r="X28" s="60"/>
      <c r="Y28" s="60"/>
      <c r="Z28" s="60"/>
    </row>
    <row r="29" spans="1:26" s="61" customFormat="1" ht="18" customHeight="1" thickBot="1">
      <c r="A29" s="2057"/>
      <c r="B29" s="1666" t="s">
        <v>317</v>
      </c>
      <c r="C29" s="1666"/>
      <c r="D29" s="651">
        <f>SUM(D27:D28)</f>
        <v>0</v>
      </c>
      <c r="E29" s="651">
        <f t="shared" ref="E29" si="34">SUM(E27:E28)</f>
        <v>0</v>
      </c>
      <c r="F29" s="651">
        <f t="shared" ref="F29" si="35">SUM(F27:F28)</f>
        <v>0</v>
      </c>
      <c r="G29" s="651">
        <f t="shared" ref="G29:L29" si="36">SUM(G27:G28)</f>
        <v>3</v>
      </c>
      <c r="H29" s="651">
        <f t="shared" si="36"/>
        <v>9</v>
      </c>
      <c r="I29" s="651">
        <f t="shared" si="36"/>
        <v>12</v>
      </c>
      <c r="J29" s="651">
        <f t="shared" si="36"/>
        <v>5</v>
      </c>
      <c r="K29" s="651">
        <f t="shared" si="36"/>
        <v>2</v>
      </c>
      <c r="L29" s="651">
        <f t="shared" si="36"/>
        <v>7</v>
      </c>
      <c r="M29" s="651">
        <f t="shared" si="21"/>
        <v>8</v>
      </c>
      <c r="N29" s="651">
        <f t="shared" si="22"/>
        <v>11</v>
      </c>
      <c r="O29" s="651">
        <f t="shared" si="23"/>
        <v>19</v>
      </c>
      <c r="P29" s="2065" t="s">
        <v>1785</v>
      </c>
      <c r="Q29" s="2065"/>
      <c r="R29" s="2058"/>
    </row>
    <row r="30" spans="1:26" s="61" customFormat="1" ht="18" customHeight="1" thickTop="1" thickBot="1">
      <c r="A30" s="278" t="s">
        <v>1887</v>
      </c>
      <c r="B30" s="297"/>
      <c r="C30" s="297"/>
      <c r="D30" s="52"/>
      <c r="E30" s="52"/>
      <c r="F30" s="52"/>
      <c r="G30" s="52"/>
      <c r="H30" s="52"/>
      <c r="I30" s="52"/>
      <c r="J30" s="52"/>
      <c r="K30" s="52"/>
      <c r="L30" s="52"/>
      <c r="M30" s="299"/>
      <c r="N30" s="299"/>
      <c r="O30" s="299"/>
      <c r="P30" s="298"/>
      <c r="Q30" s="1843" t="s">
        <v>1886</v>
      </c>
      <c r="R30" s="1843"/>
    </row>
    <row r="31" spans="1:26" s="61" customFormat="1" ht="16.5" customHeight="1" thickTop="1">
      <c r="A31" s="1715" t="s">
        <v>11</v>
      </c>
      <c r="B31" s="1715" t="s">
        <v>50</v>
      </c>
      <c r="C31" s="1715" t="s">
        <v>34</v>
      </c>
      <c r="D31" s="1485" t="s">
        <v>4</v>
      </c>
      <c r="E31" s="1485"/>
      <c r="F31" s="1485"/>
      <c r="G31" s="1485" t="s">
        <v>5</v>
      </c>
      <c r="H31" s="1485"/>
      <c r="I31" s="1485"/>
      <c r="J31" s="1485" t="s">
        <v>909</v>
      </c>
      <c r="K31" s="1485"/>
      <c r="L31" s="1485"/>
      <c r="M31" s="1485" t="s">
        <v>908</v>
      </c>
      <c r="N31" s="1485"/>
      <c r="O31" s="1485"/>
      <c r="P31" s="1523" t="s">
        <v>524</v>
      </c>
      <c r="Q31" s="1523" t="s">
        <v>431</v>
      </c>
      <c r="R31" s="1523" t="s">
        <v>525</v>
      </c>
    </row>
    <row r="32" spans="1:26" s="61" customFormat="1" ht="16.5" customHeight="1">
      <c r="A32" s="1716"/>
      <c r="B32" s="1716"/>
      <c r="C32" s="1716"/>
      <c r="D32" s="1486" t="s">
        <v>910</v>
      </c>
      <c r="E32" s="1486"/>
      <c r="F32" s="1486"/>
      <c r="G32" s="1486" t="s">
        <v>427</v>
      </c>
      <c r="H32" s="1486"/>
      <c r="I32" s="1486"/>
      <c r="J32" s="1486" t="s">
        <v>911</v>
      </c>
      <c r="K32" s="1486"/>
      <c r="L32" s="1486"/>
      <c r="M32" s="1486" t="s">
        <v>504</v>
      </c>
      <c r="N32" s="1486"/>
      <c r="O32" s="1486"/>
      <c r="P32" s="1524"/>
      <c r="Q32" s="1524"/>
      <c r="R32" s="1524"/>
    </row>
    <row r="33" spans="1:26" s="61" customFormat="1" ht="16.5" customHeight="1">
      <c r="A33" s="1716"/>
      <c r="B33" s="1716"/>
      <c r="C33" s="1716"/>
      <c r="D33" s="596" t="s">
        <v>914</v>
      </c>
      <c r="E33" s="596" t="s">
        <v>915</v>
      </c>
      <c r="F33" s="596" t="s">
        <v>916</v>
      </c>
      <c r="G33" s="596" t="s">
        <v>914</v>
      </c>
      <c r="H33" s="596" t="s">
        <v>915</v>
      </c>
      <c r="I33" s="596" t="s">
        <v>916</v>
      </c>
      <c r="J33" s="596" t="s">
        <v>914</v>
      </c>
      <c r="K33" s="596" t="s">
        <v>915</v>
      </c>
      <c r="L33" s="596" t="s">
        <v>916</v>
      </c>
      <c r="M33" s="596" t="s">
        <v>914</v>
      </c>
      <c r="N33" s="596" t="s">
        <v>915</v>
      </c>
      <c r="O33" s="596" t="s">
        <v>916</v>
      </c>
      <c r="P33" s="1524"/>
      <c r="Q33" s="1524"/>
      <c r="R33" s="1524"/>
    </row>
    <row r="34" spans="1:26" s="61" customFormat="1" ht="16.5" customHeight="1" thickBot="1">
      <c r="A34" s="1886"/>
      <c r="B34" s="1886"/>
      <c r="C34" s="1886"/>
      <c r="D34" s="508" t="s">
        <v>917</v>
      </c>
      <c r="E34" s="508" t="s">
        <v>918</v>
      </c>
      <c r="F34" s="508" t="s">
        <v>919</v>
      </c>
      <c r="G34" s="508" t="s">
        <v>917</v>
      </c>
      <c r="H34" s="508" t="s">
        <v>918</v>
      </c>
      <c r="I34" s="508" t="s">
        <v>919</v>
      </c>
      <c r="J34" s="508" t="s">
        <v>917</v>
      </c>
      <c r="K34" s="508" t="s">
        <v>918</v>
      </c>
      <c r="L34" s="508" t="s">
        <v>919</v>
      </c>
      <c r="M34" s="508" t="s">
        <v>917</v>
      </c>
      <c r="N34" s="508" t="s">
        <v>918</v>
      </c>
      <c r="O34" s="508" t="s">
        <v>919</v>
      </c>
      <c r="P34" s="1525"/>
      <c r="Q34" s="1525"/>
      <c r="R34" s="1525"/>
    </row>
    <row r="35" spans="1:26" s="61" customFormat="1" ht="27.75" customHeight="1">
      <c r="A35" s="2072" t="s">
        <v>324</v>
      </c>
      <c r="B35" s="2068" t="s">
        <v>80</v>
      </c>
      <c r="C35" s="797" t="s">
        <v>114</v>
      </c>
      <c r="D35" s="798">
        <v>0</v>
      </c>
      <c r="E35" s="798">
        <v>0</v>
      </c>
      <c r="F35" s="798">
        <v>0</v>
      </c>
      <c r="G35" s="798">
        <v>1</v>
      </c>
      <c r="H35" s="798">
        <v>1</v>
      </c>
      <c r="I35" s="798">
        <v>2</v>
      </c>
      <c r="J35" s="798">
        <v>0</v>
      </c>
      <c r="K35" s="798">
        <v>0</v>
      </c>
      <c r="L35" s="798">
        <v>0</v>
      </c>
      <c r="M35" s="798">
        <f t="shared" ref="M35:N39" si="37">SUM(D35,G35,J35)</f>
        <v>1</v>
      </c>
      <c r="N35" s="798">
        <f t="shared" si="37"/>
        <v>1</v>
      </c>
      <c r="O35" s="798">
        <f t="shared" ref="O35:O39" si="38">SUM(M35:N35)</f>
        <v>2</v>
      </c>
      <c r="P35" s="1339" t="s">
        <v>474</v>
      </c>
      <c r="Q35" s="2077" t="s">
        <v>470</v>
      </c>
      <c r="R35" s="2075" t="s">
        <v>467</v>
      </c>
    </row>
    <row r="36" spans="1:26" s="61" customFormat="1" ht="34.5" customHeight="1">
      <c r="A36" s="2073"/>
      <c r="B36" s="2069"/>
      <c r="C36" s="799" t="s">
        <v>1030</v>
      </c>
      <c r="D36" s="800">
        <v>0</v>
      </c>
      <c r="E36" s="800">
        <v>0</v>
      </c>
      <c r="F36" s="800">
        <v>0</v>
      </c>
      <c r="G36" s="800">
        <v>1</v>
      </c>
      <c r="H36" s="800">
        <v>0</v>
      </c>
      <c r="I36" s="800">
        <v>1</v>
      </c>
      <c r="J36" s="800">
        <v>0</v>
      </c>
      <c r="K36" s="800">
        <v>0</v>
      </c>
      <c r="L36" s="800">
        <v>0</v>
      </c>
      <c r="M36" s="800">
        <f t="shared" si="37"/>
        <v>1</v>
      </c>
      <c r="N36" s="800">
        <f t="shared" si="37"/>
        <v>0</v>
      </c>
      <c r="O36" s="800">
        <f t="shared" si="38"/>
        <v>1</v>
      </c>
      <c r="P36" s="1340" t="s">
        <v>475</v>
      </c>
      <c r="Q36" s="2078"/>
      <c r="R36" s="2054"/>
    </row>
    <row r="37" spans="1:26" s="61" customFormat="1" ht="33" customHeight="1">
      <c r="A37" s="2073"/>
      <c r="B37" s="2070"/>
      <c r="C37" s="799" t="s">
        <v>955</v>
      </c>
      <c r="D37" s="800">
        <v>0</v>
      </c>
      <c r="E37" s="800">
        <v>0</v>
      </c>
      <c r="F37" s="800">
        <v>0</v>
      </c>
      <c r="G37" s="800">
        <v>2</v>
      </c>
      <c r="H37" s="800">
        <v>4</v>
      </c>
      <c r="I37" s="800">
        <v>6</v>
      </c>
      <c r="J37" s="800">
        <v>0</v>
      </c>
      <c r="K37" s="800">
        <v>0</v>
      </c>
      <c r="L37" s="800">
        <v>0</v>
      </c>
      <c r="M37" s="800">
        <f t="shared" si="37"/>
        <v>2</v>
      </c>
      <c r="N37" s="800">
        <f t="shared" si="37"/>
        <v>4</v>
      </c>
      <c r="O37" s="800">
        <f t="shared" si="38"/>
        <v>6</v>
      </c>
      <c r="P37" s="1341" t="s">
        <v>477</v>
      </c>
      <c r="Q37" s="2078"/>
      <c r="R37" s="2054"/>
    </row>
    <row r="38" spans="1:26" s="61" customFormat="1" ht="18" customHeight="1">
      <c r="A38" s="2074" t="s">
        <v>317</v>
      </c>
      <c r="B38" s="2074"/>
      <c r="C38" s="2074"/>
      <c r="D38" s="800">
        <f t="shared" ref="D38:L38" si="39">SUM(D35:D37)</f>
        <v>0</v>
      </c>
      <c r="E38" s="800">
        <f t="shared" si="39"/>
        <v>0</v>
      </c>
      <c r="F38" s="800">
        <f t="shared" si="39"/>
        <v>0</v>
      </c>
      <c r="G38" s="800">
        <f t="shared" si="39"/>
        <v>4</v>
      </c>
      <c r="H38" s="800">
        <f t="shared" si="39"/>
        <v>5</v>
      </c>
      <c r="I38" s="800">
        <f t="shared" si="39"/>
        <v>9</v>
      </c>
      <c r="J38" s="800">
        <f t="shared" si="39"/>
        <v>0</v>
      </c>
      <c r="K38" s="800">
        <f t="shared" si="39"/>
        <v>0</v>
      </c>
      <c r="L38" s="800">
        <f t="shared" si="39"/>
        <v>0</v>
      </c>
      <c r="M38" s="800">
        <f t="shared" si="37"/>
        <v>4</v>
      </c>
      <c r="N38" s="800">
        <f t="shared" si="37"/>
        <v>5</v>
      </c>
      <c r="O38" s="800">
        <f t="shared" si="38"/>
        <v>9</v>
      </c>
      <c r="P38" s="2054" t="s">
        <v>1785</v>
      </c>
      <c r="Q38" s="2054"/>
      <c r="R38" s="2054"/>
    </row>
    <row r="39" spans="1:26" s="61" customFormat="1" ht="24.75" customHeight="1">
      <c r="A39" s="2061" t="s">
        <v>327</v>
      </c>
      <c r="B39" s="2061"/>
      <c r="C39" s="2061"/>
      <c r="D39" s="800">
        <f t="shared" ref="D39:L39" si="40">SUM(D22,D23,D26,D29,D38)</f>
        <v>0</v>
      </c>
      <c r="E39" s="800">
        <f t="shared" si="40"/>
        <v>0</v>
      </c>
      <c r="F39" s="800">
        <f t="shared" si="40"/>
        <v>0</v>
      </c>
      <c r="G39" s="800">
        <f t="shared" si="40"/>
        <v>20</v>
      </c>
      <c r="H39" s="800">
        <f t="shared" si="40"/>
        <v>29</v>
      </c>
      <c r="I39" s="800">
        <f t="shared" si="40"/>
        <v>49</v>
      </c>
      <c r="J39" s="800">
        <f t="shared" si="40"/>
        <v>10</v>
      </c>
      <c r="K39" s="800">
        <f t="shared" si="40"/>
        <v>4</v>
      </c>
      <c r="L39" s="800">
        <f t="shared" si="40"/>
        <v>14</v>
      </c>
      <c r="M39" s="800">
        <f t="shared" si="37"/>
        <v>30</v>
      </c>
      <c r="N39" s="800">
        <f t="shared" si="37"/>
        <v>33</v>
      </c>
      <c r="O39" s="800">
        <f t="shared" si="38"/>
        <v>63</v>
      </c>
      <c r="P39" s="2076" t="s">
        <v>1787</v>
      </c>
      <c r="Q39" s="2076"/>
      <c r="R39" s="2076"/>
    </row>
    <row r="40" spans="1:26" s="63" customFormat="1" ht="30" customHeight="1">
      <c r="A40" s="2066" t="s">
        <v>323</v>
      </c>
      <c r="B40" s="2071" t="s">
        <v>42</v>
      </c>
      <c r="C40" s="799" t="s">
        <v>1031</v>
      </c>
      <c r="D40" s="800">
        <v>0</v>
      </c>
      <c r="E40" s="800">
        <v>0</v>
      </c>
      <c r="F40" s="800">
        <v>0</v>
      </c>
      <c r="G40" s="800">
        <v>1</v>
      </c>
      <c r="H40" s="800">
        <v>9</v>
      </c>
      <c r="I40" s="800">
        <v>10</v>
      </c>
      <c r="J40" s="800">
        <v>0</v>
      </c>
      <c r="K40" s="800">
        <v>0</v>
      </c>
      <c r="L40" s="800">
        <v>0</v>
      </c>
      <c r="M40" s="800">
        <f t="shared" si="21"/>
        <v>1</v>
      </c>
      <c r="N40" s="800">
        <f t="shared" si="22"/>
        <v>9</v>
      </c>
      <c r="O40" s="800">
        <f t="shared" si="23"/>
        <v>10</v>
      </c>
      <c r="P40" s="1340" t="s">
        <v>478</v>
      </c>
      <c r="Q40" s="2063" t="s">
        <v>451</v>
      </c>
      <c r="R40" s="2055" t="s">
        <v>467</v>
      </c>
      <c r="S40" s="59"/>
      <c r="T40" s="59"/>
      <c r="U40" s="59"/>
      <c r="V40" s="59"/>
      <c r="W40" s="59"/>
      <c r="X40" s="59"/>
      <c r="Y40" s="59"/>
      <c r="Z40" s="59"/>
    </row>
    <row r="41" spans="1:26" s="63" customFormat="1" ht="18" customHeight="1">
      <c r="A41" s="1505"/>
      <c r="B41" s="2071"/>
      <c r="C41" s="799" t="s">
        <v>944</v>
      </c>
      <c r="D41" s="800">
        <v>0</v>
      </c>
      <c r="E41" s="800">
        <v>0</v>
      </c>
      <c r="F41" s="800">
        <v>0</v>
      </c>
      <c r="G41" s="800">
        <v>3</v>
      </c>
      <c r="H41" s="800">
        <v>6</v>
      </c>
      <c r="I41" s="800">
        <v>9</v>
      </c>
      <c r="J41" s="800">
        <v>0</v>
      </c>
      <c r="K41" s="800">
        <v>0</v>
      </c>
      <c r="L41" s="800">
        <v>0</v>
      </c>
      <c r="M41" s="800">
        <f t="shared" si="21"/>
        <v>3</v>
      </c>
      <c r="N41" s="800">
        <f t="shared" si="22"/>
        <v>6</v>
      </c>
      <c r="O41" s="800">
        <f t="shared" si="23"/>
        <v>9</v>
      </c>
      <c r="P41" s="1340" t="s">
        <v>479</v>
      </c>
      <c r="Q41" s="2063"/>
      <c r="R41" s="2055"/>
      <c r="S41" s="59"/>
      <c r="T41" s="59"/>
      <c r="U41" s="59"/>
      <c r="V41" s="59"/>
      <c r="W41" s="59"/>
      <c r="X41" s="59"/>
      <c r="Y41" s="59"/>
      <c r="Z41" s="59"/>
    </row>
    <row r="42" spans="1:26" s="63" customFormat="1" ht="18" customHeight="1">
      <c r="A42" s="1505"/>
      <c r="B42" s="2071"/>
      <c r="C42" s="799" t="s">
        <v>1032</v>
      </c>
      <c r="D42" s="800">
        <v>0</v>
      </c>
      <c r="E42" s="800">
        <v>0</v>
      </c>
      <c r="F42" s="800">
        <v>0</v>
      </c>
      <c r="G42" s="800">
        <v>3</v>
      </c>
      <c r="H42" s="800">
        <v>7</v>
      </c>
      <c r="I42" s="800">
        <v>10</v>
      </c>
      <c r="J42" s="800">
        <v>0</v>
      </c>
      <c r="K42" s="800">
        <v>0</v>
      </c>
      <c r="L42" s="800">
        <v>0</v>
      </c>
      <c r="M42" s="800">
        <f t="shared" si="21"/>
        <v>3</v>
      </c>
      <c r="N42" s="800">
        <f t="shared" si="22"/>
        <v>7</v>
      </c>
      <c r="O42" s="800">
        <f t="shared" si="23"/>
        <v>10</v>
      </c>
      <c r="P42" s="1340" t="s">
        <v>456</v>
      </c>
      <c r="Q42" s="2063"/>
      <c r="R42" s="2055"/>
      <c r="S42" s="59"/>
      <c r="T42" s="59"/>
      <c r="U42" s="59"/>
      <c r="V42" s="59"/>
      <c r="W42" s="59"/>
      <c r="X42" s="59"/>
      <c r="Y42" s="59"/>
      <c r="Z42" s="59"/>
    </row>
    <row r="43" spans="1:26" s="63" customFormat="1" ht="18" customHeight="1">
      <c r="A43" s="2067"/>
      <c r="B43" s="2061" t="s">
        <v>317</v>
      </c>
      <c r="C43" s="2061"/>
      <c r="D43" s="800">
        <f>SUM(D40:D42)</f>
        <v>0</v>
      </c>
      <c r="E43" s="800">
        <v>0</v>
      </c>
      <c r="F43" s="800">
        <v>0</v>
      </c>
      <c r="G43" s="800">
        <f t="shared" ref="G43:L43" si="41">SUM(G40:G42)</f>
        <v>7</v>
      </c>
      <c r="H43" s="800">
        <f t="shared" si="41"/>
        <v>22</v>
      </c>
      <c r="I43" s="800">
        <f t="shared" si="41"/>
        <v>29</v>
      </c>
      <c r="J43" s="800">
        <f t="shared" si="41"/>
        <v>0</v>
      </c>
      <c r="K43" s="800">
        <f t="shared" si="41"/>
        <v>0</v>
      </c>
      <c r="L43" s="800">
        <f t="shared" si="41"/>
        <v>0</v>
      </c>
      <c r="M43" s="800">
        <f>SUM(D43,G43,J43)</f>
        <v>7</v>
      </c>
      <c r="N43" s="800">
        <f>SUM(E43,H43,K43)</f>
        <v>22</v>
      </c>
      <c r="O43" s="800">
        <f>SUM(M43:N43)</f>
        <v>29</v>
      </c>
      <c r="P43" s="2054" t="s">
        <v>1785</v>
      </c>
      <c r="Q43" s="2054"/>
      <c r="R43" s="2055"/>
      <c r="S43" s="59"/>
      <c r="T43" s="59"/>
      <c r="U43" s="59"/>
      <c r="V43" s="59"/>
      <c r="W43" s="59"/>
      <c r="X43" s="59"/>
      <c r="Y43" s="59"/>
      <c r="Z43" s="59"/>
    </row>
    <row r="44" spans="1:26" s="63" customFormat="1" ht="18" customHeight="1">
      <c r="A44" s="2061" t="s">
        <v>327</v>
      </c>
      <c r="B44" s="2061"/>
      <c r="C44" s="2061"/>
      <c r="D44" s="800">
        <f>SUM(D43)</f>
        <v>0</v>
      </c>
      <c r="E44" s="800">
        <f t="shared" ref="E44:O44" si="42">SUM(E43)</f>
        <v>0</v>
      </c>
      <c r="F44" s="800">
        <f t="shared" si="42"/>
        <v>0</v>
      </c>
      <c r="G44" s="800">
        <f t="shared" si="42"/>
        <v>7</v>
      </c>
      <c r="H44" s="800">
        <f t="shared" si="42"/>
        <v>22</v>
      </c>
      <c r="I44" s="800">
        <f t="shared" si="42"/>
        <v>29</v>
      </c>
      <c r="J44" s="800">
        <f t="shared" si="42"/>
        <v>0</v>
      </c>
      <c r="K44" s="800">
        <f t="shared" si="42"/>
        <v>0</v>
      </c>
      <c r="L44" s="800">
        <f t="shared" si="42"/>
        <v>0</v>
      </c>
      <c r="M44" s="800">
        <f>SUM(M43)</f>
        <v>7</v>
      </c>
      <c r="N44" s="800">
        <f t="shared" si="42"/>
        <v>22</v>
      </c>
      <c r="O44" s="800">
        <f t="shared" si="42"/>
        <v>29</v>
      </c>
      <c r="P44" s="2054" t="s">
        <v>1787</v>
      </c>
      <c r="Q44" s="2054"/>
      <c r="R44" s="2054"/>
      <c r="S44" s="59"/>
      <c r="T44" s="59"/>
      <c r="U44" s="59"/>
      <c r="V44" s="59"/>
      <c r="W44" s="59"/>
      <c r="X44" s="59"/>
      <c r="Y44" s="59"/>
      <c r="Z44" s="59"/>
    </row>
    <row r="45" spans="1:26" customFormat="1" ht="35.25" customHeight="1">
      <c r="A45" s="2060" t="s">
        <v>24</v>
      </c>
      <c r="B45" s="2064" t="s">
        <v>49</v>
      </c>
      <c r="C45" s="1224" t="s">
        <v>1033</v>
      </c>
      <c r="D45" s="800">
        <f t="shared" ref="D45:D46" si="43">SUM(D44)</f>
        <v>0</v>
      </c>
      <c r="E45" s="800">
        <f t="shared" ref="E45:F45" si="44">SUM(E44)</f>
        <v>0</v>
      </c>
      <c r="F45" s="800">
        <f t="shared" si="44"/>
        <v>0</v>
      </c>
      <c r="G45" s="800">
        <v>4</v>
      </c>
      <c r="H45" s="800">
        <v>3</v>
      </c>
      <c r="I45" s="800">
        <v>7</v>
      </c>
      <c r="J45" s="800">
        <v>1</v>
      </c>
      <c r="K45" s="800">
        <v>1</v>
      </c>
      <c r="L45" s="800">
        <v>2</v>
      </c>
      <c r="M45" s="800">
        <f>SUM(D45,G45,J45)</f>
        <v>5</v>
      </c>
      <c r="N45" s="800">
        <f t="shared" ref="N45:O45" si="45">SUM(E45,H45,K45)</f>
        <v>4</v>
      </c>
      <c r="O45" s="800">
        <f t="shared" si="45"/>
        <v>9</v>
      </c>
      <c r="P45" s="1340" t="s">
        <v>476</v>
      </c>
      <c r="Q45" s="2062" t="s">
        <v>446</v>
      </c>
      <c r="R45" s="2063" t="s">
        <v>436</v>
      </c>
      <c r="S45" s="59"/>
      <c r="T45" s="59"/>
      <c r="U45" s="59"/>
      <c r="V45" s="59"/>
      <c r="W45" s="59"/>
      <c r="X45" s="59"/>
      <c r="Y45" s="59"/>
      <c r="Z45" s="59"/>
    </row>
    <row r="46" spans="1:26" s="280" customFormat="1" ht="27" customHeight="1">
      <c r="A46" s="2060"/>
      <c r="B46" s="2064"/>
      <c r="C46" s="799" t="s">
        <v>1034</v>
      </c>
      <c r="D46" s="800">
        <f t="shared" si="43"/>
        <v>0</v>
      </c>
      <c r="E46" s="800">
        <f t="shared" ref="E46:F46" si="46">SUM(E45)</f>
        <v>0</v>
      </c>
      <c r="F46" s="800">
        <f t="shared" si="46"/>
        <v>0</v>
      </c>
      <c r="G46" s="800">
        <v>2</v>
      </c>
      <c r="H46" s="800">
        <v>1</v>
      </c>
      <c r="I46" s="800">
        <v>3</v>
      </c>
      <c r="J46" s="800">
        <v>0</v>
      </c>
      <c r="K46" s="800">
        <v>0</v>
      </c>
      <c r="L46" s="800">
        <v>0</v>
      </c>
      <c r="M46" s="800">
        <f>SUM(D46,G46,J46)</f>
        <v>2</v>
      </c>
      <c r="N46" s="800">
        <f>SUM(E46,H46,K46)</f>
        <v>1</v>
      </c>
      <c r="O46" s="800">
        <f>SUM(M46:N46)</f>
        <v>3</v>
      </c>
      <c r="P46" s="796" t="s">
        <v>1747</v>
      </c>
      <c r="Q46" s="2062"/>
      <c r="R46" s="2063"/>
      <c r="S46" s="59"/>
      <c r="T46" s="59"/>
      <c r="U46" s="59"/>
      <c r="V46" s="59"/>
      <c r="W46" s="59"/>
      <c r="X46" s="59"/>
      <c r="Y46" s="59"/>
      <c r="Z46" s="59"/>
    </row>
    <row r="47" spans="1:26" s="280" customFormat="1" ht="27" customHeight="1">
      <c r="A47" s="2060"/>
      <c r="B47" s="2061" t="s">
        <v>317</v>
      </c>
      <c r="C47" s="2061"/>
      <c r="D47" s="800">
        <v>0</v>
      </c>
      <c r="E47" s="800">
        <v>0</v>
      </c>
      <c r="F47" s="800">
        <v>0</v>
      </c>
      <c r="G47" s="800">
        <f>SUM(G45:G46)</f>
        <v>6</v>
      </c>
      <c r="H47" s="800">
        <f t="shared" ref="H47:L47" si="47">SUM(H45:H46)</f>
        <v>4</v>
      </c>
      <c r="I47" s="800">
        <f t="shared" si="47"/>
        <v>10</v>
      </c>
      <c r="J47" s="800">
        <f t="shared" si="47"/>
        <v>1</v>
      </c>
      <c r="K47" s="800">
        <f t="shared" si="47"/>
        <v>1</v>
      </c>
      <c r="L47" s="800">
        <f t="shared" si="47"/>
        <v>2</v>
      </c>
      <c r="M47" s="800">
        <f t="shared" ref="M47:M51" si="48">SUM(D47,G47,J47)</f>
        <v>7</v>
      </c>
      <c r="N47" s="800">
        <f t="shared" ref="N47:N51" si="49">SUM(E47,H47,K47)</f>
        <v>5</v>
      </c>
      <c r="O47" s="800">
        <f t="shared" ref="O47:O51" si="50">SUM(M47:N47)</f>
        <v>12</v>
      </c>
      <c r="P47" s="2054" t="s">
        <v>1784</v>
      </c>
      <c r="Q47" s="2054"/>
      <c r="R47" s="2063"/>
      <c r="S47" s="59"/>
      <c r="T47" s="59"/>
      <c r="U47" s="59"/>
      <c r="V47" s="59"/>
      <c r="W47" s="59"/>
      <c r="X47" s="59"/>
      <c r="Y47" s="59"/>
      <c r="Z47" s="59"/>
    </row>
    <row r="48" spans="1:26" customFormat="1" ht="48" customHeight="1">
      <c r="A48" s="2060"/>
      <c r="B48" s="801" t="s">
        <v>173</v>
      </c>
      <c r="C48" s="799"/>
      <c r="D48" s="800">
        <v>0</v>
      </c>
      <c r="E48" s="800">
        <v>0</v>
      </c>
      <c r="F48" s="800">
        <v>0</v>
      </c>
      <c r="G48" s="800">
        <v>5</v>
      </c>
      <c r="H48" s="800">
        <v>4</v>
      </c>
      <c r="I48" s="800">
        <v>9</v>
      </c>
      <c r="J48" s="800">
        <v>0</v>
      </c>
      <c r="K48" s="800">
        <v>0</v>
      </c>
      <c r="L48" s="800">
        <v>0</v>
      </c>
      <c r="M48" s="800">
        <f t="shared" si="48"/>
        <v>5</v>
      </c>
      <c r="N48" s="800">
        <f t="shared" si="49"/>
        <v>4</v>
      </c>
      <c r="O48" s="800">
        <f t="shared" si="50"/>
        <v>9</v>
      </c>
      <c r="P48" s="1340" t="s">
        <v>480</v>
      </c>
      <c r="Q48" s="2062" t="s">
        <v>480</v>
      </c>
      <c r="R48" s="2063"/>
      <c r="S48" s="59"/>
      <c r="T48" s="59"/>
      <c r="U48" s="59"/>
      <c r="V48" s="59"/>
      <c r="W48" s="59"/>
      <c r="X48" s="59"/>
      <c r="Y48" s="59"/>
      <c r="Z48" s="59"/>
    </row>
    <row r="49" spans="1:26" customFormat="1" ht="27" customHeight="1">
      <c r="A49" s="2060"/>
      <c r="B49" s="799" t="s">
        <v>21</v>
      </c>
      <c r="C49" s="799"/>
      <c r="D49" s="800">
        <v>0</v>
      </c>
      <c r="E49" s="800">
        <v>0</v>
      </c>
      <c r="F49" s="800">
        <v>0</v>
      </c>
      <c r="G49" s="800">
        <v>6</v>
      </c>
      <c r="H49" s="800">
        <v>3</v>
      </c>
      <c r="I49" s="800">
        <v>9</v>
      </c>
      <c r="J49" s="800">
        <v>4</v>
      </c>
      <c r="K49" s="800">
        <v>0</v>
      </c>
      <c r="L49" s="800">
        <v>4</v>
      </c>
      <c r="M49" s="800">
        <f t="shared" si="48"/>
        <v>10</v>
      </c>
      <c r="N49" s="800">
        <f t="shared" si="49"/>
        <v>3</v>
      </c>
      <c r="O49" s="800">
        <f t="shared" si="50"/>
        <v>13</v>
      </c>
      <c r="P49" s="1340" t="s">
        <v>786</v>
      </c>
      <c r="Q49" s="2062"/>
      <c r="R49" s="2063"/>
      <c r="S49" s="59"/>
      <c r="T49" s="59"/>
      <c r="U49" s="59"/>
      <c r="V49" s="59"/>
      <c r="W49" s="59"/>
      <c r="X49" s="59"/>
      <c r="Y49" s="59"/>
      <c r="Z49" s="59"/>
    </row>
    <row r="50" spans="1:26" customFormat="1" ht="36" customHeight="1">
      <c r="A50" s="2061" t="s">
        <v>327</v>
      </c>
      <c r="B50" s="2061"/>
      <c r="C50" s="2061"/>
      <c r="D50" s="800">
        <f t="shared" ref="D50:L50" si="51">SUM(D47:D49)</f>
        <v>0</v>
      </c>
      <c r="E50" s="800">
        <f t="shared" si="51"/>
        <v>0</v>
      </c>
      <c r="F50" s="800">
        <f t="shared" si="51"/>
        <v>0</v>
      </c>
      <c r="G50" s="800">
        <f t="shared" si="51"/>
        <v>17</v>
      </c>
      <c r="H50" s="800">
        <f t="shared" si="51"/>
        <v>11</v>
      </c>
      <c r="I50" s="800">
        <f t="shared" si="51"/>
        <v>28</v>
      </c>
      <c r="J50" s="800">
        <f t="shared" si="51"/>
        <v>5</v>
      </c>
      <c r="K50" s="800">
        <f t="shared" si="51"/>
        <v>1</v>
      </c>
      <c r="L50" s="800">
        <f t="shared" si="51"/>
        <v>6</v>
      </c>
      <c r="M50" s="800">
        <f t="shared" si="48"/>
        <v>22</v>
      </c>
      <c r="N50" s="800">
        <f t="shared" si="49"/>
        <v>12</v>
      </c>
      <c r="O50" s="800">
        <f t="shared" si="50"/>
        <v>34</v>
      </c>
      <c r="P50" s="2054" t="s">
        <v>1787</v>
      </c>
      <c r="Q50" s="2054"/>
      <c r="R50" s="2054"/>
      <c r="S50" s="59"/>
      <c r="T50" s="59"/>
      <c r="U50" s="59"/>
      <c r="V50" s="59"/>
      <c r="W50" s="59"/>
      <c r="X50" s="59"/>
      <c r="Y50" s="59"/>
      <c r="Z50" s="59"/>
    </row>
    <row r="51" spans="1:26" customFormat="1" ht="36" customHeight="1" thickBot="1">
      <c r="A51" s="802" t="s">
        <v>961</v>
      </c>
      <c r="B51" s="803"/>
      <c r="C51" s="803"/>
      <c r="D51" s="804">
        <f>SUM(D48:D50)</f>
        <v>0</v>
      </c>
      <c r="E51" s="804">
        <f>SUM(E48:E50)</f>
        <v>0</v>
      </c>
      <c r="F51" s="804">
        <f>SUM(F48:F50)</f>
        <v>0</v>
      </c>
      <c r="G51" s="804">
        <v>14</v>
      </c>
      <c r="H51" s="804">
        <v>6</v>
      </c>
      <c r="I51" s="804">
        <v>20</v>
      </c>
      <c r="J51" s="804">
        <v>0</v>
      </c>
      <c r="K51" s="804">
        <v>0</v>
      </c>
      <c r="L51" s="804">
        <v>0</v>
      </c>
      <c r="M51" s="804">
        <f t="shared" si="48"/>
        <v>14</v>
      </c>
      <c r="N51" s="804">
        <f t="shared" si="49"/>
        <v>6</v>
      </c>
      <c r="O51" s="804">
        <f t="shared" si="50"/>
        <v>20</v>
      </c>
      <c r="P51" s="1342"/>
      <c r="Q51" s="1342"/>
      <c r="R51" s="802" t="s">
        <v>1592</v>
      </c>
      <c r="S51" s="59"/>
      <c r="T51" s="59"/>
      <c r="U51" s="59"/>
      <c r="V51" s="59"/>
      <c r="W51" s="59"/>
      <c r="X51" s="59"/>
      <c r="Y51" s="59"/>
      <c r="Z51" s="59"/>
    </row>
    <row r="52" spans="1:26" customFormat="1" ht="27" customHeight="1" thickBot="1">
      <c r="A52" s="1998" t="s">
        <v>10</v>
      </c>
      <c r="B52" s="1998"/>
      <c r="C52" s="1998"/>
      <c r="D52" s="769">
        <f t="shared" ref="D52:O52" si="52">SUM(D11,D12,D15,D19,D39,D44,D50,D51)</f>
        <v>4</v>
      </c>
      <c r="E52" s="769">
        <f t="shared" si="52"/>
        <v>6</v>
      </c>
      <c r="F52" s="769">
        <f t="shared" si="52"/>
        <v>10</v>
      </c>
      <c r="G52" s="769">
        <f t="shared" si="52"/>
        <v>86</v>
      </c>
      <c r="H52" s="769">
        <f t="shared" si="52"/>
        <v>99</v>
      </c>
      <c r="I52" s="769">
        <f t="shared" si="52"/>
        <v>185</v>
      </c>
      <c r="J52" s="769">
        <f t="shared" si="52"/>
        <v>15</v>
      </c>
      <c r="K52" s="769">
        <f t="shared" si="52"/>
        <v>5</v>
      </c>
      <c r="L52" s="769">
        <f t="shared" si="52"/>
        <v>20</v>
      </c>
      <c r="M52" s="769">
        <f t="shared" si="52"/>
        <v>105</v>
      </c>
      <c r="N52" s="769">
        <f t="shared" si="52"/>
        <v>110</v>
      </c>
      <c r="O52" s="769">
        <f t="shared" si="52"/>
        <v>215</v>
      </c>
      <c r="P52" s="1998" t="s">
        <v>1781</v>
      </c>
      <c r="Q52" s="1998"/>
      <c r="R52" s="1998"/>
      <c r="S52" s="59"/>
      <c r="T52" s="59"/>
      <c r="U52" s="59"/>
      <c r="V52" s="59"/>
      <c r="W52" s="59"/>
      <c r="X52" s="59"/>
      <c r="Y52" s="59"/>
      <c r="Z52" s="59"/>
    </row>
    <row r="53" spans="1:26" customFormat="1" ht="18.75" thickTop="1">
      <c r="A53" s="64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customFormat="1">
      <c r="A54" s="65"/>
      <c r="B54" s="59"/>
      <c r="C54" s="59"/>
      <c r="D54" s="59"/>
      <c r="E54" s="59"/>
      <c r="F54" s="59"/>
      <c r="G54" s="59"/>
      <c r="H54" s="59"/>
      <c r="I54" s="59"/>
      <c r="J54" s="59"/>
      <c r="K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customFormat="1">
      <c r="A55" s="65"/>
      <c r="B55" s="59"/>
      <c r="C55" s="59"/>
      <c r="D55" s="59"/>
      <c r="E55" s="59"/>
      <c r="F55" s="59"/>
      <c r="G55" s="59"/>
      <c r="H55" s="59"/>
      <c r="I55" s="59"/>
      <c r="J55" s="59"/>
      <c r="K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customFormat="1">
      <c r="A56" s="65"/>
      <c r="B56" s="59"/>
      <c r="C56" s="59"/>
      <c r="D56" s="59"/>
      <c r="E56" s="59"/>
      <c r="F56" s="59"/>
      <c r="G56" s="59"/>
      <c r="H56" s="59"/>
      <c r="I56" s="59"/>
      <c r="J56" s="59"/>
      <c r="K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customFormat="1">
      <c r="A57" s="65"/>
      <c r="B57" s="59"/>
      <c r="C57" s="59"/>
      <c r="D57" s="59"/>
      <c r="E57" s="59"/>
      <c r="F57" s="59"/>
      <c r="G57" s="59"/>
      <c r="H57" s="59"/>
      <c r="I57" s="59"/>
      <c r="J57" s="59"/>
      <c r="K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>
      <c r="L58"/>
      <c r="M58"/>
      <c r="N58"/>
      <c r="O58"/>
    </row>
    <row r="59" spans="1:26">
      <c r="L59"/>
      <c r="M59"/>
      <c r="N59"/>
      <c r="O59"/>
    </row>
    <row r="60" spans="1:26">
      <c r="L60"/>
      <c r="M60"/>
      <c r="N60"/>
      <c r="O60"/>
    </row>
    <row r="61" spans="1:26">
      <c r="L61"/>
      <c r="M61"/>
      <c r="N61"/>
      <c r="O61"/>
    </row>
    <row r="62" spans="1:26">
      <c r="L62"/>
      <c r="M62"/>
      <c r="N62"/>
      <c r="O62"/>
    </row>
    <row r="63" spans="1:26">
      <c r="L63"/>
      <c r="M63"/>
      <c r="N63"/>
      <c r="O63"/>
    </row>
    <row r="64" spans="1:26">
      <c r="L64"/>
      <c r="M64"/>
      <c r="N64"/>
      <c r="O64"/>
    </row>
    <row r="65" spans="1:26" s="66" customFormat="1">
      <c r="A65" s="65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/>
      <c r="M65"/>
      <c r="N65"/>
      <c r="O65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>
      <c r="L66"/>
      <c r="M66"/>
      <c r="N66"/>
      <c r="O66"/>
    </row>
    <row r="67" spans="1:26" s="66" customFormat="1">
      <c r="A67" s="65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/>
      <c r="M67"/>
      <c r="N67"/>
      <c r="O67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>
      <c r="L68"/>
      <c r="M68"/>
      <c r="N68"/>
      <c r="O68"/>
    </row>
    <row r="69" spans="1:26">
      <c r="L69"/>
      <c r="M69"/>
      <c r="N69"/>
      <c r="O69"/>
    </row>
    <row r="70" spans="1:26">
      <c r="L70"/>
      <c r="M70"/>
      <c r="N70"/>
      <c r="O70"/>
    </row>
    <row r="71" spans="1:26">
      <c r="L71"/>
      <c r="M71"/>
      <c r="N71"/>
      <c r="O71"/>
    </row>
    <row r="72" spans="1:26">
      <c r="L72"/>
      <c r="M72"/>
      <c r="N72"/>
      <c r="O72"/>
    </row>
    <row r="73" spans="1:26">
      <c r="L73"/>
      <c r="M73"/>
      <c r="N73"/>
      <c r="O73"/>
    </row>
    <row r="74" spans="1:26">
      <c r="L74"/>
      <c r="M74"/>
      <c r="N74"/>
      <c r="O74"/>
    </row>
    <row r="75" spans="1:26">
      <c r="L75"/>
      <c r="M75"/>
      <c r="N75"/>
      <c r="O75"/>
    </row>
    <row r="76" spans="1:26">
      <c r="L76"/>
      <c r="M76"/>
      <c r="N76"/>
      <c r="O76"/>
    </row>
    <row r="77" spans="1:26">
      <c r="L77"/>
      <c r="M77"/>
      <c r="N77"/>
      <c r="O77"/>
    </row>
    <row r="78" spans="1:26">
      <c r="L78"/>
      <c r="M78"/>
      <c r="N78"/>
      <c r="O78"/>
    </row>
    <row r="79" spans="1:26">
      <c r="L79"/>
      <c r="M79"/>
      <c r="N79"/>
      <c r="O79"/>
    </row>
    <row r="80" spans="1:26">
      <c r="L80"/>
      <c r="M80"/>
      <c r="N80"/>
      <c r="O80"/>
    </row>
    <row r="81" spans="12:15">
      <c r="L81"/>
      <c r="M81"/>
      <c r="N81"/>
      <c r="O81"/>
    </row>
    <row r="82" spans="12:15">
      <c r="L82"/>
      <c r="M82"/>
      <c r="N82"/>
      <c r="O82"/>
    </row>
    <row r="83" spans="12:15">
      <c r="L83"/>
      <c r="M83"/>
      <c r="N83"/>
      <c r="O83"/>
    </row>
    <row r="84" spans="12:15">
      <c r="L84"/>
      <c r="M84"/>
      <c r="N84"/>
      <c r="O84"/>
    </row>
    <row r="85" spans="12:15">
      <c r="L85"/>
      <c r="M85"/>
      <c r="N85"/>
      <c r="O85"/>
    </row>
    <row r="86" spans="12:15">
      <c r="L86"/>
      <c r="M86"/>
      <c r="N86"/>
      <c r="O86"/>
    </row>
    <row r="87" spans="12:15">
      <c r="L87"/>
      <c r="M87"/>
      <c r="N87"/>
      <c r="O87"/>
    </row>
    <row r="88" spans="12:15">
      <c r="L88"/>
      <c r="M88"/>
      <c r="N88"/>
      <c r="O88"/>
    </row>
    <row r="89" spans="12:15">
      <c r="L89"/>
      <c r="M89"/>
      <c r="N89"/>
      <c r="O89"/>
    </row>
    <row r="90" spans="12:15">
      <c r="L90"/>
      <c r="M90"/>
      <c r="N90"/>
      <c r="O90"/>
    </row>
    <row r="91" spans="12:15">
      <c r="L91"/>
      <c r="M91"/>
      <c r="N91"/>
      <c r="O91"/>
    </row>
    <row r="92" spans="12:15">
      <c r="L92"/>
      <c r="M92"/>
      <c r="N92"/>
      <c r="O92"/>
    </row>
    <row r="93" spans="12:15">
      <c r="L93"/>
      <c r="M93"/>
      <c r="N93"/>
      <c r="O93"/>
    </row>
    <row r="94" spans="12:15">
      <c r="L94"/>
      <c r="M94"/>
      <c r="N94"/>
      <c r="O94"/>
    </row>
    <row r="95" spans="12:15">
      <c r="L95"/>
      <c r="M95"/>
      <c r="N95"/>
      <c r="O95"/>
    </row>
    <row r="96" spans="12:15">
      <c r="L96"/>
      <c r="M96"/>
      <c r="N96"/>
      <c r="O96"/>
    </row>
    <row r="97" spans="12:15">
      <c r="L97"/>
      <c r="M97"/>
      <c r="N97"/>
      <c r="O97"/>
    </row>
    <row r="98" spans="12:15">
      <c r="L98"/>
      <c r="M98"/>
      <c r="N98"/>
      <c r="O98"/>
    </row>
    <row r="99" spans="12:15">
      <c r="L99"/>
      <c r="M99"/>
      <c r="N99"/>
      <c r="O99"/>
    </row>
    <row r="100" spans="12:15">
      <c r="L100"/>
      <c r="M100"/>
      <c r="N100"/>
      <c r="O100"/>
    </row>
    <row r="101" spans="12:15">
      <c r="L101"/>
      <c r="M101"/>
      <c r="N101"/>
      <c r="O101"/>
    </row>
    <row r="102" spans="12:15">
      <c r="L102"/>
      <c r="M102"/>
      <c r="N102"/>
      <c r="O102"/>
    </row>
    <row r="103" spans="12:15">
      <c r="L103"/>
      <c r="M103"/>
      <c r="N103"/>
      <c r="O103"/>
    </row>
    <row r="104" spans="12:15">
      <c r="L104"/>
      <c r="M104"/>
      <c r="N104"/>
      <c r="O104"/>
    </row>
    <row r="105" spans="12:15">
      <c r="L105"/>
      <c r="M105"/>
      <c r="N105"/>
      <c r="O105"/>
    </row>
    <row r="106" spans="12:15">
      <c r="L106"/>
      <c r="M106"/>
      <c r="N106"/>
      <c r="O106"/>
    </row>
    <row r="107" spans="12:15">
      <c r="L107"/>
      <c r="M107"/>
      <c r="N107"/>
      <c r="O107"/>
    </row>
    <row r="108" spans="12:15">
      <c r="L108"/>
      <c r="M108"/>
      <c r="N108"/>
      <c r="O108"/>
    </row>
    <row r="109" spans="12:15">
      <c r="L109"/>
      <c r="M109"/>
      <c r="N109"/>
      <c r="O109"/>
    </row>
    <row r="110" spans="12:15">
      <c r="L110"/>
      <c r="M110"/>
      <c r="N110"/>
      <c r="O110"/>
    </row>
    <row r="111" spans="12:15">
      <c r="L111"/>
      <c r="M111"/>
      <c r="N111"/>
      <c r="O111"/>
    </row>
    <row r="112" spans="12:15">
      <c r="L112"/>
      <c r="M112"/>
      <c r="N112"/>
      <c r="O112"/>
    </row>
    <row r="113" spans="12:15">
      <c r="L113"/>
      <c r="M113"/>
      <c r="N113"/>
      <c r="O113"/>
    </row>
    <row r="114" spans="12:15">
      <c r="L114"/>
      <c r="M114"/>
      <c r="N114"/>
      <c r="O114"/>
    </row>
    <row r="115" spans="12:15">
      <c r="L115"/>
      <c r="M115"/>
      <c r="N115"/>
      <c r="O115"/>
    </row>
  </sheetData>
  <mergeCells count="86">
    <mergeCell ref="A8:A10"/>
    <mergeCell ref="R8:R10"/>
    <mergeCell ref="P11:R11"/>
    <mergeCell ref="B8:B10"/>
    <mergeCell ref="A11:C11"/>
    <mergeCell ref="Q8:Q10"/>
    <mergeCell ref="P31:P34"/>
    <mergeCell ref="Q40:Q42"/>
    <mergeCell ref="R35:R37"/>
    <mergeCell ref="P39:R39"/>
    <mergeCell ref="Q35:Q37"/>
    <mergeCell ref="P38:R38"/>
    <mergeCell ref="B26:C26"/>
    <mergeCell ref="B27:B28"/>
    <mergeCell ref="B35:B37"/>
    <mergeCell ref="B40:B42"/>
    <mergeCell ref="A31:A34"/>
    <mergeCell ref="B31:B34"/>
    <mergeCell ref="C31:C34"/>
    <mergeCell ref="A35:A37"/>
    <mergeCell ref="A39:C39"/>
    <mergeCell ref="A38:C38"/>
    <mergeCell ref="B22:C22"/>
    <mergeCell ref="B24:B25"/>
    <mergeCell ref="P29:Q29"/>
    <mergeCell ref="B43:C43"/>
    <mergeCell ref="A40:A43"/>
    <mergeCell ref="D32:F32"/>
    <mergeCell ref="G32:I32"/>
    <mergeCell ref="J32:L32"/>
    <mergeCell ref="M32:O32"/>
    <mergeCell ref="D31:F31"/>
    <mergeCell ref="G31:I31"/>
    <mergeCell ref="J31:L31"/>
    <mergeCell ref="M31:O31"/>
    <mergeCell ref="Q30:R30"/>
    <mergeCell ref="Q31:Q34"/>
    <mergeCell ref="R31:R34"/>
    <mergeCell ref="A2:R2"/>
    <mergeCell ref="A1:R1"/>
    <mergeCell ref="D4:F4"/>
    <mergeCell ref="G4:I4"/>
    <mergeCell ref="J4:L4"/>
    <mergeCell ref="M4:O4"/>
    <mergeCell ref="A4:A7"/>
    <mergeCell ref="B4:B7"/>
    <mergeCell ref="C4:C7"/>
    <mergeCell ref="P4:P7"/>
    <mergeCell ref="Q4:Q7"/>
    <mergeCell ref="R4:R7"/>
    <mergeCell ref="D5:F5"/>
    <mergeCell ref="G5:I5"/>
    <mergeCell ref="J5:L5"/>
    <mergeCell ref="M5:O5"/>
    <mergeCell ref="Q24:Q25"/>
    <mergeCell ref="P26:Q26"/>
    <mergeCell ref="Q27:Q28"/>
    <mergeCell ref="A52:C52"/>
    <mergeCell ref="P52:R52"/>
    <mergeCell ref="A45:A49"/>
    <mergeCell ref="B47:C47"/>
    <mergeCell ref="A50:C50"/>
    <mergeCell ref="Q48:Q49"/>
    <mergeCell ref="P50:R50"/>
    <mergeCell ref="Q45:Q46"/>
    <mergeCell ref="P47:Q47"/>
    <mergeCell ref="R45:R49"/>
    <mergeCell ref="B45:B46"/>
    <mergeCell ref="A44:C44"/>
    <mergeCell ref="B29:C29"/>
    <mergeCell ref="P44:R44"/>
    <mergeCell ref="P43:Q43"/>
    <mergeCell ref="R40:R43"/>
    <mergeCell ref="A13:A14"/>
    <mergeCell ref="A15:C15"/>
    <mergeCell ref="R13:R14"/>
    <mergeCell ref="P15:R15"/>
    <mergeCell ref="B20:B21"/>
    <mergeCell ref="A16:A18"/>
    <mergeCell ref="R16:R18"/>
    <mergeCell ref="A19:C19"/>
    <mergeCell ref="P19:R19"/>
    <mergeCell ref="A20:A29"/>
    <mergeCell ref="R20:R29"/>
    <mergeCell ref="Q20:Q21"/>
    <mergeCell ref="P22:Q22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sqref="A1:N14"/>
    </sheetView>
  </sheetViews>
  <sheetFormatPr defaultRowHeight="12.75"/>
  <cols>
    <col min="1" max="16384" width="9.140625" style="768"/>
  </cols>
  <sheetData>
    <row r="14" spans="1:14" ht="90">
      <c r="A14" s="1495" t="s">
        <v>1947</v>
      </c>
      <c r="B14" s="1495"/>
      <c r="C14" s="1495"/>
      <c r="D14" s="1495"/>
      <c r="E14" s="1495"/>
      <c r="F14" s="1495"/>
      <c r="G14" s="1495"/>
      <c r="H14" s="1495"/>
      <c r="I14" s="1495"/>
      <c r="J14" s="1495"/>
      <c r="K14" s="1495"/>
      <c r="L14" s="1495"/>
      <c r="M14" s="1495"/>
      <c r="N14" s="1495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3"/>
  <sheetViews>
    <sheetView rightToLeft="1" view="pageBreakPreview" topLeftCell="A7" zoomScaleNormal="75" zoomScaleSheetLayoutView="100" workbookViewId="0">
      <selection activeCell="N19" sqref="N19"/>
    </sheetView>
  </sheetViews>
  <sheetFormatPr defaultRowHeight="12.75"/>
  <cols>
    <col min="1" max="1" width="24.42578125" style="67" customWidth="1"/>
    <col min="2" max="12" width="9" style="67" customWidth="1"/>
    <col min="13" max="13" width="10.140625" style="67" customWidth="1"/>
    <col min="14" max="14" width="32.5703125" style="67" customWidth="1"/>
    <col min="15" max="16384" width="9.140625" style="67"/>
  </cols>
  <sheetData>
    <row r="1" spans="1:14" s="68" customFormat="1" ht="30" customHeight="1">
      <c r="A1" s="2088" t="s">
        <v>1472</v>
      </c>
      <c r="B1" s="2088"/>
      <c r="C1" s="2088"/>
      <c r="D1" s="2088"/>
      <c r="E1" s="2088"/>
      <c r="F1" s="2088"/>
      <c r="G1" s="2088"/>
      <c r="H1" s="2088"/>
      <c r="I1" s="2088"/>
      <c r="J1" s="2088"/>
      <c r="K1" s="2088"/>
      <c r="L1" s="2088"/>
      <c r="M1" s="2088"/>
      <c r="N1" s="2088"/>
    </row>
    <row r="2" spans="1:14" s="68" customFormat="1" ht="38.25" customHeight="1">
      <c r="A2" s="1996" t="s">
        <v>1473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</row>
    <row r="3" spans="1:14" s="68" customFormat="1" ht="20.100000000000001" customHeight="1" thickBot="1">
      <c r="A3" s="416" t="s">
        <v>1889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 t="s">
        <v>1890</v>
      </c>
    </row>
    <row r="4" spans="1:14" s="422" customFormat="1" ht="21" customHeight="1" thickTop="1">
      <c r="A4" s="1665" t="s">
        <v>11</v>
      </c>
      <c r="B4" s="1665" t="s">
        <v>1172</v>
      </c>
      <c r="C4" s="1665"/>
      <c r="D4" s="1665"/>
      <c r="E4" s="1665" t="s">
        <v>1173</v>
      </c>
      <c r="F4" s="1665"/>
      <c r="G4" s="1665"/>
      <c r="H4" s="1665" t="s">
        <v>1174</v>
      </c>
      <c r="I4" s="1665"/>
      <c r="J4" s="1665"/>
      <c r="K4" s="1665" t="s">
        <v>1175</v>
      </c>
      <c r="L4" s="1665"/>
      <c r="M4" s="1665"/>
      <c r="N4" s="1665" t="s">
        <v>525</v>
      </c>
    </row>
    <row r="5" spans="1:14" s="422" customFormat="1" ht="21" customHeight="1">
      <c r="A5" s="1654"/>
      <c r="B5" s="1654" t="s">
        <v>910</v>
      </c>
      <c r="C5" s="1654"/>
      <c r="D5" s="1654"/>
      <c r="E5" s="1654" t="s">
        <v>1176</v>
      </c>
      <c r="F5" s="1654"/>
      <c r="G5" s="1654"/>
      <c r="H5" s="1654" t="s">
        <v>911</v>
      </c>
      <c r="I5" s="1654"/>
      <c r="J5" s="1654"/>
      <c r="K5" s="1654" t="s">
        <v>1177</v>
      </c>
      <c r="L5" s="1654"/>
      <c r="M5" s="1654"/>
      <c r="N5" s="1654"/>
    </row>
    <row r="6" spans="1:14" s="422" customFormat="1" ht="21" customHeight="1">
      <c r="A6" s="1654"/>
      <c r="B6" s="602" t="s">
        <v>914</v>
      </c>
      <c r="C6" s="602" t="s">
        <v>915</v>
      </c>
      <c r="D6" s="602" t="s">
        <v>916</v>
      </c>
      <c r="E6" s="602" t="s">
        <v>914</v>
      </c>
      <c r="F6" s="602" t="s">
        <v>915</v>
      </c>
      <c r="G6" s="602" t="s">
        <v>916</v>
      </c>
      <c r="H6" s="602" t="s">
        <v>914</v>
      </c>
      <c r="I6" s="602" t="s">
        <v>915</v>
      </c>
      <c r="J6" s="602" t="s">
        <v>916</v>
      </c>
      <c r="K6" s="602" t="s">
        <v>914</v>
      </c>
      <c r="L6" s="602" t="s">
        <v>915</v>
      </c>
      <c r="M6" s="602" t="s">
        <v>916</v>
      </c>
      <c r="N6" s="1654"/>
    </row>
    <row r="7" spans="1:14" s="422" customFormat="1" ht="21" customHeight="1" thickBot="1">
      <c r="A7" s="1773"/>
      <c r="B7" s="528" t="s">
        <v>1156</v>
      </c>
      <c r="C7" s="528" t="s">
        <v>918</v>
      </c>
      <c r="D7" s="528" t="s">
        <v>919</v>
      </c>
      <c r="E7" s="528" t="s">
        <v>1156</v>
      </c>
      <c r="F7" s="528" t="s">
        <v>918</v>
      </c>
      <c r="G7" s="528" t="s">
        <v>919</v>
      </c>
      <c r="H7" s="528" t="s">
        <v>1156</v>
      </c>
      <c r="I7" s="528" t="s">
        <v>918</v>
      </c>
      <c r="J7" s="528" t="s">
        <v>919</v>
      </c>
      <c r="K7" s="528" t="s">
        <v>1156</v>
      </c>
      <c r="L7" s="528" t="s">
        <v>918</v>
      </c>
      <c r="M7" s="528" t="s">
        <v>919</v>
      </c>
      <c r="N7" s="1773"/>
    </row>
    <row r="8" spans="1:14" ht="20.100000000000001" customHeight="1" thickTop="1">
      <c r="A8" s="434" t="s">
        <v>7</v>
      </c>
      <c r="B8" s="390">
        <v>0</v>
      </c>
      <c r="C8" s="390">
        <v>0</v>
      </c>
      <c r="D8" s="390">
        <v>0</v>
      </c>
      <c r="E8" s="390">
        <v>6</v>
      </c>
      <c r="F8" s="390">
        <v>1</v>
      </c>
      <c r="G8" s="390">
        <v>7</v>
      </c>
      <c r="H8" s="390">
        <v>0</v>
      </c>
      <c r="I8" s="390">
        <v>0</v>
      </c>
      <c r="J8" s="390">
        <v>0</v>
      </c>
      <c r="K8" s="390">
        <f>SUM(B8,E8,H8)</f>
        <v>6</v>
      </c>
      <c r="L8" s="390">
        <f t="shared" ref="L8:M14" si="0">SUM(C8,F8,I8)</f>
        <v>1</v>
      </c>
      <c r="M8" s="390">
        <f t="shared" si="0"/>
        <v>7</v>
      </c>
      <c r="N8" s="469" t="s">
        <v>540</v>
      </c>
    </row>
    <row r="9" spans="1:14" ht="20.100000000000001" customHeight="1">
      <c r="A9" s="391" t="s">
        <v>8</v>
      </c>
      <c r="B9" s="390">
        <v>0</v>
      </c>
      <c r="C9" s="390">
        <v>0</v>
      </c>
      <c r="D9" s="390">
        <v>0</v>
      </c>
      <c r="E9" s="390">
        <v>2</v>
      </c>
      <c r="F9" s="390">
        <v>5</v>
      </c>
      <c r="G9" s="390">
        <v>7</v>
      </c>
      <c r="H9" s="390">
        <v>0</v>
      </c>
      <c r="I9" s="390">
        <v>0</v>
      </c>
      <c r="J9" s="390">
        <v>0</v>
      </c>
      <c r="K9" s="390">
        <f t="shared" ref="K9:K14" si="1">SUM(B9,E9,H9)</f>
        <v>2</v>
      </c>
      <c r="L9" s="390">
        <f t="shared" si="0"/>
        <v>5</v>
      </c>
      <c r="M9" s="390">
        <f t="shared" si="0"/>
        <v>7</v>
      </c>
      <c r="N9" s="471" t="s">
        <v>452</v>
      </c>
    </row>
    <row r="10" spans="1:14" ht="20.100000000000001" customHeight="1">
      <c r="A10" s="391" t="s">
        <v>20</v>
      </c>
      <c r="B10" s="390">
        <v>0</v>
      </c>
      <c r="C10" s="390">
        <v>0</v>
      </c>
      <c r="D10" s="390">
        <v>0</v>
      </c>
      <c r="E10" s="390">
        <v>22</v>
      </c>
      <c r="F10" s="390">
        <v>12</v>
      </c>
      <c r="G10" s="390">
        <v>34</v>
      </c>
      <c r="H10" s="390">
        <v>7</v>
      </c>
      <c r="I10" s="390">
        <v>5</v>
      </c>
      <c r="J10" s="390">
        <v>12</v>
      </c>
      <c r="K10" s="390">
        <f t="shared" si="1"/>
        <v>29</v>
      </c>
      <c r="L10" s="390">
        <f t="shared" si="0"/>
        <v>17</v>
      </c>
      <c r="M10" s="390">
        <f t="shared" si="0"/>
        <v>46</v>
      </c>
      <c r="N10" s="470" t="s">
        <v>671</v>
      </c>
    </row>
    <row r="11" spans="1:14" ht="20.100000000000001" customHeight="1">
      <c r="A11" s="391" t="s">
        <v>324</v>
      </c>
      <c r="B11" s="390">
        <v>0</v>
      </c>
      <c r="C11" s="390">
        <v>0</v>
      </c>
      <c r="D11" s="390">
        <v>0</v>
      </c>
      <c r="E11" s="390">
        <v>24</v>
      </c>
      <c r="F11" s="390">
        <v>37</v>
      </c>
      <c r="G11" s="390">
        <v>61</v>
      </c>
      <c r="H11" s="390">
        <v>14</v>
      </c>
      <c r="I11" s="390">
        <v>5</v>
      </c>
      <c r="J11" s="390">
        <v>19</v>
      </c>
      <c r="K11" s="390">
        <f t="shared" si="1"/>
        <v>38</v>
      </c>
      <c r="L11" s="390">
        <f t="shared" si="0"/>
        <v>42</v>
      </c>
      <c r="M11" s="390">
        <f t="shared" si="0"/>
        <v>80</v>
      </c>
      <c r="N11" s="470" t="s">
        <v>605</v>
      </c>
    </row>
    <row r="12" spans="1:14" s="69" customFormat="1" ht="20.100000000000001" customHeight="1">
      <c r="A12" s="391" t="s">
        <v>323</v>
      </c>
      <c r="B12" s="390">
        <v>0</v>
      </c>
      <c r="C12" s="390">
        <v>0</v>
      </c>
      <c r="D12" s="390">
        <v>0</v>
      </c>
      <c r="E12" s="390">
        <v>3</v>
      </c>
      <c r="F12" s="390">
        <v>9</v>
      </c>
      <c r="G12" s="390">
        <v>12</v>
      </c>
      <c r="H12" s="390">
        <v>1</v>
      </c>
      <c r="I12" s="390">
        <v>5</v>
      </c>
      <c r="J12" s="390">
        <v>6</v>
      </c>
      <c r="K12" s="390">
        <f t="shared" si="1"/>
        <v>4</v>
      </c>
      <c r="L12" s="390">
        <f t="shared" si="0"/>
        <v>14</v>
      </c>
      <c r="M12" s="390">
        <f t="shared" si="0"/>
        <v>18</v>
      </c>
      <c r="N12" s="470" t="s">
        <v>467</v>
      </c>
    </row>
    <row r="13" spans="1:14" ht="23.25" customHeight="1">
      <c r="A13" s="391" t="s">
        <v>23</v>
      </c>
      <c r="B13" s="390">
        <v>0</v>
      </c>
      <c r="C13" s="390">
        <v>0</v>
      </c>
      <c r="D13" s="390">
        <v>0</v>
      </c>
      <c r="E13" s="390">
        <v>6</v>
      </c>
      <c r="F13" s="390">
        <v>7</v>
      </c>
      <c r="G13" s="390">
        <v>13</v>
      </c>
      <c r="H13" s="390">
        <v>3</v>
      </c>
      <c r="I13" s="390">
        <v>2</v>
      </c>
      <c r="J13" s="390">
        <v>5</v>
      </c>
      <c r="K13" s="390">
        <f t="shared" si="1"/>
        <v>9</v>
      </c>
      <c r="L13" s="390">
        <f t="shared" si="0"/>
        <v>9</v>
      </c>
      <c r="M13" s="390">
        <f t="shared" si="0"/>
        <v>18</v>
      </c>
      <c r="N13" s="470" t="s">
        <v>466</v>
      </c>
    </row>
    <row r="14" spans="1:14" ht="23.25" customHeight="1">
      <c r="A14" s="435" t="s">
        <v>961</v>
      </c>
      <c r="B14" s="390">
        <v>0</v>
      </c>
      <c r="C14" s="390">
        <v>0</v>
      </c>
      <c r="D14" s="390">
        <v>0</v>
      </c>
      <c r="E14" s="390">
        <v>3</v>
      </c>
      <c r="F14" s="390">
        <v>7</v>
      </c>
      <c r="G14" s="390">
        <v>10</v>
      </c>
      <c r="H14" s="390">
        <v>0</v>
      </c>
      <c r="I14" s="390">
        <v>0</v>
      </c>
      <c r="J14" s="390">
        <v>0</v>
      </c>
      <c r="K14" s="390">
        <f t="shared" si="1"/>
        <v>3</v>
      </c>
      <c r="L14" s="390">
        <f t="shared" si="0"/>
        <v>7</v>
      </c>
      <c r="M14" s="390">
        <f t="shared" si="0"/>
        <v>10</v>
      </c>
      <c r="N14" s="470" t="s">
        <v>847</v>
      </c>
    </row>
    <row r="15" spans="1:14" ht="23.25" customHeight="1" thickBot="1">
      <c r="A15" s="391" t="s">
        <v>28</v>
      </c>
      <c r="B15" s="614">
        <v>0</v>
      </c>
      <c r="C15" s="614">
        <v>0</v>
      </c>
      <c r="D15" s="614">
        <v>0</v>
      </c>
      <c r="E15" s="614">
        <v>5</v>
      </c>
      <c r="F15" s="614">
        <v>5</v>
      </c>
      <c r="G15" s="614">
        <v>10</v>
      </c>
      <c r="H15" s="614">
        <v>0</v>
      </c>
      <c r="I15" s="614">
        <v>0</v>
      </c>
      <c r="J15" s="614">
        <v>0</v>
      </c>
      <c r="K15" s="617">
        <f t="shared" ref="K15" si="2">SUM(B15,E15,H15)</f>
        <v>5</v>
      </c>
      <c r="L15" s="617">
        <f t="shared" ref="L15" si="3">SUM(C15,F15,I15)</f>
        <v>5</v>
      </c>
      <c r="M15" s="617">
        <f>SUM(D15,G15,J15)</f>
        <v>10</v>
      </c>
      <c r="N15" s="275" t="s">
        <v>843</v>
      </c>
    </row>
    <row r="16" spans="1:14" ht="23.25" customHeight="1" thickTop="1" thickBot="1">
      <c r="A16" s="436" t="s">
        <v>1198</v>
      </c>
      <c r="B16" s="427">
        <f>SUM(B8:B15)</f>
        <v>0</v>
      </c>
      <c r="C16" s="618">
        <f t="shared" ref="C16:M16" si="4">SUM(C8:C15)</f>
        <v>0</v>
      </c>
      <c r="D16" s="618">
        <f t="shared" si="4"/>
        <v>0</v>
      </c>
      <c r="E16" s="618">
        <f t="shared" si="4"/>
        <v>71</v>
      </c>
      <c r="F16" s="618">
        <f t="shared" si="4"/>
        <v>83</v>
      </c>
      <c r="G16" s="618">
        <f t="shared" si="4"/>
        <v>154</v>
      </c>
      <c r="H16" s="618">
        <f t="shared" si="4"/>
        <v>25</v>
      </c>
      <c r="I16" s="618">
        <f t="shared" si="4"/>
        <v>17</v>
      </c>
      <c r="J16" s="618">
        <f t="shared" si="4"/>
        <v>42</v>
      </c>
      <c r="K16" s="618">
        <f t="shared" si="4"/>
        <v>96</v>
      </c>
      <c r="L16" s="618">
        <f t="shared" si="4"/>
        <v>100</v>
      </c>
      <c r="M16" s="618">
        <f t="shared" si="4"/>
        <v>196</v>
      </c>
      <c r="N16" s="472" t="s">
        <v>1781</v>
      </c>
    </row>
    <row r="17" spans="7:12" ht="23.25" customHeight="1" thickTop="1">
      <c r="G17" s="71"/>
      <c r="H17" s="71"/>
      <c r="I17" s="71"/>
      <c r="J17" s="57"/>
      <c r="K17" s="57"/>
      <c r="L17" s="57"/>
    </row>
    <row r="18" spans="7:12" ht="23.25" customHeight="1">
      <c r="G18" s="70"/>
      <c r="H18" s="70"/>
      <c r="I18" s="70"/>
      <c r="J18" s="70"/>
      <c r="K18" s="70"/>
      <c r="L18" s="70"/>
    </row>
    <row r="19" spans="7:12" ht="23.25" customHeight="1"/>
    <row r="20" spans="7:12" ht="23.25" customHeight="1"/>
    <row r="21" spans="7:12" ht="23.25" customHeight="1"/>
    <row r="22" spans="7:12" ht="23.25" customHeight="1"/>
    <row r="23" spans="7:12" ht="23.25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rightToLeft="1" view="pageBreakPreview" topLeftCell="A37" zoomScale="80" zoomScaleNormal="75" zoomScaleSheetLayoutView="80" workbookViewId="0">
      <selection activeCell="N26" sqref="N26:N29"/>
    </sheetView>
  </sheetViews>
  <sheetFormatPr defaultColWidth="9.7109375" defaultRowHeight="20.100000000000001" customHeight="1"/>
  <cols>
    <col min="1" max="1" width="33.5703125" style="23" customWidth="1"/>
    <col min="2" max="3" width="6.5703125" style="23" customWidth="1"/>
    <col min="4" max="4" width="6.28515625" style="23" customWidth="1"/>
    <col min="5" max="5" width="6.5703125" style="23" customWidth="1"/>
    <col min="6" max="6" width="5.85546875" style="23" customWidth="1"/>
    <col min="7" max="7" width="6.7109375" style="23" customWidth="1"/>
    <col min="8" max="8" width="6.5703125" style="23" customWidth="1"/>
    <col min="9" max="9" width="5.85546875" style="23" customWidth="1"/>
    <col min="10" max="12" width="8.28515625" style="23" customWidth="1"/>
    <col min="13" max="13" width="6.28515625" style="23" customWidth="1"/>
    <col min="14" max="14" width="53.85546875" style="23" customWidth="1"/>
    <col min="15" max="16384" width="9.7109375" style="23"/>
  </cols>
  <sheetData>
    <row r="1" spans="1:18" s="19" customFormat="1" ht="23.25" customHeight="1">
      <c r="A1" s="1498" t="s">
        <v>1361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</row>
    <row r="2" spans="1:18" s="19" customFormat="1" ht="36" customHeight="1">
      <c r="A2" s="1497" t="s">
        <v>1362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</row>
    <row r="3" spans="1:18" s="19" customFormat="1" ht="17.25" customHeight="1" thickBot="1">
      <c r="A3" s="704" t="s">
        <v>1777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700" t="s">
        <v>1778</v>
      </c>
    </row>
    <row r="4" spans="1:18" s="22" customFormat="1" ht="16.7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  <c r="O4" s="34"/>
      <c r="P4" s="34"/>
    </row>
    <row r="5" spans="1:18" s="22" customFormat="1" ht="16.7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  <c r="O5" s="34"/>
      <c r="P5" s="34"/>
    </row>
    <row r="6" spans="1:18" s="22" customFormat="1" ht="16.7" customHeight="1">
      <c r="A6" s="1486"/>
      <c r="B6" s="683" t="s">
        <v>914</v>
      </c>
      <c r="C6" s="683" t="s">
        <v>915</v>
      </c>
      <c r="D6" s="683" t="s">
        <v>916</v>
      </c>
      <c r="E6" s="683" t="s">
        <v>914</v>
      </c>
      <c r="F6" s="683" t="s">
        <v>915</v>
      </c>
      <c r="G6" s="683" t="s">
        <v>916</v>
      </c>
      <c r="H6" s="683" t="s">
        <v>914</v>
      </c>
      <c r="I6" s="683" t="s">
        <v>915</v>
      </c>
      <c r="J6" s="683" t="s">
        <v>916</v>
      </c>
      <c r="K6" s="683" t="s">
        <v>914</v>
      </c>
      <c r="L6" s="683" t="s">
        <v>915</v>
      </c>
      <c r="M6" s="683" t="s">
        <v>916</v>
      </c>
      <c r="N6" s="1486"/>
      <c r="O6" s="34"/>
      <c r="P6" s="34"/>
    </row>
    <row r="7" spans="1:18" ht="16.7" customHeight="1" thickBot="1">
      <c r="A7" s="1496"/>
      <c r="B7" s="688" t="s">
        <v>917</v>
      </c>
      <c r="C7" s="688" t="s">
        <v>918</v>
      </c>
      <c r="D7" s="688" t="s">
        <v>919</v>
      </c>
      <c r="E7" s="688" t="s">
        <v>917</v>
      </c>
      <c r="F7" s="688" t="s">
        <v>918</v>
      </c>
      <c r="G7" s="688" t="s">
        <v>919</v>
      </c>
      <c r="H7" s="688" t="s">
        <v>917</v>
      </c>
      <c r="I7" s="688" t="s">
        <v>918</v>
      </c>
      <c r="J7" s="688" t="s">
        <v>919</v>
      </c>
      <c r="K7" s="688" t="s">
        <v>917</v>
      </c>
      <c r="L7" s="688" t="s">
        <v>918</v>
      </c>
      <c r="M7" s="688" t="s">
        <v>919</v>
      </c>
      <c r="N7" s="1496"/>
      <c r="O7" s="124"/>
      <c r="P7" s="124"/>
      <c r="Q7" s="124"/>
      <c r="R7" s="124"/>
    </row>
    <row r="8" spans="1:18" ht="24" customHeight="1">
      <c r="A8" s="117" t="s">
        <v>6</v>
      </c>
      <c r="B8" s="705">
        <v>20</v>
      </c>
      <c r="C8" s="705">
        <v>35</v>
      </c>
      <c r="D8" s="705">
        <v>55</v>
      </c>
      <c r="E8" s="705">
        <v>3</v>
      </c>
      <c r="F8" s="705">
        <v>6</v>
      </c>
      <c r="G8" s="705">
        <v>9</v>
      </c>
      <c r="H8" s="705">
        <v>6</v>
      </c>
      <c r="I8" s="705">
        <v>5</v>
      </c>
      <c r="J8" s="705">
        <v>11</v>
      </c>
      <c r="K8" s="705">
        <f>SUM(B8,E8,H8)</f>
        <v>29</v>
      </c>
      <c r="L8" s="705">
        <f>SUM(C8,F8,I8)</f>
        <v>46</v>
      </c>
      <c r="M8" s="705">
        <f>SUM(K8:L8)</f>
        <v>75</v>
      </c>
      <c r="N8" s="203" t="s">
        <v>913</v>
      </c>
      <c r="O8" s="124"/>
      <c r="P8" s="124"/>
      <c r="Q8" s="124"/>
      <c r="R8" s="124"/>
    </row>
    <row r="9" spans="1:18" ht="24" customHeight="1">
      <c r="A9" s="116" t="s">
        <v>315</v>
      </c>
      <c r="B9" s="223">
        <v>3</v>
      </c>
      <c r="C9" s="223">
        <v>8</v>
      </c>
      <c r="D9" s="223">
        <v>11</v>
      </c>
      <c r="E9" s="223">
        <v>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23">
        <f t="shared" ref="K9:K43" si="0">SUM(B9,E9,H9)</f>
        <v>3</v>
      </c>
      <c r="L9" s="223">
        <f t="shared" ref="L9:L43" si="1">SUM(C9,F9,I9)</f>
        <v>8</v>
      </c>
      <c r="M9" s="223">
        <f t="shared" ref="M9:M43" si="2">SUM(K9:L9)</f>
        <v>11</v>
      </c>
      <c r="N9" s="203" t="s">
        <v>620</v>
      </c>
      <c r="O9" s="24"/>
      <c r="P9" s="24"/>
      <c r="Q9" s="24"/>
      <c r="R9" s="24"/>
    </row>
    <row r="10" spans="1:18" ht="24" customHeight="1">
      <c r="A10" s="117" t="s">
        <v>14</v>
      </c>
      <c r="B10" s="223">
        <v>19</v>
      </c>
      <c r="C10" s="223">
        <v>21</v>
      </c>
      <c r="D10" s="223">
        <v>40</v>
      </c>
      <c r="E10" s="223">
        <v>7</v>
      </c>
      <c r="F10" s="223">
        <v>31</v>
      </c>
      <c r="G10" s="223">
        <v>38</v>
      </c>
      <c r="H10" s="223">
        <v>0</v>
      </c>
      <c r="I10" s="223">
        <v>1</v>
      </c>
      <c r="J10" s="223">
        <v>1</v>
      </c>
      <c r="K10" s="223">
        <f t="shared" si="0"/>
        <v>26</v>
      </c>
      <c r="L10" s="223">
        <f t="shared" si="1"/>
        <v>53</v>
      </c>
      <c r="M10" s="223">
        <f t="shared" si="2"/>
        <v>79</v>
      </c>
      <c r="N10" s="203" t="s">
        <v>526</v>
      </c>
    </row>
    <row r="11" spans="1:18" ht="24" customHeight="1">
      <c r="A11" s="117" t="s">
        <v>15</v>
      </c>
      <c r="B11" s="223">
        <v>10</v>
      </c>
      <c r="C11" s="223">
        <v>15</v>
      </c>
      <c r="D11" s="223">
        <v>25</v>
      </c>
      <c r="E11" s="223">
        <v>11</v>
      </c>
      <c r="F11" s="223">
        <v>11</v>
      </c>
      <c r="G11" s="223">
        <v>22</v>
      </c>
      <c r="H11" s="223">
        <v>9</v>
      </c>
      <c r="I11" s="223">
        <v>1</v>
      </c>
      <c r="J11" s="223">
        <v>10</v>
      </c>
      <c r="K11" s="223">
        <f t="shared" si="0"/>
        <v>30</v>
      </c>
      <c r="L11" s="223">
        <f t="shared" si="1"/>
        <v>27</v>
      </c>
      <c r="M11" s="223">
        <f t="shared" si="2"/>
        <v>57</v>
      </c>
      <c r="N11" s="203" t="s">
        <v>531</v>
      </c>
      <c r="R11" s="25"/>
    </row>
    <row r="12" spans="1:18" ht="24" customHeight="1">
      <c r="A12" s="117" t="s">
        <v>16</v>
      </c>
      <c r="B12" s="223">
        <v>0</v>
      </c>
      <c r="C12" s="223">
        <v>0</v>
      </c>
      <c r="D12" s="223">
        <v>0</v>
      </c>
      <c r="E12" s="223">
        <v>28</v>
      </c>
      <c r="F12" s="223">
        <v>33</v>
      </c>
      <c r="G12" s="223">
        <v>61</v>
      </c>
      <c r="H12" s="223">
        <v>5</v>
      </c>
      <c r="I12" s="223">
        <v>2</v>
      </c>
      <c r="J12" s="223">
        <v>7</v>
      </c>
      <c r="K12" s="223">
        <f t="shared" si="0"/>
        <v>33</v>
      </c>
      <c r="L12" s="223">
        <f t="shared" si="1"/>
        <v>35</v>
      </c>
      <c r="M12" s="223">
        <f t="shared" si="2"/>
        <v>68</v>
      </c>
      <c r="N12" s="203" t="s">
        <v>538</v>
      </c>
      <c r="O12" s="25"/>
      <c r="R12" s="26"/>
    </row>
    <row r="13" spans="1:18" ht="24" customHeight="1">
      <c r="A13" s="119" t="s">
        <v>7</v>
      </c>
      <c r="B13" s="223">
        <v>5</v>
      </c>
      <c r="C13" s="223">
        <v>0</v>
      </c>
      <c r="D13" s="223">
        <v>5</v>
      </c>
      <c r="E13" s="223">
        <v>51</v>
      </c>
      <c r="F13" s="223">
        <v>48</v>
      </c>
      <c r="G13" s="223">
        <v>99</v>
      </c>
      <c r="H13" s="223">
        <v>24</v>
      </c>
      <c r="I13" s="223">
        <v>14</v>
      </c>
      <c r="J13" s="223">
        <v>38</v>
      </c>
      <c r="K13" s="223">
        <f t="shared" si="0"/>
        <v>80</v>
      </c>
      <c r="L13" s="223">
        <f t="shared" si="1"/>
        <v>62</v>
      </c>
      <c r="M13" s="223">
        <f t="shared" si="2"/>
        <v>142</v>
      </c>
      <c r="N13" s="203" t="s">
        <v>621</v>
      </c>
      <c r="O13" s="27"/>
      <c r="P13" s="27"/>
      <c r="R13" s="26"/>
    </row>
    <row r="14" spans="1:18" ht="24" customHeight="1">
      <c r="A14" s="117" t="s">
        <v>181</v>
      </c>
      <c r="B14" s="223">
        <v>0</v>
      </c>
      <c r="C14" s="223">
        <v>0</v>
      </c>
      <c r="D14" s="223">
        <v>0</v>
      </c>
      <c r="E14" s="223">
        <v>5</v>
      </c>
      <c r="F14" s="223">
        <v>3</v>
      </c>
      <c r="G14" s="223">
        <v>8</v>
      </c>
      <c r="H14" s="223">
        <v>0</v>
      </c>
      <c r="I14" s="223">
        <v>0</v>
      </c>
      <c r="J14" s="223">
        <v>0</v>
      </c>
      <c r="K14" s="223">
        <f t="shared" si="0"/>
        <v>5</v>
      </c>
      <c r="L14" s="223">
        <f t="shared" si="1"/>
        <v>3</v>
      </c>
      <c r="M14" s="223">
        <f t="shared" si="2"/>
        <v>8</v>
      </c>
      <c r="N14" s="203" t="s">
        <v>550</v>
      </c>
      <c r="O14" s="27"/>
      <c r="P14" s="27"/>
      <c r="R14" s="26"/>
    </row>
    <row r="15" spans="1:18" ht="24" customHeight="1">
      <c r="A15" s="117" t="s">
        <v>12</v>
      </c>
      <c r="B15" s="223">
        <v>34</v>
      </c>
      <c r="C15" s="223">
        <v>3</v>
      </c>
      <c r="D15" s="223">
        <v>37</v>
      </c>
      <c r="E15" s="223">
        <v>54</v>
      </c>
      <c r="F15" s="223">
        <v>31</v>
      </c>
      <c r="G15" s="223">
        <v>85</v>
      </c>
      <c r="H15" s="223">
        <v>24</v>
      </c>
      <c r="I15" s="223">
        <v>15</v>
      </c>
      <c r="J15" s="223">
        <v>39</v>
      </c>
      <c r="K15" s="223">
        <f t="shared" si="0"/>
        <v>112</v>
      </c>
      <c r="L15" s="223">
        <f t="shared" si="1"/>
        <v>49</v>
      </c>
      <c r="M15" s="223">
        <f t="shared" si="2"/>
        <v>161</v>
      </c>
      <c r="N15" s="203" t="s">
        <v>622</v>
      </c>
      <c r="O15" s="26"/>
    </row>
    <row r="16" spans="1:18" ht="24" customHeight="1">
      <c r="A16" s="117" t="s">
        <v>18</v>
      </c>
      <c r="B16" s="223">
        <v>5</v>
      </c>
      <c r="C16" s="223">
        <v>8</v>
      </c>
      <c r="D16" s="223">
        <v>13</v>
      </c>
      <c r="E16" s="223">
        <v>27</v>
      </c>
      <c r="F16" s="223">
        <v>24</v>
      </c>
      <c r="G16" s="223">
        <v>51</v>
      </c>
      <c r="H16" s="223">
        <v>14</v>
      </c>
      <c r="I16" s="223">
        <v>9</v>
      </c>
      <c r="J16" s="223">
        <v>23</v>
      </c>
      <c r="K16" s="223">
        <f t="shared" si="0"/>
        <v>46</v>
      </c>
      <c r="L16" s="223">
        <f t="shared" si="1"/>
        <v>41</v>
      </c>
      <c r="M16" s="223">
        <f t="shared" si="2"/>
        <v>87</v>
      </c>
      <c r="N16" s="203" t="s">
        <v>560</v>
      </c>
      <c r="P16" s="26"/>
    </row>
    <row r="17" spans="1:15" ht="24" customHeight="1">
      <c r="A17" s="117" t="s">
        <v>8</v>
      </c>
      <c r="B17" s="223">
        <v>3</v>
      </c>
      <c r="C17" s="223">
        <v>2</v>
      </c>
      <c r="D17" s="223">
        <v>5</v>
      </c>
      <c r="E17" s="223">
        <v>40</v>
      </c>
      <c r="F17" s="223">
        <v>87</v>
      </c>
      <c r="G17" s="223">
        <v>127</v>
      </c>
      <c r="H17" s="223">
        <v>43</v>
      </c>
      <c r="I17" s="223">
        <v>37</v>
      </c>
      <c r="J17" s="223">
        <v>80</v>
      </c>
      <c r="K17" s="223">
        <f t="shared" si="0"/>
        <v>86</v>
      </c>
      <c r="L17" s="223">
        <f t="shared" si="1"/>
        <v>126</v>
      </c>
      <c r="M17" s="223">
        <f t="shared" si="2"/>
        <v>212</v>
      </c>
      <c r="N17" s="203" t="s">
        <v>444</v>
      </c>
      <c r="O17" s="27"/>
    </row>
    <row r="18" spans="1:15" ht="24" customHeight="1">
      <c r="A18" s="117" t="s">
        <v>25</v>
      </c>
      <c r="B18" s="223">
        <v>0</v>
      </c>
      <c r="C18" s="223">
        <v>0</v>
      </c>
      <c r="D18" s="223">
        <v>0</v>
      </c>
      <c r="E18" s="223">
        <v>0</v>
      </c>
      <c r="F18" s="223">
        <v>45</v>
      </c>
      <c r="G18" s="223">
        <v>45</v>
      </c>
      <c r="H18" s="223">
        <v>0</v>
      </c>
      <c r="I18" s="223">
        <v>15</v>
      </c>
      <c r="J18" s="223">
        <v>15</v>
      </c>
      <c r="K18" s="223">
        <f t="shared" si="0"/>
        <v>0</v>
      </c>
      <c r="L18" s="223">
        <f t="shared" si="1"/>
        <v>60</v>
      </c>
      <c r="M18" s="223">
        <f t="shared" si="2"/>
        <v>60</v>
      </c>
      <c r="N18" s="203" t="s">
        <v>638</v>
      </c>
      <c r="O18" s="28"/>
    </row>
    <row r="19" spans="1:15" ht="24" customHeight="1">
      <c r="A19" s="117" t="s">
        <v>20</v>
      </c>
      <c r="B19" s="223">
        <v>15</v>
      </c>
      <c r="C19" s="223">
        <v>18</v>
      </c>
      <c r="D19" s="223">
        <v>33</v>
      </c>
      <c r="E19" s="223">
        <v>32</v>
      </c>
      <c r="F19" s="223">
        <v>29</v>
      </c>
      <c r="G19" s="223">
        <v>61</v>
      </c>
      <c r="H19" s="223">
        <v>18</v>
      </c>
      <c r="I19" s="223">
        <v>15</v>
      </c>
      <c r="J19" s="223">
        <v>33</v>
      </c>
      <c r="K19" s="223">
        <f t="shared" si="0"/>
        <v>65</v>
      </c>
      <c r="L19" s="223">
        <f t="shared" si="1"/>
        <v>62</v>
      </c>
      <c r="M19" s="223">
        <f t="shared" si="2"/>
        <v>127</v>
      </c>
      <c r="N19" s="203" t="s">
        <v>577</v>
      </c>
    </row>
    <row r="20" spans="1:15" ht="24" customHeight="1">
      <c r="A20" s="117" t="s">
        <v>174</v>
      </c>
      <c r="B20" s="223">
        <v>0</v>
      </c>
      <c r="C20" s="223">
        <v>0</v>
      </c>
      <c r="D20" s="223">
        <v>0</v>
      </c>
      <c r="E20" s="223">
        <v>46</v>
      </c>
      <c r="F20" s="223">
        <v>43</v>
      </c>
      <c r="G20" s="223">
        <v>89</v>
      </c>
      <c r="H20" s="223">
        <v>18</v>
      </c>
      <c r="I20" s="223">
        <v>25</v>
      </c>
      <c r="J20" s="223">
        <v>43</v>
      </c>
      <c r="K20" s="223">
        <f t="shared" si="0"/>
        <v>64</v>
      </c>
      <c r="L20" s="223">
        <f t="shared" si="1"/>
        <v>68</v>
      </c>
      <c r="M20" s="223">
        <f t="shared" si="2"/>
        <v>132</v>
      </c>
      <c r="N20" s="203" t="s">
        <v>623</v>
      </c>
    </row>
    <row r="21" spans="1:15" ht="24" customHeight="1">
      <c r="A21" s="117" t="s">
        <v>175</v>
      </c>
      <c r="B21" s="223">
        <v>0</v>
      </c>
      <c r="C21" s="223">
        <v>0</v>
      </c>
      <c r="D21" s="223">
        <v>0</v>
      </c>
      <c r="E21" s="223">
        <v>24</v>
      </c>
      <c r="F21" s="223">
        <v>36</v>
      </c>
      <c r="G21" s="223">
        <v>60</v>
      </c>
      <c r="H21" s="223">
        <v>18</v>
      </c>
      <c r="I21" s="223">
        <v>31</v>
      </c>
      <c r="J21" s="223">
        <v>49</v>
      </c>
      <c r="K21" s="223">
        <f t="shared" si="0"/>
        <v>42</v>
      </c>
      <c r="L21" s="223">
        <f t="shared" si="1"/>
        <v>67</v>
      </c>
      <c r="M21" s="223">
        <f t="shared" si="2"/>
        <v>109</v>
      </c>
      <c r="N21" s="203" t="s">
        <v>624</v>
      </c>
    </row>
    <row r="22" spans="1:15" ht="24" customHeight="1">
      <c r="A22" s="117" t="s">
        <v>176</v>
      </c>
      <c r="B22" s="223">
        <v>0</v>
      </c>
      <c r="C22" s="223">
        <v>0</v>
      </c>
      <c r="D22" s="223">
        <v>0</v>
      </c>
      <c r="E22" s="223">
        <v>0</v>
      </c>
      <c r="F22" s="223">
        <v>73</v>
      </c>
      <c r="G22" s="223">
        <v>73</v>
      </c>
      <c r="H22" s="223">
        <v>0</v>
      </c>
      <c r="I22" s="223">
        <v>8</v>
      </c>
      <c r="J22" s="223">
        <v>8</v>
      </c>
      <c r="K22" s="223">
        <f t="shared" si="0"/>
        <v>0</v>
      </c>
      <c r="L22" s="223">
        <f t="shared" si="1"/>
        <v>81</v>
      </c>
      <c r="M22" s="223">
        <f t="shared" si="2"/>
        <v>81</v>
      </c>
      <c r="N22" s="203" t="s">
        <v>625</v>
      </c>
    </row>
    <row r="23" spans="1:15" ht="24" customHeight="1" thickBot="1">
      <c r="A23" s="701" t="s">
        <v>22</v>
      </c>
      <c r="B23" s="706">
        <v>0</v>
      </c>
      <c r="C23" s="706">
        <v>0</v>
      </c>
      <c r="D23" s="706">
        <v>0</v>
      </c>
      <c r="E23" s="706">
        <v>29</v>
      </c>
      <c r="F23" s="706">
        <v>47</v>
      </c>
      <c r="G23" s="706">
        <v>76</v>
      </c>
      <c r="H23" s="706">
        <v>32</v>
      </c>
      <c r="I23" s="706">
        <v>16</v>
      </c>
      <c r="J23" s="706">
        <v>48</v>
      </c>
      <c r="K23" s="706">
        <f t="shared" si="0"/>
        <v>61</v>
      </c>
      <c r="L23" s="706">
        <f t="shared" si="1"/>
        <v>63</v>
      </c>
      <c r="M23" s="706">
        <f t="shared" si="2"/>
        <v>124</v>
      </c>
      <c r="N23" s="702" t="s">
        <v>592</v>
      </c>
    </row>
    <row r="24" spans="1:15" ht="20.25" customHeight="1" thickTop="1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703"/>
    </row>
    <row r="25" spans="1:15" ht="20.25" customHeight="1" thickBot="1">
      <c r="A25" s="115" t="s">
        <v>1779</v>
      </c>
      <c r="B25" s="114"/>
      <c r="C25" s="114"/>
      <c r="D25" s="114"/>
      <c r="E25" s="114"/>
      <c r="F25" s="114"/>
      <c r="G25" s="114"/>
      <c r="H25" s="114"/>
      <c r="L25" s="114"/>
      <c r="M25" s="114"/>
      <c r="N25" s="699" t="s">
        <v>1795</v>
      </c>
    </row>
    <row r="26" spans="1:15" ht="20.25" customHeight="1" thickTop="1">
      <c r="A26" s="1485" t="s">
        <v>11</v>
      </c>
      <c r="B26" s="1485" t="s">
        <v>4</v>
      </c>
      <c r="C26" s="1485"/>
      <c r="D26" s="1485"/>
      <c r="E26" s="1485" t="s">
        <v>5</v>
      </c>
      <c r="F26" s="1485"/>
      <c r="G26" s="1485"/>
      <c r="H26" s="1485" t="s">
        <v>909</v>
      </c>
      <c r="I26" s="1485"/>
      <c r="J26" s="1485"/>
      <c r="K26" s="1485" t="s">
        <v>908</v>
      </c>
      <c r="L26" s="1485"/>
      <c r="M26" s="1485"/>
      <c r="N26" s="1485" t="s">
        <v>525</v>
      </c>
    </row>
    <row r="27" spans="1:15" ht="20.25" customHeight="1">
      <c r="A27" s="1486"/>
      <c r="B27" s="1486" t="s">
        <v>910</v>
      </c>
      <c r="C27" s="1486"/>
      <c r="D27" s="1486"/>
      <c r="E27" s="1486" t="s">
        <v>427</v>
      </c>
      <c r="F27" s="1486"/>
      <c r="G27" s="1486"/>
      <c r="H27" s="1486" t="s">
        <v>911</v>
      </c>
      <c r="I27" s="1486"/>
      <c r="J27" s="1486"/>
      <c r="K27" s="1486" t="s">
        <v>504</v>
      </c>
      <c r="L27" s="1486"/>
      <c r="M27" s="1486"/>
      <c r="N27" s="1486"/>
    </row>
    <row r="28" spans="1:15" ht="20.25" customHeight="1">
      <c r="A28" s="1486"/>
      <c r="B28" s="683" t="s">
        <v>914</v>
      </c>
      <c r="C28" s="683" t="s">
        <v>915</v>
      </c>
      <c r="D28" s="683" t="s">
        <v>916</v>
      </c>
      <c r="E28" s="683" t="s">
        <v>914</v>
      </c>
      <c r="F28" s="683" t="s">
        <v>915</v>
      </c>
      <c r="G28" s="683" t="s">
        <v>916</v>
      </c>
      <c r="H28" s="683" t="s">
        <v>914</v>
      </c>
      <c r="I28" s="683" t="s">
        <v>915</v>
      </c>
      <c r="J28" s="683" t="s">
        <v>916</v>
      </c>
      <c r="K28" s="683" t="s">
        <v>914</v>
      </c>
      <c r="L28" s="683" t="s">
        <v>915</v>
      </c>
      <c r="M28" s="683" t="s">
        <v>916</v>
      </c>
      <c r="N28" s="1486"/>
    </row>
    <row r="29" spans="1:15" ht="20.25" customHeight="1" thickBot="1">
      <c r="A29" s="1496"/>
      <c r="B29" s="684" t="s">
        <v>917</v>
      </c>
      <c r="C29" s="684" t="s">
        <v>918</v>
      </c>
      <c r="D29" s="684" t="s">
        <v>919</v>
      </c>
      <c r="E29" s="684" t="s">
        <v>917</v>
      </c>
      <c r="F29" s="684" t="s">
        <v>918</v>
      </c>
      <c r="G29" s="684" t="s">
        <v>919</v>
      </c>
      <c r="H29" s="684" t="s">
        <v>917</v>
      </c>
      <c r="I29" s="684" t="s">
        <v>918</v>
      </c>
      <c r="J29" s="684" t="s">
        <v>919</v>
      </c>
      <c r="K29" s="684" t="s">
        <v>917</v>
      </c>
      <c r="L29" s="684" t="s">
        <v>918</v>
      </c>
      <c r="M29" s="684" t="s">
        <v>919</v>
      </c>
      <c r="N29" s="1496"/>
    </row>
    <row r="30" spans="1:15" ht="20.25" customHeight="1">
      <c r="A30" s="117" t="s">
        <v>27</v>
      </c>
      <c r="B30" s="223">
        <v>0</v>
      </c>
      <c r="C30" s="223">
        <v>0</v>
      </c>
      <c r="D30" s="223">
        <v>0</v>
      </c>
      <c r="E30" s="223">
        <v>0</v>
      </c>
      <c r="F30" s="223">
        <v>0</v>
      </c>
      <c r="G30" s="223">
        <v>0</v>
      </c>
      <c r="H30" s="223">
        <v>2</v>
      </c>
      <c r="I30" s="223">
        <v>0</v>
      </c>
      <c r="J30" s="223">
        <v>2</v>
      </c>
      <c r="K30" s="223">
        <f t="shared" si="0"/>
        <v>2</v>
      </c>
      <c r="L30" s="223">
        <f t="shared" si="1"/>
        <v>0</v>
      </c>
      <c r="M30" s="223">
        <f t="shared" si="2"/>
        <v>2</v>
      </c>
      <c r="N30" s="203" t="s">
        <v>626</v>
      </c>
    </row>
    <row r="31" spans="1:15" ht="20.25" customHeight="1">
      <c r="A31" s="117" t="s">
        <v>26</v>
      </c>
      <c r="B31" s="223">
        <v>0</v>
      </c>
      <c r="C31" s="223">
        <v>0</v>
      </c>
      <c r="D31" s="223">
        <v>0</v>
      </c>
      <c r="E31" s="223">
        <v>8</v>
      </c>
      <c r="F31" s="223">
        <v>7</v>
      </c>
      <c r="G31" s="223">
        <v>15</v>
      </c>
      <c r="H31" s="223">
        <v>14</v>
      </c>
      <c r="I31" s="223">
        <v>3</v>
      </c>
      <c r="J31" s="223">
        <v>17</v>
      </c>
      <c r="K31" s="223">
        <f t="shared" si="0"/>
        <v>22</v>
      </c>
      <c r="L31" s="223">
        <f t="shared" si="1"/>
        <v>10</v>
      </c>
      <c r="M31" s="223">
        <f t="shared" si="2"/>
        <v>32</v>
      </c>
      <c r="N31" s="203" t="s">
        <v>627</v>
      </c>
    </row>
    <row r="32" spans="1:15" ht="20.25" customHeight="1">
      <c r="A32" s="119" t="s">
        <v>23</v>
      </c>
      <c r="B32" s="223">
        <v>0</v>
      </c>
      <c r="C32" s="223">
        <v>0</v>
      </c>
      <c r="D32" s="223">
        <v>0</v>
      </c>
      <c r="E32" s="223">
        <v>8</v>
      </c>
      <c r="F32" s="223">
        <v>11</v>
      </c>
      <c r="G32" s="223">
        <v>19</v>
      </c>
      <c r="H32" s="223">
        <v>4</v>
      </c>
      <c r="I32" s="223">
        <v>7</v>
      </c>
      <c r="J32" s="223">
        <v>11</v>
      </c>
      <c r="K32" s="223">
        <f t="shared" si="0"/>
        <v>12</v>
      </c>
      <c r="L32" s="223">
        <f t="shared" si="1"/>
        <v>18</v>
      </c>
      <c r="M32" s="223">
        <f t="shared" si="2"/>
        <v>30</v>
      </c>
      <c r="N32" s="203" t="s">
        <v>600</v>
      </c>
    </row>
    <row r="33" spans="1:14" ht="20.25" customHeight="1">
      <c r="A33" s="119" t="s">
        <v>9</v>
      </c>
      <c r="B33" s="223">
        <v>0</v>
      </c>
      <c r="C33" s="223">
        <v>0</v>
      </c>
      <c r="D33" s="223">
        <v>0</v>
      </c>
      <c r="E33" s="223">
        <v>7</v>
      </c>
      <c r="F33" s="223">
        <v>1</v>
      </c>
      <c r="G33" s="223">
        <v>8</v>
      </c>
      <c r="H33" s="223">
        <v>19</v>
      </c>
      <c r="I33" s="223">
        <v>7</v>
      </c>
      <c r="J33" s="223">
        <v>26</v>
      </c>
      <c r="K33" s="223">
        <f t="shared" si="0"/>
        <v>26</v>
      </c>
      <c r="L33" s="223">
        <f t="shared" si="1"/>
        <v>8</v>
      </c>
      <c r="M33" s="223">
        <f t="shared" si="2"/>
        <v>34</v>
      </c>
      <c r="N33" s="203" t="s">
        <v>628</v>
      </c>
    </row>
    <row r="34" spans="1:14" ht="20.25" customHeight="1">
      <c r="A34" s="119" t="s">
        <v>961</v>
      </c>
      <c r="B34" s="223">
        <v>0</v>
      </c>
      <c r="C34" s="223">
        <v>0</v>
      </c>
      <c r="D34" s="223">
        <v>0</v>
      </c>
      <c r="E34" s="223">
        <v>27</v>
      </c>
      <c r="F34" s="223">
        <v>13</v>
      </c>
      <c r="G34" s="223">
        <v>40</v>
      </c>
      <c r="H34" s="223">
        <v>25</v>
      </c>
      <c r="I34" s="223">
        <v>2</v>
      </c>
      <c r="J34" s="223">
        <v>27</v>
      </c>
      <c r="K34" s="223">
        <f t="shared" si="0"/>
        <v>52</v>
      </c>
      <c r="L34" s="223">
        <f t="shared" si="1"/>
        <v>15</v>
      </c>
      <c r="M34" s="223">
        <f t="shared" si="2"/>
        <v>67</v>
      </c>
      <c r="N34" s="204" t="s">
        <v>603</v>
      </c>
    </row>
    <row r="35" spans="1:14" ht="20.25" customHeight="1">
      <c r="A35" s="119" t="s">
        <v>962</v>
      </c>
      <c r="B35" s="223">
        <v>0</v>
      </c>
      <c r="C35" s="223">
        <v>0</v>
      </c>
      <c r="D35" s="223">
        <v>0</v>
      </c>
      <c r="E35" s="223">
        <v>0</v>
      </c>
      <c r="F35" s="223">
        <v>18</v>
      </c>
      <c r="G35" s="223">
        <v>18</v>
      </c>
      <c r="H35" s="223">
        <v>0</v>
      </c>
      <c r="I35" s="223">
        <v>13</v>
      </c>
      <c r="J35" s="223">
        <v>13</v>
      </c>
      <c r="K35" s="223">
        <f t="shared" si="0"/>
        <v>0</v>
      </c>
      <c r="L35" s="223">
        <f t="shared" si="1"/>
        <v>31</v>
      </c>
      <c r="M35" s="223">
        <f t="shared" si="2"/>
        <v>31</v>
      </c>
      <c r="N35" s="204" t="s">
        <v>920</v>
      </c>
    </row>
    <row r="36" spans="1:14" ht="20.25" customHeight="1">
      <c r="A36" s="117" t="s">
        <v>29</v>
      </c>
      <c r="B36" s="223">
        <v>0</v>
      </c>
      <c r="C36" s="223">
        <v>0</v>
      </c>
      <c r="D36" s="223">
        <v>0</v>
      </c>
      <c r="E36" s="223">
        <v>25</v>
      </c>
      <c r="F36" s="223">
        <v>3</v>
      </c>
      <c r="G36" s="223">
        <v>28</v>
      </c>
      <c r="H36" s="223">
        <v>9</v>
      </c>
      <c r="I36" s="223">
        <v>3</v>
      </c>
      <c r="J36" s="223">
        <v>12</v>
      </c>
      <c r="K36" s="223">
        <f t="shared" si="0"/>
        <v>34</v>
      </c>
      <c r="L36" s="223">
        <f t="shared" si="1"/>
        <v>6</v>
      </c>
      <c r="M36" s="223">
        <f t="shared" si="2"/>
        <v>40</v>
      </c>
      <c r="N36" s="204" t="s">
        <v>629</v>
      </c>
    </row>
    <row r="37" spans="1:14" ht="20.25" customHeight="1">
      <c r="A37" s="117" t="s">
        <v>28</v>
      </c>
      <c r="B37" s="223">
        <v>0</v>
      </c>
      <c r="C37" s="223">
        <v>0</v>
      </c>
      <c r="D37" s="223">
        <v>0</v>
      </c>
      <c r="E37" s="223">
        <v>16</v>
      </c>
      <c r="F37" s="223">
        <v>27</v>
      </c>
      <c r="G37" s="223">
        <v>43</v>
      </c>
      <c r="H37" s="223">
        <v>12</v>
      </c>
      <c r="I37" s="223">
        <v>11</v>
      </c>
      <c r="J37" s="223">
        <v>23</v>
      </c>
      <c r="K37" s="223">
        <f t="shared" si="0"/>
        <v>28</v>
      </c>
      <c r="L37" s="223">
        <f t="shared" si="1"/>
        <v>38</v>
      </c>
      <c r="M37" s="223">
        <f t="shared" si="2"/>
        <v>66</v>
      </c>
      <c r="N37" s="204" t="s">
        <v>605</v>
      </c>
    </row>
    <row r="38" spans="1:14" s="22" customFormat="1" ht="20.25" customHeight="1">
      <c r="A38" s="117" t="s">
        <v>101</v>
      </c>
      <c r="B38" s="223">
        <v>114</v>
      </c>
      <c r="C38" s="223">
        <v>110</v>
      </c>
      <c r="D38" s="223">
        <v>224</v>
      </c>
      <c r="E38" s="223">
        <v>448</v>
      </c>
      <c r="F38" s="223">
        <v>627</v>
      </c>
      <c r="G38" s="223">
        <v>1075</v>
      </c>
      <c r="H38" s="223">
        <v>296</v>
      </c>
      <c r="I38" s="223">
        <v>240</v>
      </c>
      <c r="J38" s="223">
        <v>536</v>
      </c>
      <c r="K38" s="223">
        <f t="shared" si="0"/>
        <v>858</v>
      </c>
      <c r="L38" s="223">
        <f t="shared" si="1"/>
        <v>977</v>
      </c>
      <c r="M38" s="223">
        <f t="shared" si="2"/>
        <v>1835</v>
      </c>
      <c r="N38" s="204" t="s">
        <v>504</v>
      </c>
    </row>
    <row r="39" spans="1:14" ht="36.75" customHeight="1">
      <c r="A39" s="117" t="s">
        <v>316</v>
      </c>
      <c r="B39" s="223">
        <v>10</v>
      </c>
      <c r="C39" s="223">
        <v>6</v>
      </c>
      <c r="D39" s="223">
        <v>16</v>
      </c>
      <c r="E39" s="223">
        <v>5</v>
      </c>
      <c r="F39" s="223">
        <v>11</v>
      </c>
      <c r="G39" s="223">
        <v>16</v>
      </c>
      <c r="H39" s="223">
        <v>2</v>
      </c>
      <c r="I39" s="223">
        <v>2</v>
      </c>
      <c r="J39" s="223">
        <v>4</v>
      </c>
      <c r="K39" s="223">
        <f t="shared" si="0"/>
        <v>17</v>
      </c>
      <c r="L39" s="223">
        <f t="shared" si="1"/>
        <v>19</v>
      </c>
      <c r="M39" s="223">
        <f t="shared" si="2"/>
        <v>36</v>
      </c>
      <c r="N39" s="709" t="s">
        <v>608</v>
      </c>
    </row>
    <row r="40" spans="1:14" ht="20.25" customHeight="1">
      <c r="A40" s="117" t="s">
        <v>128</v>
      </c>
      <c r="B40" s="223">
        <v>3</v>
      </c>
      <c r="C40" s="223">
        <v>3</v>
      </c>
      <c r="D40" s="223">
        <v>6</v>
      </c>
      <c r="E40" s="223">
        <v>1</v>
      </c>
      <c r="F40" s="223">
        <v>8</v>
      </c>
      <c r="G40" s="223">
        <v>9</v>
      </c>
      <c r="H40" s="223">
        <v>0</v>
      </c>
      <c r="I40" s="223">
        <v>2</v>
      </c>
      <c r="J40" s="223">
        <v>2</v>
      </c>
      <c r="K40" s="223">
        <f t="shared" si="0"/>
        <v>4</v>
      </c>
      <c r="L40" s="223">
        <f t="shared" si="1"/>
        <v>13</v>
      </c>
      <c r="M40" s="223">
        <f t="shared" si="2"/>
        <v>17</v>
      </c>
      <c r="N40" s="204" t="s">
        <v>610</v>
      </c>
    </row>
    <row r="41" spans="1:14" ht="33.75" customHeight="1">
      <c r="A41" s="117" t="s">
        <v>30</v>
      </c>
      <c r="B41" s="223">
        <v>10</v>
      </c>
      <c r="C41" s="223">
        <v>9</v>
      </c>
      <c r="D41" s="223">
        <v>19</v>
      </c>
      <c r="E41" s="223">
        <v>13</v>
      </c>
      <c r="F41" s="223">
        <v>12</v>
      </c>
      <c r="G41" s="223">
        <v>25</v>
      </c>
      <c r="H41" s="223">
        <v>5</v>
      </c>
      <c r="I41" s="223">
        <v>6</v>
      </c>
      <c r="J41" s="223">
        <v>11</v>
      </c>
      <c r="K41" s="223">
        <f t="shared" si="0"/>
        <v>28</v>
      </c>
      <c r="L41" s="223">
        <f t="shared" si="1"/>
        <v>27</v>
      </c>
      <c r="M41" s="223">
        <f t="shared" si="2"/>
        <v>55</v>
      </c>
      <c r="N41" s="709" t="s">
        <v>630</v>
      </c>
    </row>
    <row r="42" spans="1:14" ht="36" customHeight="1">
      <c r="A42" s="121" t="s">
        <v>209</v>
      </c>
      <c r="B42" s="223">
        <v>0</v>
      </c>
      <c r="C42" s="223">
        <v>0</v>
      </c>
      <c r="D42" s="223">
        <v>0</v>
      </c>
      <c r="E42" s="223">
        <v>14</v>
      </c>
      <c r="F42" s="223">
        <v>18</v>
      </c>
      <c r="G42" s="223">
        <v>32</v>
      </c>
      <c r="H42" s="223">
        <v>10</v>
      </c>
      <c r="I42" s="223">
        <v>3</v>
      </c>
      <c r="J42" s="223">
        <v>13</v>
      </c>
      <c r="K42" s="223">
        <f t="shared" si="0"/>
        <v>24</v>
      </c>
      <c r="L42" s="223">
        <f t="shared" si="1"/>
        <v>21</v>
      </c>
      <c r="M42" s="223">
        <f t="shared" si="2"/>
        <v>45</v>
      </c>
      <c r="N42" s="709" t="s">
        <v>614</v>
      </c>
    </row>
    <row r="43" spans="1:14" s="22" customFormat="1" ht="20.25" customHeight="1" thickBot="1">
      <c r="A43" s="201" t="s">
        <v>102</v>
      </c>
      <c r="B43" s="687">
        <v>23</v>
      </c>
      <c r="C43" s="687">
        <v>18</v>
      </c>
      <c r="D43" s="687">
        <v>41</v>
      </c>
      <c r="E43" s="687">
        <v>33</v>
      </c>
      <c r="F43" s="687">
        <v>49</v>
      </c>
      <c r="G43" s="687">
        <v>82</v>
      </c>
      <c r="H43" s="687">
        <v>17</v>
      </c>
      <c r="I43" s="687">
        <v>13</v>
      </c>
      <c r="J43" s="687">
        <v>30</v>
      </c>
      <c r="K43" s="707">
        <f t="shared" si="0"/>
        <v>73</v>
      </c>
      <c r="L43" s="707">
        <f t="shared" si="1"/>
        <v>80</v>
      </c>
      <c r="M43" s="707">
        <f t="shared" si="2"/>
        <v>153</v>
      </c>
      <c r="N43" s="206" t="s">
        <v>504</v>
      </c>
    </row>
    <row r="44" spans="1:14" s="29" customFormat="1" ht="20.25" customHeight="1" thickBot="1">
      <c r="A44" s="202" t="s">
        <v>10</v>
      </c>
      <c r="B44" s="708">
        <f>SUM(B38,B43)</f>
        <v>137</v>
      </c>
      <c r="C44" s="708">
        <f t="shared" ref="C44:M44" si="3">SUM(C38,C43)</f>
        <v>128</v>
      </c>
      <c r="D44" s="708">
        <f t="shared" si="3"/>
        <v>265</v>
      </c>
      <c r="E44" s="708">
        <f t="shared" si="3"/>
        <v>481</v>
      </c>
      <c r="F44" s="708">
        <f t="shared" si="3"/>
        <v>676</v>
      </c>
      <c r="G44" s="708">
        <f t="shared" si="3"/>
        <v>1157</v>
      </c>
      <c r="H44" s="708">
        <f t="shared" si="3"/>
        <v>313</v>
      </c>
      <c r="I44" s="708">
        <f t="shared" si="3"/>
        <v>253</v>
      </c>
      <c r="J44" s="708">
        <f t="shared" si="3"/>
        <v>566</v>
      </c>
      <c r="K44" s="708">
        <f t="shared" si="3"/>
        <v>931</v>
      </c>
      <c r="L44" s="708">
        <f t="shared" si="3"/>
        <v>1057</v>
      </c>
      <c r="M44" s="708">
        <f t="shared" si="3"/>
        <v>1988</v>
      </c>
      <c r="N44" s="207" t="s">
        <v>1782</v>
      </c>
    </row>
    <row r="45" spans="1:14" s="30" customFormat="1" ht="20.25" customHeight="1" thickTop="1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4" s="30" customFormat="1" ht="19.5" customHeight="1"/>
    <row r="47" spans="1:14" s="19" customFormat="1" ht="20.100000000000001" customHeight="1"/>
    <row r="48" spans="1:14" s="19" customFormat="1" ht="20.100000000000001" customHeight="1"/>
    <row r="50" spans="1:6" ht="20.100000000000001" customHeight="1">
      <c r="A50" s="1499"/>
      <c r="B50" s="1500"/>
      <c r="C50" s="32"/>
      <c r="D50" s="32"/>
      <c r="E50" s="32"/>
      <c r="F50" s="32"/>
    </row>
    <row r="51" spans="1:6" s="20" customFormat="1" ht="20.100000000000001" customHeight="1"/>
    <row r="52" spans="1:6" s="20" customFormat="1" ht="20.100000000000001" customHeight="1"/>
    <row r="53" spans="1:6" s="33" customFormat="1" ht="20.100000000000001" customHeight="1"/>
  </sheetData>
  <mergeCells count="23">
    <mergeCell ref="K5:M5"/>
    <mergeCell ref="N4:N7"/>
    <mergeCell ref="A2:N2"/>
    <mergeCell ref="A1:N1"/>
    <mergeCell ref="A50:B50"/>
    <mergeCell ref="B4:D4"/>
    <mergeCell ref="E4:G4"/>
    <mergeCell ref="H4:J4"/>
    <mergeCell ref="K4:M4"/>
    <mergeCell ref="A4:A7"/>
    <mergeCell ref="B5:D5"/>
    <mergeCell ref="E5:G5"/>
    <mergeCell ref="H5:J5"/>
    <mergeCell ref="A26:A29"/>
    <mergeCell ref="B26:D26"/>
    <mergeCell ref="E26:G26"/>
    <mergeCell ref="H26:J26"/>
    <mergeCell ref="K26:M26"/>
    <mergeCell ref="N26:N29"/>
    <mergeCell ref="B27:D27"/>
    <mergeCell ref="E27:G27"/>
    <mergeCell ref="H27:J27"/>
    <mergeCell ref="K27:M27"/>
  </mergeCells>
  <phoneticPr fontId="7" type="noConversion"/>
  <printOptions horizontalCentered="1"/>
  <pageMargins left="0.51181102362204722" right="0.51181102362204722" top="1.4960629921259843" bottom="0.74803149606299213" header="0.98425196850393704" footer="0.98425196850393704"/>
  <pageSetup paperSize="9" scale="77" firstPageNumber="161" orientation="landscape" useFirstPageNumber="1" r:id="rId1"/>
  <rowBreaks count="1" manualBreakCount="1">
    <brk id="24" max="1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J50"/>
  <sheetViews>
    <sheetView rightToLeft="1" view="pageBreakPreview" topLeftCell="A23" zoomScale="90" zoomScaleNormal="75" zoomScaleSheetLayoutView="90" workbookViewId="0">
      <selection activeCell="H34" sqref="H34"/>
    </sheetView>
  </sheetViews>
  <sheetFormatPr defaultRowHeight="18"/>
  <cols>
    <col min="1" max="1" width="17.28515625" style="50" customWidth="1"/>
    <col min="2" max="2" width="18.5703125" style="50" customWidth="1"/>
    <col min="3" max="3" width="13.42578125" style="50" customWidth="1"/>
    <col min="4" max="15" width="5.85546875" style="50" customWidth="1"/>
    <col min="16" max="16" width="16.28515625" style="50" customWidth="1"/>
    <col min="17" max="17" width="14.42578125" style="50" customWidth="1"/>
    <col min="18" max="18" width="15.85546875" style="50" customWidth="1"/>
    <col min="19" max="16384" width="9.140625" style="50"/>
  </cols>
  <sheetData>
    <row r="1" spans="1:244" ht="18" customHeight="1">
      <c r="A1" s="1995" t="s">
        <v>1474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  <c r="O1" s="1995"/>
      <c r="P1" s="1995"/>
      <c r="Q1" s="1995"/>
    </row>
    <row r="2" spans="1:244" ht="37.5" customHeight="1">
      <c r="A2" s="1996" t="s">
        <v>1475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  <c r="O2" s="1996"/>
      <c r="P2" s="1996"/>
      <c r="Q2" s="1996"/>
      <c r="R2" s="1996"/>
    </row>
    <row r="3" spans="1:244" ht="18" customHeight="1" thickBot="1">
      <c r="A3" s="72" t="s">
        <v>1891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R3" s="868" t="s">
        <v>1892</v>
      </c>
    </row>
    <row r="4" spans="1:244" s="422" customFormat="1" ht="30.75" customHeight="1" thickTop="1">
      <c r="A4" s="1663" t="s">
        <v>11</v>
      </c>
      <c r="B4" s="1663" t="s">
        <v>50</v>
      </c>
      <c r="C4" s="1663" t="s">
        <v>34</v>
      </c>
      <c r="D4" s="1665" t="s">
        <v>1172</v>
      </c>
      <c r="E4" s="1665"/>
      <c r="F4" s="1665"/>
      <c r="G4" s="1665" t="s">
        <v>1173</v>
      </c>
      <c r="H4" s="1665"/>
      <c r="I4" s="1665"/>
      <c r="J4" s="1665" t="s">
        <v>1174</v>
      </c>
      <c r="K4" s="1665"/>
      <c r="L4" s="1665"/>
      <c r="M4" s="1665" t="s">
        <v>1175</v>
      </c>
      <c r="N4" s="1665"/>
      <c r="O4" s="1665"/>
      <c r="P4" s="1523" t="s">
        <v>524</v>
      </c>
      <c r="Q4" s="1523" t="s">
        <v>431</v>
      </c>
      <c r="R4" s="1651" t="s">
        <v>525</v>
      </c>
    </row>
    <row r="5" spans="1:244" s="422" customFormat="1" ht="19.5" customHeight="1">
      <c r="A5" s="1583"/>
      <c r="B5" s="1583"/>
      <c r="C5" s="1583"/>
      <c r="D5" s="1654" t="s">
        <v>910</v>
      </c>
      <c r="E5" s="1654"/>
      <c r="F5" s="1654"/>
      <c r="G5" s="1654" t="s">
        <v>1176</v>
      </c>
      <c r="H5" s="1654"/>
      <c r="I5" s="1654"/>
      <c r="J5" s="1654" t="s">
        <v>911</v>
      </c>
      <c r="K5" s="1654"/>
      <c r="L5" s="1654"/>
      <c r="M5" s="1654" t="s">
        <v>1177</v>
      </c>
      <c r="N5" s="1654"/>
      <c r="O5" s="1654"/>
      <c r="P5" s="1524"/>
      <c r="Q5" s="1524"/>
      <c r="R5" s="1652"/>
    </row>
    <row r="6" spans="1:244" s="422" customFormat="1" ht="21" customHeight="1">
      <c r="A6" s="1583"/>
      <c r="B6" s="1583"/>
      <c r="C6" s="1583"/>
      <c r="D6" s="602" t="s">
        <v>914</v>
      </c>
      <c r="E6" s="602" t="s">
        <v>915</v>
      </c>
      <c r="F6" s="602" t="s">
        <v>916</v>
      </c>
      <c r="G6" s="602" t="s">
        <v>914</v>
      </c>
      <c r="H6" s="602" t="s">
        <v>915</v>
      </c>
      <c r="I6" s="602" t="s">
        <v>916</v>
      </c>
      <c r="J6" s="602" t="s">
        <v>914</v>
      </c>
      <c r="K6" s="602" t="s">
        <v>915</v>
      </c>
      <c r="L6" s="602" t="s">
        <v>916</v>
      </c>
      <c r="M6" s="602" t="s">
        <v>914</v>
      </c>
      <c r="N6" s="602" t="s">
        <v>915</v>
      </c>
      <c r="O6" s="602" t="s">
        <v>916</v>
      </c>
      <c r="P6" s="1524"/>
      <c r="Q6" s="1524"/>
      <c r="R6" s="1652"/>
    </row>
    <row r="7" spans="1:244" s="422" customFormat="1" ht="21" customHeight="1" thickBot="1">
      <c r="A7" s="1664"/>
      <c r="B7" s="1664"/>
      <c r="C7" s="1664"/>
      <c r="D7" s="528" t="s">
        <v>1156</v>
      </c>
      <c r="E7" s="528" t="s">
        <v>918</v>
      </c>
      <c r="F7" s="528" t="s">
        <v>919</v>
      </c>
      <c r="G7" s="528" t="s">
        <v>1156</v>
      </c>
      <c r="H7" s="528" t="s">
        <v>918</v>
      </c>
      <c r="I7" s="528" t="s">
        <v>919</v>
      </c>
      <c r="J7" s="528" t="s">
        <v>1156</v>
      </c>
      <c r="K7" s="528" t="s">
        <v>918</v>
      </c>
      <c r="L7" s="528" t="s">
        <v>919</v>
      </c>
      <c r="M7" s="528" t="s">
        <v>1156</v>
      </c>
      <c r="N7" s="528" t="s">
        <v>918</v>
      </c>
      <c r="O7" s="528" t="s">
        <v>919</v>
      </c>
      <c r="P7" s="1650"/>
      <c r="Q7" s="1650"/>
      <c r="R7" s="1653"/>
    </row>
    <row r="8" spans="1:244" ht="21.75" customHeight="1" thickTop="1">
      <c r="A8" s="2014" t="s">
        <v>7</v>
      </c>
      <c r="B8" s="2047" t="s">
        <v>1199</v>
      </c>
      <c r="C8" s="174" t="s">
        <v>946</v>
      </c>
      <c r="D8" s="174">
        <v>0</v>
      </c>
      <c r="E8" s="174">
        <v>0</v>
      </c>
      <c r="F8" s="174">
        <v>0</v>
      </c>
      <c r="G8" s="174">
        <v>1</v>
      </c>
      <c r="H8" s="174">
        <v>0</v>
      </c>
      <c r="I8" s="174">
        <v>1</v>
      </c>
      <c r="J8" s="174">
        <v>0</v>
      </c>
      <c r="K8" s="174">
        <v>0</v>
      </c>
      <c r="L8" s="174">
        <v>0</v>
      </c>
      <c r="M8" s="174">
        <f>SUM(D8,G8,J8)</f>
        <v>1</v>
      </c>
      <c r="N8" s="174">
        <f t="shared" ref="N8:O18" si="0">SUM(E8,H8,K8)</f>
        <v>0</v>
      </c>
      <c r="O8" s="174">
        <f t="shared" si="0"/>
        <v>1</v>
      </c>
      <c r="P8" s="1337" t="s">
        <v>894</v>
      </c>
      <c r="Q8" s="2094" t="s">
        <v>1299</v>
      </c>
      <c r="R8" s="1966" t="s">
        <v>540</v>
      </c>
      <c r="IJ8" s="50">
        <f>SUM(L8:II8)</f>
        <v>2</v>
      </c>
    </row>
    <row r="9" spans="1:244" ht="21.75" customHeight="1">
      <c r="A9" s="2015"/>
      <c r="B9" s="2044"/>
      <c r="C9" s="174" t="s">
        <v>231</v>
      </c>
      <c r="D9" s="174">
        <v>0</v>
      </c>
      <c r="E9" s="174">
        <v>0</v>
      </c>
      <c r="F9" s="174">
        <v>0</v>
      </c>
      <c r="G9" s="174">
        <v>5</v>
      </c>
      <c r="H9" s="174">
        <v>1</v>
      </c>
      <c r="I9" s="174">
        <v>6</v>
      </c>
      <c r="J9" s="174">
        <v>0</v>
      </c>
      <c r="K9" s="174">
        <v>0</v>
      </c>
      <c r="L9" s="174">
        <v>0</v>
      </c>
      <c r="M9" s="174">
        <f t="shared" ref="M9:N46" si="1">SUM(D9,G9,J9)</f>
        <v>5</v>
      </c>
      <c r="N9" s="174">
        <f t="shared" si="0"/>
        <v>1</v>
      </c>
      <c r="O9" s="174">
        <f t="shared" si="0"/>
        <v>6</v>
      </c>
      <c r="P9" s="1337" t="s">
        <v>1748</v>
      </c>
      <c r="Q9" s="2095"/>
      <c r="R9" s="1883"/>
    </row>
    <row r="10" spans="1:244" ht="21.75" customHeight="1">
      <c r="A10" s="2016"/>
      <c r="B10" s="2011" t="s">
        <v>317</v>
      </c>
      <c r="C10" s="2011"/>
      <c r="D10" s="174">
        <f t="shared" ref="D10:L10" si="2">SUM(D8:D9)</f>
        <v>0</v>
      </c>
      <c r="E10" s="174">
        <f t="shared" si="2"/>
        <v>0</v>
      </c>
      <c r="F10" s="174">
        <f t="shared" si="2"/>
        <v>0</v>
      </c>
      <c r="G10" s="174">
        <f t="shared" si="2"/>
        <v>6</v>
      </c>
      <c r="H10" s="174">
        <f t="shared" si="2"/>
        <v>1</v>
      </c>
      <c r="I10" s="174">
        <f t="shared" si="2"/>
        <v>7</v>
      </c>
      <c r="J10" s="174">
        <f t="shared" si="2"/>
        <v>0</v>
      </c>
      <c r="K10" s="174">
        <f t="shared" si="2"/>
        <v>0</v>
      </c>
      <c r="L10" s="174">
        <f t="shared" si="2"/>
        <v>0</v>
      </c>
      <c r="M10" s="174">
        <f t="shared" si="1"/>
        <v>6</v>
      </c>
      <c r="N10" s="174">
        <f t="shared" si="0"/>
        <v>1</v>
      </c>
      <c r="O10" s="174">
        <f t="shared" si="0"/>
        <v>7</v>
      </c>
      <c r="P10" s="2059" t="s">
        <v>1785</v>
      </c>
      <c r="Q10" s="2059"/>
      <c r="R10" s="1780"/>
    </row>
    <row r="11" spans="1:244" ht="21.75" customHeight="1">
      <c r="A11" s="2011" t="s">
        <v>277</v>
      </c>
      <c r="B11" s="2011"/>
      <c r="C11" s="2011"/>
      <c r="D11" s="174">
        <f>SUM(D10)</f>
        <v>0</v>
      </c>
      <c r="E11" s="174">
        <f t="shared" ref="E11:L11" si="3">SUM(E10)</f>
        <v>0</v>
      </c>
      <c r="F11" s="174">
        <f t="shared" si="3"/>
        <v>0</v>
      </c>
      <c r="G11" s="174">
        <f t="shared" si="3"/>
        <v>6</v>
      </c>
      <c r="H11" s="174">
        <f t="shared" si="3"/>
        <v>1</v>
      </c>
      <c r="I11" s="174">
        <f t="shared" si="3"/>
        <v>7</v>
      </c>
      <c r="J11" s="174">
        <f t="shared" si="3"/>
        <v>0</v>
      </c>
      <c r="K11" s="174">
        <f t="shared" si="3"/>
        <v>0</v>
      </c>
      <c r="L11" s="174">
        <f t="shared" si="3"/>
        <v>0</v>
      </c>
      <c r="M11" s="174">
        <f t="shared" si="1"/>
        <v>6</v>
      </c>
      <c r="N11" s="174">
        <f t="shared" si="0"/>
        <v>1</v>
      </c>
      <c r="O11" s="174">
        <f t="shared" si="0"/>
        <v>7</v>
      </c>
      <c r="P11" s="2051" t="s">
        <v>1787</v>
      </c>
      <c r="Q11" s="2051"/>
      <c r="R11" s="2051"/>
    </row>
    <row r="12" spans="1:244" ht="21.75" customHeight="1">
      <c r="A12" s="2029" t="s">
        <v>8</v>
      </c>
      <c r="B12" s="174" t="s">
        <v>42</v>
      </c>
      <c r="C12" s="174" t="s">
        <v>42</v>
      </c>
      <c r="D12" s="174">
        <v>0</v>
      </c>
      <c r="E12" s="174">
        <v>0</v>
      </c>
      <c r="F12" s="174">
        <v>0</v>
      </c>
      <c r="G12" s="174">
        <v>2</v>
      </c>
      <c r="H12" s="174">
        <v>3</v>
      </c>
      <c r="I12" s="174">
        <v>5</v>
      </c>
      <c r="J12" s="174">
        <v>0</v>
      </c>
      <c r="K12" s="174">
        <v>0</v>
      </c>
      <c r="L12" s="174">
        <v>0</v>
      </c>
      <c r="M12" s="174">
        <f t="shared" si="1"/>
        <v>2</v>
      </c>
      <c r="N12" s="174">
        <f t="shared" si="0"/>
        <v>3</v>
      </c>
      <c r="O12" s="174">
        <f t="shared" si="0"/>
        <v>5</v>
      </c>
      <c r="P12" s="810" t="s">
        <v>568</v>
      </c>
      <c r="Q12" s="1343" t="s">
        <v>568</v>
      </c>
      <c r="R12" s="1779" t="s">
        <v>444</v>
      </c>
    </row>
    <row r="13" spans="1:244" ht="21.75" customHeight="1">
      <c r="A13" s="2016"/>
      <c r="B13" s="174" t="s">
        <v>41</v>
      </c>
      <c r="C13" s="174" t="s">
        <v>41</v>
      </c>
      <c r="D13" s="174">
        <v>0</v>
      </c>
      <c r="E13" s="174">
        <v>0</v>
      </c>
      <c r="F13" s="174">
        <v>0</v>
      </c>
      <c r="G13" s="174">
        <v>0</v>
      </c>
      <c r="H13" s="174">
        <v>2</v>
      </c>
      <c r="I13" s="174">
        <v>2</v>
      </c>
      <c r="J13" s="174">
        <v>0</v>
      </c>
      <c r="K13" s="174">
        <v>0</v>
      </c>
      <c r="L13" s="174">
        <v>0</v>
      </c>
      <c r="M13" s="174">
        <f t="shared" si="1"/>
        <v>0</v>
      </c>
      <c r="N13" s="174">
        <f t="shared" si="0"/>
        <v>2</v>
      </c>
      <c r="O13" s="174">
        <f t="shared" si="0"/>
        <v>2</v>
      </c>
      <c r="P13" s="811" t="s">
        <v>571</v>
      </c>
      <c r="Q13" s="812" t="s">
        <v>571</v>
      </c>
      <c r="R13" s="1780"/>
    </row>
    <row r="14" spans="1:244" ht="22.5" customHeight="1">
      <c r="A14" s="2011" t="s">
        <v>277</v>
      </c>
      <c r="B14" s="2011"/>
      <c r="C14" s="2011"/>
      <c r="D14" s="174">
        <f t="shared" ref="D14:O14" si="4">SUM(D12:D13)</f>
        <v>0</v>
      </c>
      <c r="E14" s="174">
        <f t="shared" si="4"/>
        <v>0</v>
      </c>
      <c r="F14" s="174">
        <f t="shared" si="4"/>
        <v>0</v>
      </c>
      <c r="G14" s="174">
        <f t="shared" si="4"/>
        <v>2</v>
      </c>
      <c r="H14" s="174">
        <f t="shared" si="4"/>
        <v>5</v>
      </c>
      <c r="I14" s="174">
        <f t="shared" si="4"/>
        <v>7</v>
      </c>
      <c r="J14" s="174">
        <f t="shared" si="4"/>
        <v>0</v>
      </c>
      <c r="K14" s="174">
        <f t="shared" si="4"/>
        <v>0</v>
      </c>
      <c r="L14" s="174">
        <f t="shared" si="4"/>
        <v>0</v>
      </c>
      <c r="M14" s="174">
        <f t="shared" si="4"/>
        <v>2</v>
      </c>
      <c r="N14" s="174">
        <f t="shared" si="4"/>
        <v>5</v>
      </c>
      <c r="O14" s="174">
        <f t="shared" si="4"/>
        <v>7</v>
      </c>
      <c r="P14" s="2051" t="s">
        <v>1787</v>
      </c>
      <c r="Q14" s="2051"/>
      <c r="R14" s="2051"/>
    </row>
    <row r="15" spans="1:244" ht="34.5" customHeight="1">
      <c r="A15" s="2029" t="s">
        <v>20</v>
      </c>
      <c r="B15" s="174" t="s">
        <v>115</v>
      </c>
      <c r="C15" s="174" t="s">
        <v>115</v>
      </c>
      <c r="D15" s="174">
        <f t="shared" ref="D15:F16" si="5">SUM(D13:D14)</f>
        <v>0</v>
      </c>
      <c r="E15" s="174">
        <f t="shared" si="5"/>
        <v>0</v>
      </c>
      <c r="F15" s="174">
        <f t="shared" si="5"/>
        <v>0</v>
      </c>
      <c r="G15" s="174">
        <v>10</v>
      </c>
      <c r="H15" s="174">
        <v>1</v>
      </c>
      <c r="I15" s="174">
        <v>11</v>
      </c>
      <c r="J15" s="174">
        <v>0</v>
      </c>
      <c r="K15" s="174">
        <v>0</v>
      </c>
      <c r="L15" s="174">
        <v>0</v>
      </c>
      <c r="M15" s="174">
        <f t="shared" si="1"/>
        <v>10</v>
      </c>
      <c r="N15" s="174">
        <f t="shared" si="0"/>
        <v>1</v>
      </c>
      <c r="O15" s="174">
        <f t="shared" si="0"/>
        <v>11</v>
      </c>
      <c r="P15" s="813" t="s">
        <v>688</v>
      </c>
      <c r="Q15" s="813" t="s">
        <v>688</v>
      </c>
      <c r="R15" s="2092" t="s">
        <v>577</v>
      </c>
    </row>
    <row r="16" spans="1:244" ht="34.5" customHeight="1">
      <c r="A16" s="2015"/>
      <c r="B16" s="174" t="s">
        <v>170</v>
      </c>
      <c r="C16" s="174"/>
      <c r="D16" s="174">
        <f t="shared" si="5"/>
        <v>0</v>
      </c>
      <c r="E16" s="174">
        <f t="shared" si="5"/>
        <v>0</v>
      </c>
      <c r="F16" s="174">
        <f t="shared" si="5"/>
        <v>0</v>
      </c>
      <c r="G16" s="174">
        <v>2</v>
      </c>
      <c r="H16" s="174">
        <v>0</v>
      </c>
      <c r="I16" s="174">
        <v>2</v>
      </c>
      <c r="J16" s="174">
        <v>4</v>
      </c>
      <c r="K16" s="174">
        <v>3</v>
      </c>
      <c r="L16" s="174">
        <v>7</v>
      </c>
      <c r="M16" s="174">
        <f t="shared" si="1"/>
        <v>6</v>
      </c>
      <c r="N16" s="174">
        <f t="shared" si="0"/>
        <v>3</v>
      </c>
      <c r="O16" s="174">
        <f t="shared" si="0"/>
        <v>9</v>
      </c>
      <c r="P16" s="2102" t="s">
        <v>1749</v>
      </c>
      <c r="Q16" s="2103"/>
      <c r="R16" s="2093"/>
    </row>
    <row r="17" spans="1:18" ht="26.25" customHeight="1">
      <c r="A17" s="2015"/>
      <c r="B17" s="174" t="s">
        <v>54</v>
      </c>
      <c r="C17" s="174"/>
      <c r="D17" s="174">
        <f t="shared" ref="D17:F17" si="6">SUM(D14:D16)</f>
        <v>0</v>
      </c>
      <c r="E17" s="174">
        <f t="shared" si="6"/>
        <v>0</v>
      </c>
      <c r="F17" s="174">
        <f t="shared" si="6"/>
        <v>0</v>
      </c>
      <c r="G17" s="174">
        <v>2</v>
      </c>
      <c r="H17" s="174">
        <v>1</v>
      </c>
      <c r="I17" s="174">
        <v>3</v>
      </c>
      <c r="J17" s="174">
        <v>3</v>
      </c>
      <c r="K17" s="174">
        <v>2</v>
      </c>
      <c r="L17" s="174">
        <v>5</v>
      </c>
      <c r="M17" s="174">
        <f t="shared" si="1"/>
        <v>5</v>
      </c>
      <c r="N17" s="174">
        <f t="shared" si="0"/>
        <v>3</v>
      </c>
      <c r="O17" s="174">
        <f t="shared" si="0"/>
        <v>8</v>
      </c>
      <c r="P17" s="152"/>
      <c r="Q17" s="813" t="s">
        <v>582</v>
      </c>
      <c r="R17" s="2093"/>
    </row>
    <row r="18" spans="1:18" ht="26.25" customHeight="1">
      <c r="A18" s="2015"/>
      <c r="B18" s="174" t="s">
        <v>0</v>
      </c>
      <c r="C18" s="174"/>
      <c r="D18" s="174">
        <f t="shared" ref="D18:F18" si="7">SUM(D15:D17)</f>
        <v>0</v>
      </c>
      <c r="E18" s="174">
        <f t="shared" si="7"/>
        <v>0</v>
      </c>
      <c r="F18" s="174">
        <f t="shared" si="7"/>
        <v>0</v>
      </c>
      <c r="G18" s="174">
        <v>6</v>
      </c>
      <c r="H18" s="174">
        <v>2</v>
      </c>
      <c r="I18" s="174">
        <v>8</v>
      </c>
      <c r="J18" s="174">
        <v>0</v>
      </c>
      <c r="K18" s="174">
        <v>0</v>
      </c>
      <c r="L18" s="174">
        <v>0</v>
      </c>
      <c r="M18" s="174">
        <f t="shared" si="1"/>
        <v>6</v>
      </c>
      <c r="N18" s="174">
        <f t="shared" si="0"/>
        <v>2</v>
      </c>
      <c r="O18" s="174">
        <f t="shared" si="0"/>
        <v>8</v>
      </c>
      <c r="P18" s="152"/>
      <c r="Q18" s="813" t="s">
        <v>581</v>
      </c>
      <c r="R18" s="2093"/>
    </row>
    <row r="19" spans="1:18" ht="26.25" customHeight="1">
      <c r="A19" s="2015"/>
      <c r="B19" s="289" t="s">
        <v>53</v>
      </c>
      <c r="C19" s="289"/>
      <c r="D19" s="289">
        <f t="shared" ref="D19:F19" si="8">SUM(D16:D18)</f>
        <v>0</v>
      </c>
      <c r="E19" s="289">
        <f t="shared" si="8"/>
        <v>0</v>
      </c>
      <c r="F19" s="289">
        <f t="shared" si="8"/>
        <v>0</v>
      </c>
      <c r="G19" s="289">
        <v>2</v>
      </c>
      <c r="H19" s="289">
        <v>8</v>
      </c>
      <c r="I19" s="289">
        <v>10</v>
      </c>
      <c r="J19" s="289">
        <v>0</v>
      </c>
      <c r="K19" s="289">
        <v>0</v>
      </c>
      <c r="L19" s="289">
        <v>0</v>
      </c>
      <c r="M19" s="289">
        <f t="shared" ref="M19" si="9">SUM(D19,G19,J19)</f>
        <v>2</v>
      </c>
      <c r="N19" s="289">
        <f t="shared" ref="N19" si="10">SUM(E19,H19,K19)</f>
        <v>8</v>
      </c>
      <c r="O19" s="289">
        <f t="shared" ref="O19" si="11">SUM(F19,I19,L19)</f>
        <v>10</v>
      </c>
      <c r="P19" s="244"/>
      <c r="Q19" s="1344" t="s">
        <v>576</v>
      </c>
      <c r="R19" s="2093"/>
    </row>
    <row r="20" spans="1:18" ht="22.5" customHeight="1" thickBot="1">
      <c r="A20" s="2028" t="s">
        <v>277</v>
      </c>
      <c r="B20" s="2028"/>
      <c r="C20" s="2028"/>
      <c r="D20" s="1345">
        <f>SUM(D15:D19)</f>
        <v>0</v>
      </c>
      <c r="E20" s="1345">
        <f t="shared" ref="E20:L20" si="12">SUM(E15:E19)</f>
        <v>0</v>
      </c>
      <c r="F20" s="1345">
        <f t="shared" si="12"/>
        <v>0</v>
      </c>
      <c r="G20" s="1345">
        <f t="shared" si="12"/>
        <v>22</v>
      </c>
      <c r="H20" s="1345">
        <f t="shared" si="12"/>
        <v>12</v>
      </c>
      <c r="I20" s="1345">
        <f t="shared" si="12"/>
        <v>34</v>
      </c>
      <c r="J20" s="1345">
        <f t="shared" si="12"/>
        <v>7</v>
      </c>
      <c r="K20" s="1345">
        <f t="shared" si="12"/>
        <v>5</v>
      </c>
      <c r="L20" s="1345">
        <f t="shared" si="12"/>
        <v>12</v>
      </c>
      <c r="M20" s="1345">
        <f t="shared" ref="M20" si="13">SUM(D20,G20,J20)</f>
        <v>29</v>
      </c>
      <c r="N20" s="1345">
        <f t="shared" ref="N20" si="14">SUM(E20,H20,K20)</f>
        <v>17</v>
      </c>
      <c r="O20" s="1345">
        <f t="shared" ref="O20" si="15">SUM(F20,I20,L20)</f>
        <v>46</v>
      </c>
      <c r="P20" s="2099" t="s">
        <v>1787</v>
      </c>
      <c r="Q20" s="2099"/>
      <c r="R20" s="2099"/>
    </row>
    <row r="21" spans="1:18" ht="18.75" customHeight="1" thickTop="1"/>
    <row r="22" spans="1:18" s="72" customFormat="1" ht="18.75" customHeight="1"/>
    <row r="24" spans="1:18" ht="28.5" customHeight="1" thickBot="1">
      <c r="A24" s="72" t="s">
        <v>1894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Q24" s="1843" t="s">
        <v>1893</v>
      </c>
      <c r="R24" s="1843"/>
    </row>
    <row r="25" spans="1:18" s="422" customFormat="1" ht="32.25" customHeight="1" thickTop="1">
      <c r="A25" s="1663" t="s">
        <v>11</v>
      </c>
      <c r="B25" s="1663" t="s">
        <v>50</v>
      </c>
      <c r="C25" s="1663" t="s">
        <v>34</v>
      </c>
      <c r="D25" s="1665" t="s">
        <v>1172</v>
      </c>
      <c r="E25" s="1665"/>
      <c r="F25" s="1665"/>
      <c r="G25" s="1665" t="s">
        <v>1173</v>
      </c>
      <c r="H25" s="1665"/>
      <c r="I25" s="1665"/>
      <c r="J25" s="1665" t="s">
        <v>1174</v>
      </c>
      <c r="K25" s="1665"/>
      <c r="L25" s="1665"/>
      <c r="M25" s="1665" t="s">
        <v>1175</v>
      </c>
      <c r="N25" s="1665"/>
      <c r="O25" s="1665"/>
      <c r="P25" s="1523" t="s">
        <v>524</v>
      </c>
      <c r="Q25" s="1523" t="s">
        <v>431</v>
      </c>
      <c r="R25" s="1651" t="s">
        <v>525</v>
      </c>
    </row>
    <row r="26" spans="1:18" s="422" customFormat="1" ht="28.5" customHeight="1">
      <c r="A26" s="1583"/>
      <c r="B26" s="1583"/>
      <c r="C26" s="1583"/>
      <c r="D26" s="1654" t="s">
        <v>910</v>
      </c>
      <c r="E26" s="1654"/>
      <c r="F26" s="1654"/>
      <c r="G26" s="1654" t="s">
        <v>1176</v>
      </c>
      <c r="H26" s="1654"/>
      <c r="I26" s="1654"/>
      <c r="J26" s="1654" t="s">
        <v>911</v>
      </c>
      <c r="K26" s="1654"/>
      <c r="L26" s="1654"/>
      <c r="M26" s="1654" t="s">
        <v>1177</v>
      </c>
      <c r="N26" s="1654"/>
      <c r="O26" s="1654"/>
      <c r="P26" s="1524"/>
      <c r="Q26" s="1524"/>
      <c r="R26" s="1652"/>
    </row>
    <row r="27" spans="1:18" s="422" customFormat="1" ht="21" customHeight="1">
      <c r="A27" s="1583"/>
      <c r="B27" s="1583"/>
      <c r="C27" s="1583"/>
      <c r="D27" s="602" t="s">
        <v>914</v>
      </c>
      <c r="E27" s="602" t="s">
        <v>915</v>
      </c>
      <c r="F27" s="602" t="s">
        <v>916</v>
      </c>
      <c r="G27" s="602" t="s">
        <v>914</v>
      </c>
      <c r="H27" s="602" t="s">
        <v>915</v>
      </c>
      <c r="I27" s="602" t="s">
        <v>916</v>
      </c>
      <c r="J27" s="602" t="s">
        <v>914</v>
      </c>
      <c r="K27" s="602" t="s">
        <v>915</v>
      </c>
      <c r="L27" s="602" t="s">
        <v>916</v>
      </c>
      <c r="M27" s="602" t="s">
        <v>914</v>
      </c>
      <c r="N27" s="602" t="s">
        <v>915</v>
      </c>
      <c r="O27" s="602" t="s">
        <v>916</v>
      </c>
      <c r="P27" s="1524"/>
      <c r="Q27" s="1524"/>
      <c r="R27" s="1652"/>
    </row>
    <row r="28" spans="1:18" s="422" customFormat="1" ht="19.5" customHeight="1" thickBot="1">
      <c r="A28" s="1664"/>
      <c r="B28" s="1664"/>
      <c r="C28" s="1664"/>
      <c r="D28" s="528" t="s">
        <v>1156</v>
      </c>
      <c r="E28" s="528" t="s">
        <v>918</v>
      </c>
      <c r="F28" s="528" t="s">
        <v>919</v>
      </c>
      <c r="G28" s="528" t="s">
        <v>1156</v>
      </c>
      <c r="H28" s="528" t="s">
        <v>918</v>
      </c>
      <c r="I28" s="528" t="s">
        <v>919</v>
      </c>
      <c r="J28" s="528" t="s">
        <v>1156</v>
      </c>
      <c r="K28" s="528" t="s">
        <v>918</v>
      </c>
      <c r="L28" s="528" t="s">
        <v>919</v>
      </c>
      <c r="M28" s="528" t="s">
        <v>1156</v>
      </c>
      <c r="N28" s="528" t="s">
        <v>918</v>
      </c>
      <c r="O28" s="528" t="s">
        <v>919</v>
      </c>
      <c r="P28" s="1650"/>
      <c r="Q28" s="1650"/>
      <c r="R28" s="1653"/>
    </row>
    <row r="29" spans="1:18" s="422" customFormat="1" ht="19.5" customHeight="1" thickTop="1">
      <c r="A29" s="2089" t="s">
        <v>324</v>
      </c>
      <c r="B29" s="2104" t="s">
        <v>49</v>
      </c>
      <c r="C29" s="173" t="s">
        <v>49</v>
      </c>
      <c r="D29" s="173">
        <v>0</v>
      </c>
      <c r="E29" s="173">
        <v>0</v>
      </c>
      <c r="F29" s="173">
        <v>0</v>
      </c>
      <c r="G29" s="173">
        <v>7</v>
      </c>
      <c r="H29" s="173">
        <v>5</v>
      </c>
      <c r="I29" s="173">
        <v>12</v>
      </c>
      <c r="J29" s="173">
        <v>4</v>
      </c>
      <c r="K29" s="173">
        <v>1</v>
      </c>
      <c r="L29" s="173">
        <v>5</v>
      </c>
      <c r="M29" s="173">
        <f t="shared" ref="M29:O34" si="16">SUM(D29,G29,J29)</f>
        <v>11</v>
      </c>
      <c r="N29" s="173">
        <f t="shared" si="16"/>
        <v>6</v>
      </c>
      <c r="O29" s="173">
        <f t="shared" si="16"/>
        <v>17</v>
      </c>
      <c r="P29" s="619" t="s">
        <v>446</v>
      </c>
      <c r="Q29" s="2105" t="s">
        <v>446</v>
      </c>
      <c r="R29" s="2100"/>
    </row>
    <row r="30" spans="1:18" s="422" customFormat="1" ht="19.5" customHeight="1">
      <c r="A30" s="2090"/>
      <c r="B30" s="2011"/>
      <c r="C30" s="174" t="s">
        <v>198</v>
      </c>
      <c r="D30" s="174">
        <v>0</v>
      </c>
      <c r="E30" s="174">
        <v>0</v>
      </c>
      <c r="F30" s="174">
        <v>0</v>
      </c>
      <c r="G30" s="174">
        <v>5</v>
      </c>
      <c r="H30" s="174">
        <v>9</v>
      </c>
      <c r="I30" s="174">
        <v>14</v>
      </c>
      <c r="J30" s="174">
        <v>3</v>
      </c>
      <c r="K30" s="174">
        <v>0</v>
      </c>
      <c r="L30" s="174">
        <v>3</v>
      </c>
      <c r="M30" s="174">
        <f t="shared" si="16"/>
        <v>8</v>
      </c>
      <c r="N30" s="174">
        <f t="shared" si="16"/>
        <v>9</v>
      </c>
      <c r="O30" s="174">
        <f t="shared" si="16"/>
        <v>17</v>
      </c>
      <c r="P30" s="619" t="s">
        <v>471</v>
      </c>
      <c r="Q30" s="2105"/>
      <c r="R30" s="2101"/>
    </row>
    <row r="31" spans="1:18" s="422" customFormat="1" ht="19.5" customHeight="1">
      <c r="A31" s="2090"/>
      <c r="B31" s="2011" t="s">
        <v>317</v>
      </c>
      <c r="C31" s="2011"/>
      <c r="D31" s="174">
        <f t="shared" ref="D31:L34" si="17">SUM(D29:D30)</f>
        <v>0</v>
      </c>
      <c r="E31" s="174">
        <f t="shared" si="17"/>
        <v>0</v>
      </c>
      <c r="F31" s="174">
        <f t="shared" si="17"/>
        <v>0</v>
      </c>
      <c r="G31" s="174">
        <f t="shared" si="17"/>
        <v>12</v>
      </c>
      <c r="H31" s="174">
        <f t="shared" si="17"/>
        <v>14</v>
      </c>
      <c r="I31" s="174">
        <f t="shared" si="17"/>
        <v>26</v>
      </c>
      <c r="J31" s="174">
        <f t="shared" si="17"/>
        <v>7</v>
      </c>
      <c r="K31" s="174">
        <f t="shared" si="17"/>
        <v>1</v>
      </c>
      <c r="L31" s="174">
        <f t="shared" si="17"/>
        <v>8</v>
      </c>
      <c r="M31" s="174">
        <f t="shared" si="16"/>
        <v>19</v>
      </c>
      <c r="N31" s="174">
        <f t="shared" si="16"/>
        <v>15</v>
      </c>
      <c r="O31" s="174">
        <f t="shared" si="16"/>
        <v>34</v>
      </c>
      <c r="P31" s="1750" t="s">
        <v>1785</v>
      </c>
      <c r="Q31" s="1750"/>
      <c r="R31" s="2101"/>
    </row>
    <row r="32" spans="1:18" s="422" customFormat="1" ht="19.5" customHeight="1">
      <c r="A32" s="2090"/>
      <c r="B32" s="2011" t="s">
        <v>45</v>
      </c>
      <c r="C32" s="174" t="s">
        <v>111</v>
      </c>
      <c r="D32" s="174">
        <f t="shared" ref="D32:F32" si="18">SUM(D30:D31)</f>
        <v>0</v>
      </c>
      <c r="E32" s="174">
        <f t="shared" si="18"/>
        <v>0</v>
      </c>
      <c r="F32" s="174">
        <f t="shared" si="18"/>
        <v>0</v>
      </c>
      <c r="G32" s="174">
        <v>4</v>
      </c>
      <c r="H32" s="174">
        <v>9</v>
      </c>
      <c r="I32" s="174">
        <v>13</v>
      </c>
      <c r="J32" s="174">
        <v>7</v>
      </c>
      <c r="K32" s="174">
        <v>4</v>
      </c>
      <c r="L32" s="174">
        <v>11</v>
      </c>
      <c r="M32" s="174">
        <f t="shared" si="16"/>
        <v>11</v>
      </c>
      <c r="N32" s="174">
        <f t="shared" si="16"/>
        <v>13</v>
      </c>
      <c r="O32" s="174">
        <f t="shared" si="16"/>
        <v>24</v>
      </c>
      <c r="P32" s="619" t="s">
        <v>457</v>
      </c>
      <c r="Q32" s="2105" t="s">
        <v>445</v>
      </c>
      <c r="R32" s="2101"/>
    </row>
    <row r="33" spans="1:18" s="422" customFormat="1" ht="19.5" customHeight="1">
      <c r="A33" s="2090"/>
      <c r="B33" s="2011"/>
      <c r="C33" s="174" t="s">
        <v>113</v>
      </c>
      <c r="D33" s="174">
        <f t="shared" ref="D33:F33" si="19">SUM(D31:D32)</f>
        <v>0</v>
      </c>
      <c r="E33" s="174">
        <f t="shared" si="19"/>
        <v>0</v>
      </c>
      <c r="F33" s="174">
        <f t="shared" si="19"/>
        <v>0</v>
      </c>
      <c r="G33" s="174">
        <v>3</v>
      </c>
      <c r="H33" s="174">
        <v>4</v>
      </c>
      <c r="I33" s="174">
        <v>7</v>
      </c>
      <c r="J33" s="174">
        <v>0</v>
      </c>
      <c r="K33" s="174">
        <v>0</v>
      </c>
      <c r="L33" s="174">
        <v>0</v>
      </c>
      <c r="M33" s="174">
        <f t="shared" si="16"/>
        <v>3</v>
      </c>
      <c r="N33" s="174">
        <f t="shared" si="16"/>
        <v>4</v>
      </c>
      <c r="O33" s="174">
        <f t="shared" si="16"/>
        <v>7</v>
      </c>
      <c r="P33" s="619" t="s">
        <v>458</v>
      </c>
      <c r="Q33" s="2105"/>
      <c r="R33" s="2101"/>
    </row>
    <row r="34" spans="1:18" s="422" customFormat="1" ht="19.5" customHeight="1">
      <c r="A34" s="2090"/>
      <c r="B34" s="2011" t="s">
        <v>317</v>
      </c>
      <c r="C34" s="2011"/>
      <c r="D34" s="174">
        <f t="shared" si="17"/>
        <v>0</v>
      </c>
      <c r="E34" s="174">
        <f t="shared" si="17"/>
        <v>0</v>
      </c>
      <c r="F34" s="174">
        <f t="shared" si="17"/>
        <v>0</v>
      </c>
      <c r="G34" s="174">
        <f t="shared" si="17"/>
        <v>7</v>
      </c>
      <c r="H34" s="174">
        <f t="shared" si="17"/>
        <v>13</v>
      </c>
      <c r="I34" s="174">
        <f t="shared" si="17"/>
        <v>20</v>
      </c>
      <c r="J34" s="174">
        <f t="shared" si="17"/>
        <v>7</v>
      </c>
      <c r="K34" s="174">
        <f t="shared" si="17"/>
        <v>4</v>
      </c>
      <c r="L34" s="174">
        <f t="shared" si="17"/>
        <v>11</v>
      </c>
      <c r="M34" s="174">
        <f t="shared" si="16"/>
        <v>14</v>
      </c>
      <c r="N34" s="174">
        <f t="shared" si="16"/>
        <v>17</v>
      </c>
      <c r="O34" s="174">
        <f t="shared" si="16"/>
        <v>31</v>
      </c>
      <c r="P34" s="1750" t="s">
        <v>1785</v>
      </c>
      <c r="Q34" s="1750"/>
      <c r="R34" s="2101"/>
    </row>
    <row r="35" spans="1:18" s="422" customFormat="1" ht="38.25" customHeight="1">
      <c r="A35" s="2090"/>
      <c r="B35" s="287" t="s">
        <v>80</v>
      </c>
      <c r="C35" s="287"/>
      <c r="D35" s="174">
        <f t="shared" ref="D35:F35" si="20">SUM(D33:D34)</f>
        <v>0</v>
      </c>
      <c r="E35" s="174">
        <f t="shared" si="20"/>
        <v>0</v>
      </c>
      <c r="F35" s="174">
        <f t="shared" si="20"/>
        <v>0</v>
      </c>
      <c r="G35" s="287">
        <v>2</v>
      </c>
      <c r="H35" s="287">
        <v>4</v>
      </c>
      <c r="I35" s="287">
        <v>6</v>
      </c>
      <c r="J35" s="287">
        <v>0</v>
      </c>
      <c r="K35" s="287">
        <v>0</v>
      </c>
      <c r="L35" s="287">
        <v>0</v>
      </c>
      <c r="M35" s="287">
        <f t="shared" ref="M35:O36" si="21">SUM(D35,G35,J35)</f>
        <v>2</v>
      </c>
      <c r="N35" s="287">
        <f t="shared" si="21"/>
        <v>4</v>
      </c>
      <c r="O35" s="287">
        <f t="shared" si="21"/>
        <v>6</v>
      </c>
      <c r="P35" s="601"/>
      <c r="Q35" s="652" t="s">
        <v>470</v>
      </c>
      <c r="R35" s="2096" t="s">
        <v>453</v>
      </c>
    </row>
    <row r="36" spans="1:18" s="422" customFormat="1" ht="19.5" customHeight="1">
      <c r="A36" s="2091"/>
      <c r="B36" s="174" t="s">
        <v>65</v>
      </c>
      <c r="C36" s="174" t="s">
        <v>946</v>
      </c>
      <c r="D36" s="174">
        <f t="shared" ref="D36:F36" si="22">SUM(D34:D35)</f>
        <v>0</v>
      </c>
      <c r="E36" s="174">
        <f t="shared" si="22"/>
        <v>0</v>
      </c>
      <c r="F36" s="174">
        <f t="shared" si="22"/>
        <v>0</v>
      </c>
      <c r="G36" s="174">
        <v>3</v>
      </c>
      <c r="H36" s="174">
        <v>6</v>
      </c>
      <c r="I36" s="174">
        <v>9</v>
      </c>
      <c r="J36" s="174">
        <v>0</v>
      </c>
      <c r="K36" s="174">
        <v>0</v>
      </c>
      <c r="L36" s="174">
        <v>0</v>
      </c>
      <c r="M36" s="174">
        <f t="shared" si="21"/>
        <v>3</v>
      </c>
      <c r="N36" s="174">
        <f t="shared" si="21"/>
        <v>6</v>
      </c>
      <c r="O36" s="174">
        <f t="shared" si="21"/>
        <v>9</v>
      </c>
      <c r="P36" s="600" t="s">
        <v>894</v>
      </c>
      <c r="Q36" s="607" t="s">
        <v>1302</v>
      </c>
      <c r="R36" s="2097"/>
    </row>
    <row r="37" spans="1:18" s="422" customFormat="1" ht="19.5" customHeight="1">
      <c r="A37" s="2011" t="s">
        <v>277</v>
      </c>
      <c r="B37" s="2011"/>
      <c r="C37" s="2011"/>
      <c r="D37" s="174">
        <f>SUM(D36,D35,D34,D31)</f>
        <v>0</v>
      </c>
      <c r="E37" s="174">
        <f t="shared" ref="E37:O37" si="23">SUM(E36,E35,E34,E31)</f>
        <v>0</v>
      </c>
      <c r="F37" s="174">
        <f t="shared" si="23"/>
        <v>0</v>
      </c>
      <c r="G37" s="174">
        <f t="shared" si="23"/>
        <v>24</v>
      </c>
      <c r="H37" s="174">
        <f t="shared" si="23"/>
        <v>37</v>
      </c>
      <c r="I37" s="174">
        <f t="shared" si="23"/>
        <v>61</v>
      </c>
      <c r="J37" s="174">
        <f t="shared" si="23"/>
        <v>14</v>
      </c>
      <c r="K37" s="174">
        <f t="shared" si="23"/>
        <v>5</v>
      </c>
      <c r="L37" s="174">
        <f t="shared" si="23"/>
        <v>19</v>
      </c>
      <c r="M37" s="174">
        <f t="shared" si="23"/>
        <v>38</v>
      </c>
      <c r="N37" s="174">
        <f t="shared" si="23"/>
        <v>42</v>
      </c>
      <c r="O37" s="174">
        <f t="shared" si="23"/>
        <v>80</v>
      </c>
      <c r="P37" s="1997" t="s">
        <v>1787</v>
      </c>
      <c r="Q37" s="1997"/>
      <c r="R37" s="1997"/>
    </row>
    <row r="38" spans="1:18" ht="20.25" customHeight="1">
      <c r="A38" s="2029" t="s">
        <v>323</v>
      </c>
      <c r="B38" s="2022" t="s">
        <v>42</v>
      </c>
      <c r="C38" s="484" t="s">
        <v>1213</v>
      </c>
      <c r="D38" s="174">
        <f t="shared" ref="D38:F38" si="24">SUM(D37,D36,D35,D32)</f>
        <v>0</v>
      </c>
      <c r="E38" s="174">
        <f t="shared" si="24"/>
        <v>0</v>
      </c>
      <c r="F38" s="174">
        <f t="shared" si="24"/>
        <v>0</v>
      </c>
      <c r="G38" s="174">
        <v>1</v>
      </c>
      <c r="H38" s="174">
        <v>2</v>
      </c>
      <c r="I38" s="174">
        <v>3</v>
      </c>
      <c r="J38" s="174">
        <v>0</v>
      </c>
      <c r="K38" s="174">
        <v>3</v>
      </c>
      <c r="L38" s="174">
        <v>3</v>
      </c>
      <c r="M38" s="174">
        <f>SUM(D38,G38,J38)</f>
        <v>1</v>
      </c>
      <c r="N38" s="174">
        <f t="shared" ref="N38:O41" si="25">SUM(E38,H38,K38)</f>
        <v>5</v>
      </c>
      <c r="O38" s="174">
        <f t="shared" si="25"/>
        <v>6</v>
      </c>
      <c r="P38" s="600" t="s">
        <v>896</v>
      </c>
      <c r="Q38" s="604"/>
      <c r="R38" s="2096" t="s">
        <v>1294</v>
      </c>
    </row>
    <row r="39" spans="1:18">
      <c r="A39" s="2015"/>
      <c r="B39" s="2044"/>
      <c r="C39" s="174" t="s">
        <v>943</v>
      </c>
      <c r="D39" s="174">
        <f t="shared" ref="D39:F39" si="26">SUM(D38,D37,D36,D33)</f>
        <v>0</v>
      </c>
      <c r="E39" s="174">
        <f t="shared" si="26"/>
        <v>0</v>
      </c>
      <c r="F39" s="174">
        <f t="shared" si="26"/>
        <v>0</v>
      </c>
      <c r="G39" s="174">
        <v>2</v>
      </c>
      <c r="H39" s="174">
        <v>7</v>
      </c>
      <c r="I39" s="174">
        <v>9</v>
      </c>
      <c r="J39" s="174">
        <v>1</v>
      </c>
      <c r="K39" s="174">
        <v>2</v>
      </c>
      <c r="L39" s="174">
        <v>3</v>
      </c>
      <c r="M39" s="174">
        <f t="shared" ref="M39:M41" si="27">SUM(D39,G39,J39)</f>
        <v>3</v>
      </c>
      <c r="N39" s="174">
        <f t="shared" si="25"/>
        <v>9</v>
      </c>
      <c r="O39" s="174">
        <f t="shared" si="25"/>
        <v>12</v>
      </c>
      <c r="P39" s="600" t="s">
        <v>1288</v>
      </c>
      <c r="Q39" s="601" t="s">
        <v>1285</v>
      </c>
      <c r="R39" s="2098"/>
    </row>
    <row r="40" spans="1:18">
      <c r="A40" s="2016"/>
      <c r="B40" s="2011" t="s">
        <v>317</v>
      </c>
      <c r="C40" s="2011"/>
      <c r="D40" s="174">
        <f>SUM(D38:D39)</f>
        <v>0</v>
      </c>
      <c r="E40" s="174">
        <f t="shared" ref="E40:L40" si="28">SUM(E38:E39)</f>
        <v>0</v>
      </c>
      <c r="F40" s="174">
        <f t="shared" si="28"/>
        <v>0</v>
      </c>
      <c r="G40" s="174">
        <f t="shared" si="28"/>
        <v>3</v>
      </c>
      <c r="H40" s="174">
        <f t="shared" si="28"/>
        <v>9</v>
      </c>
      <c r="I40" s="174">
        <f t="shared" si="28"/>
        <v>12</v>
      </c>
      <c r="J40" s="174">
        <f t="shared" si="28"/>
        <v>1</v>
      </c>
      <c r="K40" s="174">
        <f t="shared" si="28"/>
        <v>5</v>
      </c>
      <c r="L40" s="174">
        <f t="shared" si="28"/>
        <v>6</v>
      </c>
      <c r="M40" s="174">
        <f t="shared" si="27"/>
        <v>4</v>
      </c>
      <c r="N40" s="174">
        <f t="shared" si="25"/>
        <v>14</v>
      </c>
      <c r="O40" s="174">
        <f t="shared" si="25"/>
        <v>18</v>
      </c>
      <c r="P40" s="1750" t="s">
        <v>1785</v>
      </c>
      <c r="Q40" s="1750"/>
      <c r="R40" s="2097"/>
    </row>
    <row r="41" spans="1:18" ht="18" customHeight="1">
      <c r="A41" s="2011" t="s">
        <v>277</v>
      </c>
      <c r="B41" s="2011"/>
      <c r="C41" s="2011"/>
      <c r="D41" s="174">
        <f t="shared" ref="D41:L41" si="29">SUM(D40)</f>
        <v>0</v>
      </c>
      <c r="E41" s="174">
        <f t="shared" si="29"/>
        <v>0</v>
      </c>
      <c r="F41" s="174">
        <f t="shared" si="29"/>
        <v>0</v>
      </c>
      <c r="G41" s="174">
        <f t="shared" si="29"/>
        <v>3</v>
      </c>
      <c r="H41" s="174">
        <f t="shared" si="29"/>
        <v>9</v>
      </c>
      <c r="I41" s="174">
        <f t="shared" si="29"/>
        <v>12</v>
      </c>
      <c r="J41" s="174">
        <f t="shared" si="29"/>
        <v>1</v>
      </c>
      <c r="K41" s="174">
        <f t="shared" si="29"/>
        <v>5</v>
      </c>
      <c r="L41" s="174">
        <f t="shared" si="29"/>
        <v>6</v>
      </c>
      <c r="M41" s="174">
        <f t="shared" si="27"/>
        <v>4</v>
      </c>
      <c r="N41" s="174">
        <f t="shared" si="25"/>
        <v>14</v>
      </c>
      <c r="O41" s="174">
        <f t="shared" si="25"/>
        <v>18</v>
      </c>
      <c r="P41" s="1997" t="s">
        <v>1787</v>
      </c>
      <c r="Q41" s="1997"/>
      <c r="R41" s="1997"/>
    </row>
    <row r="42" spans="1:18">
      <c r="A42" s="2029" t="s">
        <v>23</v>
      </c>
      <c r="B42" s="174" t="s">
        <v>107</v>
      </c>
      <c r="C42" s="174"/>
      <c r="D42" s="174">
        <f t="shared" ref="D42:F42" si="30">SUM(D41)</f>
        <v>0</v>
      </c>
      <c r="E42" s="174">
        <f t="shared" si="30"/>
        <v>0</v>
      </c>
      <c r="F42" s="174">
        <f t="shared" si="30"/>
        <v>0</v>
      </c>
      <c r="G42" s="174">
        <v>3</v>
      </c>
      <c r="H42" s="174">
        <v>4</v>
      </c>
      <c r="I42" s="174">
        <v>7</v>
      </c>
      <c r="J42" s="174">
        <v>0</v>
      </c>
      <c r="K42" s="174">
        <v>0</v>
      </c>
      <c r="L42" s="174">
        <v>0</v>
      </c>
      <c r="M42" s="174">
        <f t="shared" si="1"/>
        <v>3</v>
      </c>
      <c r="N42" s="174">
        <f t="shared" si="1"/>
        <v>4</v>
      </c>
      <c r="O42" s="174">
        <f t="shared" ref="O42:O46" si="31">SUM(M42:N42)</f>
        <v>7</v>
      </c>
      <c r="P42" s="600" t="s">
        <v>1260</v>
      </c>
      <c r="Q42" s="600" t="s">
        <v>1260</v>
      </c>
      <c r="R42" s="2106" t="s">
        <v>466</v>
      </c>
    </row>
    <row r="43" spans="1:18">
      <c r="A43" s="2016"/>
      <c r="B43" s="174" t="s">
        <v>106</v>
      </c>
      <c r="C43" s="174"/>
      <c r="D43" s="174">
        <f t="shared" ref="D43:F43" si="32">SUM(D42)</f>
        <v>0</v>
      </c>
      <c r="E43" s="174">
        <f t="shared" si="32"/>
        <v>0</v>
      </c>
      <c r="F43" s="174">
        <f t="shared" si="32"/>
        <v>0</v>
      </c>
      <c r="G43" s="174">
        <v>3</v>
      </c>
      <c r="H43" s="174">
        <v>3</v>
      </c>
      <c r="I43" s="174">
        <v>6</v>
      </c>
      <c r="J43" s="174">
        <v>3</v>
      </c>
      <c r="K43" s="174">
        <v>2</v>
      </c>
      <c r="L43" s="174">
        <v>5</v>
      </c>
      <c r="M43" s="174">
        <f t="shared" si="1"/>
        <v>6</v>
      </c>
      <c r="N43" s="174">
        <f t="shared" si="1"/>
        <v>5</v>
      </c>
      <c r="O43" s="174">
        <f t="shared" si="31"/>
        <v>11</v>
      </c>
      <c r="P43" s="600"/>
      <c r="Q43" s="600" t="s">
        <v>1229</v>
      </c>
      <c r="R43" s="2107"/>
    </row>
    <row r="44" spans="1:18">
      <c r="A44" s="2011" t="s">
        <v>277</v>
      </c>
      <c r="B44" s="2011"/>
      <c r="C44" s="2011"/>
      <c r="D44" s="174">
        <f>SUM(D42:D43)</f>
        <v>0</v>
      </c>
      <c r="E44" s="174">
        <f t="shared" ref="E44:L44" si="33">SUM(E42:E43)</f>
        <v>0</v>
      </c>
      <c r="F44" s="174">
        <f t="shared" si="33"/>
        <v>0</v>
      </c>
      <c r="G44" s="174">
        <f t="shared" si="33"/>
        <v>6</v>
      </c>
      <c r="H44" s="174">
        <f t="shared" si="33"/>
        <v>7</v>
      </c>
      <c r="I44" s="174">
        <f t="shared" si="33"/>
        <v>13</v>
      </c>
      <c r="J44" s="174">
        <f t="shared" si="33"/>
        <v>3</v>
      </c>
      <c r="K44" s="174">
        <f t="shared" si="33"/>
        <v>2</v>
      </c>
      <c r="L44" s="174">
        <f t="shared" si="33"/>
        <v>5</v>
      </c>
      <c r="M44" s="174">
        <f t="shared" si="1"/>
        <v>9</v>
      </c>
      <c r="N44" s="174">
        <f t="shared" si="1"/>
        <v>9</v>
      </c>
      <c r="O44" s="174">
        <f t="shared" si="31"/>
        <v>18</v>
      </c>
      <c r="P44" s="1997" t="s">
        <v>1787</v>
      </c>
      <c r="Q44" s="1997"/>
      <c r="R44" s="1997"/>
    </row>
    <row r="45" spans="1:18" ht="31.5">
      <c r="A45" s="480" t="s">
        <v>961</v>
      </c>
      <c r="B45" s="435" t="s">
        <v>961</v>
      </c>
      <c r="C45" s="174"/>
      <c r="D45" s="174">
        <v>0</v>
      </c>
      <c r="E45" s="174">
        <v>0</v>
      </c>
      <c r="F45" s="174">
        <v>0</v>
      </c>
      <c r="G45" s="174">
        <v>3</v>
      </c>
      <c r="H45" s="174">
        <v>7</v>
      </c>
      <c r="I45" s="174">
        <v>10</v>
      </c>
      <c r="J45" s="174">
        <v>0</v>
      </c>
      <c r="K45" s="174">
        <v>0</v>
      </c>
      <c r="L45" s="174">
        <v>0</v>
      </c>
      <c r="M45" s="174">
        <f t="shared" si="1"/>
        <v>3</v>
      </c>
      <c r="N45" s="174">
        <f t="shared" si="1"/>
        <v>7</v>
      </c>
      <c r="O45" s="174">
        <f t="shared" si="31"/>
        <v>10</v>
      </c>
      <c r="P45" s="1207"/>
      <c r="Q45" s="1991" t="s">
        <v>1296</v>
      </c>
      <c r="R45" s="1991"/>
    </row>
    <row r="46" spans="1:18" ht="32.25" customHeight="1" thickBot="1">
      <c r="A46" s="174" t="s">
        <v>28</v>
      </c>
      <c r="B46" s="621" t="s">
        <v>1476</v>
      </c>
      <c r="C46" s="1215" t="s">
        <v>1477</v>
      </c>
      <c r="D46" s="52">
        <v>0</v>
      </c>
      <c r="E46" s="52">
        <v>0</v>
      </c>
      <c r="F46" s="52">
        <v>0</v>
      </c>
      <c r="G46" s="52">
        <v>5</v>
      </c>
      <c r="H46" s="52">
        <v>5</v>
      </c>
      <c r="I46" s="52">
        <v>10</v>
      </c>
      <c r="J46" s="52">
        <v>0</v>
      </c>
      <c r="K46" s="52">
        <v>0</v>
      </c>
      <c r="L46" s="52">
        <v>0</v>
      </c>
      <c r="M46" s="52">
        <f t="shared" si="1"/>
        <v>5</v>
      </c>
      <c r="N46" s="52">
        <f t="shared" si="1"/>
        <v>5</v>
      </c>
      <c r="O46" s="52">
        <f t="shared" si="31"/>
        <v>10</v>
      </c>
      <c r="P46" s="1206" t="s">
        <v>1751</v>
      </c>
      <c r="Q46" s="767" t="s">
        <v>1750</v>
      </c>
      <c r="R46" s="1346" t="s">
        <v>843</v>
      </c>
    </row>
    <row r="47" spans="1:18" ht="19.5" thickTop="1" thickBot="1">
      <c r="A47" s="2108" t="s">
        <v>10</v>
      </c>
      <c r="B47" s="2108"/>
      <c r="C47" s="2108"/>
      <c r="D47" s="431">
        <f t="shared" ref="D47:O47" si="34">SUM(D11,D14,D20,D37,D41,D44,D45,D46)</f>
        <v>0</v>
      </c>
      <c r="E47" s="431">
        <f t="shared" si="34"/>
        <v>0</v>
      </c>
      <c r="F47" s="431">
        <f t="shared" si="34"/>
        <v>0</v>
      </c>
      <c r="G47" s="431">
        <f t="shared" si="34"/>
        <v>71</v>
      </c>
      <c r="H47" s="431">
        <f t="shared" si="34"/>
        <v>83</v>
      </c>
      <c r="I47" s="431">
        <f t="shared" si="34"/>
        <v>154</v>
      </c>
      <c r="J47" s="431">
        <f t="shared" si="34"/>
        <v>25</v>
      </c>
      <c r="K47" s="431">
        <f t="shared" si="34"/>
        <v>17</v>
      </c>
      <c r="L47" s="431">
        <f t="shared" si="34"/>
        <v>42</v>
      </c>
      <c r="M47" s="431">
        <f t="shared" si="34"/>
        <v>96</v>
      </c>
      <c r="N47" s="431">
        <f t="shared" si="34"/>
        <v>100</v>
      </c>
      <c r="O47" s="431">
        <f t="shared" si="34"/>
        <v>196</v>
      </c>
      <c r="P47" s="1998" t="s">
        <v>1781</v>
      </c>
      <c r="Q47" s="1998"/>
      <c r="R47" s="1998"/>
    </row>
    <row r="48" spans="1:18" ht="18.75" thickTop="1">
      <c r="A48" s="437"/>
      <c r="B48" s="437"/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</row>
    <row r="49" spans="1:18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</row>
    <row r="50" spans="1:18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</row>
  </sheetData>
  <mergeCells count="75">
    <mergeCell ref="P47:R47"/>
    <mergeCell ref="A47:C47"/>
    <mergeCell ref="A38:A40"/>
    <mergeCell ref="B38:B39"/>
    <mergeCell ref="B40:C40"/>
    <mergeCell ref="A41:C41"/>
    <mergeCell ref="A42:A43"/>
    <mergeCell ref="A44:C44"/>
    <mergeCell ref="B29:B30"/>
    <mergeCell ref="B31:C31"/>
    <mergeCell ref="B32:B33"/>
    <mergeCell ref="Q45:R45"/>
    <mergeCell ref="P41:R41"/>
    <mergeCell ref="Q29:Q30"/>
    <mergeCell ref="R42:R43"/>
    <mergeCell ref="A37:C37"/>
    <mergeCell ref="Q32:Q33"/>
    <mergeCell ref="B34:C34"/>
    <mergeCell ref="P44:R44"/>
    <mergeCell ref="D26:F26"/>
    <mergeCell ref="G26:I26"/>
    <mergeCell ref="J26:L26"/>
    <mergeCell ref="M26:O26"/>
    <mergeCell ref="A25:A28"/>
    <mergeCell ref="B25:B28"/>
    <mergeCell ref="C25:C28"/>
    <mergeCell ref="D25:F25"/>
    <mergeCell ref="A1:Q1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A2:R2"/>
    <mergeCell ref="R4:R7"/>
    <mergeCell ref="D5:F5"/>
    <mergeCell ref="G5:I5"/>
    <mergeCell ref="J5:L5"/>
    <mergeCell ref="M5:O5"/>
    <mergeCell ref="P10:Q10"/>
    <mergeCell ref="P31:Q31"/>
    <mergeCell ref="P34:Q34"/>
    <mergeCell ref="P40:Q40"/>
    <mergeCell ref="R35:R36"/>
    <mergeCell ref="R38:R40"/>
    <mergeCell ref="P11:R11"/>
    <mergeCell ref="P14:R14"/>
    <mergeCell ref="P20:R20"/>
    <mergeCell ref="P37:R37"/>
    <mergeCell ref="R29:R34"/>
    <mergeCell ref="Q25:Q28"/>
    <mergeCell ref="R25:R28"/>
    <mergeCell ref="Q24:R24"/>
    <mergeCell ref="P25:P28"/>
    <mergeCell ref="P16:Q16"/>
    <mergeCell ref="A15:A19"/>
    <mergeCell ref="A29:A36"/>
    <mergeCell ref="R8:R10"/>
    <mergeCell ref="R12:R13"/>
    <mergeCell ref="R15:R19"/>
    <mergeCell ref="B8:B9"/>
    <mergeCell ref="Q8:Q9"/>
    <mergeCell ref="A11:C11"/>
    <mergeCell ref="B10:C10"/>
    <mergeCell ref="A8:A10"/>
    <mergeCell ref="A12:A13"/>
    <mergeCell ref="A14:C14"/>
    <mergeCell ref="A20:C20"/>
    <mergeCell ref="G25:I25"/>
    <mergeCell ref="J25:L25"/>
    <mergeCell ref="M25:O2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X19" sqref="X19"/>
    </sheetView>
  </sheetViews>
  <sheetFormatPr defaultRowHeight="12.75"/>
  <cols>
    <col min="1" max="16384" width="9.140625" style="368"/>
  </cols>
  <sheetData>
    <row r="13" spans="1:14" ht="90">
      <c r="A13" s="1495" t="s">
        <v>1151</v>
      </c>
      <c r="B13" s="1495"/>
      <c r="C13" s="1495"/>
      <c r="D13" s="1495"/>
      <c r="E13" s="1495"/>
      <c r="F13" s="1495"/>
      <c r="G13" s="1495"/>
      <c r="H13" s="1495"/>
      <c r="I13" s="1495"/>
      <c r="J13" s="1495"/>
      <c r="K13" s="1495"/>
      <c r="L13" s="1495"/>
      <c r="M13" s="1495"/>
      <c r="N13" s="1495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6"/>
  <sheetViews>
    <sheetView rightToLeft="1" view="pageBreakPreview" zoomScale="90" zoomScaleNormal="75" zoomScaleSheetLayoutView="90" workbookViewId="0">
      <selection activeCell="B11" sqref="B11"/>
    </sheetView>
  </sheetViews>
  <sheetFormatPr defaultRowHeight="12.75"/>
  <cols>
    <col min="1" max="1" width="26.7109375" customWidth="1"/>
    <col min="2" max="13" width="8.42578125" customWidth="1"/>
    <col min="14" max="14" width="39.5703125" customWidth="1"/>
  </cols>
  <sheetData>
    <row r="1" spans="1:14" ht="30.75" customHeight="1">
      <c r="A1" s="1995" t="s">
        <v>1478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</row>
    <row r="2" spans="1:14" ht="40.5" customHeight="1">
      <c r="A2" s="1996" t="s">
        <v>1479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</row>
    <row r="3" spans="1:14" ht="20.100000000000001" customHeight="1" thickBot="1">
      <c r="A3" s="278" t="s">
        <v>1895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 t="s">
        <v>1896</v>
      </c>
    </row>
    <row r="4" spans="1:14" s="113" customFormat="1" ht="21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1967</v>
      </c>
    </row>
    <row r="5" spans="1:14" s="113" customFormat="1" ht="21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s="113" customFormat="1" ht="21" customHeight="1">
      <c r="A6" s="1486"/>
      <c r="B6" s="596" t="s">
        <v>914</v>
      </c>
      <c r="C6" s="596" t="s">
        <v>915</v>
      </c>
      <c r="D6" s="596" t="s">
        <v>916</v>
      </c>
      <c r="E6" s="596" t="s">
        <v>914</v>
      </c>
      <c r="F6" s="596" t="s">
        <v>915</v>
      </c>
      <c r="G6" s="596" t="s">
        <v>916</v>
      </c>
      <c r="H6" s="596" t="s">
        <v>914</v>
      </c>
      <c r="I6" s="596" t="s">
        <v>915</v>
      </c>
      <c r="J6" s="596" t="s">
        <v>916</v>
      </c>
      <c r="K6" s="596" t="s">
        <v>914</v>
      </c>
      <c r="L6" s="596" t="s">
        <v>915</v>
      </c>
      <c r="M6" s="596" t="s">
        <v>916</v>
      </c>
      <c r="N6" s="1486"/>
    </row>
    <row r="7" spans="1:14" s="113" customFormat="1" ht="21" customHeight="1" thickBot="1">
      <c r="A7" s="1496"/>
      <c r="B7" s="596" t="s">
        <v>917</v>
      </c>
      <c r="C7" s="596" t="s">
        <v>918</v>
      </c>
      <c r="D7" s="596" t="s">
        <v>919</v>
      </c>
      <c r="E7" s="596" t="s">
        <v>917</v>
      </c>
      <c r="F7" s="596" t="s">
        <v>918</v>
      </c>
      <c r="G7" s="596" t="s">
        <v>919</v>
      </c>
      <c r="H7" s="596" t="s">
        <v>917</v>
      </c>
      <c r="I7" s="596" t="s">
        <v>918</v>
      </c>
      <c r="J7" s="596" t="s">
        <v>919</v>
      </c>
      <c r="K7" s="596" t="s">
        <v>917</v>
      </c>
      <c r="L7" s="596" t="s">
        <v>918</v>
      </c>
      <c r="M7" s="596" t="s">
        <v>919</v>
      </c>
      <c r="N7" s="1496"/>
    </row>
    <row r="8" spans="1:14" s="113" customFormat="1" ht="21" customHeight="1">
      <c r="A8" s="434" t="s">
        <v>7</v>
      </c>
      <c r="B8" s="293">
        <v>0</v>
      </c>
      <c r="C8" s="293">
        <v>0</v>
      </c>
      <c r="D8" s="293">
        <v>0</v>
      </c>
      <c r="E8" s="293">
        <v>1</v>
      </c>
      <c r="F8" s="293">
        <v>1</v>
      </c>
      <c r="G8" s="293">
        <v>2</v>
      </c>
      <c r="H8" s="293">
        <v>0</v>
      </c>
      <c r="I8" s="293">
        <v>0</v>
      </c>
      <c r="J8" s="293">
        <v>0</v>
      </c>
      <c r="K8" s="293">
        <f t="shared" ref="K8:L10" si="0">SUM(B8,E8,H8)</f>
        <v>1</v>
      </c>
      <c r="L8" s="293">
        <f t="shared" si="0"/>
        <v>1</v>
      </c>
      <c r="M8" s="293">
        <f>SUM(K8:L8)</f>
        <v>2</v>
      </c>
      <c r="N8" s="656" t="s">
        <v>540</v>
      </c>
    </row>
    <row r="9" spans="1:14" ht="27" customHeight="1">
      <c r="A9" s="653" t="s">
        <v>8</v>
      </c>
      <c r="B9" s="287">
        <v>0</v>
      </c>
      <c r="C9" s="287">
        <v>0</v>
      </c>
      <c r="D9" s="287">
        <v>0</v>
      </c>
      <c r="E9" s="287">
        <v>12</v>
      </c>
      <c r="F9" s="287">
        <v>28</v>
      </c>
      <c r="G9" s="287">
        <v>40</v>
      </c>
      <c r="H9" s="287">
        <v>0</v>
      </c>
      <c r="I9" s="287">
        <v>0</v>
      </c>
      <c r="J9" s="287">
        <v>0</v>
      </c>
      <c r="K9" s="287">
        <f t="shared" si="0"/>
        <v>12</v>
      </c>
      <c r="L9" s="287">
        <f t="shared" si="0"/>
        <v>28</v>
      </c>
      <c r="M9" s="287">
        <f>SUM(K9:L9)</f>
        <v>40</v>
      </c>
      <c r="N9" s="654" t="s">
        <v>462</v>
      </c>
    </row>
    <row r="10" spans="1:14" ht="27" customHeight="1">
      <c r="A10" s="306" t="s">
        <v>323</v>
      </c>
      <c r="B10" s="174">
        <v>0</v>
      </c>
      <c r="C10" s="174">
        <v>0</v>
      </c>
      <c r="D10" s="174">
        <v>0</v>
      </c>
      <c r="E10" s="174">
        <v>7</v>
      </c>
      <c r="F10" s="174">
        <v>14</v>
      </c>
      <c r="G10" s="174">
        <v>21</v>
      </c>
      <c r="H10" s="174">
        <v>0</v>
      </c>
      <c r="I10" s="174">
        <v>2</v>
      </c>
      <c r="J10" s="174">
        <v>2</v>
      </c>
      <c r="K10" s="174">
        <f t="shared" si="0"/>
        <v>7</v>
      </c>
      <c r="L10" s="174">
        <f t="shared" si="0"/>
        <v>16</v>
      </c>
      <c r="M10" s="174">
        <f>SUM(K10:L10)</f>
        <v>23</v>
      </c>
      <c r="N10" s="302" t="s">
        <v>464</v>
      </c>
    </row>
    <row r="11" spans="1:14" ht="27" customHeight="1">
      <c r="A11" s="306" t="s">
        <v>324</v>
      </c>
      <c r="B11" s="174">
        <v>0</v>
      </c>
      <c r="C11" s="174">
        <v>0</v>
      </c>
      <c r="D11" s="174">
        <v>0</v>
      </c>
      <c r="E11" s="174">
        <v>16</v>
      </c>
      <c r="F11" s="174">
        <v>18</v>
      </c>
      <c r="G11" s="174">
        <v>34</v>
      </c>
      <c r="H11" s="174">
        <v>0</v>
      </c>
      <c r="I11" s="174">
        <v>0</v>
      </c>
      <c r="J11" s="174">
        <v>0</v>
      </c>
      <c r="K11" s="174">
        <f t="shared" ref="K11:K14" si="1">SUM(B11,E11,H11)</f>
        <v>16</v>
      </c>
      <c r="L11" s="174">
        <f t="shared" ref="L11:L14" si="2">SUM(C11,F11,I11)</f>
        <v>18</v>
      </c>
      <c r="M11" s="174">
        <f t="shared" ref="M11:M14" si="3">SUM(K11:L11)</f>
        <v>34</v>
      </c>
      <c r="N11" s="302" t="s">
        <v>463</v>
      </c>
    </row>
    <row r="12" spans="1:14" ht="27" customHeight="1">
      <c r="A12" s="306" t="s">
        <v>22</v>
      </c>
      <c r="B12" s="174">
        <v>0</v>
      </c>
      <c r="C12" s="174">
        <v>0</v>
      </c>
      <c r="D12" s="174">
        <v>0</v>
      </c>
      <c r="E12" s="174">
        <v>24</v>
      </c>
      <c r="F12" s="174">
        <v>34</v>
      </c>
      <c r="G12" s="174">
        <v>58</v>
      </c>
      <c r="H12" s="174">
        <v>15</v>
      </c>
      <c r="I12" s="174">
        <v>5</v>
      </c>
      <c r="J12" s="174">
        <v>20</v>
      </c>
      <c r="K12" s="174">
        <f t="shared" si="1"/>
        <v>39</v>
      </c>
      <c r="L12" s="174">
        <f t="shared" si="2"/>
        <v>39</v>
      </c>
      <c r="M12" s="174">
        <f t="shared" si="3"/>
        <v>78</v>
      </c>
      <c r="N12" s="302" t="s">
        <v>465</v>
      </c>
    </row>
    <row r="13" spans="1:14" s="280" customFormat="1" ht="27" customHeight="1">
      <c r="A13" s="306" t="s">
        <v>23</v>
      </c>
      <c r="B13" s="174">
        <v>0</v>
      </c>
      <c r="C13" s="174">
        <v>0</v>
      </c>
      <c r="D13" s="174">
        <v>0</v>
      </c>
      <c r="E13" s="174">
        <v>9</v>
      </c>
      <c r="F13" s="174">
        <v>2</v>
      </c>
      <c r="G13" s="174">
        <v>11</v>
      </c>
      <c r="H13" s="174">
        <v>0</v>
      </c>
      <c r="I13" s="174">
        <v>0</v>
      </c>
      <c r="J13" s="174">
        <v>0</v>
      </c>
      <c r="K13" s="174">
        <f t="shared" si="1"/>
        <v>9</v>
      </c>
      <c r="L13" s="174">
        <f t="shared" si="2"/>
        <v>2</v>
      </c>
      <c r="M13" s="174">
        <f t="shared" si="3"/>
        <v>11</v>
      </c>
      <c r="N13" s="302" t="s">
        <v>466</v>
      </c>
    </row>
    <row r="14" spans="1:14" s="280" customFormat="1" ht="27" customHeight="1" thickBot="1">
      <c r="A14" s="307" t="s">
        <v>961</v>
      </c>
      <c r="B14" s="289">
        <v>0</v>
      </c>
      <c r="C14" s="289">
        <v>0</v>
      </c>
      <c r="D14" s="289">
        <v>0</v>
      </c>
      <c r="E14" s="289">
        <v>10</v>
      </c>
      <c r="F14" s="289">
        <v>5</v>
      </c>
      <c r="G14" s="289">
        <v>15</v>
      </c>
      <c r="H14" s="289">
        <v>0</v>
      </c>
      <c r="I14" s="289">
        <v>0</v>
      </c>
      <c r="J14" s="289">
        <v>0</v>
      </c>
      <c r="K14" s="174">
        <f t="shared" si="1"/>
        <v>10</v>
      </c>
      <c r="L14" s="174">
        <f t="shared" si="2"/>
        <v>5</v>
      </c>
      <c r="M14" s="174">
        <f t="shared" si="3"/>
        <v>15</v>
      </c>
      <c r="N14" s="303" t="s">
        <v>1296</v>
      </c>
    </row>
    <row r="15" spans="1:14" ht="27" customHeight="1" thickBot="1">
      <c r="A15" s="291" t="s">
        <v>10</v>
      </c>
      <c r="B15" s="309">
        <f>SUM(B8:B14)</f>
        <v>0</v>
      </c>
      <c r="C15" s="309">
        <f t="shared" ref="C15:M15" si="4">SUM(C8:C14)</f>
        <v>0</v>
      </c>
      <c r="D15" s="309">
        <f t="shared" si="4"/>
        <v>0</v>
      </c>
      <c r="E15" s="309">
        <f t="shared" si="4"/>
        <v>79</v>
      </c>
      <c r="F15" s="309">
        <f t="shared" si="4"/>
        <v>102</v>
      </c>
      <c r="G15" s="309">
        <f t="shared" si="4"/>
        <v>181</v>
      </c>
      <c r="H15" s="309">
        <f t="shared" si="4"/>
        <v>15</v>
      </c>
      <c r="I15" s="309">
        <f t="shared" si="4"/>
        <v>7</v>
      </c>
      <c r="J15" s="309">
        <f t="shared" si="4"/>
        <v>22</v>
      </c>
      <c r="K15" s="309">
        <f t="shared" si="4"/>
        <v>94</v>
      </c>
      <c r="L15" s="309">
        <f t="shared" si="4"/>
        <v>109</v>
      </c>
      <c r="M15" s="309">
        <f t="shared" si="4"/>
        <v>203</v>
      </c>
      <c r="N15" s="308" t="s">
        <v>1781</v>
      </c>
    </row>
    <row r="16" spans="1:14" ht="13.5" thickTop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</sheetData>
  <mergeCells count="12">
    <mergeCell ref="A2:N2"/>
    <mergeCell ref="A1:N1"/>
    <mergeCell ref="A4:A7"/>
    <mergeCell ref="N4:N7"/>
    <mergeCell ref="B4:D4"/>
    <mergeCell ref="E4:G4"/>
    <mergeCell ref="H4:J4"/>
    <mergeCell ref="K4:M4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32"/>
  <sheetViews>
    <sheetView rightToLeft="1" view="pageBreakPreview" zoomScale="82" zoomScaleNormal="75" zoomScaleSheetLayoutView="82" workbookViewId="0">
      <selection activeCell="P18" sqref="P18:Q18"/>
    </sheetView>
  </sheetViews>
  <sheetFormatPr defaultRowHeight="12.75"/>
  <cols>
    <col min="1" max="1" width="16.85546875" customWidth="1"/>
    <col min="2" max="2" width="14.28515625" customWidth="1"/>
    <col min="3" max="3" width="11.42578125" customWidth="1"/>
    <col min="4" max="15" width="7.140625" customWidth="1"/>
    <col min="16" max="16" width="15.28515625" customWidth="1"/>
    <col min="17" max="17" width="17" customWidth="1"/>
    <col min="18" max="18" width="16.85546875" customWidth="1"/>
  </cols>
  <sheetData>
    <row r="1" spans="1:32" ht="32.25" customHeight="1">
      <c r="A1" s="2110" t="s">
        <v>1480</v>
      </c>
      <c r="B1" s="2110"/>
      <c r="C1" s="2110"/>
      <c r="D1" s="2110"/>
      <c r="E1" s="2110"/>
      <c r="F1" s="2110"/>
      <c r="G1" s="2110"/>
      <c r="H1" s="2110"/>
      <c r="I1" s="2110"/>
      <c r="J1" s="2110"/>
      <c r="K1" s="2110"/>
      <c r="L1" s="2110"/>
      <c r="M1" s="2110"/>
      <c r="N1" s="2110"/>
      <c r="O1" s="2110"/>
      <c r="P1" s="2110"/>
      <c r="Q1" s="2110"/>
      <c r="R1" s="2110"/>
    </row>
    <row r="2" spans="1:32" ht="41.25" customHeight="1">
      <c r="A2" s="2110" t="s">
        <v>1481</v>
      </c>
      <c r="B2" s="2110"/>
      <c r="C2" s="2110"/>
      <c r="D2" s="2110"/>
      <c r="E2" s="2110"/>
      <c r="F2" s="2110"/>
      <c r="G2" s="2110"/>
      <c r="H2" s="2110"/>
      <c r="I2" s="2110"/>
      <c r="J2" s="2110"/>
      <c r="K2" s="2110"/>
      <c r="L2" s="2110"/>
      <c r="M2" s="2110"/>
      <c r="N2" s="2110"/>
      <c r="O2" s="2110"/>
      <c r="P2" s="2110"/>
      <c r="Q2" s="2110"/>
      <c r="R2" s="2110"/>
    </row>
    <row r="3" spans="1:32" ht="20.100000000000001" customHeight="1" thickBot="1">
      <c r="A3" s="278" t="s">
        <v>1897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Q3" s="2109" t="s">
        <v>1898</v>
      </c>
      <c r="R3" s="2109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</row>
    <row r="4" spans="1:32" s="113" customFormat="1" ht="18.75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32" s="113" customFormat="1" ht="18.75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32" s="113" customFormat="1" ht="18.75" customHeight="1">
      <c r="A6" s="1674"/>
      <c r="B6" s="1674"/>
      <c r="C6" s="1674"/>
      <c r="D6" s="596" t="s">
        <v>914</v>
      </c>
      <c r="E6" s="596" t="s">
        <v>915</v>
      </c>
      <c r="F6" s="596" t="s">
        <v>916</v>
      </c>
      <c r="G6" s="596" t="s">
        <v>914</v>
      </c>
      <c r="H6" s="596" t="s">
        <v>915</v>
      </c>
      <c r="I6" s="596" t="s">
        <v>916</v>
      </c>
      <c r="J6" s="596" t="s">
        <v>914</v>
      </c>
      <c r="K6" s="596" t="s">
        <v>915</v>
      </c>
      <c r="L6" s="596" t="s">
        <v>916</v>
      </c>
      <c r="M6" s="596" t="s">
        <v>914</v>
      </c>
      <c r="N6" s="596" t="s">
        <v>915</v>
      </c>
      <c r="O6" s="596" t="s">
        <v>916</v>
      </c>
      <c r="P6" s="1820"/>
      <c r="Q6" s="1820"/>
      <c r="R6" s="1820"/>
    </row>
    <row r="7" spans="1:32" s="113" customFormat="1" ht="18.75" customHeight="1" thickBot="1">
      <c r="A7" s="1798"/>
      <c r="B7" s="1798"/>
      <c r="C7" s="1674"/>
      <c r="D7" s="596" t="s">
        <v>917</v>
      </c>
      <c r="E7" s="596" t="s">
        <v>918</v>
      </c>
      <c r="F7" s="596" t="s">
        <v>919</v>
      </c>
      <c r="G7" s="596" t="s">
        <v>917</v>
      </c>
      <c r="H7" s="596" t="s">
        <v>918</v>
      </c>
      <c r="I7" s="596" t="s">
        <v>919</v>
      </c>
      <c r="J7" s="596" t="s">
        <v>917</v>
      </c>
      <c r="K7" s="596" t="s">
        <v>918</v>
      </c>
      <c r="L7" s="596" t="s">
        <v>919</v>
      </c>
      <c r="M7" s="596" t="s">
        <v>917</v>
      </c>
      <c r="N7" s="596" t="s">
        <v>918</v>
      </c>
      <c r="O7" s="596" t="s">
        <v>919</v>
      </c>
      <c r="P7" s="2111"/>
      <c r="Q7" s="2111"/>
      <c r="R7" s="2111"/>
    </row>
    <row r="8" spans="1:32" s="113" customFormat="1" ht="22.5" customHeight="1">
      <c r="A8" s="1354" t="s">
        <v>7</v>
      </c>
      <c r="B8" s="659" t="s">
        <v>1199</v>
      </c>
      <c r="C8" s="660"/>
      <c r="D8" s="305">
        <v>0</v>
      </c>
      <c r="E8" s="305">
        <v>0</v>
      </c>
      <c r="F8" s="305">
        <v>0</v>
      </c>
      <c r="G8" s="305">
        <v>1</v>
      </c>
      <c r="H8" s="305">
        <v>1</v>
      </c>
      <c r="I8" s="305">
        <v>2</v>
      </c>
      <c r="J8" s="305">
        <v>0</v>
      </c>
      <c r="K8" s="305">
        <v>0</v>
      </c>
      <c r="L8" s="305">
        <v>0</v>
      </c>
      <c r="M8" s="305">
        <f t="shared" ref="M8:N10" si="0">SUM(D8,G8,J8)</f>
        <v>1</v>
      </c>
      <c r="N8" s="305">
        <f t="shared" si="0"/>
        <v>1</v>
      </c>
      <c r="O8" s="305">
        <f>SUM(M8:N8)</f>
        <v>2</v>
      </c>
      <c r="P8" s="1336"/>
      <c r="Q8" s="1334" t="s">
        <v>1299</v>
      </c>
      <c r="R8" s="1355" t="s">
        <v>540</v>
      </c>
    </row>
    <row r="9" spans="1:32" ht="17.100000000000001" customHeight="1">
      <c r="A9" s="2112" t="s">
        <v>8</v>
      </c>
      <c r="B9" s="659" t="s">
        <v>40</v>
      </c>
      <c r="C9" s="659"/>
      <c r="D9" s="174">
        <v>0</v>
      </c>
      <c r="E9" s="174">
        <v>0</v>
      </c>
      <c r="F9" s="174">
        <v>0</v>
      </c>
      <c r="G9" s="174">
        <v>6</v>
      </c>
      <c r="H9" s="174">
        <v>10</v>
      </c>
      <c r="I9" s="174">
        <v>16</v>
      </c>
      <c r="J9" s="174">
        <v>0</v>
      </c>
      <c r="K9" s="174">
        <v>0</v>
      </c>
      <c r="L9" s="174">
        <v>0</v>
      </c>
      <c r="M9" s="174">
        <f t="shared" si="0"/>
        <v>6</v>
      </c>
      <c r="N9" s="174">
        <f t="shared" si="0"/>
        <v>10</v>
      </c>
      <c r="O9" s="174">
        <f>SUM(M9:N9)</f>
        <v>16</v>
      </c>
      <c r="P9" s="1280"/>
      <c r="Q9" s="1334" t="s">
        <v>460</v>
      </c>
      <c r="R9" s="2118" t="s">
        <v>452</v>
      </c>
    </row>
    <row r="10" spans="1:32" ht="17.100000000000001" customHeight="1">
      <c r="A10" s="2112"/>
      <c r="B10" s="657" t="s">
        <v>42</v>
      </c>
      <c r="C10" s="657"/>
      <c r="D10" s="174">
        <v>0</v>
      </c>
      <c r="E10" s="174">
        <v>0</v>
      </c>
      <c r="F10" s="174">
        <v>0</v>
      </c>
      <c r="G10" s="174">
        <v>2</v>
      </c>
      <c r="H10" s="174">
        <v>8</v>
      </c>
      <c r="I10" s="174">
        <v>10</v>
      </c>
      <c r="J10" s="174">
        <v>0</v>
      </c>
      <c r="K10" s="174">
        <v>0</v>
      </c>
      <c r="L10" s="174">
        <v>0</v>
      </c>
      <c r="M10" s="174">
        <f t="shared" si="0"/>
        <v>2</v>
      </c>
      <c r="N10" s="174">
        <f t="shared" si="0"/>
        <v>8</v>
      </c>
      <c r="O10" s="174">
        <f>SUM(M10:N10)</f>
        <v>10</v>
      </c>
      <c r="P10" s="1310"/>
      <c r="Q10" s="1338" t="s">
        <v>451</v>
      </c>
      <c r="R10" s="2119"/>
    </row>
    <row r="11" spans="1:32" s="280" customFormat="1" ht="17.100000000000001" customHeight="1">
      <c r="A11" s="2112"/>
      <c r="B11" s="657" t="s">
        <v>41</v>
      </c>
      <c r="C11" s="657"/>
      <c r="D11" s="174">
        <v>0</v>
      </c>
      <c r="E11" s="174">
        <v>0</v>
      </c>
      <c r="F11" s="174">
        <v>0</v>
      </c>
      <c r="G11" s="174">
        <v>4</v>
      </c>
      <c r="H11" s="174">
        <v>10</v>
      </c>
      <c r="I11" s="174">
        <v>14</v>
      </c>
      <c r="J11" s="174">
        <v>0</v>
      </c>
      <c r="K11" s="174">
        <v>0</v>
      </c>
      <c r="L11" s="174">
        <v>0</v>
      </c>
      <c r="M11" s="174">
        <f t="shared" ref="M11:M30" si="1">SUM(D11,G11,J11)</f>
        <v>4</v>
      </c>
      <c r="N11" s="174">
        <f t="shared" ref="N11:N30" si="2">SUM(E11,H11,K11)</f>
        <v>10</v>
      </c>
      <c r="O11" s="174">
        <f t="shared" ref="O11:O30" si="3">SUM(M11:N11)</f>
        <v>14</v>
      </c>
      <c r="P11" s="1310"/>
      <c r="Q11" s="1334" t="s">
        <v>468</v>
      </c>
      <c r="R11" s="2119"/>
    </row>
    <row r="12" spans="1:32" ht="17.100000000000001" customHeight="1">
      <c r="A12" s="2116" t="s">
        <v>277</v>
      </c>
      <c r="B12" s="2116"/>
      <c r="C12" s="2116"/>
      <c r="D12" s="174">
        <f>SUM(D9:D11)</f>
        <v>0</v>
      </c>
      <c r="E12" s="174">
        <f t="shared" ref="E12:L12" si="4">SUM(E9:E11)</f>
        <v>0</v>
      </c>
      <c r="F12" s="174">
        <f t="shared" si="4"/>
        <v>0</v>
      </c>
      <c r="G12" s="174">
        <f t="shared" si="4"/>
        <v>12</v>
      </c>
      <c r="H12" s="174">
        <f t="shared" si="4"/>
        <v>28</v>
      </c>
      <c r="I12" s="174">
        <f t="shared" si="4"/>
        <v>40</v>
      </c>
      <c r="J12" s="174">
        <f t="shared" si="4"/>
        <v>0</v>
      </c>
      <c r="K12" s="174">
        <f t="shared" si="4"/>
        <v>0</v>
      </c>
      <c r="L12" s="174">
        <f t="shared" si="4"/>
        <v>0</v>
      </c>
      <c r="M12" s="174">
        <f t="shared" si="1"/>
        <v>12</v>
      </c>
      <c r="N12" s="174">
        <f t="shared" si="2"/>
        <v>28</v>
      </c>
      <c r="O12" s="174">
        <f t="shared" si="3"/>
        <v>40</v>
      </c>
      <c r="P12" s="2059" t="s">
        <v>1787</v>
      </c>
      <c r="Q12" s="2059"/>
      <c r="R12" s="2059"/>
    </row>
    <row r="13" spans="1:32" ht="17.100000000000001" customHeight="1">
      <c r="A13" s="2113" t="s">
        <v>323</v>
      </c>
      <c r="B13" s="657" t="s">
        <v>42</v>
      </c>
      <c r="C13" s="657"/>
      <c r="D13" s="174">
        <f t="shared" ref="D13:F13" si="5">SUM(D10:D12)</f>
        <v>0</v>
      </c>
      <c r="E13" s="174">
        <f t="shared" si="5"/>
        <v>0</v>
      </c>
      <c r="F13" s="174">
        <f t="shared" si="5"/>
        <v>0</v>
      </c>
      <c r="G13" s="174">
        <v>3</v>
      </c>
      <c r="H13" s="174">
        <v>8</v>
      </c>
      <c r="I13" s="174">
        <v>11</v>
      </c>
      <c r="J13" s="174">
        <f t="shared" ref="J13" si="6">SUM(J10:J12)</f>
        <v>0</v>
      </c>
      <c r="K13" s="174">
        <v>2</v>
      </c>
      <c r="L13" s="174">
        <v>2</v>
      </c>
      <c r="M13" s="174">
        <f t="shared" si="1"/>
        <v>3</v>
      </c>
      <c r="N13" s="174">
        <f t="shared" si="2"/>
        <v>10</v>
      </c>
      <c r="O13" s="174">
        <f t="shared" si="3"/>
        <v>13</v>
      </c>
      <c r="P13" s="1310"/>
      <c r="Q13" s="1338" t="s">
        <v>451</v>
      </c>
      <c r="R13" s="2121" t="s">
        <v>464</v>
      </c>
    </row>
    <row r="14" spans="1:32" ht="28.5" customHeight="1">
      <c r="A14" s="2114"/>
      <c r="B14" s="657" t="s">
        <v>52</v>
      </c>
      <c r="C14" s="657"/>
      <c r="D14" s="174">
        <f t="shared" ref="D14:F14" si="7">SUM(D11:D13)</f>
        <v>0</v>
      </c>
      <c r="E14" s="174">
        <f t="shared" si="7"/>
        <v>0</v>
      </c>
      <c r="F14" s="174">
        <f t="shared" si="7"/>
        <v>0</v>
      </c>
      <c r="G14" s="174">
        <v>3</v>
      </c>
      <c r="H14" s="174">
        <v>4</v>
      </c>
      <c r="I14" s="174">
        <v>7</v>
      </c>
      <c r="J14" s="174">
        <f t="shared" ref="J14" si="8">SUM(J11:J13)</f>
        <v>0</v>
      </c>
      <c r="K14" s="174">
        <v>0</v>
      </c>
      <c r="L14" s="174">
        <v>0</v>
      </c>
      <c r="M14" s="174">
        <f t="shared" si="1"/>
        <v>3</v>
      </c>
      <c r="N14" s="174">
        <f t="shared" si="2"/>
        <v>4</v>
      </c>
      <c r="O14" s="174">
        <f t="shared" si="3"/>
        <v>7</v>
      </c>
      <c r="P14" s="1310"/>
      <c r="Q14" s="1338" t="s">
        <v>461</v>
      </c>
      <c r="R14" s="2122"/>
    </row>
    <row r="15" spans="1:32" s="280" customFormat="1" ht="17.100000000000001" customHeight="1">
      <c r="A15" s="2115"/>
      <c r="B15" s="657" t="s">
        <v>1035</v>
      </c>
      <c r="C15" s="657"/>
      <c r="D15" s="174">
        <f t="shared" ref="D15:F15" si="9">SUM(D12:D14)</f>
        <v>0</v>
      </c>
      <c r="E15" s="174">
        <f t="shared" si="9"/>
        <v>0</v>
      </c>
      <c r="F15" s="174">
        <f t="shared" si="9"/>
        <v>0</v>
      </c>
      <c r="G15" s="174">
        <v>1</v>
      </c>
      <c r="H15" s="174">
        <v>2</v>
      </c>
      <c r="I15" s="174">
        <v>3</v>
      </c>
      <c r="J15" s="174">
        <f t="shared" ref="J15" si="10">SUM(J12:J14)</f>
        <v>0</v>
      </c>
      <c r="K15" s="174">
        <v>0</v>
      </c>
      <c r="L15" s="174">
        <v>0</v>
      </c>
      <c r="M15" s="174">
        <f t="shared" si="1"/>
        <v>1</v>
      </c>
      <c r="N15" s="174">
        <f t="shared" si="2"/>
        <v>2</v>
      </c>
      <c r="O15" s="174">
        <f t="shared" si="3"/>
        <v>3</v>
      </c>
      <c r="P15" s="1310"/>
      <c r="Q15" s="1338" t="s">
        <v>1036</v>
      </c>
      <c r="R15" s="2118"/>
    </row>
    <row r="16" spans="1:32" ht="21.75" customHeight="1">
      <c r="A16" s="2116" t="s">
        <v>277</v>
      </c>
      <c r="B16" s="2116"/>
      <c r="C16" s="2116"/>
      <c r="D16" s="174">
        <f>SUM(D13:D15)</f>
        <v>0</v>
      </c>
      <c r="E16" s="174">
        <f>SUM(E13:E15)</f>
        <v>0</v>
      </c>
      <c r="F16" s="174">
        <f t="shared" ref="F16:L16" si="11">SUM(F13:F15)</f>
        <v>0</v>
      </c>
      <c r="G16" s="174">
        <f t="shared" si="11"/>
        <v>7</v>
      </c>
      <c r="H16" s="174">
        <f t="shared" si="11"/>
        <v>14</v>
      </c>
      <c r="I16" s="174">
        <f t="shared" si="11"/>
        <v>21</v>
      </c>
      <c r="J16" s="174">
        <f>SUM(J13:J15)</f>
        <v>0</v>
      </c>
      <c r="K16" s="174">
        <f t="shared" si="11"/>
        <v>2</v>
      </c>
      <c r="L16" s="174">
        <f t="shared" si="11"/>
        <v>2</v>
      </c>
      <c r="M16" s="174">
        <f t="shared" si="1"/>
        <v>7</v>
      </c>
      <c r="N16" s="174">
        <f t="shared" si="2"/>
        <v>16</v>
      </c>
      <c r="O16" s="174">
        <f t="shared" si="3"/>
        <v>23</v>
      </c>
      <c r="P16" s="2059" t="s">
        <v>1787</v>
      </c>
      <c r="Q16" s="2059"/>
      <c r="R16" s="2059"/>
    </row>
    <row r="17" spans="1:18" ht="30" customHeight="1">
      <c r="A17" s="2113" t="s">
        <v>324</v>
      </c>
      <c r="B17" s="657" t="s">
        <v>49</v>
      </c>
      <c r="C17" s="657" t="s">
        <v>49</v>
      </c>
      <c r="D17" s="174">
        <f t="shared" ref="D17:F17" si="12">SUM(D14:D16)</f>
        <v>0</v>
      </c>
      <c r="E17" s="174">
        <f t="shared" si="12"/>
        <v>0</v>
      </c>
      <c r="F17" s="174">
        <f t="shared" si="12"/>
        <v>0</v>
      </c>
      <c r="G17" s="174">
        <v>11</v>
      </c>
      <c r="H17" s="174">
        <v>10</v>
      </c>
      <c r="I17" s="174">
        <v>21</v>
      </c>
      <c r="J17" s="174">
        <v>0</v>
      </c>
      <c r="K17" s="174">
        <v>0</v>
      </c>
      <c r="L17" s="174">
        <v>0</v>
      </c>
      <c r="M17" s="174">
        <f>SUM(D17,G17,J17)</f>
        <v>11</v>
      </c>
      <c r="N17" s="174">
        <f t="shared" si="2"/>
        <v>10</v>
      </c>
      <c r="O17" s="174">
        <f>SUM(M17:N17)</f>
        <v>21</v>
      </c>
      <c r="P17" s="1338" t="s">
        <v>446</v>
      </c>
      <c r="Q17" s="1338" t="s">
        <v>446</v>
      </c>
      <c r="R17" s="2121" t="s">
        <v>453</v>
      </c>
    </row>
    <row r="18" spans="1:18" s="280" customFormat="1" ht="23.25" customHeight="1">
      <c r="A18" s="2114"/>
      <c r="B18" s="657" t="s">
        <v>55</v>
      </c>
      <c r="C18" s="657"/>
      <c r="D18" s="174">
        <v>0</v>
      </c>
      <c r="E18" s="174">
        <v>0</v>
      </c>
      <c r="F18" s="174">
        <v>0</v>
      </c>
      <c r="G18" s="174">
        <v>3</v>
      </c>
      <c r="H18" s="174">
        <v>3</v>
      </c>
      <c r="I18" s="174">
        <v>6</v>
      </c>
      <c r="J18" s="174">
        <v>0</v>
      </c>
      <c r="K18" s="174">
        <v>0</v>
      </c>
      <c r="L18" s="174">
        <v>0</v>
      </c>
      <c r="M18" s="174">
        <f>SUM(D18,G18,J18)</f>
        <v>3</v>
      </c>
      <c r="N18" s="174">
        <f t="shared" ref="N18" si="13">SUM(E18,H18,K18)</f>
        <v>3</v>
      </c>
      <c r="O18" s="174">
        <f>SUM(M18:N18)</f>
        <v>6</v>
      </c>
      <c r="P18" s="2124" t="s">
        <v>487</v>
      </c>
      <c r="Q18" s="2125"/>
      <c r="R18" s="2122"/>
    </row>
    <row r="19" spans="1:18" s="280" customFormat="1" ht="18.75" customHeight="1">
      <c r="A19" s="2115"/>
      <c r="B19" s="657" t="s">
        <v>45</v>
      </c>
      <c r="C19" s="657" t="s">
        <v>113</v>
      </c>
      <c r="D19" s="174">
        <f>SUM(D18:D18)</f>
        <v>0</v>
      </c>
      <c r="E19" s="174">
        <f>SUM(E18:E18)</f>
        <v>0</v>
      </c>
      <c r="F19" s="174">
        <f>SUM(F18:F18)</f>
        <v>0</v>
      </c>
      <c r="G19" s="174">
        <v>2</v>
      </c>
      <c r="H19" s="174">
        <v>5</v>
      </c>
      <c r="I19" s="174">
        <v>7</v>
      </c>
      <c r="J19" s="174">
        <f>SUM(J18:J18)</f>
        <v>0</v>
      </c>
      <c r="K19" s="174">
        <f>SUM(K18:K18)</f>
        <v>0</v>
      </c>
      <c r="L19" s="174">
        <f>SUM(L18:L18)</f>
        <v>0</v>
      </c>
      <c r="M19" s="174">
        <f t="shared" si="1"/>
        <v>2</v>
      </c>
      <c r="N19" s="174">
        <f t="shared" si="2"/>
        <v>5</v>
      </c>
      <c r="O19" s="174">
        <f t="shared" si="3"/>
        <v>7</v>
      </c>
      <c r="P19" s="1310"/>
      <c r="Q19" s="1338" t="s">
        <v>445</v>
      </c>
      <c r="R19" s="2118"/>
    </row>
    <row r="20" spans="1:18" s="280" customFormat="1" ht="17.100000000000001" customHeight="1">
      <c r="A20" s="2116" t="s">
        <v>277</v>
      </c>
      <c r="B20" s="2116"/>
      <c r="C20" s="2116"/>
      <c r="D20" s="174">
        <f>SUM(D17:D19)</f>
        <v>0</v>
      </c>
      <c r="E20" s="174">
        <f t="shared" ref="E20:O20" si="14">SUM(E17:E19)</f>
        <v>0</v>
      </c>
      <c r="F20" s="174">
        <f t="shared" si="14"/>
        <v>0</v>
      </c>
      <c r="G20" s="174">
        <f t="shared" si="14"/>
        <v>16</v>
      </c>
      <c r="H20" s="174">
        <f t="shared" si="14"/>
        <v>18</v>
      </c>
      <c r="I20" s="174">
        <f t="shared" si="14"/>
        <v>34</v>
      </c>
      <c r="J20" s="174">
        <f t="shared" si="14"/>
        <v>0</v>
      </c>
      <c r="K20" s="174">
        <f t="shared" si="14"/>
        <v>0</v>
      </c>
      <c r="L20" s="174">
        <f t="shared" si="14"/>
        <v>0</v>
      </c>
      <c r="M20" s="174">
        <f t="shared" si="14"/>
        <v>16</v>
      </c>
      <c r="N20" s="174">
        <f t="shared" si="14"/>
        <v>18</v>
      </c>
      <c r="O20" s="174">
        <f t="shared" si="14"/>
        <v>34</v>
      </c>
      <c r="P20" s="2059" t="s">
        <v>1787</v>
      </c>
      <c r="Q20" s="2059"/>
      <c r="R20" s="2059"/>
    </row>
    <row r="21" spans="1:18" ht="27.75" customHeight="1">
      <c r="A21" s="2113" t="s">
        <v>22</v>
      </c>
      <c r="B21" s="657" t="s">
        <v>49</v>
      </c>
      <c r="C21" s="657" t="s">
        <v>49</v>
      </c>
      <c r="D21" s="174">
        <f t="shared" ref="D21:F21" si="15">SUM(D19:D20,D18)</f>
        <v>0</v>
      </c>
      <c r="E21" s="174">
        <f t="shared" si="15"/>
        <v>0</v>
      </c>
      <c r="F21" s="174">
        <f t="shared" si="15"/>
        <v>0</v>
      </c>
      <c r="G21" s="174">
        <v>9</v>
      </c>
      <c r="H21" s="174">
        <v>11</v>
      </c>
      <c r="I21" s="174">
        <v>20</v>
      </c>
      <c r="J21" s="174">
        <v>8</v>
      </c>
      <c r="K21" s="174">
        <v>3</v>
      </c>
      <c r="L21" s="174">
        <v>11</v>
      </c>
      <c r="M21" s="174">
        <f t="shared" si="1"/>
        <v>17</v>
      </c>
      <c r="N21" s="174">
        <f t="shared" si="2"/>
        <v>14</v>
      </c>
      <c r="O21" s="174">
        <f t="shared" si="3"/>
        <v>31</v>
      </c>
      <c r="P21" s="1338" t="s">
        <v>446</v>
      </c>
      <c r="Q21" s="2095" t="s">
        <v>446</v>
      </c>
      <c r="R21" s="2121" t="s">
        <v>497</v>
      </c>
    </row>
    <row r="22" spans="1:18" ht="31.5" customHeight="1">
      <c r="A22" s="2114"/>
      <c r="B22" s="657" t="s">
        <v>49</v>
      </c>
      <c r="C22" s="657" t="s">
        <v>198</v>
      </c>
      <c r="D22" s="174">
        <f t="shared" ref="D22:F22" si="16">SUM(D20:D21,D19)</f>
        <v>0</v>
      </c>
      <c r="E22" s="174">
        <f t="shared" si="16"/>
        <v>0</v>
      </c>
      <c r="F22" s="174">
        <f t="shared" si="16"/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f t="shared" si="1"/>
        <v>0</v>
      </c>
      <c r="N22" s="174">
        <f t="shared" si="2"/>
        <v>0</v>
      </c>
      <c r="O22" s="174">
        <f t="shared" si="3"/>
        <v>0</v>
      </c>
      <c r="P22" s="1338" t="s">
        <v>471</v>
      </c>
      <c r="Q22" s="2095"/>
      <c r="R22" s="2122"/>
    </row>
    <row r="23" spans="1:18" ht="17.100000000000001" customHeight="1">
      <c r="A23" s="2114"/>
      <c r="B23" s="2116" t="s">
        <v>317</v>
      </c>
      <c r="C23" s="2116"/>
      <c r="D23" s="174">
        <f>SUM(D21:D22)</f>
        <v>0</v>
      </c>
      <c r="E23" s="174">
        <f t="shared" ref="E23:L23" si="17">SUM(E21:E22)</f>
        <v>0</v>
      </c>
      <c r="F23" s="174">
        <f t="shared" si="17"/>
        <v>0</v>
      </c>
      <c r="G23" s="174">
        <f t="shared" si="17"/>
        <v>9</v>
      </c>
      <c r="H23" s="174">
        <f t="shared" si="17"/>
        <v>11</v>
      </c>
      <c r="I23" s="174">
        <f t="shared" si="17"/>
        <v>20</v>
      </c>
      <c r="J23" s="174">
        <f t="shared" si="17"/>
        <v>8</v>
      </c>
      <c r="K23" s="174">
        <f t="shared" si="17"/>
        <v>3</v>
      </c>
      <c r="L23" s="174">
        <f t="shared" si="17"/>
        <v>11</v>
      </c>
      <c r="M23" s="174">
        <f t="shared" si="1"/>
        <v>17</v>
      </c>
      <c r="N23" s="174">
        <f t="shared" si="2"/>
        <v>14</v>
      </c>
      <c r="O23" s="174">
        <f t="shared" si="3"/>
        <v>31</v>
      </c>
      <c r="P23" s="2059" t="s">
        <v>1784</v>
      </c>
      <c r="Q23" s="2059"/>
      <c r="R23" s="2122"/>
    </row>
    <row r="24" spans="1:18" s="280" customFormat="1" ht="36.75" customHeight="1">
      <c r="A24" s="2114"/>
      <c r="B24" s="657" t="s">
        <v>45</v>
      </c>
      <c r="C24" s="620" t="s">
        <v>111</v>
      </c>
      <c r="D24" s="174">
        <f t="shared" ref="D24" si="18">SUM(D22:D23)</f>
        <v>0</v>
      </c>
      <c r="E24" s="174">
        <f t="shared" ref="E24:F24" si="19">SUM(E22:E23)</f>
        <v>0</v>
      </c>
      <c r="F24" s="174">
        <f t="shared" si="19"/>
        <v>0</v>
      </c>
      <c r="G24" s="174">
        <v>9</v>
      </c>
      <c r="H24" s="174">
        <v>9</v>
      </c>
      <c r="I24" s="174">
        <v>18</v>
      </c>
      <c r="J24" s="174">
        <v>7</v>
      </c>
      <c r="K24" s="174">
        <v>2</v>
      </c>
      <c r="L24" s="174">
        <v>9</v>
      </c>
      <c r="M24" s="174">
        <f t="shared" si="1"/>
        <v>16</v>
      </c>
      <c r="N24" s="174">
        <f t="shared" si="2"/>
        <v>11</v>
      </c>
      <c r="O24" s="174">
        <f t="shared" si="3"/>
        <v>27</v>
      </c>
      <c r="P24" s="1338" t="s">
        <v>457</v>
      </c>
      <c r="Q24" s="1338" t="s">
        <v>445</v>
      </c>
      <c r="R24" s="2122"/>
    </row>
    <row r="25" spans="1:18" ht="31.5" customHeight="1">
      <c r="A25" s="2115"/>
      <c r="B25" s="657" t="s">
        <v>65</v>
      </c>
      <c r="C25" s="657"/>
      <c r="D25" s="174">
        <v>0</v>
      </c>
      <c r="E25" s="174">
        <v>0</v>
      </c>
      <c r="F25" s="174">
        <v>0</v>
      </c>
      <c r="G25" s="174">
        <v>6</v>
      </c>
      <c r="H25" s="174">
        <v>14</v>
      </c>
      <c r="I25" s="174">
        <v>20</v>
      </c>
      <c r="J25" s="174">
        <v>0</v>
      </c>
      <c r="K25" s="174">
        <v>0</v>
      </c>
      <c r="L25" s="174">
        <v>0</v>
      </c>
      <c r="M25" s="174">
        <f t="shared" si="1"/>
        <v>6</v>
      </c>
      <c r="N25" s="174">
        <f t="shared" si="2"/>
        <v>14</v>
      </c>
      <c r="O25" s="174">
        <f t="shared" si="3"/>
        <v>20</v>
      </c>
      <c r="P25" s="1310"/>
      <c r="Q25" s="1338" t="s">
        <v>459</v>
      </c>
      <c r="R25" s="2118"/>
    </row>
    <row r="26" spans="1:18" s="280" customFormat="1" ht="30" customHeight="1">
      <c r="A26" s="2116" t="s">
        <v>277</v>
      </c>
      <c r="B26" s="2116"/>
      <c r="C26" s="2116"/>
      <c r="D26" s="174">
        <f>SUM(D23,D24,D25)</f>
        <v>0</v>
      </c>
      <c r="E26" s="174">
        <f t="shared" ref="E26:O26" si="20">SUM(E23,E24,E25)</f>
        <v>0</v>
      </c>
      <c r="F26" s="174">
        <f t="shared" si="20"/>
        <v>0</v>
      </c>
      <c r="G26" s="174">
        <f t="shared" si="20"/>
        <v>24</v>
      </c>
      <c r="H26" s="174">
        <f t="shared" si="20"/>
        <v>34</v>
      </c>
      <c r="I26" s="174">
        <f t="shared" si="20"/>
        <v>58</v>
      </c>
      <c r="J26" s="174">
        <f t="shared" si="20"/>
        <v>15</v>
      </c>
      <c r="K26" s="174">
        <f t="shared" si="20"/>
        <v>5</v>
      </c>
      <c r="L26" s="174">
        <f t="shared" si="20"/>
        <v>20</v>
      </c>
      <c r="M26" s="174">
        <f t="shared" si="20"/>
        <v>39</v>
      </c>
      <c r="N26" s="174">
        <f t="shared" si="20"/>
        <v>39</v>
      </c>
      <c r="O26" s="174">
        <f t="shared" si="20"/>
        <v>78</v>
      </c>
      <c r="P26" s="2059" t="s">
        <v>1787</v>
      </c>
      <c r="Q26" s="2059"/>
      <c r="R26" s="2059"/>
    </row>
    <row r="27" spans="1:18" s="280" customFormat="1" ht="14.25" customHeight="1">
      <c r="A27" s="2113" t="s">
        <v>23</v>
      </c>
      <c r="B27" s="657" t="s">
        <v>296</v>
      </c>
      <c r="C27" s="657"/>
      <c r="D27" s="174">
        <f>SUM(D26,D25,D24)</f>
        <v>0</v>
      </c>
      <c r="E27" s="174">
        <f>SUM(E26,E25,E24)</f>
        <v>0</v>
      </c>
      <c r="F27" s="174">
        <f>SUM(F26,F25,F24)</f>
        <v>0</v>
      </c>
      <c r="G27" s="174">
        <v>7</v>
      </c>
      <c r="H27" s="174">
        <v>1</v>
      </c>
      <c r="I27" s="174">
        <v>8</v>
      </c>
      <c r="J27" s="174">
        <v>0</v>
      </c>
      <c r="K27" s="174">
        <v>0</v>
      </c>
      <c r="L27" s="174">
        <v>0</v>
      </c>
      <c r="M27" s="174">
        <f t="shared" si="1"/>
        <v>7</v>
      </c>
      <c r="N27" s="174">
        <f t="shared" si="2"/>
        <v>1</v>
      </c>
      <c r="O27" s="174">
        <f t="shared" si="3"/>
        <v>8</v>
      </c>
      <c r="P27" s="1338"/>
      <c r="Q27" s="1283" t="s">
        <v>1260</v>
      </c>
      <c r="R27" s="2013" t="s">
        <v>466</v>
      </c>
    </row>
    <row r="28" spans="1:18" s="610" customFormat="1" ht="14.25" customHeight="1">
      <c r="A28" s="2115"/>
      <c r="B28" s="657" t="s">
        <v>297</v>
      </c>
      <c r="C28" s="661"/>
      <c r="D28" s="174">
        <v>0</v>
      </c>
      <c r="E28" s="174">
        <v>0</v>
      </c>
      <c r="F28" s="174">
        <v>0</v>
      </c>
      <c r="G28" s="289">
        <v>2</v>
      </c>
      <c r="H28" s="289">
        <v>1</v>
      </c>
      <c r="I28" s="289">
        <v>3</v>
      </c>
      <c r="J28" s="174">
        <v>0</v>
      </c>
      <c r="K28" s="174">
        <v>0</v>
      </c>
      <c r="L28" s="174">
        <v>0</v>
      </c>
      <c r="M28" s="174">
        <f t="shared" ref="M28:M29" si="21">SUM(D28,G28,J28)</f>
        <v>2</v>
      </c>
      <c r="N28" s="174">
        <f t="shared" ref="N28:N29" si="22">SUM(E28,H28,K28)</f>
        <v>1</v>
      </c>
      <c r="O28" s="174">
        <f t="shared" ref="O28:O29" si="23">SUM(M28:N28)</f>
        <v>3</v>
      </c>
      <c r="P28" s="1295"/>
      <c r="Q28" s="1283" t="s">
        <v>1229</v>
      </c>
      <c r="R28" s="1836"/>
    </row>
    <row r="29" spans="1:18" s="610" customFormat="1" ht="15.75">
      <c r="A29" s="2116" t="s">
        <v>277</v>
      </c>
      <c r="B29" s="2116"/>
      <c r="C29" s="2116"/>
      <c r="D29" s="174">
        <v>0</v>
      </c>
      <c r="E29" s="174">
        <v>0</v>
      </c>
      <c r="F29" s="174">
        <v>0</v>
      </c>
      <c r="G29" s="289">
        <v>9</v>
      </c>
      <c r="H29" s="289">
        <v>2</v>
      </c>
      <c r="I29" s="289">
        <v>11</v>
      </c>
      <c r="J29" s="289">
        <v>0</v>
      </c>
      <c r="K29" s="289">
        <v>0</v>
      </c>
      <c r="L29" s="289">
        <v>0</v>
      </c>
      <c r="M29" s="174">
        <f t="shared" si="21"/>
        <v>9</v>
      </c>
      <c r="N29" s="174">
        <f t="shared" si="22"/>
        <v>2</v>
      </c>
      <c r="O29" s="174">
        <f t="shared" si="23"/>
        <v>11</v>
      </c>
      <c r="P29" s="1295"/>
      <c r="Q29" s="1295"/>
      <c r="R29" s="1290"/>
    </row>
    <row r="30" spans="1:18" ht="25.5" customHeight="1" thickBot="1">
      <c r="A30" s="2120" t="s">
        <v>961</v>
      </c>
      <c r="B30" s="2120"/>
      <c r="C30" s="658"/>
      <c r="D30" s="174">
        <v>0</v>
      </c>
      <c r="E30" s="174">
        <v>0</v>
      </c>
      <c r="F30" s="174">
        <v>0</v>
      </c>
      <c r="G30" s="289">
        <v>10</v>
      </c>
      <c r="H30" s="289">
        <v>5</v>
      </c>
      <c r="I30" s="289">
        <v>15</v>
      </c>
      <c r="J30" s="289">
        <v>0</v>
      </c>
      <c r="K30" s="289">
        <v>0</v>
      </c>
      <c r="L30" s="289">
        <v>0</v>
      </c>
      <c r="M30" s="174">
        <f t="shared" si="1"/>
        <v>10</v>
      </c>
      <c r="N30" s="174">
        <f t="shared" si="2"/>
        <v>5</v>
      </c>
      <c r="O30" s="174">
        <f t="shared" si="3"/>
        <v>15</v>
      </c>
      <c r="P30" s="1353"/>
      <c r="Q30" s="2123" t="s">
        <v>1296</v>
      </c>
      <c r="R30" s="2123"/>
    </row>
    <row r="31" spans="1:18" ht="16.5" thickBot="1">
      <c r="A31" s="2117" t="s">
        <v>10</v>
      </c>
      <c r="B31" s="2117"/>
      <c r="C31" s="2117"/>
      <c r="D31" s="300">
        <f>SUM(D8,D12,D16,D20,D26,D29,D30)</f>
        <v>0</v>
      </c>
      <c r="E31" s="300">
        <f t="shared" ref="E31:O31" si="24">SUM(E8,E12,E16,E20,E26,E29,E30)</f>
        <v>0</v>
      </c>
      <c r="F31" s="300">
        <f t="shared" si="24"/>
        <v>0</v>
      </c>
      <c r="G31" s="300">
        <f t="shared" si="24"/>
        <v>79</v>
      </c>
      <c r="H31" s="300">
        <f t="shared" si="24"/>
        <v>102</v>
      </c>
      <c r="I31" s="300">
        <f t="shared" si="24"/>
        <v>181</v>
      </c>
      <c r="J31" s="300">
        <f t="shared" si="24"/>
        <v>15</v>
      </c>
      <c r="K31" s="300">
        <f t="shared" si="24"/>
        <v>7</v>
      </c>
      <c r="L31" s="300">
        <f t="shared" si="24"/>
        <v>22</v>
      </c>
      <c r="M31" s="300">
        <f t="shared" si="24"/>
        <v>94</v>
      </c>
      <c r="N31" s="300">
        <f t="shared" si="24"/>
        <v>109</v>
      </c>
      <c r="O31" s="300">
        <f t="shared" si="24"/>
        <v>203</v>
      </c>
      <c r="P31" s="1998" t="s">
        <v>1781</v>
      </c>
      <c r="Q31" s="1998"/>
      <c r="R31" s="1998"/>
    </row>
    <row r="32" spans="1:18" ht="13.5" thickTop="1"/>
  </sheetData>
  <mergeCells count="44">
    <mergeCell ref="R9:R11"/>
    <mergeCell ref="A27:A28"/>
    <mergeCell ref="A29:C29"/>
    <mergeCell ref="A30:B30"/>
    <mergeCell ref="R17:R19"/>
    <mergeCell ref="R13:R15"/>
    <mergeCell ref="R21:R25"/>
    <mergeCell ref="R27:R28"/>
    <mergeCell ref="P16:R16"/>
    <mergeCell ref="P20:R20"/>
    <mergeCell ref="Q30:R30"/>
    <mergeCell ref="P18:Q18"/>
    <mergeCell ref="M5:O5"/>
    <mergeCell ref="A2:R2"/>
    <mergeCell ref="P31:R31"/>
    <mergeCell ref="A9:A11"/>
    <mergeCell ref="A13:A15"/>
    <mergeCell ref="A17:A19"/>
    <mergeCell ref="A20:C20"/>
    <mergeCell ref="B23:C23"/>
    <mergeCell ref="A26:C26"/>
    <mergeCell ref="A21:A25"/>
    <mergeCell ref="A31:C31"/>
    <mergeCell ref="Q21:Q22"/>
    <mergeCell ref="P23:Q23"/>
    <mergeCell ref="P26:R26"/>
    <mergeCell ref="A12:C12"/>
    <mergeCell ref="A16:C16"/>
    <mergeCell ref="Q3:R3"/>
    <mergeCell ref="P12:R12"/>
    <mergeCell ref="A1:R1"/>
    <mergeCell ref="R4:R7"/>
    <mergeCell ref="Q4:Q7"/>
    <mergeCell ref="P4:P7"/>
    <mergeCell ref="C4:C7"/>
    <mergeCell ref="B4:B7"/>
    <mergeCell ref="D4:F4"/>
    <mergeCell ref="G4:I4"/>
    <mergeCell ref="J4:L4"/>
    <mergeCell ref="M4:O4"/>
    <mergeCell ref="A4:A7"/>
    <mergeCell ref="D5:F5"/>
    <mergeCell ref="G5:I5"/>
    <mergeCell ref="J5:L5"/>
  </mergeCells>
  <printOptions horizontalCentered="1"/>
  <pageMargins left="0.5" right="0.5" top="1.5" bottom="0.75" header="1" footer="1"/>
  <pageSetup paperSize="9" scale="63" firstPageNumber="161" orientation="landscape" useFirstPageNumber="1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768"/>
  </cols>
  <sheetData>
    <row r="13" spans="1:14" ht="90">
      <c r="A13" s="1495" t="s">
        <v>1752</v>
      </c>
      <c r="B13" s="1495"/>
      <c r="C13" s="1495"/>
      <c r="D13" s="1495"/>
      <c r="E13" s="1495"/>
      <c r="F13" s="1495"/>
      <c r="G13" s="1495"/>
      <c r="H13" s="1495"/>
      <c r="I13" s="1495"/>
      <c r="J13" s="1495"/>
      <c r="K13" s="1495"/>
      <c r="L13" s="1495"/>
      <c r="M13" s="1495"/>
      <c r="N13" s="1495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"/>
  <sheetViews>
    <sheetView rightToLeft="1" view="pageBreakPreview" zoomScaleNormal="75" zoomScaleSheetLayoutView="100" workbookViewId="0">
      <selection activeCell="F10" sqref="F10"/>
    </sheetView>
  </sheetViews>
  <sheetFormatPr defaultRowHeight="12.75"/>
  <cols>
    <col min="1" max="1" width="23.7109375" style="387" customWidth="1"/>
    <col min="2" max="13" width="9.140625" style="387" customWidth="1"/>
    <col min="14" max="14" width="29.140625" style="387" customWidth="1"/>
    <col min="15" max="16384" width="9.140625" style="387"/>
  </cols>
  <sheetData>
    <row r="1" spans="1:26" ht="24" customHeight="1">
      <c r="A1" s="1995" t="s">
        <v>1482</v>
      </c>
      <c r="B1" s="1995"/>
      <c r="C1" s="1995"/>
      <c r="D1" s="1995"/>
      <c r="E1" s="1995"/>
      <c r="F1" s="1995"/>
      <c r="G1" s="1995"/>
      <c r="H1" s="1995"/>
      <c r="I1" s="1995"/>
      <c r="J1" s="1995"/>
      <c r="K1" s="1995"/>
      <c r="L1" s="1995"/>
      <c r="M1" s="1995"/>
      <c r="N1" s="1995"/>
    </row>
    <row r="2" spans="1:26" ht="33.75" customHeight="1">
      <c r="A2" s="1996" t="s">
        <v>1483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</row>
    <row r="3" spans="1:26" ht="20.100000000000001" customHeight="1" thickBot="1">
      <c r="A3" s="416" t="s">
        <v>1899</v>
      </c>
      <c r="N3" s="463" t="s">
        <v>1900</v>
      </c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</row>
    <row r="4" spans="1:26" s="422" customFormat="1" ht="21" customHeight="1" thickTop="1">
      <c r="A4" s="1665" t="s">
        <v>11</v>
      </c>
      <c r="B4" s="1665" t="s">
        <v>1172</v>
      </c>
      <c r="C4" s="1665"/>
      <c r="D4" s="1665"/>
      <c r="E4" s="1665" t="s">
        <v>1173</v>
      </c>
      <c r="F4" s="1665"/>
      <c r="G4" s="1665"/>
      <c r="H4" s="1665" t="s">
        <v>1174</v>
      </c>
      <c r="I4" s="1665"/>
      <c r="J4" s="1665"/>
      <c r="K4" s="1665" t="s">
        <v>1175</v>
      </c>
      <c r="L4" s="1665"/>
      <c r="M4" s="1665"/>
      <c r="N4" s="1665" t="s">
        <v>525</v>
      </c>
      <c r="O4" s="438"/>
      <c r="P4" s="2126"/>
      <c r="Q4" s="2126"/>
      <c r="R4" s="2126"/>
      <c r="S4" s="439"/>
      <c r="T4" s="439"/>
      <c r="U4" s="439"/>
    </row>
    <row r="5" spans="1:26" s="422" customFormat="1" ht="21" customHeight="1">
      <c r="A5" s="1654"/>
      <c r="B5" s="1654" t="s">
        <v>910</v>
      </c>
      <c r="C5" s="1654"/>
      <c r="D5" s="1654"/>
      <c r="E5" s="1654" t="s">
        <v>1176</v>
      </c>
      <c r="F5" s="1654"/>
      <c r="G5" s="1654"/>
      <c r="H5" s="1654" t="s">
        <v>911</v>
      </c>
      <c r="I5" s="1654"/>
      <c r="J5" s="1654"/>
      <c r="K5" s="1654" t="s">
        <v>1177</v>
      </c>
      <c r="L5" s="1654"/>
      <c r="M5" s="1654"/>
      <c r="N5" s="1654"/>
      <c r="O5" s="179"/>
      <c r="P5" s="2126"/>
      <c r="Q5" s="2126"/>
      <c r="R5" s="2126"/>
      <c r="S5" s="439"/>
      <c r="T5" s="439"/>
      <c r="U5" s="439"/>
    </row>
    <row r="6" spans="1:26" s="422" customFormat="1" ht="21" customHeight="1">
      <c r="A6" s="1654"/>
      <c r="B6" s="602" t="s">
        <v>914</v>
      </c>
      <c r="C6" s="602" t="s">
        <v>915</v>
      </c>
      <c r="D6" s="602" t="s">
        <v>916</v>
      </c>
      <c r="E6" s="602" t="s">
        <v>914</v>
      </c>
      <c r="F6" s="602" t="s">
        <v>915</v>
      </c>
      <c r="G6" s="602" t="s">
        <v>916</v>
      </c>
      <c r="H6" s="602" t="s">
        <v>914</v>
      </c>
      <c r="I6" s="602" t="s">
        <v>915</v>
      </c>
      <c r="J6" s="602" t="s">
        <v>916</v>
      </c>
      <c r="K6" s="602" t="s">
        <v>914</v>
      </c>
      <c r="L6" s="602" t="s">
        <v>915</v>
      </c>
      <c r="M6" s="602" t="s">
        <v>916</v>
      </c>
      <c r="N6" s="1654"/>
      <c r="O6" s="179"/>
      <c r="P6" s="2126"/>
      <c r="Q6" s="2126"/>
      <c r="R6" s="2126"/>
      <c r="S6" s="439"/>
      <c r="T6" s="439"/>
      <c r="U6" s="439"/>
    </row>
    <row r="7" spans="1:26" s="422" customFormat="1" ht="21" customHeight="1" thickBot="1">
      <c r="A7" s="1773"/>
      <c r="B7" s="528" t="s">
        <v>1156</v>
      </c>
      <c r="C7" s="528" t="s">
        <v>918</v>
      </c>
      <c r="D7" s="528" t="s">
        <v>919</v>
      </c>
      <c r="E7" s="528" t="s">
        <v>1156</v>
      </c>
      <c r="F7" s="528" t="s">
        <v>918</v>
      </c>
      <c r="G7" s="528" t="s">
        <v>919</v>
      </c>
      <c r="H7" s="528" t="s">
        <v>1156</v>
      </c>
      <c r="I7" s="528" t="s">
        <v>918</v>
      </c>
      <c r="J7" s="528" t="s">
        <v>919</v>
      </c>
      <c r="K7" s="528" t="s">
        <v>1156</v>
      </c>
      <c r="L7" s="528" t="s">
        <v>918</v>
      </c>
      <c r="M7" s="528" t="s">
        <v>919</v>
      </c>
      <c r="N7" s="1773"/>
      <c r="O7" s="179"/>
      <c r="P7" s="2126"/>
      <c r="Q7" s="2126"/>
      <c r="R7" s="2126"/>
      <c r="S7" s="439"/>
      <c r="T7" s="439"/>
      <c r="U7" s="439"/>
    </row>
    <row r="8" spans="1:26" s="422" customFormat="1" ht="21" customHeight="1" thickTop="1">
      <c r="A8" s="465" t="s">
        <v>6</v>
      </c>
      <c r="B8" s="663">
        <v>1</v>
      </c>
      <c r="C8" s="663">
        <v>0</v>
      </c>
      <c r="D8" s="663">
        <v>1</v>
      </c>
      <c r="E8" s="663">
        <v>0</v>
      </c>
      <c r="F8" s="663">
        <v>0</v>
      </c>
      <c r="G8" s="663">
        <v>0</v>
      </c>
      <c r="H8" s="663">
        <v>0</v>
      </c>
      <c r="I8" s="663">
        <v>0</v>
      </c>
      <c r="J8" s="663">
        <v>0</v>
      </c>
      <c r="K8" s="1400">
        <f>SUM(B8,E8,H8)</f>
        <v>1</v>
      </c>
      <c r="L8" s="1400">
        <f>SUM(C8,F8,I8)</f>
        <v>0</v>
      </c>
      <c r="M8" s="1400">
        <f>SUM(K8:L8)</f>
        <v>1</v>
      </c>
      <c r="N8" s="288" t="s">
        <v>481</v>
      </c>
      <c r="O8" s="179"/>
      <c r="P8" s="622"/>
      <c r="Q8" s="622"/>
      <c r="R8" s="622"/>
      <c r="S8" s="439"/>
      <c r="T8" s="439"/>
      <c r="U8" s="439"/>
    </row>
    <row r="9" spans="1:26" ht="30" customHeight="1">
      <c r="A9" s="432" t="s">
        <v>7</v>
      </c>
      <c r="B9" s="664">
        <v>0</v>
      </c>
      <c r="C9" s="664">
        <v>0</v>
      </c>
      <c r="D9" s="664">
        <v>0</v>
      </c>
      <c r="E9" s="664">
        <v>3</v>
      </c>
      <c r="F9" s="664">
        <v>6</v>
      </c>
      <c r="G9" s="664">
        <v>9</v>
      </c>
      <c r="H9" s="664">
        <v>0</v>
      </c>
      <c r="I9" s="664">
        <v>0</v>
      </c>
      <c r="J9" s="664">
        <v>0</v>
      </c>
      <c r="K9" s="664">
        <f>SUM(B9,E9,H9)</f>
        <v>3</v>
      </c>
      <c r="L9" s="664">
        <f t="shared" ref="L9:M12" si="0">SUM(C9,F9,I9)</f>
        <v>6</v>
      </c>
      <c r="M9" s="664">
        <f t="shared" si="0"/>
        <v>9</v>
      </c>
      <c r="N9" s="662" t="s">
        <v>540</v>
      </c>
    </row>
    <row r="10" spans="1:26" ht="30" customHeight="1">
      <c r="A10" s="432" t="s">
        <v>8</v>
      </c>
      <c r="B10" s="664">
        <v>0</v>
      </c>
      <c r="C10" s="664">
        <v>0</v>
      </c>
      <c r="D10" s="664">
        <v>0</v>
      </c>
      <c r="E10" s="664">
        <v>6</v>
      </c>
      <c r="F10" s="664">
        <v>17</v>
      </c>
      <c r="G10" s="664">
        <v>23</v>
      </c>
      <c r="H10" s="664">
        <v>0</v>
      </c>
      <c r="I10" s="664">
        <v>0</v>
      </c>
      <c r="J10" s="664">
        <v>0</v>
      </c>
      <c r="K10" s="664">
        <f t="shared" ref="K10:K12" si="1">SUM(B10,E10,H10)</f>
        <v>6</v>
      </c>
      <c r="L10" s="664">
        <f t="shared" si="0"/>
        <v>17</v>
      </c>
      <c r="M10" s="664">
        <f t="shared" si="0"/>
        <v>23</v>
      </c>
      <c r="N10" s="389" t="s">
        <v>452</v>
      </c>
    </row>
    <row r="11" spans="1:26" ht="30" customHeight="1">
      <c r="A11" s="389" t="s">
        <v>20</v>
      </c>
      <c r="B11" s="665">
        <v>0</v>
      </c>
      <c r="C11" s="665">
        <v>0</v>
      </c>
      <c r="D11" s="665">
        <v>0</v>
      </c>
      <c r="E11" s="665">
        <v>9</v>
      </c>
      <c r="F11" s="665">
        <v>7</v>
      </c>
      <c r="G11" s="665">
        <v>16</v>
      </c>
      <c r="H11" s="665">
        <v>0</v>
      </c>
      <c r="I11" s="665">
        <v>0</v>
      </c>
      <c r="J11" s="665">
        <v>0</v>
      </c>
      <c r="K11" s="665">
        <f t="shared" si="1"/>
        <v>9</v>
      </c>
      <c r="L11" s="665">
        <f t="shared" si="0"/>
        <v>7</v>
      </c>
      <c r="M11" s="665">
        <f t="shared" si="0"/>
        <v>16</v>
      </c>
      <c r="N11" s="440" t="s">
        <v>671</v>
      </c>
    </row>
    <row r="12" spans="1:26" ht="30" customHeight="1" thickBot="1">
      <c r="A12" s="177" t="s">
        <v>13</v>
      </c>
      <c r="B12" s="666">
        <v>0</v>
      </c>
      <c r="C12" s="666">
        <v>0</v>
      </c>
      <c r="D12" s="666">
        <v>0</v>
      </c>
      <c r="E12" s="666">
        <v>40</v>
      </c>
      <c r="F12" s="666">
        <v>55</v>
      </c>
      <c r="G12" s="666">
        <v>95</v>
      </c>
      <c r="H12" s="666">
        <v>21</v>
      </c>
      <c r="I12" s="666">
        <v>6</v>
      </c>
      <c r="J12" s="666">
        <v>27</v>
      </c>
      <c r="K12" s="666">
        <f t="shared" si="1"/>
        <v>61</v>
      </c>
      <c r="L12" s="666">
        <f t="shared" si="0"/>
        <v>61</v>
      </c>
      <c r="M12" s="666">
        <f t="shared" si="0"/>
        <v>122</v>
      </c>
      <c r="N12" s="440" t="s">
        <v>436</v>
      </c>
    </row>
    <row r="13" spans="1:26" ht="31.5" customHeight="1" thickTop="1" thickBot="1">
      <c r="A13" s="447" t="s">
        <v>1198</v>
      </c>
      <c r="B13" s="667">
        <f>SUM(B8:B12)</f>
        <v>1</v>
      </c>
      <c r="C13" s="667">
        <f t="shared" ref="C13:M13" si="2">SUM(C8:C12)</f>
        <v>0</v>
      </c>
      <c r="D13" s="667">
        <f t="shared" si="2"/>
        <v>1</v>
      </c>
      <c r="E13" s="667">
        <f t="shared" si="2"/>
        <v>58</v>
      </c>
      <c r="F13" s="667">
        <f t="shared" si="2"/>
        <v>85</v>
      </c>
      <c r="G13" s="667">
        <f t="shared" si="2"/>
        <v>143</v>
      </c>
      <c r="H13" s="667">
        <f t="shared" si="2"/>
        <v>21</v>
      </c>
      <c r="I13" s="667">
        <f t="shared" si="2"/>
        <v>6</v>
      </c>
      <c r="J13" s="667">
        <f t="shared" si="2"/>
        <v>27</v>
      </c>
      <c r="K13" s="667">
        <f t="shared" si="2"/>
        <v>80</v>
      </c>
      <c r="L13" s="667">
        <f t="shared" si="2"/>
        <v>91</v>
      </c>
      <c r="M13" s="667">
        <f t="shared" si="2"/>
        <v>171</v>
      </c>
      <c r="N13" s="447" t="s">
        <v>1781</v>
      </c>
    </row>
    <row r="14" spans="1:26" ht="16.5" thickTop="1">
      <c r="A14" s="136"/>
      <c r="B14" s="441"/>
      <c r="C14" s="441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2"/>
    </row>
  </sheetData>
  <mergeCells count="15">
    <mergeCell ref="P4:P7"/>
    <mergeCell ref="Q4:Q7"/>
    <mergeCell ref="R4:R7"/>
    <mergeCell ref="B5:D5"/>
    <mergeCell ref="E5:G5"/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30"/>
  <sheetViews>
    <sheetView rightToLeft="1" view="pageBreakPreview" zoomScale="90" zoomScaleNormal="75" zoomScaleSheetLayoutView="90" workbookViewId="0">
      <selection sqref="A1:R1"/>
    </sheetView>
  </sheetViews>
  <sheetFormatPr defaultRowHeight="12.75"/>
  <cols>
    <col min="1" max="1" width="11.28515625" style="387" customWidth="1"/>
    <col min="2" max="2" width="19.140625" style="387" customWidth="1"/>
    <col min="3" max="3" width="16.5703125" style="387" customWidth="1"/>
    <col min="4" max="8" width="5.7109375" style="387" customWidth="1"/>
    <col min="9" max="9" width="6.5703125" style="387" customWidth="1"/>
    <col min="10" max="14" width="5.7109375" style="387" customWidth="1"/>
    <col min="15" max="15" width="6.7109375" style="387" customWidth="1"/>
    <col min="16" max="16" width="23" style="387" customWidth="1"/>
    <col min="17" max="17" width="15" style="387" customWidth="1"/>
    <col min="18" max="18" width="19.7109375" style="387" customWidth="1"/>
    <col min="19" max="16384" width="9.140625" style="387"/>
  </cols>
  <sheetData>
    <row r="1" spans="1:32" ht="27" customHeight="1">
      <c r="A1" s="2088" t="s">
        <v>1484</v>
      </c>
      <c r="B1" s="2088"/>
      <c r="C1" s="2088"/>
      <c r="D1" s="2088"/>
      <c r="E1" s="2088"/>
      <c r="F1" s="2088"/>
      <c r="G1" s="2088"/>
      <c r="H1" s="2088"/>
      <c r="I1" s="2088"/>
      <c r="J1" s="2088"/>
      <c r="K1" s="2088"/>
      <c r="L1" s="2088"/>
      <c r="M1" s="2088"/>
      <c r="N1" s="2088"/>
      <c r="O1" s="2088"/>
      <c r="P1" s="2088"/>
      <c r="Q1" s="2088"/>
      <c r="R1" s="2088"/>
    </row>
    <row r="2" spans="1:32" ht="36.75" customHeight="1">
      <c r="A2" s="2128" t="s">
        <v>1485</v>
      </c>
      <c r="B2" s="2128"/>
      <c r="C2" s="2128"/>
      <c r="D2" s="2128"/>
      <c r="E2" s="2128"/>
      <c r="F2" s="2128"/>
      <c r="G2" s="2128"/>
      <c r="H2" s="2128"/>
      <c r="I2" s="2128"/>
      <c r="J2" s="2128"/>
      <c r="K2" s="2128"/>
      <c r="L2" s="2128"/>
      <c r="M2" s="2128"/>
      <c r="N2" s="2128"/>
      <c r="O2" s="2128"/>
      <c r="P2" s="2128"/>
      <c r="Q2" s="2128"/>
      <c r="R2" s="2128"/>
    </row>
    <row r="3" spans="1:32" ht="27" customHeight="1" thickBot="1">
      <c r="A3" s="2127" t="s">
        <v>1901</v>
      </c>
      <c r="B3" s="2127"/>
      <c r="R3" s="433" t="s">
        <v>1902</v>
      </c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</row>
    <row r="4" spans="1:32" s="422" customFormat="1" ht="20.25" customHeight="1" thickTop="1">
      <c r="A4" s="1663" t="s">
        <v>11</v>
      </c>
      <c r="B4" s="1663" t="s">
        <v>50</v>
      </c>
      <c r="C4" s="1663" t="s">
        <v>34</v>
      </c>
      <c r="D4" s="1665" t="s">
        <v>1172</v>
      </c>
      <c r="E4" s="1665"/>
      <c r="F4" s="1665"/>
      <c r="G4" s="1665" t="s">
        <v>1173</v>
      </c>
      <c r="H4" s="1665"/>
      <c r="I4" s="1665"/>
      <c r="J4" s="1665" t="s">
        <v>1174</v>
      </c>
      <c r="K4" s="1665"/>
      <c r="L4" s="1665"/>
      <c r="M4" s="1665" t="s">
        <v>1175</v>
      </c>
      <c r="N4" s="1665"/>
      <c r="O4" s="1665"/>
      <c r="P4" s="1523" t="s">
        <v>524</v>
      </c>
      <c r="Q4" s="1523" t="s">
        <v>431</v>
      </c>
      <c r="R4" s="1651" t="s">
        <v>525</v>
      </c>
    </row>
    <row r="5" spans="1:32" s="422" customFormat="1" ht="20.25" customHeight="1">
      <c r="A5" s="1583"/>
      <c r="B5" s="1583"/>
      <c r="C5" s="1583"/>
      <c r="D5" s="1654" t="s">
        <v>910</v>
      </c>
      <c r="E5" s="1654"/>
      <c r="F5" s="1654"/>
      <c r="G5" s="1654" t="s">
        <v>1176</v>
      </c>
      <c r="H5" s="1654"/>
      <c r="I5" s="1654"/>
      <c r="J5" s="1654" t="s">
        <v>911</v>
      </c>
      <c r="K5" s="1654"/>
      <c r="L5" s="1654"/>
      <c r="M5" s="1654" t="s">
        <v>1177</v>
      </c>
      <c r="N5" s="1654"/>
      <c r="O5" s="1654"/>
      <c r="P5" s="1524"/>
      <c r="Q5" s="1524"/>
      <c r="R5" s="1652"/>
    </row>
    <row r="6" spans="1:32" s="422" customFormat="1" ht="20.25" customHeight="1">
      <c r="A6" s="1583"/>
      <c r="B6" s="1583"/>
      <c r="C6" s="1583"/>
      <c r="D6" s="602" t="s">
        <v>914</v>
      </c>
      <c r="E6" s="602" t="s">
        <v>915</v>
      </c>
      <c r="F6" s="602" t="s">
        <v>916</v>
      </c>
      <c r="G6" s="602" t="s">
        <v>914</v>
      </c>
      <c r="H6" s="602" t="s">
        <v>915</v>
      </c>
      <c r="I6" s="602" t="s">
        <v>916</v>
      </c>
      <c r="J6" s="602" t="s">
        <v>914</v>
      </c>
      <c r="K6" s="602" t="s">
        <v>915</v>
      </c>
      <c r="L6" s="602" t="s">
        <v>916</v>
      </c>
      <c r="M6" s="602" t="s">
        <v>914</v>
      </c>
      <c r="N6" s="602" t="s">
        <v>915</v>
      </c>
      <c r="O6" s="602" t="s">
        <v>916</v>
      </c>
      <c r="P6" s="1524"/>
      <c r="Q6" s="1524"/>
      <c r="R6" s="1652"/>
    </row>
    <row r="7" spans="1:32" s="422" customFormat="1" ht="20.25" customHeight="1" thickBot="1">
      <c r="A7" s="1664"/>
      <c r="B7" s="1664"/>
      <c r="C7" s="1664"/>
      <c r="D7" s="528" t="s">
        <v>1156</v>
      </c>
      <c r="E7" s="528" t="s">
        <v>918</v>
      </c>
      <c r="F7" s="528" t="s">
        <v>919</v>
      </c>
      <c r="G7" s="528" t="s">
        <v>1156</v>
      </c>
      <c r="H7" s="528" t="s">
        <v>918</v>
      </c>
      <c r="I7" s="528" t="s">
        <v>919</v>
      </c>
      <c r="J7" s="528" t="s">
        <v>1156</v>
      </c>
      <c r="K7" s="528" t="s">
        <v>918</v>
      </c>
      <c r="L7" s="528" t="s">
        <v>919</v>
      </c>
      <c r="M7" s="528" t="s">
        <v>1156</v>
      </c>
      <c r="N7" s="528" t="s">
        <v>918</v>
      </c>
      <c r="O7" s="528" t="s">
        <v>919</v>
      </c>
      <c r="P7" s="1650"/>
      <c r="Q7" s="1650"/>
      <c r="R7" s="1653"/>
    </row>
    <row r="8" spans="1:32" s="422" customFormat="1" ht="16.5" customHeight="1" thickTop="1">
      <c r="A8" s="1288" t="s">
        <v>6</v>
      </c>
      <c r="B8" s="1356" t="s">
        <v>1486</v>
      </c>
      <c r="C8" s="392" t="s">
        <v>1487</v>
      </c>
      <c r="D8" s="536">
        <v>1</v>
      </c>
      <c r="E8" s="536">
        <v>0</v>
      </c>
      <c r="F8" s="536">
        <f>SUM(D8:E8)</f>
        <v>1</v>
      </c>
      <c r="G8" s="536">
        <v>0</v>
      </c>
      <c r="H8" s="536">
        <v>0</v>
      </c>
      <c r="I8" s="536">
        <f>SUM(G8:H8)</f>
        <v>0</v>
      </c>
      <c r="J8" s="536">
        <v>0</v>
      </c>
      <c r="K8" s="536">
        <v>0</v>
      </c>
      <c r="L8" s="536">
        <f>SUM(J8:K8)</f>
        <v>0</v>
      </c>
      <c r="M8" s="536">
        <f>SUM(D8,G8,J8)</f>
        <v>1</v>
      </c>
      <c r="N8" s="536">
        <f>SUM(E8,H8,K8)</f>
        <v>0</v>
      </c>
      <c r="O8" s="536">
        <f>SUM(M8:N8)</f>
        <v>1</v>
      </c>
      <c r="P8" s="668"/>
      <c r="Q8" s="1336" t="s">
        <v>1028</v>
      </c>
      <c r="R8" s="1362" t="s">
        <v>481</v>
      </c>
    </row>
    <row r="9" spans="1:32" s="75" customFormat="1" ht="17.100000000000001" customHeight="1">
      <c r="A9" s="1315" t="s">
        <v>7</v>
      </c>
      <c r="B9" s="1316" t="s">
        <v>1199</v>
      </c>
      <c r="C9" s="615" t="s">
        <v>1200</v>
      </c>
      <c r="D9" s="287">
        <v>0</v>
      </c>
      <c r="E9" s="287">
        <v>0</v>
      </c>
      <c r="F9" s="287">
        <f>SUM(D9:E9)</f>
        <v>0</v>
      </c>
      <c r="G9" s="287">
        <v>3</v>
      </c>
      <c r="H9" s="287">
        <v>6</v>
      </c>
      <c r="I9" s="287">
        <f t="shared" ref="I9:I27" si="0">SUM(G9:H9)</f>
        <v>9</v>
      </c>
      <c r="J9" s="287">
        <v>0</v>
      </c>
      <c r="K9" s="287">
        <v>0</v>
      </c>
      <c r="L9" s="287">
        <f t="shared" ref="L9:L27" si="1">SUM(J9:K9)</f>
        <v>0</v>
      </c>
      <c r="M9" s="287">
        <f>SUM(D9,G9,J9)</f>
        <v>3</v>
      </c>
      <c r="N9" s="287">
        <f t="shared" ref="N9:N21" si="2">SUM(E9,H9,K9)</f>
        <v>6</v>
      </c>
      <c r="O9" s="287">
        <f t="shared" ref="O9:O26" si="3">SUM(M9:N9)</f>
        <v>9</v>
      </c>
      <c r="P9" s="1292" t="s">
        <v>1297</v>
      </c>
      <c r="Q9" s="1292" t="s">
        <v>1299</v>
      </c>
      <c r="R9" s="1363" t="s">
        <v>540</v>
      </c>
    </row>
    <row r="10" spans="1:32" s="75" customFormat="1" ht="17.100000000000001" customHeight="1">
      <c r="A10" s="2029" t="s">
        <v>8</v>
      </c>
      <c r="B10" s="1357" t="s">
        <v>42</v>
      </c>
      <c r="C10" s="390" t="s">
        <v>943</v>
      </c>
      <c r="D10" s="174">
        <v>0</v>
      </c>
      <c r="E10" s="174">
        <v>0</v>
      </c>
      <c r="F10" s="174">
        <f t="shared" ref="F10:F27" si="4">SUM(D10:E10)</f>
        <v>0</v>
      </c>
      <c r="G10" s="174">
        <v>1</v>
      </c>
      <c r="H10" s="174">
        <v>12</v>
      </c>
      <c r="I10" s="174">
        <f t="shared" si="0"/>
        <v>13</v>
      </c>
      <c r="J10" s="174">
        <v>0</v>
      </c>
      <c r="K10" s="174">
        <v>0</v>
      </c>
      <c r="L10" s="174">
        <f t="shared" si="1"/>
        <v>0</v>
      </c>
      <c r="M10" s="174">
        <f>SUM(D10,G10,J10)</f>
        <v>1</v>
      </c>
      <c r="N10" s="174">
        <f>SUM(E10,H10,K10)</f>
        <v>12</v>
      </c>
      <c r="O10" s="174">
        <f t="shared" si="3"/>
        <v>13</v>
      </c>
      <c r="P10" s="1291" t="s">
        <v>1288</v>
      </c>
      <c r="Q10" s="1291" t="s">
        <v>1285</v>
      </c>
      <c r="R10" s="1779" t="s">
        <v>452</v>
      </c>
    </row>
    <row r="11" spans="1:32" s="75" customFormat="1" ht="17.100000000000001" customHeight="1">
      <c r="A11" s="2016"/>
      <c r="B11" s="1357" t="s">
        <v>41</v>
      </c>
      <c r="C11" s="425" t="s">
        <v>1201</v>
      </c>
      <c r="D11" s="174">
        <v>0</v>
      </c>
      <c r="E11" s="174">
        <v>0</v>
      </c>
      <c r="F11" s="174">
        <f t="shared" si="4"/>
        <v>0</v>
      </c>
      <c r="G11" s="174">
        <v>5</v>
      </c>
      <c r="H11" s="174">
        <v>5</v>
      </c>
      <c r="I11" s="174">
        <f t="shared" si="0"/>
        <v>10</v>
      </c>
      <c r="J11" s="174">
        <v>0</v>
      </c>
      <c r="K11" s="174">
        <v>0</v>
      </c>
      <c r="L11" s="174">
        <f t="shared" si="1"/>
        <v>0</v>
      </c>
      <c r="M11" s="174">
        <f>SUM(D11,G11,J11)</f>
        <v>5</v>
      </c>
      <c r="N11" s="174">
        <f>SUM(E11,H11,K11)</f>
        <v>5</v>
      </c>
      <c r="O11" s="174">
        <f t="shared" si="3"/>
        <v>10</v>
      </c>
      <c r="P11" s="1291" t="s">
        <v>1298</v>
      </c>
      <c r="Q11" s="1291" t="s">
        <v>571</v>
      </c>
      <c r="R11" s="1780"/>
    </row>
    <row r="12" spans="1:32" s="75" customFormat="1" ht="17.100000000000001" customHeight="1">
      <c r="A12" s="2011" t="s">
        <v>277</v>
      </c>
      <c r="B12" s="2011"/>
      <c r="C12" s="2011"/>
      <c r="D12" s="174">
        <f>SUM(D10:D11)</f>
        <v>0</v>
      </c>
      <c r="E12" s="174">
        <f>SUM(E10:E11)</f>
        <v>0</v>
      </c>
      <c r="F12" s="174">
        <f t="shared" si="4"/>
        <v>0</v>
      </c>
      <c r="G12" s="174">
        <f t="shared" ref="G12:K12" si="5">SUM(G10:G11)</f>
        <v>6</v>
      </c>
      <c r="H12" s="174">
        <f t="shared" si="5"/>
        <v>17</v>
      </c>
      <c r="I12" s="174">
        <f t="shared" si="0"/>
        <v>23</v>
      </c>
      <c r="J12" s="174">
        <f t="shared" si="5"/>
        <v>0</v>
      </c>
      <c r="K12" s="174">
        <f t="shared" si="5"/>
        <v>0</v>
      </c>
      <c r="L12" s="174">
        <f t="shared" si="1"/>
        <v>0</v>
      </c>
      <c r="M12" s="174">
        <f t="shared" ref="M12:M21" si="6">SUM(D12,G12,J12)</f>
        <v>6</v>
      </c>
      <c r="N12" s="174">
        <f t="shared" si="2"/>
        <v>17</v>
      </c>
      <c r="O12" s="174">
        <f t="shared" si="3"/>
        <v>23</v>
      </c>
      <c r="P12" s="1655" t="s">
        <v>1787</v>
      </c>
      <c r="Q12" s="1655"/>
      <c r="R12" s="1655"/>
    </row>
    <row r="13" spans="1:32" s="75" customFormat="1" ht="17.100000000000001" customHeight="1">
      <c r="A13" s="2048" t="s">
        <v>20</v>
      </c>
      <c r="B13" s="390" t="s">
        <v>54</v>
      </c>
      <c r="C13" s="389"/>
      <c r="D13" s="174">
        <f t="shared" ref="D13:D14" si="7">SUM(D11:D12)</f>
        <v>0</v>
      </c>
      <c r="E13" s="174">
        <f t="shared" ref="E13:E15" si="8">SUM(E11:E12)</f>
        <v>0</v>
      </c>
      <c r="F13" s="174">
        <f t="shared" si="4"/>
        <v>0</v>
      </c>
      <c r="G13" s="174">
        <v>5</v>
      </c>
      <c r="H13" s="174">
        <v>3</v>
      </c>
      <c r="I13" s="174">
        <f t="shared" si="0"/>
        <v>8</v>
      </c>
      <c r="J13" s="174">
        <f t="shared" ref="J13:J15" si="9">SUM(J11:J12)</f>
        <v>0</v>
      </c>
      <c r="K13" s="174">
        <f t="shared" ref="K13:K15" si="10">SUM(K11:K12)</f>
        <v>0</v>
      </c>
      <c r="L13" s="174">
        <f t="shared" si="1"/>
        <v>0</v>
      </c>
      <c r="M13" s="174">
        <f t="shared" si="6"/>
        <v>5</v>
      </c>
      <c r="N13" s="174">
        <f t="shared" si="2"/>
        <v>3</v>
      </c>
      <c r="O13" s="174">
        <f t="shared" si="3"/>
        <v>8</v>
      </c>
      <c r="P13" s="1291"/>
      <c r="Q13" s="1359" t="s">
        <v>1202</v>
      </c>
      <c r="R13" s="2130" t="s">
        <v>671</v>
      </c>
    </row>
    <row r="14" spans="1:32" s="75" customFormat="1" ht="17.100000000000001" customHeight="1">
      <c r="A14" s="2004"/>
      <c r="B14" s="617" t="s">
        <v>0</v>
      </c>
      <c r="C14" s="389"/>
      <c r="D14" s="174">
        <f t="shared" si="7"/>
        <v>0</v>
      </c>
      <c r="E14" s="174">
        <f t="shared" si="8"/>
        <v>0</v>
      </c>
      <c r="F14" s="174">
        <f t="shared" si="4"/>
        <v>0</v>
      </c>
      <c r="G14" s="174">
        <v>4</v>
      </c>
      <c r="H14" s="174">
        <v>4</v>
      </c>
      <c r="I14" s="174">
        <f t="shared" si="0"/>
        <v>8</v>
      </c>
      <c r="J14" s="174">
        <f t="shared" si="9"/>
        <v>0</v>
      </c>
      <c r="K14" s="174">
        <f t="shared" si="10"/>
        <v>0</v>
      </c>
      <c r="L14" s="174">
        <f t="shared" si="1"/>
        <v>0</v>
      </c>
      <c r="M14" s="174">
        <f t="shared" ref="M14:M15" si="11">SUM(D14,G14,J14)</f>
        <v>4</v>
      </c>
      <c r="N14" s="174">
        <f t="shared" ref="N14:N15" si="12">SUM(E14,H14,K14)</f>
        <v>4</v>
      </c>
      <c r="O14" s="174">
        <f t="shared" si="3"/>
        <v>8</v>
      </c>
      <c r="P14" s="1284"/>
      <c r="Q14" s="1359" t="s">
        <v>581</v>
      </c>
      <c r="R14" s="2082"/>
    </row>
    <row r="15" spans="1:32" s="75" customFormat="1" ht="17.100000000000001" customHeight="1">
      <c r="A15" s="2011" t="s">
        <v>277</v>
      </c>
      <c r="B15" s="2011"/>
      <c r="C15" s="2011"/>
      <c r="D15" s="174">
        <f>SUM(D13:D14)</f>
        <v>0</v>
      </c>
      <c r="E15" s="174">
        <f t="shared" si="8"/>
        <v>0</v>
      </c>
      <c r="F15" s="174">
        <f t="shared" si="4"/>
        <v>0</v>
      </c>
      <c r="G15" s="174">
        <f t="shared" ref="G15:H15" si="13">SUM(G13:G14)</f>
        <v>9</v>
      </c>
      <c r="H15" s="174">
        <f t="shared" si="13"/>
        <v>7</v>
      </c>
      <c r="I15" s="174">
        <f t="shared" si="0"/>
        <v>16</v>
      </c>
      <c r="J15" s="174">
        <f t="shared" si="9"/>
        <v>0</v>
      </c>
      <c r="K15" s="174">
        <f t="shared" si="10"/>
        <v>0</v>
      </c>
      <c r="L15" s="174">
        <f t="shared" si="1"/>
        <v>0</v>
      </c>
      <c r="M15" s="174">
        <f t="shared" si="11"/>
        <v>9</v>
      </c>
      <c r="N15" s="174">
        <f t="shared" si="12"/>
        <v>7</v>
      </c>
      <c r="O15" s="174">
        <f t="shared" si="3"/>
        <v>16</v>
      </c>
      <c r="P15" s="1655" t="s">
        <v>1787</v>
      </c>
      <c r="Q15" s="1655"/>
      <c r="R15" s="1655"/>
    </row>
    <row r="16" spans="1:32" s="76" customFormat="1" ht="16.5" customHeight="1">
      <c r="A16" s="2133" t="s">
        <v>13</v>
      </c>
      <c r="B16" s="2129" t="s">
        <v>49</v>
      </c>
      <c r="C16" s="176" t="s">
        <v>49</v>
      </c>
      <c r="D16" s="174">
        <f t="shared" ref="D16:D17" si="14">SUM(D14:D15)</f>
        <v>0</v>
      </c>
      <c r="E16" s="174">
        <f t="shared" ref="E16:E17" si="15">SUM(E14:E15)</f>
        <v>0</v>
      </c>
      <c r="F16" s="174">
        <f t="shared" si="4"/>
        <v>0</v>
      </c>
      <c r="G16" s="174">
        <v>5</v>
      </c>
      <c r="H16" s="174">
        <v>8</v>
      </c>
      <c r="I16" s="174">
        <f t="shared" si="0"/>
        <v>13</v>
      </c>
      <c r="J16" s="174">
        <f t="shared" ref="J16:J17" si="16">SUM(J14:J15)</f>
        <v>0</v>
      </c>
      <c r="K16" s="174">
        <f t="shared" ref="K16:K17" si="17">SUM(K14:K15)</f>
        <v>0</v>
      </c>
      <c r="L16" s="174">
        <f t="shared" si="1"/>
        <v>0</v>
      </c>
      <c r="M16" s="174">
        <f>SUM(D16,G16,J16)</f>
        <v>5</v>
      </c>
      <c r="N16" s="174">
        <f t="shared" si="2"/>
        <v>8</v>
      </c>
      <c r="O16" s="174">
        <f t="shared" si="3"/>
        <v>13</v>
      </c>
      <c r="P16" s="1399" t="s">
        <v>583</v>
      </c>
      <c r="Q16" s="1360" t="s">
        <v>583</v>
      </c>
      <c r="R16" s="2134" t="s">
        <v>436</v>
      </c>
    </row>
    <row r="17" spans="1:18" s="76" customFormat="1" ht="17.100000000000001" customHeight="1">
      <c r="A17" s="2090"/>
      <c r="B17" s="2129"/>
      <c r="C17" s="176" t="s">
        <v>198</v>
      </c>
      <c r="D17" s="174">
        <f t="shared" si="14"/>
        <v>0</v>
      </c>
      <c r="E17" s="174">
        <f t="shared" si="15"/>
        <v>0</v>
      </c>
      <c r="F17" s="174">
        <f t="shared" si="4"/>
        <v>0</v>
      </c>
      <c r="G17" s="174">
        <v>6</v>
      </c>
      <c r="H17" s="174">
        <v>7</v>
      </c>
      <c r="I17" s="174">
        <f t="shared" si="0"/>
        <v>13</v>
      </c>
      <c r="J17" s="174">
        <f t="shared" si="16"/>
        <v>0</v>
      </c>
      <c r="K17" s="174">
        <f t="shared" si="17"/>
        <v>0</v>
      </c>
      <c r="L17" s="174">
        <f t="shared" si="1"/>
        <v>0</v>
      </c>
      <c r="M17" s="174">
        <f t="shared" si="6"/>
        <v>6</v>
      </c>
      <c r="N17" s="174">
        <f t="shared" si="2"/>
        <v>7</v>
      </c>
      <c r="O17" s="174">
        <f t="shared" si="3"/>
        <v>13</v>
      </c>
      <c r="P17" s="1360" t="s">
        <v>690</v>
      </c>
      <c r="Q17" s="1277"/>
      <c r="R17" s="2135"/>
    </row>
    <row r="18" spans="1:18" s="76" customFormat="1" ht="17.100000000000001" customHeight="1">
      <c r="A18" s="2090"/>
      <c r="B18" s="1595" t="s">
        <v>317</v>
      </c>
      <c r="C18" s="1595"/>
      <c r="D18" s="174">
        <f>SUM(D16:D17)</f>
        <v>0</v>
      </c>
      <c r="E18" s="174">
        <f t="shared" ref="E18:N18" si="18">SUM(E16:E17)</f>
        <v>0</v>
      </c>
      <c r="F18" s="174">
        <f t="shared" si="4"/>
        <v>0</v>
      </c>
      <c r="G18" s="174">
        <f>SUM(G16:G17)</f>
        <v>11</v>
      </c>
      <c r="H18" s="174">
        <f t="shared" si="18"/>
        <v>15</v>
      </c>
      <c r="I18" s="174">
        <f t="shared" si="0"/>
        <v>26</v>
      </c>
      <c r="J18" s="174">
        <f t="shared" si="18"/>
        <v>0</v>
      </c>
      <c r="K18" s="174">
        <f t="shared" si="18"/>
        <v>0</v>
      </c>
      <c r="L18" s="174">
        <f t="shared" si="1"/>
        <v>0</v>
      </c>
      <c r="M18" s="174">
        <f t="shared" si="18"/>
        <v>11</v>
      </c>
      <c r="N18" s="174">
        <f t="shared" si="18"/>
        <v>15</v>
      </c>
      <c r="O18" s="174">
        <f t="shared" si="3"/>
        <v>26</v>
      </c>
      <c r="P18" s="1850" t="s">
        <v>448</v>
      </c>
      <c r="Q18" s="1850"/>
      <c r="R18" s="2135"/>
    </row>
    <row r="19" spans="1:18" s="76" customFormat="1" ht="17.100000000000001" customHeight="1">
      <c r="A19" s="2090"/>
      <c r="B19" s="2129" t="s">
        <v>45</v>
      </c>
      <c r="C19" s="176" t="s">
        <v>111</v>
      </c>
      <c r="D19" s="174">
        <f t="shared" ref="D19:E19" si="19">SUM(D17:D18)</f>
        <v>0</v>
      </c>
      <c r="E19" s="174">
        <f t="shared" si="19"/>
        <v>0</v>
      </c>
      <c r="F19" s="174">
        <f t="shared" si="4"/>
        <v>0</v>
      </c>
      <c r="G19" s="174">
        <v>5</v>
      </c>
      <c r="H19" s="174">
        <v>5</v>
      </c>
      <c r="I19" s="174">
        <f t="shared" si="0"/>
        <v>10</v>
      </c>
      <c r="J19" s="174">
        <v>5</v>
      </c>
      <c r="K19" s="174">
        <v>1</v>
      </c>
      <c r="L19" s="174">
        <f t="shared" si="1"/>
        <v>6</v>
      </c>
      <c r="M19" s="174">
        <f t="shared" si="6"/>
        <v>10</v>
      </c>
      <c r="N19" s="174">
        <f t="shared" si="2"/>
        <v>6</v>
      </c>
      <c r="O19" s="174">
        <f t="shared" si="3"/>
        <v>16</v>
      </c>
      <c r="P19" s="1291" t="s">
        <v>691</v>
      </c>
      <c r="Q19" s="1291"/>
      <c r="R19" s="2135"/>
    </row>
    <row r="20" spans="1:18" ht="17.100000000000001" customHeight="1">
      <c r="A20" s="2090"/>
      <c r="B20" s="2129"/>
      <c r="C20" s="176" t="s">
        <v>954</v>
      </c>
      <c r="D20" s="174">
        <f t="shared" ref="D20:E20" si="20">SUM(D18:D19)</f>
        <v>0</v>
      </c>
      <c r="E20" s="174">
        <f t="shared" si="20"/>
        <v>0</v>
      </c>
      <c r="F20" s="174">
        <f t="shared" si="4"/>
        <v>0</v>
      </c>
      <c r="G20" s="174">
        <v>2</v>
      </c>
      <c r="H20" s="174">
        <v>1</v>
      </c>
      <c r="I20" s="174">
        <f t="shared" si="0"/>
        <v>3</v>
      </c>
      <c r="J20" s="174">
        <v>11</v>
      </c>
      <c r="K20" s="174">
        <v>3</v>
      </c>
      <c r="L20" s="174">
        <f t="shared" si="1"/>
        <v>14</v>
      </c>
      <c r="M20" s="174">
        <f t="shared" si="6"/>
        <v>13</v>
      </c>
      <c r="N20" s="174">
        <f t="shared" si="2"/>
        <v>4</v>
      </c>
      <c r="O20" s="174">
        <f t="shared" si="3"/>
        <v>17</v>
      </c>
      <c r="P20" s="1291" t="s">
        <v>1300</v>
      </c>
      <c r="Q20" s="1291" t="s">
        <v>437</v>
      </c>
      <c r="R20" s="2135"/>
    </row>
    <row r="21" spans="1:18" s="76" customFormat="1" ht="17.100000000000001" customHeight="1">
      <c r="A21" s="2090"/>
      <c r="B21" s="2129"/>
      <c r="C21" s="176" t="s">
        <v>113</v>
      </c>
      <c r="D21" s="174">
        <f t="shared" ref="D21:E21" si="21">SUM(D19:D20)</f>
        <v>0</v>
      </c>
      <c r="E21" s="174">
        <f t="shared" si="21"/>
        <v>0</v>
      </c>
      <c r="F21" s="174">
        <f t="shared" si="4"/>
        <v>0</v>
      </c>
      <c r="G21" s="174">
        <v>8</v>
      </c>
      <c r="H21" s="174">
        <v>8</v>
      </c>
      <c r="I21" s="174">
        <f t="shared" si="0"/>
        <v>16</v>
      </c>
      <c r="J21" s="174">
        <v>3</v>
      </c>
      <c r="K21" s="174">
        <v>0</v>
      </c>
      <c r="L21" s="174">
        <f t="shared" si="1"/>
        <v>3</v>
      </c>
      <c r="M21" s="174">
        <f t="shared" si="6"/>
        <v>11</v>
      </c>
      <c r="N21" s="174">
        <f t="shared" si="2"/>
        <v>8</v>
      </c>
      <c r="O21" s="174">
        <f t="shared" si="3"/>
        <v>19</v>
      </c>
      <c r="P21" s="1291" t="s">
        <v>1295</v>
      </c>
      <c r="Q21" s="1291"/>
      <c r="R21" s="2135"/>
    </row>
    <row r="22" spans="1:18" s="76" customFormat="1" ht="17.100000000000001" customHeight="1">
      <c r="A22" s="2090"/>
      <c r="B22" s="1595" t="s">
        <v>317</v>
      </c>
      <c r="C22" s="1595"/>
      <c r="D22" s="289">
        <f>SUM(D19:D21)</f>
        <v>0</v>
      </c>
      <c r="E22" s="289">
        <f t="shared" ref="E22:N22" si="22">SUM(E19:E21)</f>
        <v>0</v>
      </c>
      <c r="F22" s="289">
        <f t="shared" si="4"/>
        <v>0</v>
      </c>
      <c r="G22" s="289">
        <f>SUM(G19:G21)</f>
        <v>15</v>
      </c>
      <c r="H22" s="289">
        <f t="shared" si="22"/>
        <v>14</v>
      </c>
      <c r="I22" s="289">
        <f t="shared" si="0"/>
        <v>29</v>
      </c>
      <c r="J22" s="289">
        <f t="shared" si="22"/>
        <v>19</v>
      </c>
      <c r="K22" s="289">
        <f t="shared" si="22"/>
        <v>4</v>
      </c>
      <c r="L22" s="289">
        <f t="shared" si="1"/>
        <v>23</v>
      </c>
      <c r="M22" s="289">
        <f t="shared" si="22"/>
        <v>34</v>
      </c>
      <c r="N22" s="289">
        <f t="shared" si="22"/>
        <v>18</v>
      </c>
      <c r="O22" s="289">
        <f t="shared" si="3"/>
        <v>52</v>
      </c>
      <c r="P22" s="1850" t="s">
        <v>448</v>
      </c>
      <c r="Q22" s="1850"/>
      <c r="R22" s="2135"/>
    </row>
    <row r="23" spans="1:18" s="76" customFormat="1" ht="17.100000000000001" customHeight="1">
      <c r="A23" s="2090"/>
      <c r="B23" s="1361" t="s">
        <v>65</v>
      </c>
      <c r="C23" s="490" t="s">
        <v>200</v>
      </c>
      <c r="D23" s="289">
        <f t="shared" ref="D23:E23" si="23">SUM(D20:D22)</f>
        <v>0</v>
      </c>
      <c r="E23" s="289">
        <f t="shared" si="23"/>
        <v>0</v>
      </c>
      <c r="F23" s="289">
        <f t="shared" si="4"/>
        <v>0</v>
      </c>
      <c r="G23" s="289">
        <v>10</v>
      </c>
      <c r="H23" s="289">
        <v>6</v>
      </c>
      <c r="I23" s="289">
        <f t="shared" si="0"/>
        <v>16</v>
      </c>
      <c r="J23" s="289">
        <v>2</v>
      </c>
      <c r="K23" s="289">
        <v>2</v>
      </c>
      <c r="L23" s="289">
        <f t="shared" si="1"/>
        <v>4</v>
      </c>
      <c r="M23" s="289">
        <f>SUM(D23,G23,J23)</f>
        <v>12</v>
      </c>
      <c r="N23" s="289">
        <f t="shared" ref="N23:N25" si="24">SUM(E23,H23,K23)</f>
        <v>8</v>
      </c>
      <c r="O23" s="289">
        <f>SUM(M23:N23)</f>
        <v>20</v>
      </c>
      <c r="P23" s="1293" t="s">
        <v>825</v>
      </c>
      <c r="Q23" s="1293" t="s">
        <v>586</v>
      </c>
      <c r="R23" s="2135"/>
    </row>
    <row r="24" spans="1:18" s="76" customFormat="1" ht="17.100000000000001" customHeight="1">
      <c r="A24" s="2090"/>
      <c r="B24" s="2129" t="s">
        <v>80</v>
      </c>
      <c r="C24" s="490" t="s">
        <v>114</v>
      </c>
      <c r="D24" s="289">
        <f t="shared" ref="D24:E24" si="25">SUM(D21:D23)</f>
        <v>0</v>
      </c>
      <c r="E24" s="289">
        <f t="shared" si="25"/>
        <v>0</v>
      </c>
      <c r="F24" s="289">
        <f t="shared" si="4"/>
        <v>0</v>
      </c>
      <c r="G24" s="289">
        <v>2</v>
      </c>
      <c r="H24" s="289">
        <v>8</v>
      </c>
      <c r="I24" s="289">
        <f t="shared" si="0"/>
        <v>10</v>
      </c>
      <c r="J24" s="289">
        <v>0</v>
      </c>
      <c r="K24" s="289">
        <v>0</v>
      </c>
      <c r="L24" s="289">
        <f t="shared" si="1"/>
        <v>0</v>
      </c>
      <c r="M24" s="289">
        <f t="shared" ref="M24:M25" si="26">SUM(D24,G24,J24)</f>
        <v>2</v>
      </c>
      <c r="N24" s="289">
        <f t="shared" si="24"/>
        <v>8</v>
      </c>
      <c r="O24" s="289">
        <f t="shared" si="3"/>
        <v>10</v>
      </c>
      <c r="P24" s="1293" t="s">
        <v>693</v>
      </c>
      <c r="Q24" s="1293" t="s">
        <v>470</v>
      </c>
      <c r="R24" s="2135"/>
    </row>
    <row r="25" spans="1:18" s="76" customFormat="1" ht="17.100000000000001" customHeight="1">
      <c r="A25" s="2090"/>
      <c r="B25" s="2129"/>
      <c r="C25" s="176" t="s">
        <v>1203</v>
      </c>
      <c r="D25" s="289">
        <f t="shared" ref="D25:E25" si="27">SUM(D22:D24)</f>
        <v>0</v>
      </c>
      <c r="E25" s="289">
        <f t="shared" si="27"/>
        <v>0</v>
      </c>
      <c r="F25" s="289">
        <f t="shared" si="4"/>
        <v>0</v>
      </c>
      <c r="G25" s="289">
        <v>1</v>
      </c>
      <c r="H25" s="289">
        <v>10</v>
      </c>
      <c r="I25" s="289">
        <f t="shared" si="0"/>
        <v>11</v>
      </c>
      <c r="J25" s="289">
        <v>0</v>
      </c>
      <c r="K25" s="289">
        <v>0</v>
      </c>
      <c r="L25" s="289">
        <f>SUM(J25:K25)</f>
        <v>0</v>
      </c>
      <c r="M25" s="289">
        <f t="shared" si="26"/>
        <v>1</v>
      </c>
      <c r="N25" s="289">
        <f t="shared" si="24"/>
        <v>10</v>
      </c>
      <c r="O25" s="289">
        <f t="shared" si="3"/>
        <v>11</v>
      </c>
      <c r="P25" s="1293" t="s">
        <v>1301</v>
      </c>
      <c r="Q25" s="1293"/>
      <c r="R25" s="2135"/>
    </row>
    <row r="26" spans="1:18" s="76" customFormat="1" ht="17.100000000000001" customHeight="1">
      <c r="A26" s="2090"/>
      <c r="B26" s="1595" t="s">
        <v>317</v>
      </c>
      <c r="C26" s="1595"/>
      <c r="D26" s="289">
        <f>SUM(D24:D25)</f>
        <v>0</v>
      </c>
      <c r="E26" s="289">
        <f t="shared" ref="E26:N26" si="28">SUM(E24:E25)</f>
        <v>0</v>
      </c>
      <c r="F26" s="289">
        <f t="shared" si="4"/>
        <v>0</v>
      </c>
      <c r="G26" s="289">
        <f>SUM(G24:G25)</f>
        <v>3</v>
      </c>
      <c r="H26" s="289">
        <f t="shared" si="28"/>
        <v>18</v>
      </c>
      <c r="I26" s="289">
        <f t="shared" si="0"/>
        <v>21</v>
      </c>
      <c r="J26" s="289">
        <f t="shared" si="28"/>
        <v>0</v>
      </c>
      <c r="K26" s="289">
        <f t="shared" si="28"/>
        <v>0</v>
      </c>
      <c r="L26" s="289">
        <f t="shared" si="1"/>
        <v>0</v>
      </c>
      <c r="M26" s="289">
        <f>SUM(M24:M25)</f>
        <v>3</v>
      </c>
      <c r="N26" s="289">
        <f t="shared" si="28"/>
        <v>18</v>
      </c>
      <c r="O26" s="289">
        <f t="shared" si="3"/>
        <v>21</v>
      </c>
      <c r="P26" s="1850" t="s">
        <v>448</v>
      </c>
      <c r="Q26" s="1850"/>
      <c r="R26" s="2136"/>
    </row>
    <row r="27" spans="1:18" s="76" customFormat="1" ht="24" customHeight="1">
      <c r="A27" s="2091"/>
      <c r="B27" s="1294" t="s">
        <v>1556</v>
      </c>
      <c r="C27" s="717" t="s">
        <v>1428</v>
      </c>
      <c r="D27" s="289">
        <v>0</v>
      </c>
      <c r="E27" s="289">
        <v>0</v>
      </c>
      <c r="F27" s="289">
        <f t="shared" si="4"/>
        <v>0</v>
      </c>
      <c r="G27" s="289">
        <v>1</v>
      </c>
      <c r="H27" s="289">
        <v>2</v>
      </c>
      <c r="I27" s="289">
        <f t="shared" si="0"/>
        <v>3</v>
      </c>
      <c r="J27" s="289">
        <v>0</v>
      </c>
      <c r="K27" s="289">
        <v>0</v>
      </c>
      <c r="L27" s="289">
        <f t="shared" si="1"/>
        <v>0</v>
      </c>
      <c r="M27" s="289">
        <f>SUM(D27,G27,J27)</f>
        <v>1</v>
      </c>
      <c r="N27" s="289">
        <f t="shared" ref="N27" si="29">SUM(E27,H27,K27)</f>
        <v>2</v>
      </c>
      <c r="O27" s="289">
        <f>SUM(M27:N27)</f>
        <v>3</v>
      </c>
      <c r="P27" s="1291"/>
      <c r="Q27" s="1291"/>
      <c r="R27" s="1358"/>
    </row>
    <row r="28" spans="1:18" s="76" customFormat="1" ht="17.100000000000001" customHeight="1" thickBot="1">
      <c r="A28" s="2132" t="s">
        <v>277</v>
      </c>
      <c r="B28" s="2132"/>
      <c r="C28" s="2132"/>
      <c r="D28" s="175">
        <f>SUM(D18,D22,D23,D26,D27)</f>
        <v>0</v>
      </c>
      <c r="E28" s="175">
        <f t="shared" ref="E28:O28" si="30">SUM(E18,E22,E23,E26,E27)</f>
        <v>0</v>
      </c>
      <c r="F28" s="175">
        <f t="shared" si="30"/>
        <v>0</v>
      </c>
      <c r="G28" s="175">
        <f t="shared" si="30"/>
        <v>40</v>
      </c>
      <c r="H28" s="175">
        <f t="shared" si="30"/>
        <v>55</v>
      </c>
      <c r="I28" s="175">
        <f t="shared" si="30"/>
        <v>95</v>
      </c>
      <c r="J28" s="175">
        <f t="shared" si="30"/>
        <v>21</v>
      </c>
      <c r="K28" s="175">
        <f t="shared" si="30"/>
        <v>6</v>
      </c>
      <c r="L28" s="175">
        <f t="shared" si="30"/>
        <v>27</v>
      </c>
      <c r="M28" s="175">
        <f t="shared" si="30"/>
        <v>61</v>
      </c>
      <c r="N28" s="175">
        <f t="shared" si="30"/>
        <v>61</v>
      </c>
      <c r="O28" s="175">
        <f t="shared" si="30"/>
        <v>122</v>
      </c>
      <c r="P28" s="1655" t="s">
        <v>1787</v>
      </c>
      <c r="Q28" s="1655"/>
      <c r="R28" s="1655"/>
    </row>
    <row r="29" spans="1:18" ht="17.100000000000001" customHeight="1" thickTop="1" thickBot="1">
      <c r="A29" s="2108" t="s">
        <v>10</v>
      </c>
      <c r="B29" s="2108"/>
      <c r="C29" s="2108"/>
      <c r="D29" s="424">
        <f>SUM(D8,D9,D12,D15,D28)</f>
        <v>1</v>
      </c>
      <c r="E29" s="424">
        <f t="shared" ref="E29:O29" si="31">SUM(E8,E9,E12,E15,E28)</f>
        <v>0</v>
      </c>
      <c r="F29" s="424">
        <f t="shared" si="31"/>
        <v>1</v>
      </c>
      <c r="G29" s="424">
        <f t="shared" si="31"/>
        <v>58</v>
      </c>
      <c r="H29" s="424">
        <f t="shared" si="31"/>
        <v>85</v>
      </c>
      <c r="I29" s="424">
        <f t="shared" si="31"/>
        <v>143</v>
      </c>
      <c r="J29" s="424">
        <f t="shared" si="31"/>
        <v>21</v>
      </c>
      <c r="K29" s="424">
        <f t="shared" si="31"/>
        <v>6</v>
      </c>
      <c r="L29" s="424">
        <f t="shared" si="31"/>
        <v>27</v>
      </c>
      <c r="M29" s="424">
        <f t="shared" si="31"/>
        <v>80</v>
      </c>
      <c r="N29" s="424">
        <f t="shared" si="31"/>
        <v>91</v>
      </c>
      <c r="O29" s="424">
        <f t="shared" si="31"/>
        <v>171</v>
      </c>
      <c r="P29" s="2131" t="s">
        <v>1781</v>
      </c>
      <c r="Q29" s="2131"/>
      <c r="R29" s="2131"/>
    </row>
    <row r="30" spans="1:18" ht="13.5" thickTop="1"/>
  </sheetData>
  <mergeCells count="40">
    <mergeCell ref="R13:R14"/>
    <mergeCell ref="A15:C15"/>
    <mergeCell ref="P15:R15"/>
    <mergeCell ref="A29:C29"/>
    <mergeCell ref="P29:R29"/>
    <mergeCell ref="B22:C22"/>
    <mergeCell ref="P22:Q22"/>
    <mergeCell ref="B24:B25"/>
    <mergeCell ref="B26:C26"/>
    <mergeCell ref="P26:Q26"/>
    <mergeCell ref="A28:C28"/>
    <mergeCell ref="P28:R28"/>
    <mergeCell ref="A16:A27"/>
    <mergeCell ref="B16:B17"/>
    <mergeCell ref="R16:R26"/>
    <mergeCell ref="B18:C18"/>
    <mergeCell ref="P18:Q18"/>
    <mergeCell ref="B19:B21"/>
    <mergeCell ref="M5:O5"/>
    <mergeCell ref="A10:A11"/>
    <mergeCell ref="D5:F5"/>
    <mergeCell ref="G5:I5"/>
    <mergeCell ref="J5:L5"/>
    <mergeCell ref="A13:A14"/>
    <mergeCell ref="R10:R11"/>
    <mergeCell ref="A12:C12"/>
    <mergeCell ref="P12:R12"/>
    <mergeCell ref="A3:B3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6"/>
  <sheetViews>
    <sheetView rightToLeft="1" view="pageBreakPreview" topLeftCell="B1" zoomScaleSheetLayoutView="100" workbookViewId="0">
      <selection activeCell="E11" sqref="E11"/>
    </sheetView>
  </sheetViews>
  <sheetFormatPr defaultRowHeight="12.75"/>
  <cols>
    <col min="1" max="11" width="9.140625" style="368"/>
    <col min="12" max="12" width="21.42578125" style="368" customWidth="1"/>
    <col min="13" max="267" width="9.140625" style="368"/>
    <col min="268" max="268" width="21.42578125" style="368" customWidth="1"/>
    <col min="269" max="523" width="9.140625" style="368"/>
    <col min="524" max="524" width="21.42578125" style="368" customWidth="1"/>
    <col min="525" max="779" width="9.140625" style="368"/>
    <col min="780" max="780" width="21.42578125" style="368" customWidth="1"/>
    <col min="781" max="1035" width="9.140625" style="368"/>
    <col min="1036" max="1036" width="21.42578125" style="368" customWidth="1"/>
    <col min="1037" max="1291" width="9.140625" style="368"/>
    <col min="1292" max="1292" width="21.42578125" style="368" customWidth="1"/>
    <col min="1293" max="1547" width="9.140625" style="368"/>
    <col min="1548" max="1548" width="21.42578125" style="368" customWidth="1"/>
    <col min="1549" max="1803" width="9.140625" style="368"/>
    <col min="1804" max="1804" width="21.42578125" style="368" customWidth="1"/>
    <col min="1805" max="2059" width="9.140625" style="368"/>
    <col min="2060" max="2060" width="21.42578125" style="368" customWidth="1"/>
    <col min="2061" max="2315" width="9.140625" style="368"/>
    <col min="2316" max="2316" width="21.42578125" style="368" customWidth="1"/>
    <col min="2317" max="2571" width="9.140625" style="368"/>
    <col min="2572" max="2572" width="21.42578125" style="368" customWidth="1"/>
    <col min="2573" max="2827" width="9.140625" style="368"/>
    <col min="2828" max="2828" width="21.42578125" style="368" customWidth="1"/>
    <col min="2829" max="3083" width="9.140625" style="368"/>
    <col min="3084" max="3084" width="21.42578125" style="368" customWidth="1"/>
    <col min="3085" max="3339" width="9.140625" style="368"/>
    <col min="3340" max="3340" width="21.42578125" style="368" customWidth="1"/>
    <col min="3341" max="3595" width="9.140625" style="368"/>
    <col min="3596" max="3596" width="21.42578125" style="368" customWidth="1"/>
    <col min="3597" max="3851" width="9.140625" style="368"/>
    <col min="3852" max="3852" width="21.42578125" style="368" customWidth="1"/>
    <col min="3853" max="4107" width="9.140625" style="368"/>
    <col min="4108" max="4108" width="21.42578125" style="368" customWidth="1"/>
    <col min="4109" max="4363" width="9.140625" style="368"/>
    <col min="4364" max="4364" width="21.42578125" style="368" customWidth="1"/>
    <col min="4365" max="4619" width="9.140625" style="368"/>
    <col min="4620" max="4620" width="21.42578125" style="368" customWidth="1"/>
    <col min="4621" max="4875" width="9.140625" style="368"/>
    <col min="4876" max="4876" width="21.42578125" style="368" customWidth="1"/>
    <col min="4877" max="5131" width="9.140625" style="368"/>
    <col min="5132" max="5132" width="21.42578125" style="368" customWidth="1"/>
    <col min="5133" max="5387" width="9.140625" style="368"/>
    <col min="5388" max="5388" width="21.42578125" style="368" customWidth="1"/>
    <col min="5389" max="5643" width="9.140625" style="368"/>
    <col min="5644" max="5644" width="21.42578125" style="368" customWidth="1"/>
    <col min="5645" max="5899" width="9.140625" style="368"/>
    <col min="5900" max="5900" width="21.42578125" style="368" customWidth="1"/>
    <col min="5901" max="6155" width="9.140625" style="368"/>
    <col min="6156" max="6156" width="21.42578125" style="368" customWidth="1"/>
    <col min="6157" max="6411" width="9.140625" style="368"/>
    <col min="6412" max="6412" width="21.42578125" style="368" customWidth="1"/>
    <col min="6413" max="6667" width="9.140625" style="368"/>
    <col min="6668" max="6668" width="21.42578125" style="368" customWidth="1"/>
    <col min="6669" max="6923" width="9.140625" style="368"/>
    <col min="6924" max="6924" width="21.42578125" style="368" customWidth="1"/>
    <col min="6925" max="7179" width="9.140625" style="368"/>
    <col min="7180" max="7180" width="21.42578125" style="368" customWidth="1"/>
    <col min="7181" max="7435" width="9.140625" style="368"/>
    <col min="7436" max="7436" width="21.42578125" style="368" customWidth="1"/>
    <col min="7437" max="7691" width="9.140625" style="368"/>
    <col min="7692" max="7692" width="21.42578125" style="368" customWidth="1"/>
    <col min="7693" max="7947" width="9.140625" style="368"/>
    <col min="7948" max="7948" width="21.42578125" style="368" customWidth="1"/>
    <col min="7949" max="8203" width="9.140625" style="368"/>
    <col min="8204" max="8204" width="21.42578125" style="368" customWidth="1"/>
    <col min="8205" max="8459" width="9.140625" style="368"/>
    <col min="8460" max="8460" width="21.42578125" style="368" customWidth="1"/>
    <col min="8461" max="8715" width="9.140625" style="368"/>
    <col min="8716" max="8716" width="21.42578125" style="368" customWidth="1"/>
    <col min="8717" max="8971" width="9.140625" style="368"/>
    <col min="8972" max="8972" width="21.42578125" style="368" customWidth="1"/>
    <col min="8973" max="9227" width="9.140625" style="368"/>
    <col min="9228" max="9228" width="21.42578125" style="368" customWidth="1"/>
    <col min="9229" max="9483" width="9.140625" style="368"/>
    <col min="9484" max="9484" width="21.42578125" style="368" customWidth="1"/>
    <col min="9485" max="9739" width="9.140625" style="368"/>
    <col min="9740" max="9740" width="21.42578125" style="368" customWidth="1"/>
    <col min="9741" max="9995" width="9.140625" style="368"/>
    <col min="9996" max="9996" width="21.42578125" style="368" customWidth="1"/>
    <col min="9997" max="10251" width="9.140625" style="368"/>
    <col min="10252" max="10252" width="21.42578125" style="368" customWidth="1"/>
    <col min="10253" max="10507" width="9.140625" style="368"/>
    <col min="10508" max="10508" width="21.42578125" style="368" customWidth="1"/>
    <col min="10509" max="10763" width="9.140625" style="368"/>
    <col min="10764" max="10764" width="21.42578125" style="368" customWidth="1"/>
    <col min="10765" max="11019" width="9.140625" style="368"/>
    <col min="11020" max="11020" width="21.42578125" style="368" customWidth="1"/>
    <col min="11021" max="11275" width="9.140625" style="368"/>
    <col min="11276" max="11276" width="21.42578125" style="368" customWidth="1"/>
    <col min="11277" max="11531" width="9.140625" style="368"/>
    <col min="11532" max="11532" width="21.42578125" style="368" customWidth="1"/>
    <col min="11533" max="11787" width="9.140625" style="368"/>
    <col min="11788" max="11788" width="21.42578125" style="368" customWidth="1"/>
    <col min="11789" max="12043" width="9.140625" style="368"/>
    <col min="12044" max="12044" width="21.42578125" style="368" customWidth="1"/>
    <col min="12045" max="12299" width="9.140625" style="368"/>
    <col min="12300" max="12300" width="21.42578125" style="368" customWidth="1"/>
    <col min="12301" max="12555" width="9.140625" style="368"/>
    <col min="12556" max="12556" width="21.42578125" style="368" customWidth="1"/>
    <col min="12557" max="12811" width="9.140625" style="368"/>
    <col min="12812" max="12812" width="21.42578125" style="368" customWidth="1"/>
    <col min="12813" max="13067" width="9.140625" style="368"/>
    <col min="13068" max="13068" width="21.42578125" style="368" customWidth="1"/>
    <col min="13069" max="13323" width="9.140625" style="368"/>
    <col min="13324" max="13324" width="21.42578125" style="368" customWidth="1"/>
    <col min="13325" max="13579" width="9.140625" style="368"/>
    <col min="13580" max="13580" width="21.42578125" style="368" customWidth="1"/>
    <col min="13581" max="13835" width="9.140625" style="368"/>
    <col min="13836" max="13836" width="21.42578125" style="368" customWidth="1"/>
    <col min="13837" max="14091" width="9.140625" style="368"/>
    <col min="14092" max="14092" width="21.42578125" style="368" customWidth="1"/>
    <col min="14093" max="14347" width="9.140625" style="368"/>
    <col min="14348" max="14348" width="21.42578125" style="368" customWidth="1"/>
    <col min="14349" max="14603" width="9.140625" style="368"/>
    <col min="14604" max="14604" width="21.42578125" style="368" customWidth="1"/>
    <col min="14605" max="14859" width="9.140625" style="368"/>
    <col min="14860" max="14860" width="21.42578125" style="368" customWidth="1"/>
    <col min="14861" max="15115" width="9.140625" style="368"/>
    <col min="15116" max="15116" width="21.42578125" style="368" customWidth="1"/>
    <col min="15117" max="15371" width="9.140625" style="368"/>
    <col min="15372" max="15372" width="21.42578125" style="368" customWidth="1"/>
    <col min="15373" max="15627" width="9.140625" style="368"/>
    <col min="15628" max="15628" width="21.42578125" style="368" customWidth="1"/>
    <col min="15629" max="15883" width="9.140625" style="368"/>
    <col min="15884" max="15884" width="21.42578125" style="368" customWidth="1"/>
    <col min="15885" max="16139" width="9.140625" style="368"/>
    <col min="16140" max="16140" width="21.42578125" style="368" customWidth="1"/>
    <col min="16141" max="16384" width="9.140625" style="368"/>
  </cols>
  <sheetData>
    <row r="5" spans="2:15" ht="90">
      <c r="M5" s="396"/>
      <c r="N5" s="396"/>
      <c r="O5" s="396"/>
    </row>
    <row r="6" spans="2:15" ht="90">
      <c r="B6" s="1495" t="s">
        <v>1960</v>
      </c>
      <c r="C6" s="1495"/>
      <c r="D6" s="1495"/>
      <c r="E6" s="1495"/>
      <c r="F6" s="1495"/>
      <c r="G6" s="1495"/>
      <c r="H6" s="1495"/>
      <c r="I6" s="1495"/>
      <c r="J6" s="1495"/>
      <c r="K6" s="1495"/>
      <c r="L6" s="1495"/>
    </row>
  </sheetData>
  <mergeCells count="1">
    <mergeCell ref="B6:L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6"/>
  <sheetViews>
    <sheetView rightToLeft="1" view="pageBreakPreview" zoomScale="90" zoomScaleSheetLayoutView="90" workbookViewId="0">
      <selection activeCell="N9" sqref="N9:N10"/>
    </sheetView>
  </sheetViews>
  <sheetFormatPr defaultRowHeight="12.75"/>
  <cols>
    <col min="1" max="1" width="24.5703125" customWidth="1"/>
    <col min="2" max="13" width="7.85546875" customWidth="1"/>
    <col min="14" max="14" width="39.42578125" customWidth="1"/>
    <col min="252" max="252" width="28.5703125" customWidth="1"/>
    <col min="253" max="254" width="10.140625" customWidth="1"/>
    <col min="255" max="255" width="9.42578125" customWidth="1"/>
    <col min="256" max="256" width="7.42578125" customWidth="1"/>
    <col min="257" max="257" width="9.42578125" customWidth="1"/>
    <col min="258" max="259" width="7.7109375" customWidth="1"/>
    <col min="260" max="260" width="9.42578125" customWidth="1"/>
    <col min="261" max="261" width="8" customWidth="1"/>
    <col min="262" max="264" width="9.42578125" customWidth="1"/>
    <col min="265" max="265" width="7.85546875" customWidth="1"/>
    <col min="508" max="508" width="28.5703125" customWidth="1"/>
    <col min="509" max="510" width="10.140625" customWidth="1"/>
    <col min="511" max="511" width="9.42578125" customWidth="1"/>
    <col min="512" max="512" width="7.42578125" customWidth="1"/>
    <col min="513" max="513" width="9.42578125" customWidth="1"/>
    <col min="514" max="515" width="7.7109375" customWidth="1"/>
    <col min="516" max="516" width="9.42578125" customWidth="1"/>
    <col min="517" max="517" width="8" customWidth="1"/>
    <col min="518" max="520" width="9.42578125" customWidth="1"/>
    <col min="521" max="521" width="7.85546875" customWidth="1"/>
    <col min="764" max="764" width="28.5703125" customWidth="1"/>
    <col min="765" max="766" width="10.140625" customWidth="1"/>
    <col min="767" max="767" width="9.42578125" customWidth="1"/>
    <col min="768" max="768" width="7.42578125" customWidth="1"/>
    <col min="769" max="769" width="9.42578125" customWidth="1"/>
    <col min="770" max="771" width="7.7109375" customWidth="1"/>
    <col min="772" max="772" width="9.42578125" customWidth="1"/>
    <col min="773" max="773" width="8" customWidth="1"/>
    <col min="774" max="776" width="9.42578125" customWidth="1"/>
    <col min="777" max="777" width="7.85546875" customWidth="1"/>
    <col min="1020" max="1020" width="28.5703125" customWidth="1"/>
    <col min="1021" max="1022" width="10.140625" customWidth="1"/>
    <col min="1023" max="1023" width="9.42578125" customWidth="1"/>
    <col min="1024" max="1024" width="7.42578125" customWidth="1"/>
    <col min="1025" max="1025" width="9.42578125" customWidth="1"/>
    <col min="1026" max="1027" width="7.7109375" customWidth="1"/>
    <col min="1028" max="1028" width="9.42578125" customWidth="1"/>
    <col min="1029" max="1029" width="8" customWidth="1"/>
    <col min="1030" max="1032" width="9.42578125" customWidth="1"/>
    <col min="1033" max="1033" width="7.85546875" customWidth="1"/>
    <col min="1276" max="1276" width="28.5703125" customWidth="1"/>
    <col min="1277" max="1278" width="10.140625" customWidth="1"/>
    <col min="1279" max="1279" width="9.42578125" customWidth="1"/>
    <col min="1280" max="1280" width="7.42578125" customWidth="1"/>
    <col min="1281" max="1281" width="9.42578125" customWidth="1"/>
    <col min="1282" max="1283" width="7.7109375" customWidth="1"/>
    <col min="1284" max="1284" width="9.42578125" customWidth="1"/>
    <col min="1285" max="1285" width="8" customWidth="1"/>
    <col min="1286" max="1288" width="9.42578125" customWidth="1"/>
    <col min="1289" max="1289" width="7.85546875" customWidth="1"/>
    <col min="1532" max="1532" width="28.5703125" customWidth="1"/>
    <col min="1533" max="1534" width="10.140625" customWidth="1"/>
    <col min="1535" max="1535" width="9.42578125" customWidth="1"/>
    <col min="1536" max="1536" width="7.42578125" customWidth="1"/>
    <col min="1537" max="1537" width="9.42578125" customWidth="1"/>
    <col min="1538" max="1539" width="7.7109375" customWidth="1"/>
    <col min="1540" max="1540" width="9.42578125" customWidth="1"/>
    <col min="1541" max="1541" width="8" customWidth="1"/>
    <col min="1542" max="1544" width="9.42578125" customWidth="1"/>
    <col min="1545" max="1545" width="7.85546875" customWidth="1"/>
    <col min="1788" max="1788" width="28.5703125" customWidth="1"/>
    <col min="1789" max="1790" width="10.140625" customWidth="1"/>
    <col min="1791" max="1791" width="9.42578125" customWidth="1"/>
    <col min="1792" max="1792" width="7.42578125" customWidth="1"/>
    <col min="1793" max="1793" width="9.42578125" customWidth="1"/>
    <col min="1794" max="1795" width="7.7109375" customWidth="1"/>
    <col min="1796" max="1796" width="9.42578125" customWidth="1"/>
    <col min="1797" max="1797" width="8" customWidth="1"/>
    <col min="1798" max="1800" width="9.42578125" customWidth="1"/>
    <col min="1801" max="1801" width="7.85546875" customWidth="1"/>
    <col min="2044" max="2044" width="28.5703125" customWidth="1"/>
    <col min="2045" max="2046" width="10.140625" customWidth="1"/>
    <col min="2047" max="2047" width="9.42578125" customWidth="1"/>
    <col min="2048" max="2048" width="7.42578125" customWidth="1"/>
    <col min="2049" max="2049" width="9.42578125" customWidth="1"/>
    <col min="2050" max="2051" width="7.7109375" customWidth="1"/>
    <col min="2052" max="2052" width="9.42578125" customWidth="1"/>
    <col min="2053" max="2053" width="8" customWidth="1"/>
    <col min="2054" max="2056" width="9.42578125" customWidth="1"/>
    <col min="2057" max="2057" width="7.85546875" customWidth="1"/>
    <col min="2300" max="2300" width="28.5703125" customWidth="1"/>
    <col min="2301" max="2302" width="10.140625" customWidth="1"/>
    <col min="2303" max="2303" width="9.42578125" customWidth="1"/>
    <col min="2304" max="2304" width="7.42578125" customWidth="1"/>
    <col min="2305" max="2305" width="9.42578125" customWidth="1"/>
    <col min="2306" max="2307" width="7.7109375" customWidth="1"/>
    <col min="2308" max="2308" width="9.42578125" customWidth="1"/>
    <col min="2309" max="2309" width="8" customWidth="1"/>
    <col min="2310" max="2312" width="9.42578125" customWidth="1"/>
    <col min="2313" max="2313" width="7.85546875" customWidth="1"/>
    <col min="2556" max="2556" width="28.5703125" customWidth="1"/>
    <col min="2557" max="2558" width="10.140625" customWidth="1"/>
    <col min="2559" max="2559" width="9.42578125" customWidth="1"/>
    <col min="2560" max="2560" width="7.42578125" customWidth="1"/>
    <col min="2561" max="2561" width="9.42578125" customWidth="1"/>
    <col min="2562" max="2563" width="7.7109375" customWidth="1"/>
    <col min="2564" max="2564" width="9.42578125" customWidth="1"/>
    <col min="2565" max="2565" width="8" customWidth="1"/>
    <col min="2566" max="2568" width="9.42578125" customWidth="1"/>
    <col min="2569" max="2569" width="7.85546875" customWidth="1"/>
    <col min="2812" max="2812" width="28.5703125" customWidth="1"/>
    <col min="2813" max="2814" width="10.140625" customWidth="1"/>
    <col min="2815" max="2815" width="9.42578125" customWidth="1"/>
    <col min="2816" max="2816" width="7.42578125" customWidth="1"/>
    <col min="2817" max="2817" width="9.42578125" customWidth="1"/>
    <col min="2818" max="2819" width="7.7109375" customWidth="1"/>
    <col min="2820" max="2820" width="9.42578125" customWidth="1"/>
    <col min="2821" max="2821" width="8" customWidth="1"/>
    <col min="2822" max="2824" width="9.42578125" customWidth="1"/>
    <col min="2825" max="2825" width="7.85546875" customWidth="1"/>
    <col min="3068" max="3068" width="28.5703125" customWidth="1"/>
    <col min="3069" max="3070" width="10.140625" customWidth="1"/>
    <col min="3071" max="3071" width="9.42578125" customWidth="1"/>
    <col min="3072" max="3072" width="7.42578125" customWidth="1"/>
    <col min="3073" max="3073" width="9.42578125" customWidth="1"/>
    <col min="3074" max="3075" width="7.7109375" customWidth="1"/>
    <col min="3076" max="3076" width="9.42578125" customWidth="1"/>
    <col min="3077" max="3077" width="8" customWidth="1"/>
    <col min="3078" max="3080" width="9.42578125" customWidth="1"/>
    <col min="3081" max="3081" width="7.85546875" customWidth="1"/>
    <col min="3324" max="3324" width="28.5703125" customWidth="1"/>
    <col min="3325" max="3326" width="10.140625" customWidth="1"/>
    <col min="3327" max="3327" width="9.42578125" customWidth="1"/>
    <col min="3328" max="3328" width="7.42578125" customWidth="1"/>
    <col min="3329" max="3329" width="9.42578125" customWidth="1"/>
    <col min="3330" max="3331" width="7.7109375" customWidth="1"/>
    <col min="3332" max="3332" width="9.42578125" customWidth="1"/>
    <col min="3333" max="3333" width="8" customWidth="1"/>
    <col min="3334" max="3336" width="9.42578125" customWidth="1"/>
    <col min="3337" max="3337" width="7.85546875" customWidth="1"/>
    <col min="3580" max="3580" width="28.5703125" customWidth="1"/>
    <col min="3581" max="3582" width="10.140625" customWidth="1"/>
    <col min="3583" max="3583" width="9.42578125" customWidth="1"/>
    <col min="3584" max="3584" width="7.42578125" customWidth="1"/>
    <col min="3585" max="3585" width="9.42578125" customWidth="1"/>
    <col min="3586" max="3587" width="7.7109375" customWidth="1"/>
    <col min="3588" max="3588" width="9.42578125" customWidth="1"/>
    <col min="3589" max="3589" width="8" customWidth="1"/>
    <col min="3590" max="3592" width="9.42578125" customWidth="1"/>
    <col min="3593" max="3593" width="7.85546875" customWidth="1"/>
    <col min="3836" max="3836" width="28.5703125" customWidth="1"/>
    <col min="3837" max="3838" width="10.140625" customWidth="1"/>
    <col min="3839" max="3839" width="9.42578125" customWidth="1"/>
    <col min="3840" max="3840" width="7.42578125" customWidth="1"/>
    <col min="3841" max="3841" width="9.42578125" customWidth="1"/>
    <col min="3842" max="3843" width="7.7109375" customWidth="1"/>
    <col min="3844" max="3844" width="9.42578125" customWidth="1"/>
    <col min="3845" max="3845" width="8" customWidth="1"/>
    <col min="3846" max="3848" width="9.42578125" customWidth="1"/>
    <col min="3849" max="3849" width="7.85546875" customWidth="1"/>
    <col min="4092" max="4092" width="28.5703125" customWidth="1"/>
    <col min="4093" max="4094" width="10.140625" customWidth="1"/>
    <col min="4095" max="4095" width="9.42578125" customWidth="1"/>
    <col min="4096" max="4096" width="7.42578125" customWidth="1"/>
    <col min="4097" max="4097" width="9.42578125" customWidth="1"/>
    <col min="4098" max="4099" width="7.7109375" customWidth="1"/>
    <col min="4100" max="4100" width="9.42578125" customWidth="1"/>
    <col min="4101" max="4101" width="8" customWidth="1"/>
    <col min="4102" max="4104" width="9.42578125" customWidth="1"/>
    <col min="4105" max="4105" width="7.85546875" customWidth="1"/>
    <col min="4348" max="4348" width="28.5703125" customWidth="1"/>
    <col min="4349" max="4350" width="10.140625" customWidth="1"/>
    <col min="4351" max="4351" width="9.42578125" customWidth="1"/>
    <col min="4352" max="4352" width="7.42578125" customWidth="1"/>
    <col min="4353" max="4353" width="9.42578125" customWidth="1"/>
    <col min="4354" max="4355" width="7.7109375" customWidth="1"/>
    <col min="4356" max="4356" width="9.42578125" customWidth="1"/>
    <col min="4357" max="4357" width="8" customWidth="1"/>
    <col min="4358" max="4360" width="9.42578125" customWidth="1"/>
    <col min="4361" max="4361" width="7.85546875" customWidth="1"/>
    <col min="4604" max="4604" width="28.5703125" customWidth="1"/>
    <col min="4605" max="4606" width="10.140625" customWidth="1"/>
    <col min="4607" max="4607" width="9.42578125" customWidth="1"/>
    <col min="4608" max="4608" width="7.42578125" customWidth="1"/>
    <col min="4609" max="4609" width="9.42578125" customWidth="1"/>
    <col min="4610" max="4611" width="7.7109375" customWidth="1"/>
    <col min="4612" max="4612" width="9.42578125" customWidth="1"/>
    <col min="4613" max="4613" width="8" customWidth="1"/>
    <col min="4614" max="4616" width="9.42578125" customWidth="1"/>
    <col min="4617" max="4617" width="7.85546875" customWidth="1"/>
    <col min="4860" max="4860" width="28.5703125" customWidth="1"/>
    <col min="4861" max="4862" width="10.140625" customWidth="1"/>
    <col min="4863" max="4863" width="9.42578125" customWidth="1"/>
    <col min="4864" max="4864" width="7.42578125" customWidth="1"/>
    <col min="4865" max="4865" width="9.42578125" customWidth="1"/>
    <col min="4866" max="4867" width="7.7109375" customWidth="1"/>
    <col min="4868" max="4868" width="9.42578125" customWidth="1"/>
    <col min="4869" max="4869" width="8" customWidth="1"/>
    <col min="4870" max="4872" width="9.42578125" customWidth="1"/>
    <col min="4873" max="4873" width="7.85546875" customWidth="1"/>
    <col min="5116" max="5116" width="28.5703125" customWidth="1"/>
    <col min="5117" max="5118" width="10.140625" customWidth="1"/>
    <col min="5119" max="5119" width="9.42578125" customWidth="1"/>
    <col min="5120" max="5120" width="7.42578125" customWidth="1"/>
    <col min="5121" max="5121" width="9.42578125" customWidth="1"/>
    <col min="5122" max="5123" width="7.7109375" customWidth="1"/>
    <col min="5124" max="5124" width="9.42578125" customWidth="1"/>
    <col min="5125" max="5125" width="8" customWidth="1"/>
    <col min="5126" max="5128" width="9.42578125" customWidth="1"/>
    <col min="5129" max="5129" width="7.85546875" customWidth="1"/>
    <col min="5372" max="5372" width="28.5703125" customWidth="1"/>
    <col min="5373" max="5374" width="10.140625" customWidth="1"/>
    <col min="5375" max="5375" width="9.42578125" customWidth="1"/>
    <col min="5376" max="5376" width="7.42578125" customWidth="1"/>
    <col min="5377" max="5377" width="9.42578125" customWidth="1"/>
    <col min="5378" max="5379" width="7.7109375" customWidth="1"/>
    <col min="5380" max="5380" width="9.42578125" customWidth="1"/>
    <col min="5381" max="5381" width="8" customWidth="1"/>
    <col min="5382" max="5384" width="9.42578125" customWidth="1"/>
    <col min="5385" max="5385" width="7.85546875" customWidth="1"/>
    <col min="5628" max="5628" width="28.5703125" customWidth="1"/>
    <col min="5629" max="5630" width="10.140625" customWidth="1"/>
    <col min="5631" max="5631" width="9.42578125" customWidth="1"/>
    <col min="5632" max="5632" width="7.42578125" customWidth="1"/>
    <col min="5633" max="5633" width="9.42578125" customWidth="1"/>
    <col min="5634" max="5635" width="7.7109375" customWidth="1"/>
    <col min="5636" max="5636" width="9.42578125" customWidth="1"/>
    <col min="5637" max="5637" width="8" customWidth="1"/>
    <col min="5638" max="5640" width="9.42578125" customWidth="1"/>
    <col min="5641" max="5641" width="7.85546875" customWidth="1"/>
    <col min="5884" max="5884" width="28.5703125" customWidth="1"/>
    <col min="5885" max="5886" width="10.140625" customWidth="1"/>
    <col min="5887" max="5887" width="9.42578125" customWidth="1"/>
    <col min="5888" max="5888" width="7.42578125" customWidth="1"/>
    <col min="5889" max="5889" width="9.42578125" customWidth="1"/>
    <col min="5890" max="5891" width="7.7109375" customWidth="1"/>
    <col min="5892" max="5892" width="9.42578125" customWidth="1"/>
    <col min="5893" max="5893" width="8" customWidth="1"/>
    <col min="5894" max="5896" width="9.42578125" customWidth="1"/>
    <col min="5897" max="5897" width="7.85546875" customWidth="1"/>
    <col min="6140" max="6140" width="28.5703125" customWidth="1"/>
    <col min="6141" max="6142" width="10.140625" customWidth="1"/>
    <col min="6143" max="6143" width="9.42578125" customWidth="1"/>
    <col min="6144" max="6144" width="7.42578125" customWidth="1"/>
    <col min="6145" max="6145" width="9.42578125" customWidth="1"/>
    <col min="6146" max="6147" width="7.7109375" customWidth="1"/>
    <col min="6148" max="6148" width="9.42578125" customWidth="1"/>
    <col min="6149" max="6149" width="8" customWidth="1"/>
    <col min="6150" max="6152" width="9.42578125" customWidth="1"/>
    <col min="6153" max="6153" width="7.85546875" customWidth="1"/>
    <col min="6396" max="6396" width="28.5703125" customWidth="1"/>
    <col min="6397" max="6398" width="10.140625" customWidth="1"/>
    <col min="6399" max="6399" width="9.42578125" customWidth="1"/>
    <col min="6400" max="6400" width="7.42578125" customWidth="1"/>
    <col min="6401" max="6401" width="9.42578125" customWidth="1"/>
    <col min="6402" max="6403" width="7.7109375" customWidth="1"/>
    <col min="6404" max="6404" width="9.42578125" customWidth="1"/>
    <col min="6405" max="6405" width="8" customWidth="1"/>
    <col min="6406" max="6408" width="9.42578125" customWidth="1"/>
    <col min="6409" max="6409" width="7.85546875" customWidth="1"/>
    <col min="6652" max="6652" width="28.5703125" customWidth="1"/>
    <col min="6653" max="6654" width="10.140625" customWidth="1"/>
    <col min="6655" max="6655" width="9.42578125" customWidth="1"/>
    <col min="6656" max="6656" width="7.42578125" customWidth="1"/>
    <col min="6657" max="6657" width="9.42578125" customWidth="1"/>
    <col min="6658" max="6659" width="7.7109375" customWidth="1"/>
    <col min="6660" max="6660" width="9.42578125" customWidth="1"/>
    <col min="6661" max="6661" width="8" customWidth="1"/>
    <col min="6662" max="6664" width="9.42578125" customWidth="1"/>
    <col min="6665" max="6665" width="7.85546875" customWidth="1"/>
    <col min="6908" max="6908" width="28.5703125" customWidth="1"/>
    <col min="6909" max="6910" width="10.140625" customWidth="1"/>
    <col min="6911" max="6911" width="9.42578125" customWidth="1"/>
    <col min="6912" max="6912" width="7.42578125" customWidth="1"/>
    <col min="6913" max="6913" width="9.42578125" customWidth="1"/>
    <col min="6914" max="6915" width="7.7109375" customWidth="1"/>
    <col min="6916" max="6916" width="9.42578125" customWidth="1"/>
    <col min="6917" max="6917" width="8" customWidth="1"/>
    <col min="6918" max="6920" width="9.42578125" customWidth="1"/>
    <col min="6921" max="6921" width="7.85546875" customWidth="1"/>
    <col min="7164" max="7164" width="28.5703125" customWidth="1"/>
    <col min="7165" max="7166" width="10.140625" customWidth="1"/>
    <col min="7167" max="7167" width="9.42578125" customWidth="1"/>
    <col min="7168" max="7168" width="7.42578125" customWidth="1"/>
    <col min="7169" max="7169" width="9.42578125" customWidth="1"/>
    <col min="7170" max="7171" width="7.7109375" customWidth="1"/>
    <col min="7172" max="7172" width="9.42578125" customWidth="1"/>
    <col min="7173" max="7173" width="8" customWidth="1"/>
    <col min="7174" max="7176" width="9.42578125" customWidth="1"/>
    <col min="7177" max="7177" width="7.85546875" customWidth="1"/>
    <col min="7420" max="7420" width="28.5703125" customWidth="1"/>
    <col min="7421" max="7422" width="10.140625" customWidth="1"/>
    <col min="7423" max="7423" width="9.42578125" customWidth="1"/>
    <col min="7424" max="7424" width="7.42578125" customWidth="1"/>
    <col min="7425" max="7425" width="9.42578125" customWidth="1"/>
    <col min="7426" max="7427" width="7.7109375" customWidth="1"/>
    <col min="7428" max="7428" width="9.42578125" customWidth="1"/>
    <col min="7429" max="7429" width="8" customWidth="1"/>
    <col min="7430" max="7432" width="9.42578125" customWidth="1"/>
    <col min="7433" max="7433" width="7.85546875" customWidth="1"/>
    <col min="7676" max="7676" width="28.5703125" customWidth="1"/>
    <col min="7677" max="7678" width="10.140625" customWidth="1"/>
    <col min="7679" max="7679" width="9.42578125" customWidth="1"/>
    <col min="7680" max="7680" width="7.42578125" customWidth="1"/>
    <col min="7681" max="7681" width="9.42578125" customWidth="1"/>
    <col min="7682" max="7683" width="7.7109375" customWidth="1"/>
    <col min="7684" max="7684" width="9.42578125" customWidth="1"/>
    <col min="7685" max="7685" width="8" customWidth="1"/>
    <col min="7686" max="7688" width="9.42578125" customWidth="1"/>
    <col min="7689" max="7689" width="7.85546875" customWidth="1"/>
    <col min="7932" max="7932" width="28.5703125" customWidth="1"/>
    <col min="7933" max="7934" width="10.140625" customWidth="1"/>
    <col min="7935" max="7935" width="9.42578125" customWidth="1"/>
    <col min="7936" max="7936" width="7.42578125" customWidth="1"/>
    <col min="7937" max="7937" width="9.42578125" customWidth="1"/>
    <col min="7938" max="7939" width="7.7109375" customWidth="1"/>
    <col min="7940" max="7940" width="9.42578125" customWidth="1"/>
    <col min="7941" max="7941" width="8" customWidth="1"/>
    <col min="7942" max="7944" width="9.42578125" customWidth="1"/>
    <col min="7945" max="7945" width="7.85546875" customWidth="1"/>
    <col min="8188" max="8188" width="28.5703125" customWidth="1"/>
    <col min="8189" max="8190" width="10.140625" customWidth="1"/>
    <col min="8191" max="8191" width="9.42578125" customWidth="1"/>
    <col min="8192" max="8192" width="7.42578125" customWidth="1"/>
    <col min="8193" max="8193" width="9.42578125" customWidth="1"/>
    <col min="8194" max="8195" width="7.7109375" customWidth="1"/>
    <col min="8196" max="8196" width="9.42578125" customWidth="1"/>
    <col min="8197" max="8197" width="8" customWidth="1"/>
    <col min="8198" max="8200" width="9.42578125" customWidth="1"/>
    <col min="8201" max="8201" width="7.85546875" customWidth="1"/>
    <col min="8444" max="8444" width="28.5703125" customWidth="1"/>
    <col min="8445" max="8446" width="10.140625" customWidth="1"/>
    <col min="8447" max="8447" width="9.42578125" customWidth="1"/>
    <col min="8448" max="8448" width="7.42578125" customWidth="1"/>
    <col min="8449" max="8449" width="9.42578125" customWidth="1"/>
    <col min="8450" max="8451" width="7.7109375" customWidth="1"/>
    <col min="8452" max="8452" width="9.42578125" customWidth="1"/>
    <col min="8453" max="8453" width="8" customWidth="1"/>
    <col min="8454" max="8456" width="9.42578125" customWidth="1"/>
    <col min="8457" max="8457" width="7.85546875" customWidth="1"/>
    <col min="8700" max="8700" width="28.5703125" customWidth="1"/>
    <col min="8701" max="8702" width="10.140625" customWidth="1"/>
    <col min="8703" max="8703" width="9.42578125" customWidth="1"/>
    <col min="8704" max="8704" width="7.42578125" customWidth="1"/>
    <col min="8705" max="8705" width="9.42578125" customWidth="1"/>
    <col min="8706" max="8707" width="7.7109375" customWidth="1"/>
    <col min="8708" max="8708" width="9.42578125" customWidth="1"/>
    <col min="8709" max="8709" width="8" customWidth="1"/>
    <col min="8710" max="8712" width="9.42578125" customWidth="1"/>
    <col min="8713" max="8713" width="7.85546875" customWidth="1"/>
    <col min="8956" max="8956" width="28.5703125" customWidth="1"/>
    <col min="8957" max="8958" width="10.140625" customWidth="1"/>
    <col min="8959" max="8959" width="9.42578125" customWidth="1"/>
    <col min="8960" max="8960" width="7.42578125" customWidth="1"/>
    <col min="8961" max="8961" width="9.42578125" customWidth="1"/>
    <col min="8962" max="8963" width="7.7109375" customWidth="1"/>
    <col min="8964" max="8964" width="9.42578125" customWidth="1"/>
    <col min="8965" max="8965" width="8" customWidth="1"/>
    <col min="8966" max="8968" width="9.42578125" customWidth="1"/>
    <col min="8969" max="8969" width="7.85546875" customWidth="1"/>
    <col min="9212" max="9212" width="28.5703125" customWidth="1"/>
    <col min="9213" max="9214" width="10.140625" customWidth="1"/>
    <col min="9215" max="9215" width="9.42578125" customWidth="1"/>
    <col min="9216" max="9216" width="7.42578125" customWidth="1"/>
    <col min="9217" max="9217" width="9.42578125" customWidth="1"/>
    <col min="9218" max="9219" width="7.7109375" customWidth="1"/>
    <col min="9220" max="9220" width="9.42578125" customWidth="1"/>
    <col min="9221" max="9221" width="8" customWidth="1"/>
    <col min="9222" max="9224" width="9.42578125" customWidth="1"/>
    <col min="9225" max="9225" width="7.85546875" customWidth="1"/>
    <col min="9468" max="9468" width="28.5703125" customWidth="1"/>
    <col min="9469" max="9470" width="10.140625" customWidth="1"/>
    <col min="9471" max="9471" width="9.42578125" customWidth="1"/>
    <col min="9472" max="9472" width="7.42578125" customWidth="1"/>
    <col min="9473" max="9473" width="9.42578125" customWidth="1"/>
    <col min="9474" max="9475" width="7.7109375" customWidth="1"/>
    <col min="9476" max="9476" width="9.42578125" customWidth="1"/>
    <col min="9477" max="9477" width="8" customWidth="1"/>
    <col min="9478" max="9480" width="9.42578125" customWidth="1"/>
    <col min="9481" max="9481" width="7.85546875" customWidth="1"/>
    <col min="9724" max="9724" width="28.5703125" customWidth="1"/>
    <col min="9725" max="9726" width="10.140625" customWidth="1"/>
    <col min="9727" max="9727" width="9.42578125" customWidth="1"/>
    <col min="9728" max="9728" width="7.42578125" customWidth="1"/>
    <col min="9729" max="9729" width="9.42578125" customWidth="1"/>
    <col min="9730" max="9731" width="7.7109375" customWidth="1"/>
    <col min="9732" max="9732" width="9.42578125" customWidth="1"/>
    <col min="9733" max="9733" width="8" customWidth="1"/>
    <col min="9734" max="9736" width="9.42578125" customWidth="1"/>
    <col min="9737" max="9737" width="7.85546875" customWidth="1"/>
    <col min="9980" max="9980" width="28.5703125" customWidth="1"/>
    <col min="9981" max="9982" width="10.140625" customWidth="1"/>
    <col min="9983" max="9983" width="9.42578125" customWidth="1"/>
    <col min="9984" max="9984" width="7.42578125" customWidth="1"/>
    <col min="9985" max="9985" width="9.42578125" customWidth="1"/>
    <col min="9986" max="9987" width="7.7109375" customWidth="1"/>
    <col min="9988" max="9988" width="9.42578125" customWidth="1"/>
    <col min="9989" max="9989" width="8" customWidth="1"/>
    <col min="9990" max="9992" width="9.42578125" customWidth="1"/>
    <col min="9993" max="9993" width="7.85546875" customWidth="1"/>
    <col min="10236" max="10236" width="28.5703125" customWidth="1"/>
    <col min="10237" max="10238" width="10.140625" customWidth="1"/>
    <col min="10239" max="10239" width="9.42578125" customWidth="1"/>
    <col min="10240" max="10240" width="7.42578125" customWidth="1"/>
    <col min="10241" max="10241" width="9.42578125" customWidth="1"/>
    <col min="10242" max="10243" width="7.7109375" customWidth="1"/>
    <col min="10244" max="10244" width="9.42578125" customWidth="1"/>
    <col min="10245" max="10245" width="8" customWidth="1"/>
    <col min="10246" max="10248" width="9.42578125" customWidth="1"/>
    <col min="10249" max="10249" width="7.85546875" customWidth="1"/>
    <col min="10492" max="10492" width="28.5703125" customWidth="1"/>
    <col min="10493" max="10494" width="10.140625" customWidth="1"/>
    <col min="10495" max="10495" width="9.42578125" customWidth="1"/>
    <col min="10496" max="10496" width="7.42578125" customWidth="1"/>
    <col min="10497" max="10497" width="9.42578125" customWidth="1"/>
    <col min="10498" max="10499" width="7.7109375" customWidth="1"/>
    <col min="10500" max="10500" width="9.42578125" customWidth="1"/>
    <col min="10501" max="10501" width="8" customWidth="1"/>
    <col min="10502" max="10504" width="9.42578125" customWidth="1"/>
    <col min="10505" max="10505" width="7.85546875" customWidth="1"/>
    <col min="10748" max="10748" width="28.5703125" customWidth="1"/>
    <col min="10749" max="10750" width="10.140625" customWidth="1"/>
    <col min="10751" max="10751" width="9.42578125" customWidth="1"/>
    <col min="10752" max="10752" width="7.42578125" customWidth="1"/>
    <col min="10753" max="10753" width="9.42578125" customWidth="1"/>
    <col min="10754" max="10755" width="7.7109375" customWidth="1"/>
    <col min="10756" max="10756" width="9.42578125" customWidth="1"/>
    <col min="10757" max="10757" width="8" customWidth="1"/>
    <col min="10758" max="10760" width="9.42578125" customWidth="1"/>
    <col min="10761" max="10761" width="7.85546875" customWidth="1"/>
    <col min="11004" max="11004" width="28.5703125" customWidth="1"/>
    <col min="11005" max="11006" width="10.140625" customWidth="1"/>
    <col min="11007" max="11007" width="9.42578125" customWidth="1"/>
    <col min="11008" max="11008" width="7.42578125" customWidth="1"/>
    <col min="11009" max="11009" width="9.42578125" customWidth="1"/>
    <col min="11010" max="11011" width="7.7109375" customWidth="1"/>
    <col min="11012" max="11012" width="9.42578125" customWidth="1"/>
    <col min="11013" max="11013" width="8" customWidth="1"/>
    <col min="11014" max="11016" width="9.42578125" customWidth="1"/>
    <col min="11017" max="11017" width="7.85546875" customWidth="1"/>
    <col min="11260" max="11260" width="28.5703125" customWidth="1"/>
    <col min="11261" max="11262" width="10.140625" customWidth="1"/>
    <col min="11263" max="11263" width="9.42578125" customWidth="1"/>
    <col min="11264" max="11264" width="7.42578125" customWidth="1"/>
    <col min="11265" max="11265" width="9.42578125" customWidth="1"/>
    <col min="11266" max="11267" width="7.7109375" customWidth="1"/>
    <col min="11268" max="11268" width="9.42578125" customWidth="1"/>
    <col min="11269" max="11269" width="8" customWidth="1"/>
    <col min="11270" max="11272" width="9.42578125" customWidth="1"/>
    <col min="11273" max="11273" width="7.85546875" customWidth="1"/>
    <col min="11516" max="11516" width="28.5703125" customWidth="1"/>
    <col min="11517" max="11518" width="10.140625" customWidth="1"/>
    <col min="11519" max="11519" width="9.42578125" customWidth="1"/>
    <col min="11520" max="11520" width="7.42578125" customWidth="1"/>
    <col min="11521" max="11521" width="9.42578125" customWidth="1"/>
    <col min="11522" max="11523" width="7.7109375" customWidth="1"/>
    <col min="11524" max="11524" width="9.42578125" customWidth="1"/>
    <col min="11525" max="11525" width="8" customWidth="1"/>
    <col min="11526" max="11528" width="9.42578125" customWidth="1"/>
    <col min="11529" max="11529" width="7.85546875" customWidth="1"/>
    <col min="11772" max="11772" width="28.5703125" customWidth="1"/>
    <col min="11773" max="11774" width="10.140625" customWidth="1"/>
    <col min="11775" max="11775" width="9.42578125" customWidth="1"/>
    <col min="11776" max="11776" width="7.42578125" customWidth="1"/>
    <col min="11777" max="11777" width="9.42578125" customWidth="1"/>
    <col min="11778" max="11779" width="7.7109375" customWidth="1"/>
    <col min="11780" max="11780" width="9.42578125" customWidth="1"/>
    <col min="11781" max="11781" width="8" customWidth="1"/>
    <col min="11782" max="11784" width="9.42578125" customWidth="1"/>
    <col min="11785" max="11785" width="7.85546875" customWidth="1"/>
    <col min="12028" max="12028" width="28.5703125" customWidth="1"/>
    <col min="12029" max="12030" width="10.140625" customWidth="1"/>
    <col min="12031" max="12031" width="9.42578125" customWidth="1"/>
    <col min="12032" max="12032" width="7.42578125" customWidth="1"/>
    <col min="12033" max="12033" width="9.42578125" customWidth="1"/>
    <col min="12034" max="12035" width="7.7109375" customWidth="1"/>
    <col min="12036" max="12036" width="9.42578125" customWidth="1"/>
    <col min="12037" max="12037" width="8" customWidth="1"/>
    <col min="12038" max="12040" width="9.42578125" customWidth="1"/>
    <col min="12041" max="12041" width="7.85546875" customWidth="1"/>
    <col min="12284" max="12284" width="28.5703125" customWidth="1"/>
    <col min="12285" max="12286" width="10.140625" customWidth="1"/>
    <col min="12287" max="12287" width="9.42578125" customWidth="1"/>
    <col min="12288" max="12288" width="7.42578125" customWidth="1"/>
    <col min="12289" max="12289" width="9.42578125" customWidth="1"/>
    <col min="12290" max="12291" width="7.7109375" customWidth="1"/>
    <col min="12292" max="12292" width="9.42578125" customWidth="1"/>
    <col min="12293" max="12293" width="8" customWidth="1"/>
    <col min="12294" max="12296" width="9.42578125" customWidth="1"/>
    <col min="12297" max="12297" width="7.85546875" customWidth="1"/>
    <col min="12540" max="12540" width="28.5703125" customWidth="1"/>
    <col min="12541" max="12542" width="10.140625" customWidth="1"/>
    <col min="12543" max="12543" width="9.42578125" customWidth="1"/>
    <col min="12544" max="12544" width="7.42578125" customWidth="1"/>
    <col min="12545" max="12545" width="9.42578125" customWidth="1"/>
    <col min="12546" max="12547" width="7.7109375" customWidth="1"/>
    <col min="12548" max="12548" width="9.42578125" customWidth="1"/>
    <col min="12549" max="12549" width="8" customWidth="1"/>
    <col min="12550" max="12552" width="9.42578125" customWidth="1"/>
    <col min="12553" max="12553" width="7.85546875" customWidth="1"/>
    <col min="12796" max="12796" width="28.5703125" customWidth="1"/>
    <col min="12797" max="12798" width="10.140625" customWidth="1"/>
    <col min="12799" max="12799" width="9.42578125" customWidth="1"/>
    <col min="12800" max="12800" width="7.42578125" customWidth="1"/>
    <col min="12801" max="12801" width="9.42578125" customWidth="1"/>
    <col min="12802" max="12803" width="7.7109375" customWidth="1"/>
    <col min="12804" max="12804" width="9.42578125" customWidth="1"/>
    <col min="12805" max="12805" width="8" customWidth="1"/>
    <col min="12806" max="12808" width="9.42578125" customWidth="1"/>
    <col min="12809" max="12809" width="7.85546875" customWidth="1"/>
    <col min="13052" max="13052" width="28.5703125" customWidth="1"/>
    <col min="13053" max="13054" width="10.140625" customWidth="1"/>
    <col min="13055" max="13055" width="9.42578125" customWidth="1"/>
    <col min="13056" max="13056" width="7.42578125" customWidth="1"/>
    <col min="13057" max="13057" width="9.42578125" customWidth="1"/>
    <col min="13058" max="13059" width="7.7109375" customWidth="1"/>
    <col min="13060" max="13060" width="9.42578125" customWidth="1"/>
    <col min="13061" max="13061" width="8" customWidth="1"/>
    <col min="13062" max="13064" width="9.42578125" customWidth="1"/>
    <col min="13065" max="13065" width="7.85546875" customWidth="1"/>
    <col min="13308" max="13308" width="28.5703125" customWidth="1"/>
    <col min="13309" max="13310" width="10.140625" customWidth="1"/>
    <col min="13311" max="13311" width="9.42578125" customWidth="1"/>
    <col min="13312" max="13312" width="7.42578125" customWidth="1"/>
    <col min="13313" max="13313" width="9.42578125" customWidth="1"/>
    <col min="13314" max="13315" width="7.7109375" customWidth="1"/>
    <col min="13316" max="13316" width="9.42578125" customWidth="1"/>
    <col min="13317" max="13317" width="8" customWidth="1"/>
    <col min="13318" max="13320" width="9.42578125" customWidth="1"/>
    <col min="13321" max="13321" width="7.85546875" customWidth="1"/>
    <col min="13564" max="13564" width="28.5703125" customWidth="1"/>
    <col min="13565" max="13566" width="10.140625" customWidth="1"/>
    <col min="13567" max="13567" width="9.42578125" customWidth="1"/>
    <col min="13568" max="13568" width="7.42578125" customWidth="1"/>
    <col min="13569" max="13569" width="9.42578125" customWidth="1"/>
    <col min="13570" max="13571" width="7.7109375" customWidth="1"/>
    <col min="13572" max="13572" width="9.42578125" customWidth="1"/>
    <col min="13573" max="13573" width="8" customWidth="1"/>
    <col min="13574" max="13576" width="9.42578125" customWidth="1"/>
    <col min="13577" max="13577" width="7.85546875" customWidth="1"/>
    <col min="13820" max="13820" width="28.5703125" customWidth="1"/>
    <col min="13821" max="13822" width="10.140625" customWidth="1"/>
    <col min="13823" max="13823" width="9.42578125" customWidth="1"/>
    <col min="13824" max="13824" width="7.42578125" customWidth="1"/>
    <col min="13825" max="13825" width="9.42578125" customWidth="1"/>
    <col min="13826" max="13827" width="7.7109375" customWidth="1"/>
    <col min="13828" max="13828" width="9.42578125" customWidth="1"/>
    <col min="13829" max="13829" width="8" customWidth="1"/>
    <col min="13830" max="13832" width="9.42578125" customWidth="1"/>
    <col min="13833" max="13833" width="7.85546875" customWidth="1"/>
    <col min="14076" max="14076" width="28.5703125" customWidth="1"/>
    <col min="14077" max="14078" width="10.140625" customWidth="1"/>
    <col min="14079" max="14079" width="9.42578125" customWidth="1"/>
    <col min="14080" max="14080" width="7.42578125" customWidth="1"/>
    <col min="14081" max="14081" width="9.42578125" customWidth="1"/>
    <col min="14082" max="14083" width="7.7109375" customWidth="1"/>
    <col min="14084" max="14084" width="9.42578125" customWidth="1"/>
    <col min="14085" max="14085" width="8" customWidth="1"/>
    <col min="14086" max="14088" width="9.42578125" customWidth="1"/>
    <col min="14089" max="14089" width="7.85546875" customWidth="1"/>
    <col min="14332" max="14332" width="28.5703125" customWidth="1"/>
    <col min="14333" max="14334" width="10.140625" customWidth="1"/>
    <col min="14335" max="14335" width="9.42578125" customWidth="1"/>
    <col min="14336" max="14336" width="7.42578125" customWidth="1"/>
    <col min="14337" max="14337" width="9.42578125" customWidth="1"/>
    <col min="14338" max="14339" width="7.7109375" customWidth="1"/>
    <col min="14340" max="14340" width="9.42578125" customWidth="1"/>
    <col min="14341" max="14341" width="8" customWidth="1"/>
    <col min="14342" max="14344" width="9.42578125" customWidth="1"/>
    <col min="14345" max="14345" width="7.85546875" customWidth="1"/>
    <col min="14588" max="14588" width="28.5703125" customWidth="1"/>
    <col min="14589" max="14590" width="10.140625" customWidth="1"/>
    <col min="14591" max="14591" width="9.42578125" customWidth="1"/>
    <col min="14592" max="14592" width="7.42578125" customWidth="1"/>
    <col min="14593" max="14593" width="9.42578125" customWidth="1"/>
    <col min="14594" max="14595" width="7.7109375" customWidth="1"/>
    <col min="14596" max="14596" width="9.42578125" customWidth="1"/>
    <col min="14597" max="14597" width="8" customWidth="1"/>
    <col min="14598" max="14600" width="9.42578125" customWidth="1"/>
    <col min="14601" max="14601" width="7.85546875" customWidth="1"/>
    <col min="14844" max="14844" width="28.5703125" customWidth="1"/>
    <col min="14845" max="14846" width="10.140625" customWidth="1"/>
    <col min="14847" max="14847" width="9.42578125" customWidth="1"/>
    <col min="14848" max="14848" width="7.42578125" customWidth="1"/>
    <col min="14849" max="14849" width="9.42578125" customWidth="1"/>
    <col min="14850" max="14851" width="7.7109375" customWidth="1"/>
    <col min="14852" max="14852" width="9.42578125" customWidth="1"/>
    <col min="14853" max="14853" width="8" customWidth="1"/>
    <col min="14854" max="14856" width="9.42578125" customWidth="1"/>
    <col min="14857" max="14857" width="7.85546875" customWidth="1"/>
    <col min="15100" max="15100" width="28.5703125" customWidth="1"/>
    <col min="15101" max="15102" width="10.140625" customWidth="1"/>
    <col min="15103" max="15103" width="9.42578125" customWidth="1"/>
    <col min="15104" max="15104" width="7.42578125" customWidth="1"/>
    <col min="15105" max="15105" width="9.42578125" customWidth="1"/>
    <col min="15106" max="15107" width="7.7109375" customWidth="1"/>
    <col min="15108" max="15108" width="9.42578125" customWidth="1"/>
    <col min="15109" max="15109" width="8" customWidth="1"/>
    <col min="15110" max="15112" width="9.42578125" customWidth="1"/>
    <col min="15113" max="15113" width="7.85546875" customWidth="1"/>
    <col min="15356" max="15356" width="28.5703125" customWidth="1"/>
    <col min="15357" max="15358" width="10.140625" customWidth="1"/>
    <col min="15359" max="15359" width="9.42578125" customWidth="1"/>
    <col min="15360" max="15360" width="7.42578125" customWidth="1"/>
    <col min="15361" max="15361" width="9.42578125" customWidth="1"/>
    <col min="15362" max="15363" width="7.7109375" customWidth="1"/>
    <col min="15364" max="15364" width="9.42578125" customWidth="1"/>
    <col min="15365" max="15365" width="8" customWidth="1"/>
    <col min="15366" max="15368" width="9.42578125" customWidth="1"/>
    <col min="15369" max="15369" width="7.85546875" customWidth="1"/>
    <col min="15612" max="15612" width="28.5703125" customWidth="1"/>
    <col min="15613" max="15614" width="10.140625" customWidth="1"/>
    <col min="15615" max="15615" width="9.42578125" customWidth="1"/>
    <col min="15616" max="15616" width="7.42578125" customWidth="1"/>
    <col min="15617" max="15617" width="9.42578125" customWidth="1"/>
    <col min="15618" max="15619" width="7.7109375" customWidth="1"/>
    <col min="15620" max="15620" width="9.42578125" customWidth="1"/>
    <col min="15621" max="15621" width="8" customWidth="1"/>
    <col min="15622" max="15624" width="9.42578125" customWidth="1"/>
    <col min="15625" max="15625" width="7.85546875" customWidth="1"/>
    <col min="15868" max="15868" width="28.5703125" customWidth="1"/>
    <col min="15869" max="15870" width="10.140625" customWidth="1"/>
    <col min="15871" max="15871" width="9.42578125" customWidth="1"/>
    <col min="15872" max="15872" width="7.42578125" customWidth="1"/>
    <col min="15873" max="15873" width="9.42578125" customWidth="1"/>
    <col min="15874" max="15875" width="7.7109375" customWidth="1"/>
    <col min="15876" max="15876" width="9.42578125" customWidth="1"/>
    <col min="15877" max="15877" width="8" customWidth="1"/>
    <col min="15878" max="15880" width="9.42578125" customWidth="1"/>
    <col min="15881" max="15881" width="7.85546875" customWidth="1"/>
    <col min="16124" max="16124" width="28.5703125" customWidth="1"/>
    <col min="16125" max="16126" width="10.140625" customWidth="1"/>
    <col min="16127" max="16127" width="9.42578125" customWidth="1"/>
    <col min="16128" max="16128" width="7.42578125" customWidth="1"/>
    <col min="16129" max="16129" width="9.42578125" customWidth="1"/>
    <col min="16130" max="16131" width="7.7109375" customWidth="1"/>
    <col min="16132" max="16132" width="9.42578125" customWidth="1"/>
    <col min="16133" max="16133" width="8" customWidth="1"/>
    <col min="16134" max="16136" width="9.42578125" customWidth="1"/>
    <col min="16137" max="16137" width="7.85546875" customWidth="1"/>
  </cols>
  <sheetData>
    <row r="1" spans="1:14" ht="27" customHeight="1">
      <c r="A1" s="1772" t="s">
        <v>1488</v>
      </c>
      <c r="B1" s="1772"/>
      <c r="C1" s="1772"/>
      <c r="D1" s="1772"/>
      <c r="E1" s="1772"/>
      <c r="F1" s="1772"/>
      <c r="G1" s="1772"/>
      <c r="H1" s="1772"/>
      <c r="I1" s="1772"/>
      <c r="J1" s="1772"/>
      <c r="K1" s="1772"/>
      <c r="L1" s="1772"/>
      <c r="M1" s="1772"/>
      <c r="N1" s="1772"/>
    </row>
    <row r="2" spans="1:14" ht="42" customHeight="1">
      <c r="A2" s="1985" t="s">
        <v>1489</v>
      </c>
      <c r="B2" s="1985"/>
      <c r="C2" s="1985"/>
      <c r="D2" s="1985"/>
      <c r="E2" s="1985"/>
      <c r="F2" s="1985"/>
      <c r="G2" s="1985"/>
      <c r="H2" s="1985"/>
      <c r="I2" s="1985"/>
      <c r="J2" s="1985"/>
      <c r="K2" s="1985"/>
      <c r="L2" s="1985"/>
      <c r="M2" s="1985"/>
      <c r="N2" s="1985"/>
    </row>
    <row r="3" spans="1:14" ht="27" customHeight="1" thickBot="1">
      <c r="A3" s="278" t="s">
        <v>1903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 t="s">
        <v>1904</v>
      </c>
    </row>
    <row r="4" spans="1:14" s="113" customFormat="1" ht="21" customHeight="1" thickTop="1">
      <c r="A4" s="1485" t="s">
        <v>11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525</v>
      </c>
    </row>
    <row r="5" spans="1:14" s="113" customFormat="1" ht="21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s="113" customFormat="1" ht="21" customHeight="1">
      <c r="A6" s="1486"/>
      <c r="B6" s="596" t="s">
        <v>914</v>
      </c>
      <c r="C6" s="596" t="s">
        <v>915</v>
      </c>
      <c r="D6" s="596" t="s">
        <v>916</v>
      </c>
      <c r="E6" s="596" t="s">
        <v>914</v>
      </c>
      <c r="F6" s="596" t="s">
        <v>915</v>
      </c>
      <c r="G6" s="596" t="s">
        <v>916</v>
      </c>
      <c r="H6" s="596" t="s">
        <v>914</v>
      </c>
      <c r="I6" s="596" t="s">
        <v>915</v>
      </c>
      <c r="J6" s="596" t="s">
        <v>916</v>
      </c>
      <c r="K6" s="596" t="s">
        <v>914</v>
      </c>
      <c r="L6" s="596" t="s">
        <v>915</v>
      </c>
      <c r="M6" s="596" t="s">
        <v>916</v>
      </c>
      <c r="N6" s="1486"/>
    </row>
    <row r="7" spans="1:14" s="113" customFormat="1" ht="21" customHeight="1" thickBot="1">
      <c r="A7" s="1486"/>
      <c r="B7" s="596" t="s">
        <v>917</v>
      </c>
      <c r="C7" s="596" t="s">
        <v>918</v>
      </c>
      <c r="D7" s="596" t="s">
        <v>919</v>
      </c>
      <c r="E7" s="596" t="s">
        <v>917</v>
      </c>
      <c r="F7" s="596" t="s">
        <v>918</v>
      </c>
      <c r="G7" s="596" t="s">
        <v>919</v>
      </c>
      <c r="H7" s="596" t="s">
        <v>917</v>
      </c>
      <c r="I7" s="596" t="s">
        <v>918</v>
      </c>
      <c r="J7" s="596" t="s">
        <v>919</v>
      </c>
      <c r="K7" s="596" t="s">
        <v>917</v>
      </c>
      <c r="L7" s="596" t="s">
        <v>918</v>
      </c>
      <c r="M7" s="596" t="s">
        <v>919</v>
      </c>
      <c r="N7" s="1486"/>
    </row>
    <row r="8" spans="1:14" ht="33" customHeight="1">
      <c r="A8" s="312" t="s">
        <v>12</v>
      </c>
      <c r="B8" s="236">
        <v>0</v>
      </c>
      <c r="C8" s="236">
        <v>0</v>
      </c>
      <c r="D8" s="236">
        <v>0</v>
      </c>
      <c r="E8" s="236">
        <v>10</v>
      </c>
      <c r="F8" s="236">
        <v>9</v>
      </c>
      <c r="G8" s="236">
        <v>19</v>
      </c>
      <c r="H8" s="236">
        <v>0</v>
      </c>
      <c r="I8" s="236">
        <v>0</v>
      </c>
      <c r="J8" s="236">
        <v>0</v>
      </c>
      <c r="K8" s="236">
        <f>SUM(B8,E8,H8,H8)</f>
        <v>10</v>
      </c>
      <c r="L8" s="236">
        <f>SUM(C8,F8,I8,I8)</f>
        <v>9</v>
      </c>
      <c r="M8" s="236">
        <f>SUM(K8:L8)</f>
        <v>19</v>
      </c>
      <c r="N8" s="314" t="s">
        <v>442</v>
      </c>
    </row>
    <row r="9" spans="1:14" s="280" customFormat="1" ht="33" customHeight="1">
      <c r="A9" s="222" t="s">
        <v>8</v>
      </c>
      <c r="B9" s="126">
        <v>0</v>
      </c>
      <c r="C9" s="126">
        <v>0</v>
      </c>
      <c r="D9" s="126">
        <v>0</v>
      </c>
      <c r="E9" s="126">
        <v>7</v>
      </c>
      <c r="F9" s="126">
        <v>11</v>
      </c>
      <c r="G9" s="126">
        <v>18</v>
      </c>
      <c r="H9" s="126">
        <v>0</v>
      </c>
      <c r="I9" s="126">
        <v>0</v>
      </c>
      <c r="J9" s="126">
        <v>0</v>
      </c>
      <c r="K9" s="126">
        <f t="shared" ref="K9:K12" si="0">SUM(B9,E9,H9,H9)</f>
        <v>7</v>
      </c>
      <c r="L9" s="126">
        <f t="shared" ref="L9:L12" si="1">SUM(C9,F9,I9,I9)</f>
        <v>11</v>
      </c>
      <c r="M9" s="126">
        <f t="shared" ref="M9:M12" si="2">SUM(K9:L9)</f>
        <v>18</v>
      </c>
      <c r="N9" s="315" t="s">
        <v>452</v>
      </c>
    </row>
    <row r="10" spans="1:14" ht="33" customHeight="1">
      <c r="A10" s="222" t="s">
        <v>324</v>
      </c>
      <c r="B10" s="126">
        <v>0</v>
      </c>
      <c r="C10" s="126">
        <v>0</v>
      </c>
      <c r="D10" s="126">
        <v>0</v>
      </c>
      <c r="E10" s="126">
        <v>1</v>
      </c>
      <c r="F10" s="126">
        <v>4</v>
      </c>
      <c r="G10" s="126">
        <v>5</v>
      </c>
      <c r="H10" s="126">
        <v>0</v>
      </c>
      <c r="I10" s="126">
        <v>0</v>
      </c>
      <c r="J10" s="126">
        <v>0</v>
      </c>
      <c r="K10" s="126">
        <f t="shared" si="0"/>
        <v>1</v>
      </c>
      <c r="L10" s="126">
        <f t="shared" si="1"/>
        <v>4</v>
      </c>
      <c r="M10" s="126">
        <f t="shared" si="2"/>
        <v>5</v>
      </c>
      <c r="N10" s="315" t="s">
        <v>453</v>
      </c>
    </row>
    <row r="11" spans="1:14" s="280" customFormat="1" ht="33" customHeight="1" thickBot="1">
      <c r="A11" s="209" t="s">
        <v>1026</v>
      </c>
      <c r="B11" s="129">
        <v>0</v>
      </c>
      <c r="C11" s="129">
        <v>0</v>
      </c>
      <c r="D11" s="129">
        <v>0</v>
      </c>
      <c r="E11" s="129">
        <v>14</v>
      </c>
      <c r="F11" s="129">
        <v>13</v>
      </c>
      <c r="G11" s="129">
        <v>27</v>
      </c>
      <c r="H11" s="129">
        <v>0</v>
      </c>
      <c r="I11" s="129">
        <v>0</v>
      </c>
      <c r="J11" s="129">
        <v>0</v>
      </c>
      <c r="K11" s="129">
        <f t="shared" si="0"/>
        <v>14</v>
      </c>
      <c r="L11" s="129">
        <f t="shared" si="1"/>
        <v>13</v>
      </c>
      <c r="M11" s="129">
        <f t="shared" si="2"/>
        <v>27</v>
      </c>
      <c r="N11" s="316" t="s">
        <v>1037</v>
      </c>
    </row>
    <row r="12" spans="1:14" ht="33" customHeight="1" thickBot="1">
      <c r="A12" s="313" t="s">
        <v>10</v>
      </c>
      <c r="B12" s="210">
        <f>SUM(B8:B11)</f>
        <v>0</v>
      </c>
      <c r="C12" s="210">
        <f t="shared" ref="C12:J12" si="3">SUM(C8:C11)</f>
        <v>0</v>
      </c>
      <c r="D12" s="210">
        <f t="shared" si="3"/>
        <v>0</v>
      </c>
      <c r="E12" s="210">
        <f t="shared" si="3"/>
        <v>32</v>
      </c>
      <c r="F12" s="210">
        <f t="shared" si="3"/>
        <v>37</v>
      </c>
      <c r="G12" s="210">
        <f t="shared" si="3"/>
        <v>69</v>
      </c>
      <c r="H12" s="210">
        <f t="shared" si="3"/>
        <v>0</v>
      </c>
      <c r="I12" s="210">
        <f t="shared" si="3"/>
        <v>0</v>
      </c>
      <c r="J12" s="210">
        <f t="shared" si="3"/>
        <v>0</v>
      </c>
      <c r="K12" s="210">
        <f t="shared" si="0"/>
        <v>32</v>
      </c>
      <c r="L12" s="210">
        <f t="shared" si="1"/>
        <v>37</v>
      </c>
      <c r="M12" s="210">
        <f t="shared" si="2"/>
        <v>69</v>
      </c>
      <c r="N12" s="317" t="s">
        <v>1780</v>
      </c>
    </row>
    <row r="13" spans="1:14" ht="21.75" customHeight="1" thickTop="1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pans="1:14" ht="21.75" customHeight="1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4" ht="21.75" customHeight="1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4" ht="21.75" customHeight="1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</sheetData>
  <mergeCells count="12">
    <mergeCell ref="A2:N2"/>
    <mergeCell ref="A1:N1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21"/>
  <sheetViews>
    <sheetView rightToLeft="1" view="pageBreakPreview" zoomScale="90" zoomScaleNormal="85" zoomScaleSheetLayoutView="90" workbookViewId="0">
      <selection activeCell="K6" sqref="K6"/>
    </sheetView>
  </sheetViews>
  <sheetFormatPr defaultRowHeight="12.75"/>
  <cols>
    <col min="1" max="1" width="17.42578125" customWidth="1"/>
    <col min="2" max="2" width="18" customWidth="1"/>
    <col min="3" max="3" width="14" customWidth="1"/>
    <col min="4" max="15" width="6.140625" customWidth="1"/>
    <col min="16" max="16" width="16" style="280" customWidth="1"/>
    <col min="17" max="17" width="15.28515625" style="280" customWidth="1"/>
    <col min="18" max="18" width="20.140625" customWidth="1"/>
    <col min="257" max="257" width="20.5703125" customWidth="1"/>
    <col min="258" max="258" width="12" customWidth="1"/>
    <col min="259" max="259" width="9.85546875" customWidth="1"/>
    <col min="269" max="269" width="7.140625" customWidth="1"/>
    <col min="270" max="270" width="7" customWidth="1"/>
    <col min="271" max="271" width="7.140625" customWidth="1"/>
    <col min="513" max="513" width="20.5703125" customWidth="1"/>
    <col min="514" max="514" width="12" customWidth="1"/>
    <col min="515" max="515" width="9.85546875" customWidth="1"/>
    <col min="525" max="525" width="7.140625" customWidth="1"/>
    <col min="526" max="526" width="7" customWidth="1"/>
    <col min="527" max="527" width="7.140625" customWidth="1"/>
    <col min="769" max="769" width="20.5703125" customWidth="1"/>
    <col min="770" max="770" width="12" customWidth="1"/>
    <col min="771" max="771" width="9.85546875" customWidth="1"/>
    <col min="781" max="781" width="7.140625" customWidth="1"/>
    <col min="782" max="782" width="7" customWidth="1"/>
    <col min="783" max="783" width="7.140625" customWidth="1"/>
    <col min="1025" max="1025" width="20.5703125" customWidth="1"/>
    <col min="1026" max="1026" width="12" customWidth="1"/>
    <col min="1027" max="1027" width="9.85546875" customWidth="1"/>
    <col min="1037" max="1037" width="7.140625" customWidth="1"/>
    <col min="1038" max="1038" width="7" customWidth="1"/>
    <col min="1039" max="1039" width="7.140625" customWidth="1"/>
    <col min="1281" max="1281" width="20.5703125" customWidth="1"/>
    <col min="1282" max="1282" width="12" customWidth="1"/>
    <col min="1283" max="1283" width="9.85546875" customWidth="1"/>
    <col min="1293" max="1293" width="7.140625" customWidth="1"/>
    <col min="1294" max="1294" width="7" customWidth="1"/>
    <col min="1295" max="1295" width="7.140625" customWidth="1"/>
    <col min="1537" max="1537" width="20.5703125" customWidth="1"/>
    <col min="1538" max="1538" width="12" customWidth="1"/>
    <col min="1539" max="1539" width="9.85546875" customWidth="1"/>
    <col min="1549" max="1549" width="7.140625" customWidth="1"/>
    <col min="1550" max="1550" width="7" customWidth="1"/>
    <col min="1551" max="1551" width="7.140625" customWidth="1"/>
    <col min="1793" max="1793" width="20.5703125" customWidth="1"/>
    <col min="1794" max="1794" width="12" customWidth="1"/>
    <col min="1795" max="1795" width="9.85546875" customWidth="1"/>
    <col min="1805" max="1805" width="7.140625" customWidth="1"/>
    <col min="1806" max="1806" width="7" customWidth="1"/>
    <col min="1807" max="1807" width="7.140625" customWidth="1"/>
    <col min="2049" max="2049" width="20.5703125" customWidth="1"/>
    <col min="2050" max="2050" width="12" customWidth="1"/>
    <col min="2051" max="2051" width="9.85546875" customWidth="1"/>
    <col min="2061" max="2061" width="7.140625" customWidth="1"/>
    <col min="2062" max="2062" width="7" customWidth="1"/>
    <col min="2063" max="2063" width="7.140625" customWidth="1"/>
    <col min="2305" max="2305" width="20.5703125" customWidth="1"/>
    <col min="2306" max="2306" width="12" customWidth="1"/>
    <col min="2307" max="2307" width="9.85546875" customWidth="1"/>
    <col min="2317" max="2317" width="7.140625" customWidth="1"/>
    <col min="2318" max="2318" width="7" customWidth="1"/>
    <col min="2319" max="2319" width="7.140625" customWidth="1"/>
    <col min="2561" max="2561" width="20.5703125" customWidth="1"/>
    <col min="2562" max="2562" width="12" customWidth="1"/>
    <col min="2563" max="2563" width="9.85546875" customWidth="1"/>
    <col min="2573" max="2573" width="7.140625" customWidth="1"/>
    <col min="2574" max="2574" width="7" customWidth="1"/>
    <col min="2575" max="2575" width="7.140625" customWidth="1"/>
    <col min="2817" max="2817" width="20.5703125" customWidth="1"/>
    <col min="2818" max="2818" width="12" customWidth="1"/>
    <col min="2819" max="2819" width="9.85546875" customWidth="1"/>
    <col min="2829" max="2829" width="7.140625" customWidth="1"/>
    <col min="2830" max="2830" width="7" customWidth="1"/>
    <col min="2831" max="2831" width="7.140625" customWidth="1"/>
    <col min="3073" max="3073" width="20.5703125" customWidth="1"/>
    <col min="3074" max="3074" width="12" customWidth="1"/>
    <col min="3075" max="3075" width="9.85546875" customWidth="1"/>
    <col min="3085" max="3085" width="7.140625" customWidth="1"/>
    <col min="3086" max="3086" width="7" customWidth="1"/>
    <col min="3087" max="3087" width="7.140625" customWidth="1"/>
    <col min="3329" max="3329" width="20.5703125" customWidth="1"/>
    <col min="3330" max="3330" width="12" customWidth="1"/>
    <col min="3331" max="3331" width="9.85546875" customWidth="1"/>
    <col min="3341" max="3341" width="7.140625" customWidth="1"/>
    <col min="3342" max="3342" width="7" customWidth="1"/>
    <col min="3343" max="3343" width="7.140625" customWidth="1"/>
    <col min="3585" max="3585" width="20.5703125" customWidth="1"/>
    <col min="3586" max="3586" width="12" customWidth="1"/>
    <col min="3587" max="3587" width="9.85546875" customWidth="1"/>
    <col min="3597" max="3597" width="7.140625" customWidth="1"/>
    <col min="3598" max="3598" width="7" customWidth="1"/>
    <col min="3599" max="3599" width="7.140625" customWidth="1"/>
    <col min="3841" max="3841" width="20.5703125" customWidth="1"/>
    <col min="3842" max="3842" width="12" customWidth="1"/>
    <col min="3843" max="3843" width="9.85546875" customWidth="1"/>
    <col min="3853" max="3853" width="7.140625" customWidth="1"/>
    <col min="3854" max="3854" width="7" customWidth="1"/>
    <col min="3855" max="3855" width="7.140625" customWidth="1"/>
    <col min="4097" max="4097" width="20.5703125" customWidth="1"/>
    <col min="4098" max="4098" width="12" customWidth="1"/>
    <col min="4099" max="4099" width="9.85546875" customWidth="1"/>
    <col min="4109" max="4109" width="7.140625" customWidth="1"/>
    <col min="4110" max="4110" width="7" customWidth="1"/>
    <col min="4111" max="4111" width="7.140625" customWidth="1"/>
    <col min="4353" max="4353" width="20.5703125" customWidth="1"/>
    <col min="4354" max="4354" width="12" customWidth="1"/>
    <col min="4355" max="4355" width="9.85546875" customWidth="1"/>
    <col min="4365" max="4365" width="7.140625" customWidth="1"/>
    <col min="4366" max="4366" width="7" customWidth="1"/>
    <col min="4367" max="4367" width="7.140625" customWidth="1"/>
    <col min="4609" max="4609" width="20.5703125" customWidth="1"/>
    <col min="4610" max="4610" width="12" customWidth="1"/>
    <col min="4611" max="4611" width="9.85546875" customWidth="1"/>
    <col min="4621" max="4621" width="7.140625" customWidth="1"/>
    <col min="4622" max="4622" width="7" customWidth="1"/>
    <col min="4623" max="4623" width="7.140625" customWidth="1"/>
    <col min="4865" max="4865" width="20.5703125" customWidth="1"/>
    <col min="4866" max="4866" width="12" customWidth="1"/>
    <col min="4867" max="4867" width="9.85546875" customWidth="1"/>
    <col min="4877" max="4877" width="7.140625" customWidth="1"/>
    <col min="4878" max="4878" width="7" customWidth="1"/>
    <col min="4879" max="4879" width="7.140625" customWidth="1"/>
    <col min="5121" max="5121" width="20.5703125" customWidth="1"/>
    <col min="5122" max="5122" width="12" customWidth="1"/>
    <col min="5123" max="5123" width="9.85546875" customWidth="1"/>
    <col min="5133" max="5133" width="7.140625" customWidth="1"/>
    <col min="5134" max="5134" width="7" customWidth="1"/>
    <col min="5135" max="5135" width="7.140625" customWidth="1"/>
    <col min="5377" max="5377" width="20.5703125" customWidth="1"/>
    <col min="5378" max="5378" width="12" customWidth="1"/>
    <col min="5379" max="5379" width="9.85546875" customWidth="1"/>
    <col min="5389" max="5389" width="7.140625" customWidth="1"/>
    <col min="5390" max="5390" width="7" customWidth="1"/>
    <col min="5391" max="5391" width="7.140625" customWidth="1"/>
    <col min="5633" max="5633" width="20.5703125" customWidth="1"/>
    <col min="5634" max="5634" width="12" customWidth="1"/>
    <col min="5635" max="5635" width="9.85546875" customWidth="1"/>
    <col min="5645" max="5645" width="7.140625" customWidth="1"/>
    <col min="5646" max="5646" width="7" customWidth="1"/>
    <col min="5647" max="5647" width="7.140625" customWidth="1"/>
    <col min="5889" max="5889" width="20.5703125" customWidth="1"/>
    <col min="5890" max="5890" width="12" customWidth="1"/>
    <col min="5891" max="5891" width="9.85546875" customWidth="1"/>
    <col min="5901" max="5901" width="7.140625" customWidth="1"/>
    <col min="5902" max="5902" width="7" customWidth="1"/>
    <col min="5903" max="5903" width="7.140625" customWidth="1"/>
    <col min="6145" max="6145" width="20.5703125" customWidth="1"/>
    <col min="6146" max="6146" width="12" customWidth="1"/>
    <col min="6147" max="6147" width="9.85546875" customWidth="1"/>
    <col min="6157" max="6157" width="7.140625" customWidth="1"/>
    <col min="6158" max="6158" width="7" customWidth="1"/>
    <col min="6159" max="6159" width="7.140625" customWidth="1"/>
    <col min="6401" max="6401" width="20.5703125" customWidth="1"/>
    <col min="6402" max="6402" width="12" customWidth="1"/>
    <col min="6403" max="6403" width="9.85546875" customWidth="1"/>
    <col min="6413" max="6413" width="7.140625" customWidth="1"/>
    <col min="6414" max="6414" width="7" customWidth="1"/>
    <col min="6415" max="6415" width="7.140625" customWidth="1"/>
    <col min="6657" max="6657" width="20.5703125" customWidth="1"/>
    <col min="6658" max="6658" width="12" customWidth="1"/>
    <col min="6659" max="6659" width="9.85546875" customWidth="1"/>
    <col min="6669" max="6669" width="7.140625" customWidth="1"/>
    <col min="6670" max="6670" width="7" customWidth="1"/>
    <col min="6671" max="6671" width="7.140625" customWidth="1"/>
    <col min="6913" max="6913" width="20.5703125" customWidth="1"/>
    <col min="6914" max="6914" width="12" customWidth="1"/>
    <col min="6915" max="6915" width="9.85546875" customWidth="1"/>
    <col min="6925" max="6925" width="7.140625" customWidth="1"/>
    <col min="6926" max="6926" width="7" customWidth="1"/>
    <col min="6927" max="6927" width="7.140625" customWidth="1"/>
    <col min="7169" max="7169" width="20.5703125" customWidth="1"/>
    <col min="7170" max="7170" width="12" customWidth="1"/>
    <col min="7171" max="7171" width="9.85546875" customWidth="1"/>
    <col min="7181" max="7181" width="7.140625" customWidth="1"/>
    <col min="7182" max="7182" width="7" customWidth="1"/>
    <col min="7183" max="7183" width="7.140625" customWidth="1"/>
    <col min="7425" max="7425" width="20.5703125" customWidth="1"/>
    <col min="7426" max="7426" width="12" customWidth="1"/>
    <col min="7427" max="7427" width="9.85546875" customWidth="1"/>
    <col min="7437" max="7437" width="7.140625" customWidth="1"/>
    <col min="7438" max="7438" width="7" customWidth="1"/>
    <col min="7439" max="7439" width="7.140625" customWidth="1"/>
    <col min="7681" max="7681" width="20.5703125" customWidth="1"/>
    <col min="7682" max="7682" width="12" customWidth="1"/>
    <col min="7683" max="7683" width="9.85546875" customWidth="1"/>
    <col min="7693" max="7693" width="7.140625" customWidth="1"/>
    <col min="7694" max="7694" width="7" customWidth="1"/>
    <col min="7695" max="7695" width="7.140625" customWidth="1"/>
    <col min="7937" max="7937" width="20.5703125" customWidth="1"/>
    <col min="7938" max="7938" width="12" customWidth="1"/>
    <col min="7939" max="7939" width="9.85546875" customWidth="1"/>
    <col min="7949" max="7949" width="7.140625" customWidth="1"/>
    <col min="7950" max="7950" width="7" customWidth="1"/>
    <col min="7951" max="7951" width="7.140625" customWidth="1"/>
    <col min="8193" max="8193" width="20.5703125" customWidth="1"/>
    <col min="8194" max="8194" width="12" customWidth="1"/>
    <col min="8195" max="8195" width="9.85546875" customWidth="1"/>
    <col min="8205" max="8205" width="7.140625" customWidth="1"/>
    <col min="8206" max="8206" width="7" customWidth="1"/>
    <col min="8207" max="8207" width="7.140625" customWidth="1"/>
    <col min="8449" max="8449" width="20.5703125" customWidth="1"/>
    <col min="8450" max="8450" width="12" customWidth="1"/>
    <col min="8451" max="8451" width="9.85546875" customWidth="1"/>
    <col min="8461" max="8461" width="7.140625" customWidth="1"/>
    <col min="8462" max="8462" width="7" customWidth="1"/>
    <col min="8463" max="8463" width="7.140625" customWidth="1"/>
    <col min="8705" max="8705" width="20.5703125" customWidth="1"/>
    <col min="8706" max="8706" width="12" customWidth="1"/>
    <col min="8707" max="8707" width="9.85546875" customWidth="1"/>
    <col min="8717" max="8717" width="7.140625" customWidth="1"/>
    <col min="8718" max="8718" width="7" customWidth="1"/>
    <col min="8719" max="8719" width="7.140625" customWidth="1"/>
    <col min="8961" max="8961" width="20.5703125" customWidth="1"/>
    <col min="8962" max="8962" width="12" customWidth="1"/>
    <col min="8963" max="8963" width="9.85546875" customWidth="1"/>
    <col min="8973" max="8973" width="7.140625" customWidth="1"/>
    <col min="8974" max="8974" width="7" customWidth="1"/>
    <col min="8975" max="8975" width="7.140625" customWidth="1"/>
    <col min="9217" max="9217" width="20.5703125" customWidth="1"/>
    <col min="9218" max="9218" width="12" customWidth="1"/>
    <col min="9219" max="9219" width="9.85546875" customWidth="1"/>
    <col min="9229" max="9229" width="7.140625" customWidth="1"/>
    <col min="9230" max="9230" width="7" customWidth="1"/>
    <col min="9231" max="9231" width="7.140625" customWidth="1"/>
    <col min="9473" max="9473" width="20.5703125" customWidth="1"/>
    <col min="9474" max="9474" width="12" customWidth="1"/>
    <col min="9475" max="9475" width="9.85546875" customWidth="1"/>
    <col min="9485" max="9485" width="7.140625" customWidth="1"/>
    <col min="9486" max="9486" width="7" customWidth="1"/>
    <col min="9487" max="9487" width="7.140625" customWidth="1"/>
    <col min="9729" max="9729" width="20.5703125" customWidth="1"/>
    <col min="9730" max="9730" width="12" customWidth="1"/>
    <col min="9731" max="9731" width="9.85546875" customWidth="1"/>
    <col min="9741" max="9741" width="7.140625" customWidth="1"/>
    <col min="9742" max="9742" width="7" customWidth="1"/>
    <col min="9743" max="9743" width="7.140625" customWidth="1"/>
    <col min="9985" max="9985" width="20.5703125" customWidth="1"/>
    <col min="9986" max="9986" width="12" customWidth="1"/>
    <col min="9987" max="9987" width="9.85546875" customWidth="1"/>
    <col min="9997" max="9997" width="7.140625" customWidth="1"/>
    <col min="9998" max="9998" width="7" customWidth="1"/>
    <col min="9999" max="9999" width="7.140625" customWidth="1"/>
    <col min="10241" max="10241" width="20.5703125" customWidth="1"/>
    <col min="10242" max="10242" width="12" customWidth="1"/>
    <col min="10243" max="10243" width="9.85546875" customWidth="1"/>
    <col min="10253" max="10253" width="7.140625" customWidth="1"/>
    <col min="10254" max="10254" width="7" customWidth="1"/>
    <col min="10255" max="10255" width="7.140625" customWidth="1"/>
    <col min="10497" max="10497" width="20.5703125" customWidth="1"/>
    <col min="10498" max="10498" width="12" customWidth="1"/>
    <col min="10499" max="10499" width="9.85546875" customWidth="1"/>
    <col min="10509" max="10509" width="7.140625" customWidth="1"/>
    <col min="10510" max="10510" width="7" customWidth="1"/>
    <col min="10511" max="10511" width="7.140625" customWidth="1"/>
    <col min="10753" max="10753" width="20.5703125" customWidth="1"/>
    <col min="10754" max="10754" width="12" customWidth="1"/>
    <col min="10755" max="10755" width="9.85546875" customWidth="1"/>
    <col min="10765" max="10765" width="7.140625" customWidth="1"/>
    <col min="10766" max="10766" width="7" customWidth="1"/>
    <col min="10767" max="10767" width="7.140625" customWidth="1"/>
    <col min="11009" max="11009" width="20.5703125" customWidth="1"/>
    <col min="11010" max="11010" width="12" customWidth="1"/>
    <col min="11011" max="11011" width="9.85546875" customWidth="1"/>
    <col min="11021" max="11021" width="7.140625" customWidth="1"/>
    <col min="11022" max="11022" width="7" customWidth="1"/>
    <col min="11023" max="11023" width="7.140625" customWidth="1"/>
    <col min="11265" max="11265" width="20.5703125" customWidth="1"/>
    <col min="11266" max="11266" width="12" customWidth="1"/>
    <col min="11267" max="11267" width="9.85546875" customWidth="1"/>
    <col min="11277" max="11277" width="7.140625" customWidth="1"/>
    <col min="11278" max="11278" width="7" customWidth="1"/>
    <col min="11279" max="11279" width="7.140625" customWidth="1"/>
    <col min="11521" max="11521" width="20.5703125" customWidth="1"/>
    <col min="11522" max="11522" width="12" customWidth="1"/>
    <col min="11523" max="11523" width="9.85546875" customWidth="1"/>
    <col min="11533" max="11533" width="7.140625" customWidth="1"/>
    <col min="11534" max="11534" width="7" customWidth="1"/>
    <col min="11535" max="11535" width="7.140625" customWidth="1"/>
    <col min="11777" max="11777" width="20.5703125" customWidth="1"/>
    <col min="11778" max="11778" width="12" customWidth="1"/>
    <col min="11779" max="11779" width="9.85546875" customWidth="1"/>
    <col min="11789" max="11789" width="7.140625" customWidth="1"/>
    <col min="11790" max="11790" width="7" customWidth="1"/>
    <col min="11791" max="11791" width="7.140625" customWidth="1"/>
    <col min="12033" max="12033" width="20.5703125" customWidth="1"/>
    <col min="12034" max="12034" width="12" customWidth="1"/>
    <col min="12035" max="12035" width="9.85546875" customWidth="1"/>
    <col min="12045" max="12045" width="7.140625" customWidth="1"/>
    <col min="12046" max="12046" width="7" customWidth="1"/>
    <col min="12047" max="12047" width="7.140625" customWidth="1"/>
    <col min="12289" max="12289" width="20.5703125" customWidth="1"/>
    <col min="12290" max="12290" width="12" customWidth="1"/>
    <col min="12291" max="12291" width="9.85546875" customWidth="1"/>
    <col min="12301" max="12301" width="7.140625" customWidth="1"/>
    <col min="12302" max="12302" width="7" customWidth="1"/>
    <col min="12303" max="12303" width="7.140625" customWidth="1"/>
    <col min="12545" max="12545" width="20.5703125" customWidth="1"/>
    <col min="12546" max="12546" width="12" customWidth="1"/>
    <col min="12547" max="12547" width="9.85546875" customWidth="1"/>
    <col min="12557" max="12557" width="7.140625" customWidth="1"/>
    <col min="12558" max="12558" width="7" customWidth="1"/>
    <col min="12559" max="12559" width="7.140625" customWidth="1"/>
    <col min="12801" max="12801" width="20.5703125" customWidth="1"/>
    <col min="12802" max="12802" width="12" customWidth="1"/>
    <col min="12803" max="12803" width="9.85546875" customWidth="1"/>
    <col min="12813" max="12813" width="7.140625" customWidth="1"/>
    <col min="12814" max="12814" width="7" customWidth="1"/>
    <col min="12815" max="12815" width="7.140625" customWidth="1"/>
    <col min="13057" max="13057" width="20.5703125" customWidth="1"/>
    <col min="13058" max="13058" width="12" customWidth="1"/>
    <col min="13059" max="13059" width="9.85546875" customWidth="1"/>
    <col min="13069" max="13069" width="7.140625" customWidth="1"/>
    <col min="13070" max="13070" width="7" customWidth="1"/>
    <col min="13071" max="13071" width="7.140625" customWidth="1"/>
    <col min="13313" max="13313" width="20.5703125" customWidth="1"/>
    <col min="13314" max="13314" width="12" customWidth="1"/>
    <col min="13315" max="13315" width="9.85546875" customWidth="1"/>
    <col min="13325" max="13325" width="7.140625" customWidth="1"/>
    <col min="13326" max="13326" width="7" customWidth="1"/>
    <col min="13327" max="13327" width="7.140625" customWidth="1"/>
    <col min="13569" max="13569" width="20.5703125" customWidth="1"/>
    <col min="13570" max="13570" width="12" customWidth="1"/>
    <col min="13571" max="13571" width="9.85546875" customWidth="1"/>
    <col min="13581" max="13581" width="7.140625" customWidth="1"/>
    <col min="13582" max="13582" width="7" customWidth="1"/>
    <col min="13583" max="13583" width="7.140625" customWidth="1"/>
    <col min="13825" max="13825" width="20.5703125" customWidth="1"/>
    <col min="13826" max="13826" width="12" customWidth="1"/>
    <col min="13827" max="13827" width="9.85546875" customWidth="1"/>
    <col min="13837" max="13837" width="7.140625" customWidth="1"/>
    <col min="13838" max="13838" width="7" customWidth="1"/>
    <col min="13839" max="13839" width="7.140625" customWidth="1"/>
    <col min="14081" max="14081" width="20.5703125" customWidth="1"/>
    <col min="14082" max="14082" width="12" customWidth="1"/>
    <col min="14083" max="14083" width="9.85546875" customWidth="1"/>
    <col min="14093" max="14093" width="7.140625" customWidth="1"/>
    <col min="14094" max="14094" width="7" customWidth="1"/>
    <col min="14095" max="14095" width="7.140625" customWidth="1"/>
    <col min="14337" max="14337" width="20.5703125" customWidth="1"/>
    <col min="14338" max="14338" width="12" customWidth="1"/>
    <col min="14339" max="14339" width="9.85546875" customWidth="1"/>
    <col min="14349" max="14349" width="7.140625" customWidth="1"/>
    <col min="14350" max="14350" width="7" customWidth="1"/>
    <col min="14351" max="14351" width="7.140625" customWidth="1"/>
    <col min="14593" max="14593" width="20.5703125" customWidth="1"/>
    <col min="14594" max="14594" width="12" customWidth="1"/>
    <col min="14595" max="14595" width="9.85546875" customWidth="1"/>
    <col min="14605" max="14605" width="7.140625" customWidth="1"/>
    <col min="14606" max="14606" width="7" customWidth="1"/>
    <col min="14607" max="14607" width="7.140625" customWidth="1"/>
    <col min="14849" max="14849" width="20.5703125" customWidth="1"/>
    <col min="14850" max="14850" width="12" customWidth="1"/>
    <col min="14851" max="14851" width="9.85546875" customWidth="1"/>
    <col min="14861" max="14861" width="7.140625" customWidth="1"/>
    <col min="14862" max="14862" width="7" customWidth="1"/>
    <col min="14863" max="14863" width="7.140625" customWidth="1"/>
    <col min="15105" max="15105" width="20.5703125" customWidth="1"/>
    <col min="15106" max="15106" width="12" customWidth="1"/>
    <col min="15107" max="15107" width="9.85546875" customWidth="1"/>
    <col min="15117" max="15117" width="7.140625" customWidth="1"/>
    <col min="15118" max="15118" width="7" customWidth="1"/>
    <col min="15119" max="15119" width="7.140625" customWidth="1"/>
    <col min="15361" max="15361" width="20.5703125" customWidth="1"/>
    <col min="15362" max="15362" width="12" customWidth="1"/>
    <col min="15363" max="15363" width="9.85546875" customWidth="1"/>
    <col min="15373" max="15373" width="7.140625" customWidth="1"/>
    <col min="15374" max="15374" width="7" customWidth="1"/>
    <col min="15375" max="15375" width="7.140625" customWidth="1"/>
    <col min="15617" max="15617" width="20.5703125" customWidth="1"/>
    <col min="15618" max="15618" width="12" customWidth="1"/>
    <col min="15619" max="15619" width="9.85546875" customWidth="1"/>
    <col min="15629" max="15629" width="7.140625" customWidth="1"/>
    <col min="15630" max="15630" width="7" customWidth="1"/>
    <col min="15631" max="15631" width="7.140625" customWidth="1"/>
    <col min="15873" max="15873" width="20.5703125" customWidth="1"/>
    <col min="15874" max="15874" width="12" customWidth="1"/>
    <col min="15875" max="15875" width="9.85546875" customWidth="1"/>
    <col min="15885" max="15885" width="7.140625" customWidth="1"/>
    <col min="15886" max="15886" width="7" customWidth="1"/>
    <col min="15887" max="15887" width="7.140625" customWidth="1"/>
    <col min="16129" max="16129" width="20.5703125" customWidth="1"/>
    <col min="16130" max="16130" width="12" customWidth="1"/>
    <col min="16131" max="16131" width="9.85546875" customWidth="1"/>
    <col min="16141" max="16141" width="7.140625" customWidth="1"/>
    <col min="16142" max="16142" width="7" customWidth="1"/>
    <col min="16143" max="16143" width="7.140625" customWidth="1"/>
  </cols>
  <sheetData>
    <row r="1" spans="1:18" ht="32.25" customHeight="1">
      <c r="A1" s="1961" t="s">
        <v>1948</v>
      </c>
      <c r="B1" s="1961"/>
      <c r="C1" s="1961"/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  <c r="O1" s="1961"/>
      <c r="P1" s="1961"/>
      <c r="Q1" s="1961"/>
      <c r="R1" s="1961"/>
    </row>
    <row r="2" spans="1:18" ht="42.75" customHeight="1">
      <c r="A2" s="1497" t="s">
        <v>1489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  <c r="Q2" s="1497"/>
      <c r="R2" s="1497"/>
    </row>
    <row r="3" spans="1:18" ht="32.25" customHeight="1" thickBot="1">
      <c r="A3" s="278" t="s">
        <v>1905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252"/>
      <c r="Q3" s="252"/>
      <c r="R3" s="310" t="s">
        <v>1906</v>
      </c>
    </row>
    <row r="4" spans="1:18" s="113" customFormat="1" ht="21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18" s="113" customFormat="1" ht="21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18" s="113" customFormat="1" ht="21" customHeight="1">
      <c r="A6" s="1674"/>
      <c r="B6" s="1674"/>
      <c r="C6" s="1674"/>
      <c r="D6" s="596" t="s">
        <v>914</v>
      </c>
      <c r="E6" s="596" t="s">
        <v>915</v>
      </c>
      <c r="F6" s="596" t="s">
        <v>916</v>
      </c>
      <c r="G6" s="596" t="s">
        <v>914</v>
      </c>
      <c r="H6" s="596" t="s">
        <v>915</v>
      </c>
      <c r="I6" s="596" t="s">
        <v>916</v>
      </c>
      <c r="J6" s="596" t="s">
        <v>914</v>
      </c>
      <c r="K6" s="596" t="s">
        <v>915</v>
      </c>
      <c r="L6" s="596" t="s">
        <v>916</v>
      </c>
      <c r="M6" s="596" t="s">
        <v>914</v>
      </c>
      <c r="N6" s="596" t="s">
        <v>915</v>
      </c>
      <c r="O6" s="596" t="s">
        <v>916</v>
      </c>
      <c r="P6" s="1820"/>
      <c r="Q6" s="1820"/>
      <c r="R6" s="1820"/>
    </row>
    <row r="7" spans="1:18" s="113" customFormat="1" ht="21" customHeight="1" thickBot="1">
      <c r="A7" s="1674"/>
      <c r="B7" s="1674"/>
      <c r="C7" s="1674"/>
      <c r="D7" s="596" t="s">
        <v>917</v>
      </c>
      <c r="E7" s="596" t="s">
        <v>918</v>
      </c>
      <c r="F7" s="596" t="s">
        <v>919</v>
      </c>
      <c r="G7" s="596" t="s">
        <v>917</v>
      </c>
      <c r="H7" s="596" t="s">
        <v>918</v>
      </c>
      <c r="I7" s="596" t="s">
        <v>919</v>
      </c>
      <c r="J7" s="596" t="s">
        <v>917</v>
      </c>
      <c r="K7" s="596" t="s">
        <v>918</v>
      </c>
      <c r="L7" s="596" t="s">
        <v>919</v>
      </c>
      <c r="M7" s="596" t="s">
        <v>917</v>
      </c>
      <c r="N7" s="596" t="s">
        <v>918</v>
      </c>
      <c r="O7" s="596" t="s">
        <v>919</v>
      </c>
      <c r="P7" s="1820"/>
      <c r="Q7" s="1820"/>
      <c r="R7" s="1820"/>
    </row>
    <row r="8" spans="1:18" ht="23.25" customHeight="1">
      <c r="A8" s="2137" t="s">
        <v>12</v>
      </c>
      <c r="B8" s="478" t="s">
        <v>258</v>
      </c>
      <c r="C8" s="318"/>
      <c r="D8" s="236">
        <v>0</v>
      </c>
      <c r="E8" s="236">
        <v>0</v>
      </c>
      <c r="F8" s="236">
        <v>0</v>
      </c>
      <c r="G8" s="236">
        <v>2</v>
      </c>
      <c r="H8" s="236">
        <v>4</v>
      </c>
      <c r="I8" s="236">
        <v>6</v>
      </c>
      <c r="J8" s="236">
        <v>0</v>
      </c>
      <c r="K8" s="236">
        <v>0</v>
      </c>
      <c r="L8" s="236">
        <v>0</v>
      </c>
      <c r="M8" s="236">
        <f>SUM(D8,G8,J8)</f>
        <v>2</v>
      </c>
      <c r="N8" s="236">
        <f>SUM(E8,H8,K8)</f>
        <v>4</v>
      </c>
      <c r="O8" s="236">
        <f>SUM(M8:N8)</f>
        <v>6</v>
      </c>
      <c r="P8" s="945"/>
      <c r="Q8" s="1367" t="s">
        <v>469</v>
      </c>
      <c r="R8" s="2138" t="s">
        <v>442</v>
      </c>
    </row>
    <row r="9" spans="1:18" s="610" customFormat="1" ht="41.25" customHeight="1">
      <c r="A9" s="1971"/>
      <c r="B9" s="623" t="s">
        <v>1066</v>
      </c>
      <c r="C9" s="612"/>
      <c r="D9" s="128">
        <v>0</v>
      </c>
      <c r="E9" s="128">
        <v>0</v>
      </c>
      <c r="F9" s="128">
        <v>0</v>
      </c>
      <c r="G9" s="128">
        <v>8</v>
      </c>
      <c r="H9" s="128">
        <v>5</v>
      </c>
      <c r="I9" s="128">
        <v>13</v>
      </c>
      <c r="J9" s="128">
        <v>0</v>
      </c>
      <c r="K9" s="128">
        <v>0</v>
      </c>
      <c r="L9" s="128">
        <v>0</v>
      </c>
      <c r="M9" s="126">
        <f t="shared" ref="M9:M10" si="0">SUM(D9,G9,J9)</f>
        <v>8</v>
      </c>
      <c r="N9" s="126">
        <f t="shared" ref="N9:N10" si="1">SUM(E9,H9,K9)</f>
        <v>5</v>
      </c>
      <c r="O9" s="126">
        <f t="shared" ref="O9:O10" si="2">SUM(M9:N9)</f>
        <v>13</v>
      </c>
      <c r="P9" s="1281"/>
      <c r="Q9" s="1033" t="s">
        <v>1744</v>
      </c>
      <c r="R9" s="2139"/>
    </row>
    <row r="10" spans="1:18" s="610" customFormat="1" ht="23.25" customHeight="1">
      <c r="A10" s="1606" t="s">
        <v>277</v>
      </c>
      <c r="B10" s="1606"/>
      <c r="C10" s="1606"/>
      <c r="D10" s="128">
        <f>SUM(D8:D9)</f>
        <v>0</v>
      </c>
      <c r="E10" s="128">
        <f t="shared" ref="E10:L10" si="3">SUM(E8:E9)</f>
        <v>0</v>
      </c>
      <c r="F10" s="128">
        <f t="shared" si="3"/>
        <v>0</v>
      </c>
      <c r="G10" s="128">
        <f t="shared" si="3"/>
        <v>10</v>
      </c>
      <c r="H10" s="128">
        <f t="shared" si="3"/>
        <v>9</v>
      </c>
      <c r="I10" s="128">
        <f t="shared" si="3"/>
        <v>19</v>
      </c>
      <c r="J10" s="128">
        <f t="shared" si="3"/>
        <v>0</v>
      </c>
      <c r="K10" s="128">
        <f t="shared" si="3"/>
        <v>0</v>
      </c>
      <c r="L10" s="128">
        <f t="shared" si="3"/>
        <v>0</v>
      </c>
      <c r="M10" s="126">
        <f t="shared" si="0"/>
        <v>10</v>
      </c>
      <c r="N10" s="126">
        <f t="shared" si="1"/>
        <v>9</v>
      </c>
      <c r="O10" s="126">
        <f t="shared" si="2"/>
        <v>19</v>
      </c>
      <c r="P10" s="2059" t="s">
        <v>1787</v>
      </c>
      <c r="Q10" s="2059"/>
      <c r="R10" s="2059"/>
    </row>
    <row r="11" spans="1:18" s="280" customFormat="1" ht="27" customHeight="1">
      <c r="A11" s="1970" t="s">
        <v>8</v>
      </c>
      <c r="B11" s="2141" t="s">
        <v>42</v>
      </c>
      <c r="C11" s="479" t="s">
        <v>68</v>
      </c>
      <c r="D11" s="128">
        <f t="shared" ref="D11:D12" si="4">SUM(D9:D10)</f>
        <v>0</v>
      </c>
      <c r="E11" s="128">
        <f t="shared" ref="E11:E12" si="5">SUM(E9:E10)</f>
        <v>0</v>
      </c>
      <c r="F11" s="128">
        <f t="shared" ref="F11:F12" si="6">SUM(F9:F10)</f>
        <v>0</v>
      </c>
      <c r="G11" s="126">
        <v>1</v>
      </c>
      <c r="H11" s="126">
        <v>3</v>
      </c>
      <c r="I11" s="126">
        <v>4</v>
      </c>
      <c r="J11" s="128">
        <f t="shared" ref="J11:J12" si="7">SUM(J9:J10)</f>
        <v>0</v>
      </c>
      <c r="K11" s="128">
        <f t="shared" ref="K11:K12" si="8">SUM(K9:K10)</f>
        <v>0</v>
      </c>
      <c r="L11" s="128">
        <f t="shared" ref="L11:L12" si="9">SUM(L9:L10)</f>
        <v>0</v>
      </c>
      <c r="M11" s="126">
        <f t="shared" ref="M11:M19" si="10">SUM(D11,G11,J11)</f>
        <v>1</v>
      </c>
      <c r="N11" s="126">
        <f t="shared" ref="N11:N19" si="11">SUM(E11,H11,K11)</f>
        <v>3</v>
      </c>
      <c r="O11" s="126">
        <f t="shared" ref="O11:O19" si="12">SUM(M11:N11)</f>
        <v>4</v>
      </c>
      <c r="P11" s="1278" t="s">
        <v>478</v>
      </c>
      <c r="Q11" s="1606" t="s">
        <v>451</v>
      </c>
      <c r="R11" s="1686" t="s">
        <v>452</v>
      </c>
    </row>
    <row r="12" spans="1:18" s="280" customFormat="1" ht="23.25" customHeight="1">
      <c r="A12" s="1974"/>
      <c r="B12" s="2141"/>
      <c r="C12" s="479" t="s">
        <v>263</v>
      </c>
      <c r="D12" s="128">
        <f t="shared" si="4"/>
        <v>0</v>
      </c>
      <c r="E12" s="128">
        <f t="shared" si="5"/>
        <v>0</v>
      </c>
      <c r="F12" s="128">
        <f t="shared" si="6"/>
        <v>0</v>
      </c>
      <c r="G12" s="126">
        <v>0</v>
      </c>
      <c r="H12" s="126">
        <v>2</v>
      </c>
      <c r="I12" s="126">
        <v>2</v>
      </c>
      <c r="J12" s="128">
        <f t="shared" si="7"/>
        <v>0</v>
      </c>
      <c r="K12" s="128">
        <f t="shared" si="8"/>
        <v>0</v>
      </c>
      <c r="L12" s="128">
        <f t="shared" si="9"/>
        <v>0</v>
      </c>
      <c r="M12" s="126">
        <f t="shared" si="10"/>
        <v>0</v>
      </c>
      <c r="N12" s="126">
        <f t="shared" si="11"/>
        <v>2</v>
      </c>
      <c r="O12" s="126">
        <f t="shared" si="12"/>
        <v>2</v>
      </c>
      <c r="P12" s="1282" t="s">
        <v>1303</v>
      </c>
      <c r="Q12" s="1606"/>
      <c r="R12" s="1724"/>
    </row>
    <row r="13" spans="1:18" s="280" customFormat="1" ht="23.25" customHeight="1">
      <c r="A13" s="1974"/>
      <c r="B13" s="1606" t="s">
        <v>317</v>
      </c>
      <c r="C13" s="1606"/>
      <c r="D13" s="126">
        <f>SUM(D11:D12)</f>
        <v>0</v>
      </c>
      <c r="E13" s="126">
        <f t="shared" ref="E13:L13" si="13">SUM(E11:E12)</f>
        <v>0</v>
      </c>
      <c r="F13" s="126">
        <f t="shared" si="13"/>
        <v>0</v>
      </c>
      <c r="G13" s="126">
        <f t="shared" si="13"/>
        <v>1</v>
      </c>
      <c r="H13" s="126">
        <f t="shared" si="13"/>
        <v>5</v>
      </c>
      <c r="I13" s="126">
        <f t="shared" si="13"/>
        <v>6</v>
      </c>
      <c r="J13" s="126">
        <f t="shared" si="13"/>
        <v>0</v>
      </c>
      <c r="K13" s="126">
        <f t="shared" si="13"/>
        <v>0</v>
      </c>
      <c r="L13" s="126">
        <f t="shared" si="13"/>
        <v>0</v>
      </c>
      <c r="M13" s="126">
        <f t="shared" si="10"/>
        <v>1</v>
      </c>
      <c r="N13" s="126">
        <f t="shared" si="11"/>
        <v>5</v>
      </c>
      <c r="O13" s="126">
        <f t="shared" si="12"/>
        <v>6</v>
      </c>
      <c r="P13" s="1606" t="s">
        <v>1784</v>
      </c>
      <c r="Q13" s="1606"/>
      <c r="R13" s="1724"/>
    </row>
    <row r="14" spans="1:18" s="280" customFormat="1" ht="23.25" customHeight="1">
      <c r="A14" s="1974"/>
      <c r="B14" s="1365" t="s">
        <v>41</v>
      </c>
      <c r="C14" s="479" t="s">
        <v>61</v>
      </c>
      <c r="D14" s="126">
        <f t="shared" ref="D14:F14" si="14">SUM(D12:D13)</f>
        <v>0</v>
      </c>
      <c r="E14" s="126">
        <f t="shared" si="14"/>
        <v>0</v>
      </c>
      <c r="F14" s="126">
        <f t="shared" si="14"/>
        <v>0</v>
      </c>
      <c r="G14" s="126">
        <v>3</v>
      </c>
      <c r="H14" s="126">
        <v>5</v>
      </c>
      <c r="I14" s="126">
        <v>8</v>
      </c>
      <c r="J14" s="126">
        <f t="shared" ref="J14:L14" si="15">SUM(J12:J13)</f>
        <v>0</v>
      </c>
      <c r="K14" s="126">
        <f t="shared" si="15"/>
        <v>0</v>
      </c>
      <c r="L14" s="126">
        <f t="shared" si="15"/>
        <v>0</v>
      </c>
      <c r="M14" s="126">
        <f t="shared" si="10"/>
        <v>3</v>
      </c>
      <c r="N14" s="126">
        <f t="shared" si="11"/>
        <v>5</v>
      </c>
      <c r="O14" s="126">
        <f t="shared" si="12"/>
        <v>8</v>
      </c>
      <c r="P14" s="1282" t="s">
        <v>1753</v>
      </c>
      <c r="Q14" s="1278" t="s">
        <v>468</v>
      </c>
      <c r="R14" s="1724"/>
    </row>
    <row r="15" spans="1:18" s="280" customFormat="1" ht="23.25" customHeight="1">
      <c r="A15" s="1974"/>
      <c r="B15" s="1365" t="s">
        <v>183</v>
      </c>
      <c r="C15" s="479"/>
      <c r="D15" s="126">
        <f t="shared" ref="D15:F15" si="16">SUM(D13:D14)</f>
        <v>0</v>
      </c>
      <c r="E15" s="126">
        <f t="shared" si="16"/>
        <v>0</v>
      </c>
      <c r="F15" s="126">
        <f t="shared" si="16"/>
        <v>0</v>
      </c>
      <c r="G15" s="126">
        <v>3</v>
      </c>
      <c r="H15" s="126">
        <v>1</v>
      </c>
      <c r="I15" s="126">
        <v>4</v>
      </c>
      <c r="J15" s="126">
        <f t="shared" ref="J15:L15" si="17">SUM(J13:J14)</f>
        <v>0</v>
      </c>
      <c r="K15" s="126">
        <f t="shared" si="17"/>
        <v>0</v>
      </c>
      <c r="L15" s="126">
        <f t="shared" si="17"/>
        <v>0</v>
      </c>
      <c r="M15" s="126">
        <f t="shared" si="10"/>
        <v>3</v>
      </c>
      <c r="N15" s="126">
        <f t="shared" si="11"/>
        <v>1</v>
      </c>
      <c r="O15" s="126">
        <f t="shared" si="12"/>
        <v>4</v>
      </c>
      <c r="P15" s="1282"/>
      <c r="Q15" s="899" t="s">
        <v>573</v>
      </c>
      <c r="R15" s="1724"/>
    </row>
    <row r="16" spans="1:18" s="280" customFormat="1" ht="23.25" customHeight="1">
      <c r="A16" s="1971"/>
      <c r="B16" s="1606" t="s">
        <v>317</v>
      </c>
      <c r="C16" s="1606"/>
      <c r="D16" s="126">
        <f t="shared" ref="D16:L16" si="18">SUM(D15:D15)</f>
        <v>0</v>
      </c>
      <c r="E16" s="126">
        <f t="shared" si="18"/>
        <v>0</v>
      </c>
      <c r="F16" s="126">
        <f t="shared" si="18"/>
        <v>0</v>
      </c>
      <c r="G16" s="126">
        <f t="shared" si="18"/>
        <v>3</v>
      </c>
      <c r="H16" s="126">
        <f t="shared" si="18"/>
        <v>1</v>
      </c>
      <c r="I16" s="126">
        <f t="shared" si="18"/>
        <v>4</v>
      </c>
      <c r="J16" s="126">
        <f t="shared" si="18"/>
        <v>0</v>
      </c>
      <c r="K16" s="126">
        <f t="shared" si="18"/>
        <v>0</v>
      </c>
      <c r="L16" s="126">
        <f t="shared" si="18"/>
        <v>0</v>
      </c>
      <c r="M16" s="126">
        <f t="shared" si="10"/>
        <v>3</v>
      </c>
      <c r="N16" s="126">
        <f t="shared" si="11"/>
        <v>1</v>
      </c>
      <c r="O16" s="126">
        <f t="shared" si="12"/>
        <v>4</v>
      </c>
      <c r="P16" s="2059" t="s">
        <v>1784</v>
      </c>
      <c r="Q16" s="2059"/>
      <c r="R16" s="1687"/>
    </row>
    <row r="17" spans="1:18" s="280" customFormat="1" ht="23.25" customHeight="1">
      <c r="A17" s="1606" t="s">
        <v>277</v>
      </c>
      <c r="B17" s="1606"/>
      <c r="C17" s="1606"/>
      <c r="D17" s="126">
        <f t="shared" ref="D17:L17" si="19">SUM(D13,D14,D16)</f>
        <v>0</v>
      </c>
      <c r="E17" s="126">
        <f t="shared" si="19"/>
        <v>0</v>
      </c>
      <c r="F17" s="126">
        <f t="shared" si="19"/>
        <v>0</v>
      </c>
      <c r="G17" s="126">
        <f t="shared" si="19"/>
        <v>7</v>
      </c>
      <c r="H17" s="126">
        <f t="shared" si="19"/>
        <v>11</v>
      </c>
      <c r="I17" s="126">
        <f t="shared" si="19"/>
        <v>18</v>
      </c>
      <c r="J17" s="126">
        <f t="shared" si="19"/>
        <v>0</v>
      </c>
      <c r="K17" s="126">
        <f t="shared" si="19"/>
        <v>0</v>
      </c>
      <c r="L17" s="126">
        <f t="shared" si="19"/>
        <v>0</v>
      </c>
      <c r="M17" s="126">
        <f t="shared" si="10"/>
        <v>7</v>
      </c>
      <c r="N17" s="126">
        <f t="shared" si="11"/>
        <v>11</v>
      </c>
      <c r="O17" s="126">
        <f t="shared" si="12"/>
        <v>18</v>
      </c>
      <c r="P17" s="2059" t="s">
        <v>1787</v>
      </c>
      <c r="Q17" s="2059"/>
      <c r="R17" s="2059"/>
    </row>
    <row r="18" spans="1:18" s="280" customFormat="1" ht="39.75" customHeight="1">
      <c r="A18" s="1279" t="s">
        <v>324</v>
      </c>
      <c r="B18" s="479" t="s">
        <v>49</v>
      </c>
      <c r="C18" s="479"/>
      <c r="D18" s="126">
        <f>SUM(D14,D15,D17)</f>
        <v>0</v>
      </c>
      <c r="E18" s="126">
        <f>SUM(E14,E15,E17)</f>
        <v>0</v>
      </c>
      <c r="F18" s="126">
        <f>SUM(F14,F15,F17)</f>
        <v>0</v>
      </c>
      <c r="G18" s="126">
        <v>1</v>
      </c>
      <c r="H18" s="126">
        <v>4</v>
      </c>
      <c r="I18" s="126">
        <v>5</v>
      </c>
      <c r="J18" s="126">
        <f>SUM(J14,J15,J17)</f>
        <v>0</v>
      </c>
      <c r="K18" s="126">
        <f>SUM(K14,K15,K17)</f>
        <v>0</v>
      </c>
      <c r="L18" s="126">
        <f>SUM(L14,L15,L17)</f>
        <v>0</v>
      </c>
      <c r="M18" s="126">
        <f t="shared" si="10"/>
        <v>1</v>
      </c>
      <c r="N18" s="126">
        <f t="shared" si="11"/>
        <v>4</v>
      </c>
      <c r="O18" s="126">
        <f t="shared" si="12"/>
        <v>5</v>
      </c>
      <c r="P18" s="1282"/>
      <c r="Q18" s="1282" t="s">
        <v>454</v>
      </c>
      <c r="R18" s="1286" t="s">
        <v>453</v>
      </c>
    </row>
    <row r="19" spans="1:18" s="280" customFormat="1" ht="33" customHeight="1" thickBot="1">
      <c r="A19" s="1364" t="s">
        <v>1026</v>
      </c>
      <c r="B19" s="485" t="s">
        <v>107</v>
      </c>
      <c r="C19" s="485"/>
      <c r="D19" s="261">
        <v>0</v>
      </c>
      <c r="E19" s="261">
        <v>0</v>
      </c>
      <c r="F19" s="261">
        <v>0</v>
      </c>
      <c r="G19" s="261">
        <v>14</v>
      </c>
      <c r="H19" s="261">
        <v>13</v>
      </c>
      <c r="I19" s="261">
        <v>27</v>
      </c>
      <c r="J19" s="261">
        <v>0</v>
      </c>
      <c r="K19" s="261">
        <v>0</v>
      </c>
      <c r="L19" s="261">
        <v>0</v>
      </c>
      <c r="M19" s="261">
        <f t="shared" si="10"/>
        <v>14</v>
      </c>
      <c r="N19" s="261">
        <f t="shared" si="11"/>
        <v>13</v>
      </c>
      <c r="O19" s="261">
        <f t="shared" si="12"/>
        <v>27</v>
      </c>
      <c r="P19" s="1368"/>
      <c r="Q19" s="485" t="s">
        <v>489</v>
      </c>
      <c r="R19" s="1287" t="s">
        <v>1037</v>
      </c>
    </row>
    <row r="20" spans="1:18" ht="25.5" customHeight="1" thickBot="1">
      <c r="A20" s="2140" t="s">
        <v>10</v>
      </c>
      <c r="B20" s="2140"/>
      <c r="C20" s="2140"/>
      <c r="D20" s="210">
        <f>SUM(D10,D17,D18:D19)</f>
        <v>0</v>
      </c>
      <c r="E20" s="210">
        <f t="shared" ref="E20:O20" si="20">SUM(E10,E17,E18:E19)</f>
        <v>0</v>
      </c>
      <c r="F20" s="210">
        <f t="shared" si="20"/>
        <v>0</v>
      </c>
      <c r="G20" s="210">
        <f t="shared" si="20"/>
        <v>32</v>
      </c>
      <c r="H20" s="210">
        <f t="shared" si="20"/>
        <v>37</v>
      </c>
      <c r="I20" s="210">
        <f t="shared" si="20"/>
        <v>69</v>
      </c>
      <c r="J20" s="210">
        <f t="shared" si="20"/>
        <v>0</v>
      </c>
      <c r="K20" s="210">
        <f t="shared" si="20"/>
        <v>0</v>
      </c>
      <c r="L20" s="210">
        <f t="shared" si="20"/>
        <v>0</v>
      </c>
      <c r="M20" s="210">
        <f t="shared" si="20"/>
        <v>32</v>
      </c>
      <c r="N20" s="210">
        <f t="shared" si="20"/>
        <v>37</v>
      </c>
      <c r="O20" s="210">
        <f t="shared" si="20"/>
        <v>69</v>
      </c>
      <c r="P20" s="1999" t="s">
        <v>1780</v>
      </c>
      <c r="Q20" s="1999"/>
      <c r="R20" s="1999"/>
    </row>
    <row r="21" spans="1:18" ht="13.5" thickTop="1"/>
  </sheetData>
  <mergeCells count="32">
    <mergeCell ref="A10:C10"/>
    <mergeCell ref="P10:R10"/>
    <mergeCell ref="R11:R16"/>
    <mergeCell ref="A11:A16"/>
    <mergeCell ref="P20:R20"/>
    <mergeCell ref="P16:Q16"/>
    <mergeCell ref="P17:R17"/>
    <mergeCell ref="A17:C17"/>
    <mergeCell ref="B13:C13"/>
    <mergeCell ref="B16:C16"/>
    <mergeCell ref="A20:C20"/>
    <mergeCell ref="P13:Q13"/>
    <mergeCell ref="B11:B12"/>
    <mergeCell ref="Q11:Q12"/>
    <mergeCell ref="A1:R1"/>
    <mergeCell ref="D4:F4"/>
    <mergeCell ref="G4:I4"/>
    <mergeCell ref="J4:L4"/>
    <mergeCell ref="M4:O4"/>
    <mergeCell ref="C4:C7"/>
    <mergeCell ref="B4:B7"/>
    <mergeCell ref="A4:A7"/>
    <mergeCell ref="A2:R2"/>
    <mergeCell ref="R4:R7"/>
    <mergeCell ref="P4:P7"/>
    <mergeCell ref="Q4:Q7"/>
    <mergeCell ref="A8:A9"/>
    <mergeCell ref="R8:R9"/>
    <mergeCell ref="D5:F5"/>
    <mergeCell ref="G5:I5"/>
    <mergeCell ref="J5:L5"/>
    <mergeCell ref="M5:O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95"/>
  <sheetViews>
    <sheetView rightToLeft="1" view="pageBreakPreview" topLeftCell="A25" zoomScale="80" zoomScaleNormal="75" zoomScaleSheetLayoutView="80" workbookViewId="0">
      <selection activeCell="D271" sqref="D271:O271"/>
    </sheetView>
  </sheetViews>
  <sheetFormatPr defaultColWidth="5.7109375" defaultRowHeight="20.100000000000001" customHeight="1"/>
  <cols>
    <col min="1" max="1" width="10" style="895" customWidth="1"/>
    <col min="2" max="2" width="13.7109375" style="895" customWidth="1"/>
    <col min="3" max="3" width="17.7109375" style="895" customWidth="1"/>
    <col min="4" max="5" width="6.7109375" style="21" customWidth="1"/>
    <col min="6" max="6" width="4.5703125" style="21" customWidth="1"/>
    <col min="7" max="9" width="6.7109375" style="21" customWidth="1"/>
    <col min="10" max="10" width="5.85546875" style="21" customWidth="1"/>
    <col min="11" max="12" width="6.7109375" style="21" customWidth="1"/>
    <col min="13" max="13" width="4.85546875" style="21" customWidth="1"/>
    <col min="14" max="14" width="6.7109375" style="21" customWidth="1"/>
    <col min="15" max="15" width="5.85546875" style="21" customWidth="1"/>
    <col min="16" max="16" width="19.7109375" style="21" customWidth="1"/>
    <col min="17" max="17" width="20.28515625" style="38" customWidth="1"/>
    <col min="18" max="18" width="14.5703125" style="38" customWidth="1"/>
    <col min="19" max="16384" width="5.7109375" style="38"/>
  </cols>
  <sheetData>
    <row r="1" spans="1:18" ht="23.25" customHeight="1">
      <c r="A1" s="1498" t="s">
        <v>1371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8"/>
      <c r="R1" s="1498"/>
    </row>
    <row r="2" spans="1:18" ht="23.25" customHeight="1">
      <c r="A2" s="1578" t="s">
        <v>1372</v>
      </c>
      <c r="B2" s="1578"/>
      <c r="C2" s="1578"/>
      <c r="D2" s="1578"/>
      <c r="E2" s="1578"/>
      <c r="F2" s="1578"/>
      <c r="G2" s="1578"/>
      <c r="H2" s="1578"/>
      <c r="I2" s="1578"/>
      <c r="J2" s="1578"/>
      <c r="K2" s="1578"/>
      <c r="L2" s="1578"/>
      <c r="M2" s="1578"/>
      <c r="N2" s="1578"/>
      <c r="O2" s="1578"/>
      <c r="P2" s="1578"/>
      <c r="Q2" s="1578"/>
      <c r="R2" s="1578"/>
    </row>
    <row r="3" spans="1:18" ht="23.25" customHeight="1" thickBot="1">
      <c r="A3" s="1519" t="s">
        <v>1790</v>
      </c>
      <c r="B3" s="1519"/>
      <c r="C3" s="834"/>
      <c r="D3" s="835"/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R3" s="457" t="s">
        <v>1791</v>
      </c>
    </row>
    <row r="4" spans="1:18" ht="20.100000000000001" customHeight="1" thickTop="1">
      <c r="A4" s="1520" t="s">
        <v>11</v>
      </c>
      <c r="B4" s="1520" t="s">
        <v>1939</v>
      </c>
      <c r="C4" s="1520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523" t="s">
        <v>524</v>
      </c>
      <c r="Q4" s="1523" t="s">
        <v>431</v>
      </c>
      <c r="R4" s="1523" t="s">
        <v>525</v>
      </c>
    </row>
    <row r="5" spans="1:18" ht="20.100000000000001" customHeight="1">
      <c r="A5" s="1521"/>
      <c r="B5" s="1521"/>
      <c r="C5" s="1521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524"/>
      <c r="Q5" s="1524"/>
      <c r="R5" s="1524"/>
    </row>
    <row r="6" spans="1:18" ht="21" customHeight="1">
      <c r="A6" s="1521"/>
      <c r="B6" s="1521"/>
      <c r="C6" s="1521"/>
      <c r="D6" s="832" t="s">
        <v>914</v>
      </c>
      <c r="E6" s="832" t="s">
        <v>915</v>
      </c>
      <c r="F6" s="832" t="s">
        <v>916</v>
      </c>
      <c r="G6" s="832" t="s">
        <v>914</v>
      </c>
      <c r="H6" s="832" t="s">
        <v>915</v>
      </c>
      <c r="I6" s="832" t="s">
        <v>916</v>
      </c>
      <c r="J6" s="832" t="s">
        <v>914</v>
      </c>
      <c r="K6" s="832" t="s">
        <v>915</v>
      </c>
      <c r="L6" s="832" t="s">
        <v>916</v>
      </c>
      <c r="M6" s="832" t="s">
        <v>914</v>
      </c>
      <c r="N6" s="832" t="s">
        <v>915</v>
      </c>
      <c r="O6" s="832" t="s">
        <v>916</v>
      </c>
      <c r="P6" s="1524"/>
      <c r="Q6" s="1524"/>
      <c r="R6" s="1524"/>
    </row>
    <row r="7" spans="1:18" ht="21" customHeight="1" thickBot="1">
      <c r="A7" s="1522"/>
      <c r="B7" s="1522"/>
      <c r="C7" s="1522"/>
      <c r="D7" s="833" t="s">
        <v>917</v>
      </c>
      <c r="E7" s="833" t="s">
        <v>918</v>
      </c>
      <c r="F7" s="833" t="s">
        <v>919</v>
      </c>
      <c r="G7" s="833" t="s">
        <v>917</v>
      </c>
      <c r="H7" s="833" t="s">
        <v>918</v>
      </c>
      <c r="I7" s="833" t="s">
        <v>919</v>
      </c>
      <c r="J7" s="833" t="s">
        <v>917</v>
      </c>
      <c r="K7" s="833" t="s">
        <v>918</v>
      </c>
      <c r="L7" s="833" t="s">
        <v>919</v>
      </c>
      <c r="M7" s="833" t="s">
        <v>917</v>
      </c>
      <c r="N7" s="833" t="s">
        <v>918</v>
      </c>
      <c r="O7" s="833" t="s">
        <v>919</v>
      </c>
      <c r="P7" s="1525"/>
      <c r="Q7" s="1525"/>
      <c r="R7" s="1525"/>
    </row>
    <row r="8" spans="1:18" ht="28.5" customHeight="1">
      <c r="A8" s="1504" t="s">
        <v>6</v>
      </c>
      <c r="B8" s="837" t="s">
        <v>234</v>
      </c>
      <c r="C8" s="837"/>
      <c r="D8" s="223">
        <v>0</v>
      </c>
      <c r="E8" s="223">
        <v>2</v>
      </c>
      <c r="F8" s="223">
        <v>2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v>0</v>
      </c>
      <c r="M8" s="223">
        <f t="shared" ref="M8:M24" si="0">SUM(D8,G8,J8)</f>
        <v>0</v>
      </c>
      <c r="N8" s="223">
        <f t="shared" ref="N8:N24" si="1">SUM(E8,H8,K8)</f>
        <v>2</v>
      </c>
      <c r="O8" s="223">
        <f t="shared" ref="O8:O24" si="2">SUM(M8:N8)</f>
        <v>2</v>
      </c>
      <c r="P8" s="1535" t="s">
        <v>1534</v>
      </c>
      <c r="Q8" s="1536"/>
      <c r="R8" s="1619" t="s">
        <v>631</v>
      </c>
    </row>
    <row r="9" spans="1:18" ht="28.5" customHeight="1">
      <c r="A9" s="1505"/>
      <c r="B9" s="1552" t="s">
        <v>921</v>
      </c>
      <c r="C9" s="639" t="s">
        <v>922</v>
      </c>
      <c r="D9" s="223">
        <v>1</v>
      </c>
      <c r="E9" s="223">
        <v>5</v>
      </c>
      <c r="F9" s="223">
        <v>6</v>
      </c>
      <c r="G9" s="223">
        <v>0</v>
      </c>
      <c r="H9" s="223">
        <v>0</v>
      </c>
      <c r="I9" s="223">
        <v>0</v>
      </c>
      <c r="J9" s="223">
        <v>0</v>
      </c>
      <c r="K9" s="223">
        <v>0</v>
      </c>
      <c r="L9" s="223">
        <v>0</v>
      </c>
      <c r="M9" s="223">
        <f t="shared" si="0"/>
        <v>1</v>
      </c>
      <c r="N9" s="223">
        <f t="shared" si="1"/>
        <v>5</v>
      </c>
      <c r="O9" s="223">
        <f t="shared" si="2"/>
        <v>6</v>
      </c>
      <c r="P9" s="899" t="s">
        <v>1531</v>
      </c>
      <c r="Q9" s="1616" t="s">
        <v>1249</v>
      </c>
      <c r="R9" s="1620"/>
    </row>
    <row r="10" spans="1:18" ht="28.5" customHeight="1">
      <c r="A10" s="1505"/>
      <c r="B10" s="1566"/>
      <c r="C10" s="639" t="s">
        <v>923</v>
      </c>
      <c r="D10" s="223">
        <v>5</v>
      </c>
      <c r="E10" s="223">
        <v>1</v>
      </c>
      <c r="F10" s="223">
        <v>6</v>
      </c>
      <c r="G10" s="223">
        <v>0</v>
      </c>
      <c r="H10" s="223">
        <v>0</v>
      </c>
      <c r="I10" s="223">
        <v>0</v>
      </c>
      <c r="J10" s="223">
        <v>0</v>
      </c>
      <c r="K10" s="223">
        <v>0</v>
      </c>
      <c r="L10" s="223">
        <v>0</v>
      </c>
      <c r="M10" s="223">
        <f t="shared" si="0"/>
        <v>5</v>
      </c>
      <c r="N10" s="223">
        <f t="shared" si="1"/>
        <v>1</v>
      </c>
      <c r="O10" s="223">
        <f t="shared" si="2"/>
        <v>6</v>
      </c>
      <c r="P10" s="899" t="s">
        <v>1532</v>
      </c>
      <c r="Q10" s="1617"/>
      <c r="R10" s="1620"/>
    </row>
    <row r="11" spans="1:18" ht="28.5" customHeight="1">
      <c r="A11" s="1505"/>
      <c r="B11" s="1553"/>
      <c r="C11" s="639" t="s">
        <v>924</v>
      </c>
      <c r="D11" s="223">
        <v>4</v>
      </c>
      <c r="E11" s="223">
        <v>7</v>
      </c>
      <c r="F11" s="223">
        <v>11</v>
      </c>
      <c r="G11" s="223">
        <v>0</v>
      </c>
      <c r="H11" s="223">
        <v>0</v>
      </c>
      <c r="I11" s="223">
        <v>0</v>
      </c>
      <c r="J11" s="223">
        <v>0</v>
      </c>
      <c r="K11" s="223">
        <v>0</v>
      </c>
      <c r="L11" s="223">
        <v>0</v>
      </c>
      <c r="M11" s="223">
        <f t="shared" si="0"/>
        <v>4</v>
      </c>
      <c r="N11" s="223">
        <f t="shared" si="1"/>
        <v>7</v>
      </c>
      <c r="O11" s="223">
        <f t="shared" si="2"/>
        <v>11</v>
      </c>
      <c r="P11" s="899" t="s">
        <v>1533</v>
      </c>
      <c r="Q11" s="1618"/>
      <c r="R11" s="1620"/>
    </row>
    <row r="12" spans="1:18" ht="28.5" customHeight="1">
      <c r="A12" s="1505"/>
      <c r="B12" s="1556" t="s">
        <v>317</v>
      </c>
      <c r="C12" s="1555"/>
      <c r="D12" s="223">
        <f t="shared" ref="D12:L12" si="3">SUM(D9:D11)</f>
        <v>10</v>
      </c>
      <c r="E12" s="223">
        <f t="shared" si="3"/>
        <v>13</v>
      </c>
      <c r="F12" s="223">
        <f t="shared" si="3"/>
        <v>23</v>
      </c>
      <c r="G12" s="223">
        <f t="shared" si="3"/>
        <v>0</v>
      </c>
      <c r="H12" s="223">
        <f t="shared" si="3"/>
        <v>0</v>
      </c>
      <c r="I12" s="223">
        <f t="shared" si="3"/>
        <v>0</v>
      </c>
      <c r="J12" s="223">
        <f t="shared" si="3"/>
        <v>0</v>
      </c>
      <c r="K12" s="223">
        <f t="shared" si="3"/>
        <v>0</v>
      </c>
      <c r="L12" s="223">
        <f t="shared" si="3"/>
        <v>0</v>
      </c>
      <c r="M12" s="223">
        <f t="shared" si="0"/>
        <v>10</v>
      </c>
      <c r="N12" s="223">
        <f t="shared" si="1"/>
        <v>13</v>
      </c>
      <c r="O12" s="223">
        <f t="shared" si="2"/>
        <v>23</v>
      </c>
      <c r="P12" s="1606" t="s">
        <v>1784</v>
      </c>
      <c r="Q12" s="1607"/>
      <c r="R12" s="1620"/>
    </row>
    <row r="13" spans="1:18" ht="28.5" customHeight="1">
      <c r="A13" s="1505"/>
      <c r="B13" s="837" t="s">
        <v>925</v>
      </c>
      <c r="C13" s="837"/>
      <c r="D13" s="223">
        <v>0</v>
      </c>
      <c r="E13" s="223">
        <v>3</v>
      </c>
      <c r="F13" s="223">
        <v>3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3">
        <f t="shared" si="0"/>
        <v>0</v>
      </c>
      <c r="N13" s="223">
        <f t="shared" si="1"/>
        <v>3</v>
      </c>
      <c r="O13" s="223">
        <f t="shared" si="2"/>
        <v>3</v>
      </c>
      <c r="P13" s="901"/>
      <c r="Q13" s="900" t="s">
        <v>1535</v>
      </c>
      <c r="R13" s="1620"/>
    </row>
    <row r="14" spans="1:18" ht="28.5" customHeight="1">
      <c r="A14" s="1505"/>
      <c r="B14" s="837" t="s">
        <v>1363</v>
      </c>
      <c r="C14" s="837"/>
      <c r="D14" s="223">
        <v>2</v>
      </c>
      <c r="E14" s="223">
        <v>5</v>
      </c>
      <c r="F14" s="223">
        <v>7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f t="shared" ref="M14" si="4">SUM(D14,G14,J14)</f>
        <v>2</v>
      </c>
      <c r="N14" s="223">
        <f t="shared" ref="N14" si="5">SUM(E14,H14,K14)</f>
        <v>5</v>
      </c>
      <c r="O14" s="223">
        <f t="shared" ref="O14" si="6">SUM(M14:N14)</f>
        <v>7</v>
      </c>
      <c r="P14" s="901"/>
      <c r="Q14" s="902" t="s">
        <v>1561</v>
      </c>
      <c r="R14" s="1620"/>
    </row>
    <row r="15" spans="1:18" ht="28.5" customHeight="1">
      <c r="A15" s="1505"/>
      <c r="B15" s="837" t="s">
        <v>68</v>
      </c>
      <c r="C15" s="837"/>
      <c r="D15" s="223">
        <v>0</v>
      </c>
      <c r="E15" s="223">
        <v>0</v>
      </c>
      <c r="F15" s="223">
        <v>0</v>
      </c>
      <c r="G15" s="223">
        <v>0</v>
      </c>
      <c r="H15" s="223">
        <v>1</v>
      </c>
      <c r="I15" s="223">
        <v>1</v>
      </c>
      <c r="J15" s="223">
        <v>2</v>
      </c>
      <c r="K15" s="223">
        <v>1</v>
      </c>
      <c r="L15" s="223">
        <v>3</v>
      </c>
      <c r="M15" s="223">
        <f t="shared" si="0"/>
        <v>2</v>
      </c>
      <c r="N15" s="223">
        <f t="shared" si="1"/>
        <v>2</v>
      </c>
      <c r="O15" s="223">
        <f t="shared" si="2"/>
        <v>4</v>
      </c>
      <c r="P15" s="901"/>
      <c r="Q15" s="900" t="s">
        <v>449</v>
      </c>
      <c r="R15" s="1620"/>
    </row>
    <row r="16" spans="1:18" ht="28.5" customHeight="1">
      <c r="A16" s="1505"/>
      <c r="B16" s="837" t="s">
        <v>336</v>
      </c>
      <c r="C16" s="837"/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2</v>
      </c>
      <c r="K16" s="223">
        <v>1</v>
      </c>
      <c r="L16" s="223">
        <v>3</v>
      </c>
      <c r="M16" s="223">
        <f t="shared" si="0"/>
        <v>2</v>
      </c>
      <c r="N16" s="223">
        <f t="shared" si="1"/>
        <v>1</v>
      </c>
      <c r="O16" s="223">
        <f t="shared" si="2"/>
        <v>3</v>
      </c>
      <c r="P16" s="1539" t="s">
        <v>536</v>
      </c>
      <c r="Q16" s="1579"/>
      <c r="R16" s="1620"/>
    </row>
    <row r="17" spans="1:18" ht="28.5" customHeight="1">
      <c r="A17" s="1505"/>
      <c r="B17" s="837" t="s">
        <v>1364</v>
      </c>
      <c r="C17" s="837"/>
      <c r="D17" s="223">
        <v>0</v>
      </c>
      <c r="E17" s="223">
        <v>7</v>
      </c>
      <c r="F17" s="223">
        <v>7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f t="shared" si="0"/>
        <v>0</v>
      </c>
      <c r="N17" s="223">
        <f t="shared" si="1"/>
        <v>7</v>
      </c>
      <c r="O17" s="223">
        <f t="shared" si="2"/>
        <v>7</v>
      </c>
      <c r="P17" s="1539" t="s">
        <v>1536</v>
      </c>
      <c r="Q17" s="1579"/>
      <c r="R17" s="1620"/>
    </row>
    <row r="18" spans="1:18" ht="28.5" customHeight="1">
      <c r="A18" s="1505"/>
      <c r="B18" s="837" t="s">
        <v>67</v>
      </c>
      <c r="C18" s="837"/>
      <c r="D18" s="223">
        <v>0</v>
      </c>
      <c r="E18" s="223">
        <v>0</v>
      </c>
      <c r="F18" s="223">
        <v>0</v>
      </c>
      <c r="G18" s="223">
        <v>2</v>
      </c>
      <c r="H18" s="223">
        <v>1</v>
      </c>
      <c r="I18" s="223">
        <v>3</v>
      </c>
      <c r="J18" s="223">
        <v>0</v>
      </c>
      <c r="K18" s="223">
        <v>0</v>
      </c>
      <c r="L18" s="223">
        <v>0</v>
      </c>
      <c r="M18" s="223">
        <f t="shared" ref="M18" si="7">SUM(D18,G18,J18)</f>
        <v>2</v>
      </c>
      <c r="N18" s="223">
        <f t="shared" ref="N18" si="8">SUM(E18,H18,K18)</f>
        <v>1</v>
      </c>
      <c r="O18" s="223">
        <f t="shared" ref="O18" si="9">SUM(M18:N18)</f>
        <v>3</v>
      </c>
      <c r="P18" s="1539" t="s">
        <v>632</v>
      </c>
      <c r="Q18" s="1579"/>
      <c r="R18" s="1620"/>
    </row>
    <row r="19" spans="1:18" ht="28.5" customHeight="1">
      <c r="A19" s="1505"/>
      <c r="B19" s="837" t="s">
        <v>926</v>
      </c>
      <c r="C19" s="837"/>
      <c r="D19" s="223">
        <v>0</v>
      </c>
      <c r="E19" s="223">
        <v>0</v>
      </c>
      <c r="F19" s="223">
        <v>0</v>
      </c>
      <c r="G19" s="223">
        <v>0</v>
      </c>
      <c r="H19" s="223">
        <v>2</v>
      </c>
      <c r="I19" s="223">
        <v>2</v>
      </c>
      <c r="J19" s="223">
        <v>1</v>
      </c>
      <c r="K19" s="223">
        <v>1</v>
      </c>
      <c r="L19" s="223">
        <v>2</v>
      </c>
      <c r="M19" s="223">
        <f t="shared" si="0"/>
        <v>1</v>
      </c>
      <c r="N19" s="223">
        <f t="shared" si="1"/>
        <v>3</v>
      </c>
      <c r="O19" s="223">
        <f t="shared" si="2"/>
        <v>4</v>
      </c>
      <c r="P19" s="901"/>
      <c r="Q19" s="900" t="s">
        <v>1537</v>
      </c>
      <c r="R19" s="1620"/>
    </row>
    <row r="20" spans="1:18" ht="28.5" customHeight="1">
      <c r="A20" s="1505"/>
      <c r="B20" s="1547" t="s">
        <v>927</v>
      </c>
      <c r="C20" s="1526"/>
      <c r="D20" s="223">
        <v>0</v>
      </c>
      <c r="E20" s="223">
        <v>0</v>
      </c>
      <c r="F20" s="223">
        <v>0</v>
      </c>
      <c r="G20" s="223">
        <v>1</v>
      </c>
      <c r="H20" s="223">
        <v>2</v>
      </c>
      <c r="I20" s="223">
        <v>3</v>
      </c>
      <c r="J20" s="223">
        <v>0</v>
      </c>
      <c r="K20" s="223">
        <v>2</v>
      </c>
      <c r="L20" s="223">
        <v>2</v>
      </c>
      <c r="M20" s="223">
        <f t="shared" si="0"/>
        <v>1</v>
      </c>
      <c r="N20" s="223">
        <f t="shared" si="1"/>
        <v>4</v>
      </c>
      <c r="O20" s="223">
        <f t="shared" si="2"/>
        <v>5</v>
      </c>
      <c r="P20" s="901"/>
      <c r="Q20" s="900" t="s">
        <v>885</v>
      </c>
      <c r="R20" s="1620"/>
    </row>
    <row r="21" spans="1:18" ht="28.5" customHeight="1">
      <c r="A21" s="1505"/>
      <c r="B21" s="837" t="s">
        <v>334</v>
      </c>
      <c r="C21" s="837"/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1</v>
      </c>
      <c r="K21" s="223">
        <v>0</v>
      </c>
      <c r="L21" s="223">
        <v>1</v>
      </c>
      <c r="M21" s="223">
        <f t="shared" si="0"/>
        <v>1</v>
      </c>
      <c r="N21" s="223">
        <f t="shared" si="1"/>
        <v>0</v>
      </c>
      <c r="O21" s="223">
        <f t="shared" si="2"/>
        <v>1</v>
      </c>
      <c r="P21" s="901"/>
      <c r="Q21" s="900" t="s">
        <v>744</v>
      </c>
      <c r="R21" s="1620"/>
    </row>
    <row r="22" spans="1:18" ht="28.5" customHeight="1">
      <c r="A22" s="1505"/>
      <c r="B22" s="837" t="s">
        <v>238</v>
      </c>
      <c r="C22" s="837"/>
      <c r="D22" s="223">
        <v>6</v>
      </c>
      <c r="E22" s="223">
        <v>3</v>
      </c>
      <c r="F22" s="223">
        <v>9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f t="shared" si="0"/>
        <v>6</v>
      </c>
      <c r="N22" s="223">
        <f t="shared" si="1"/>
        <v>3</v>
      </c>
      <c r="O22" s="223">
        <f t="shared" si="2"/>
        <v>9</v>
      </c>
      <c r="P22" s="901"/>
      <c r="Q22" s="900" t="s">
        <v>1538</v>
      </c>
      <c r="R22" s="1620"/>
    </row>
    <row r="23" spans="1:18" ht="28.5" customHeight="1">
      <c r="A23" s="1505"/>
      <c r="B23" s="837" t="s">
        <v>928</v>
      </c>
      <c r="C23" s="837"/>
      <c r="D23" s="223">
        <v>1</v>
      </c>
      <c r="E23" s="223">
        <v>0</v>
      </c>
      <c r="F23" s="223">
        <v>1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f t="shared" si="0"/>
        <v>1</v>
      </c>
      <c r="N23" s="223">
        <f t="shared" si="1"/>
        <v>0</v>
      </c>
      <c r="O23" s="223">
        <f t="shared" si="2"/>
        <v>1</v>
      </c>
      <c r="P23" s="901"/>
      <c r="Q23" s="900" t="s">
        <v>1539</v>
      </c>
      <c r="R23" s="1620"/>
    </row>
    <row r="24" spans="1:18" ht="21.75" customHeight="1">
      <c r="A24" s="1506"/>
      <c r="B24" s="837" t="s">
        <v>929</v>
      </c>
      <c r="C24" s="837"/>
      <c r="D24" s="223">
        <v>1</v>
      </c>
      <c r="E24" s="223">
        <v>2</v>
      </c>
      <c r="F24" s="223">
        <v>3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f t="shared" si="0"/>
        <v>1</v>
      </c>
      <c r="N24" s="223">
        <f t="shared" si="1"/>
        <v>2</v>
      </c>
      <c r="O24" s="223">
        <f t="shared" si="2"/>
        <v>3</v>
      </c>
      <c r="P24" s="1539" t="s">
        <v>1540</v>
      </c>
      <c r="Q24" s="1579"/>
      <c r="R24" s="1621"/>
    </row>
    <row r="25" spans="1:18" ht="28.5" customHeight="1">
      <c r="A25" s="1555" t="s">
        <v>277</v>
      </c>
      <c r="B25" s="1555"/>
      <c r="C25" s="1555"/>
      <c r="D25" s="223">
        <f t="shared" ref="D25:O25" si="10">SUM(D13:D24,D12,D8)</f>
        <v>20</v>
      </c>
      <c r="E25" s="223">
        <f t="shared" si="10"/>
        <v>35</v>
      </c>
      <c r="F25" s="223">
        <f t="shared" si="10"/>
        <v>55</v>
      </c>
      <c r="G25" s="223">
        <f t="shared" si="10"/>
        <v>3</v>
      </c>
      <c r="H25" s="223">
        <f t="shared" si="10"/>
        <v>6</v>
      </c>
      <c r="I25" s="223">
        <f t="shared" si="10"/>
        <v>9</v>
      </c>
      <c r="J25" s="223">
        <f t="shared" si="10"/>
        <v>6</v>
      </c>
      <c r="K25" s="223">
        <f t="shared" si="10"/>
        <v>5</v>
      </c>
      <c r="L25" s="223">
        <f t="shared" si="10"/>
        <v>11</v>
      </c>
      <c r="M25" s="223">
        <f t="shared" si="10"/>
        <v>29</v>
      </c>
      <c r="N25" s="223">
        <f t="shared" si="10"/>
        <v>46</v>
      </c>
      <c r="O25" s="223">
        <f t="shared" si="10"/>
        <v>75</v>
      </c>
      <c r="P25" s="1633" t="s">
        <v>1787</v>
      </c>
      <c r="Q25" s="1633"/>
      <c r="R25" s="1633"/>
    </row>
    <row r="26" spans="1:18" ht="28.5" customHeight="1" thickBot="1">
      <c r="A26" s="1424" t="s">
        <v>270</v>
      </c>
      <c r="B26" s="1425" t="s">
        <v>271</v>
      </c>
      <c r="C26" s="890" t="s">
        <v>271</v>
      </c>
      <c r="D26" s="1420">
        <v>3</v>
      </c>
      <c r="E26" s="1420">
        <v>8</v>
      </c>
      <c r="F26" s="1420">
        <v>11</v>
      </c>
      <c r="G26" s="1420">
        <v>0</v>
      </c>
      <c r="H26" s="1420">
        <v>0</v>
      </c>
      <c r="I26" s="1420">
        <v>0</v>
      </c>
      <c r="J26" s="1420">
        <v>0</v>
      </c>
      <c r="K26" s="1420">
        <v>0</v>
      </c>
      <c r="L26" s="1420">
        <v>0</v>
      </c>
      <c r="M26" s="1420">
        <f t="shared" ref="M26:O26" si="11">SUM(J26,G26,D26)</f>
        <v>3</v>
      </c>
      <c r="N26" s="1420">
        <f t="shared" si="11"/>
        <v>8</v>
      </c>
      <c r="O26" s="1420">
        <f t="shared" si="11"/>
        <v>11</v>
      </c>
      <c r="P26" s="903" t="s">
        <v>632</v>
      </c>
      <c r="Q26" s="1037" t="s">
        <v>632</v>
      </c>
      <c r="R26" s="1036" t="s">
        <v>635</v>
      </c>
    </row>
    <row r="27" spans="1:18" ht="28.5" customHeight="1" thickTop="1">
      <c r="A27" s="1428"/>
      <c r="B27" s="1428"/>
      <c r="C27" s="1444"/>
      <c r="D27" s="1423"/>
      <c r="E27" s="1423"/>
      <c r="F27" s="1423"/>
      <c r="G27" s="1423"/>
      <c r="H27" s="1423"/>
      <c r="I27" s="1423"/>
      <c r="J27" s="1423"/>
      <c r="K27" s="1423"/>
      <c r="L27" s="1423"/>
      <c r="M27" s="1423"/>
      <c r="N27" s="1423"/>
      <c r="O27" s="1423"/>
      <c r="P27" s="718"/>
      <c r="Q27" s="718"/>
      <c r="R27" s="718"/>
    </row>
    <row r="28" spans="1:18" ht="28.5" customHeight="1">
      <c r="A28" s="1428"/>
      <c r="B28" s="1428"/>
      <c r="C28" s="1444"/>
      <c r="D28" s="1423"/>
      <c r="E28" s="1423"/>
      <c r="F28" s="1423"/>
      <c r="G28" s="1423"/>
      <c r="H28" s="1423"/>
      <c r="I28" s="1423"/>
      <c r="J28" s="1423"/>
      <c r="K28" s="1423"/>
      <c r="L28" s="1423"/>
      <c r="M28" s="1423"/>
      <c r="N28" s="1423"/>
      <c r="O28" s="1423"/>
      <c r="P28" s="718"/>
      <c r="Q28" s="718"/>
      <c r="R28" s="718"/>
    </row>
    <row r="29" spans="1:18" ht="18" customHeight="1" thickBot="1">
      <c r="A29" s="1614" t="s">
        <v>1793</v>
      </c>
      <c r="B29" s="1614"/>
      <c r="C29" s="834"/>
      <c r="D29" s="835"/>
      <c r="E29" s="835"/>
      <c r="F29" s="835"/>
      <c r="G29" s="835"/>
      <c r="H29" s="835"/>
      <c r="I29" s="835"/>
      <c r="J29" s="835"/>
      <c r="K29" s="835"/>
      <c r="L29" s="835"/>
      <c r="M29" s="835"/>
      <c r="N29" s="835"/>
      <c r="O29" s="835"/>
      <c r="P29" s="835"/>
      <c r="R29" s="457" t="s">
        <v>1796</v>
      </c>
    </row>
    <row r="30" spans="1:18" ht="15" customHeight="1" thickTop="1">
      <c r="A30" s="1520" t="s">
        <v>11</v>
      </c>
      <c r="B30" s="1520" t="s">
        <v>1939</v>
      </c>
      <c r="C30" s="1520" t="s">
        <v>34</v>
      </c>
      <c r="D30" s="1485" t="s">
        <v>4</v>
      </c>
      <c r="E30" s="1485"/>
      <c r="F30" s="1485"/>
      <c r="G30" s="1485" t="s">
        <v>5</v>
      </c>
      <c r="H30" s="1485"/>
      <c r="I30" s="1485"/>
      <c r="J30" s="1485" t="s">
        <v>909</v>
      </c>
      <c r="K30" s="1485"/>
      <c r="L30" s="1485"/>
      <c r="M30" s="1485" t="s">
        <v>908</v>
      </c>
      <c r="N30" s="1485"/>
      <c r="O30" s="1485"/>
      <c r="P30" s="1523" t="s">
        <v>524</v>
      </c>
      <c r="Q30" s="1523" t="s">
        <v>431</v>
      </c>
      <c r="R30" s="1523" t="s">
        <v>525</v>
      </c>
    </row>
    <row r="31" spans="1:18" ht="15" customHeight="1">
      <c r="A31" s="1521"/>
      <c r="B31" s="1521"/>
      <c r="C31" s="1521"/>
      <c r="D31" s="1486" t="s">
        <v>910</v>
      </c>
      <c r="E31" s="1486"/>
      <c r="F31" s="1486"/>
      <c r="G31" s="1486" t="s">
        <v>427</v>
      </c>
      <c r="H31" s="1486"/>
      <c r="I31" s="1486"/>
      <c r="J31" s="1486" t="s">
        <v>911</v>
      </c>
      <c r="K31" s="1486"/>
      <c r="L31" s="1486"/>
      <c r="M31" s="1486" t="s">
        <v>504</v>
      </c>
      <c r="N31" s="1486"/>
      <c r="O31" s="1486"/>
      <c r="P31" s="1524"/>
      <c r="Q31" s="1524"/>
      <c r="R31" s="1524"/>
    </row>
    <row r="32" spans="1:18" ht="15" customHeight="1">
      <c r="A32" s="1521"/>
      <c r="B32" s="1521"/>
      <c r="C32" s="1521"/>
      <c r="D32" s="832" t="s">
        <v>914</v>
      </c>
      <c r="E32" s="832" t="s">
        <v>915</v>
      </c>
      <c r="F32" s="832" t="s">
        <v>916</v>
      </c>
      <c r="G32" s="832" t="s">
        <v>914</v>
      </c>
      <c r="H32" s="832" t="s">
        <v>915</v>
      </c>
      <c r="I32" s="832" t="s">
        <v>916</v>
      </c>
      <c r="J32" s="832" t="s">
        <v>914</v>
      </c>
      <c r="K32" s="832" t="s">
        <v>915</v>
      </c>
      <c r="L32" s="832" t="s">
        <v>916</v>
      </c>
      <c r="M32" s="832" t="s">
        <v>914</v>
      </c>
      <c r="N32" s="832" t="s">
        <v>915</v>
      </c>
      <c r="O32" s="832" t="s">
        <v>916</v>
      </c>
      <c r="P32" s="1524"/>
      <c r="Q32" s="1524"/>
      <c r="R32" s="1524"/>
    </row>
    <row r="33" spans="1:18" ht="15" customHeight="1" thickBot="1">
      <c r="A33" s="1522"/>
      <c r="B33" s="1522"/>
      <c r="C33" s="1522"/>
      <c r="D33" s="833" t="s">
        <v>917</v>
      </c>
      <c r="E33" s="833" t="s">
        <v>918</v>
      </c>
      <c r="F33" s="833" t="s">
        <v>919</v>
      </c>
      <c r="G33" s="833" t="s">
        <v>917</v>
      </c>
      <c r="H33" s="833" t="s">
        <v>918</v>
      </c>
      <c r="I33" s="833" t="s">
        <v>919</v>
      </c>
      <c r="J33" s="833" t="s">
        <v>917</v>
      </c>
      <c r="K33" s="833" t="s">
        <v>918</v>
      </c>
      <c r="L33" s="833" t="s">
        <v>919</v>
      </c>
      <c r="M33" s="833" t="s">
        <v>917</v>
      </c>
      <c r="N33" s="833" t="s">
        <v>918</v>
      </c>
      <c r="O33" s="833" t="s">
        <v>919</v>
      </c>
      <c r="P33" s="1525"/>
      <c r="Q33" s="1525"/>
      <c r="R33" s="1525"/>
    </row>
    <row r="34" spans="1:18" ht="15.75" customHeight="1">
      <c r="A34" s="1504" t="s">
        <v>14</v>
      </c>
      <c r="B34" s="1573" t="s">
        <v>249</v>
      </c>
      <c r="C34" s="716" t="s">
        <v>249</v>
      </c>
      <c r="D34" s="878">
        <v>5</v>
      </c>
      <c r="E34" s="878">
        <v>0</v>
      </c>
      <c r="F34" s="878">
        <v>5</v>
      </c>
      <c r="G34" s="878">
        <v>0</v>
      </c>
      <c r="H34" s="878">
        <v>0</v>
      </c>
      <c r="I34" s="878">
        <v>0</v>
      </c>
      <c r="J34" s="878">
        <v>0</v>
      </c>
      <c r="K34" s="878">
        <v>0</v>
      </c>
      <c r="L34" s="878">
        <v>0</v>
      </c>
      <c r="M34" s="878">
        <f t="shared" ref="M34:M36" si="12">SUM(J34,G34,D34)</f>
        <v>5</v>
      </c>
      <c r="N34" s="878">
        <f t="shared" ref="N34:N36" si="13">SUM(K34,H34,E34)</f>
        <v>0</v>
      </c>
      <c r="O34" s="878">
        <f t="shared" ref="O34:O36" si="14">SUM(L34,I34,F34)</f>
        <v>5</v>
      </c>
      <c r="P34" s="1029" t="s">
        <v>1938</v>
      </c>
      <c r="Q34" s="1622" t="s">
        <v>634</v>
      </c>
      <c r="R34" s="1507" t="s">
        <v>526</v>
      </c>
    </row>
    <row r="35" spans="1:18" ht="15.75" customHeight="1">
      <c r="A35" s="1505"/>
      <c r="B35" s="1566"/>
      <c r="C35" s="481" t="s">
        <v>78</v>
      </c>
      <c r="D35" s="222">
        <v>0</v>
      </c>
      <c r="E35" s="222">
        <v>0</v>
      </c>
      <c r="F35" s="222">
        <v>0</v>
      </c>
      <c r="G35" s="222">
        <v>1</v>
      </c>
      <c r="H35" s="222">
        <v>0</v>
      </c>
      <c r="I35" s="222">
        <v>1</v>
      </c>
      <c r="J35" s="222">
        <v>0</v>
      </c>
      <c r="K35" s="222">
        <v>0</v>
      </c>
      <c r="L35" s="222">
        <v>0</v>
      </c>
      <c r="M35" s="222">
        <f t="shared" si="12"/>
        <v>1</v>
      </c>
      <c r="N35" s="222">
        <f t="shared" si="13"/>
        <v>0</v>
      </c>
      <c r="O35" s="222">
        <f t="shared" si="14"/>
        <v>1</v>
      </c>
      <c r="P35" s="315" t="s">
        <v>633</v>
      </c>
      <c r="Q35" s="1560"/>
      <c r="R35" s="1502"/>
    </row>
    <row r="36" spans="1:18" ht="15.75" customHeight="1">
      <c r="A36" s="1505"/>
      <c r="B36" s="1553"/>
      <c r="C36" s="891" t="s">
        <v>283</v>
      </c>
      <c r="D36" s="222">
        <v>0</v>
      </c>
      <c r="E36" s="222">
        <v>0</v>
      </c>
      <c r="F36" s="222">
        <v>0</v>
      </c>
      <c r="G36" s="209">
        <v>0</v>
      </c>
      <c r="H36" s="209">
        <v>5</v>
      </c>
      <c r="I36" s="209">
        <v>5</v>
      </c>
      <c r="J36" s="222">
        <v>0</v>
      </c>
      <c r="K36" s="222">
        <v>0</v>
      </c>
      <c r="L36" s="222">
        <v>0</v>
      </c>
      <c r="M36" s="209">
        <f t="shared" si="12"/>
        <v>0</v>
      </c>
      <c r="N36" s="209">
        <f t="shared" si="13"/>
        <v>5</v>
      </c>
      <c r="O36" s="209">
        <f t="shared" si="14"/>
        <v>5</v>
      </c>
      <c r="P36" s="127" t="s">
        <v>1788</v>
      </c>
      <c r="Q36" s="1561"/>
      <c r="R36" s="1502"/>
    </row>
    <row r="37" spans="1:18" ht="15.75" customHeight="1">
      <c r="A37" s="1505"/>
      <c r="B37" s="1556" t="s">
        <v>317</v>
      </c>
      <c r="C37" s="1555"/>
      <c r="D37" s="222">
        <f t="shared" ref="D37:O37" si="15">SUM(D34:D36)</f>
        <v>5</v>
      </c>
      <c r="E37" s="222">
        <f t="shared" si="15"/>
        <v>0</v>
      </c>
      <c r="F37" s="222">
        <f t="shared" si="15"/>
        <v>5</v>
      </c>
      <c r="G37" s="222">
        <f t="shared" si="15"/>
        <v>1</v>
      </c>
      <c r="H37" s="222">
        <f t="shared" si="15"/>
        <v>5</v>
      </c>
      <c r="I37" s="222">
        <f t="shared" si="15"/>
        <v>6</v>
      </c>
      <c r="J37" s="222">
        <f t="shared" si="15"/>
        <v>0</v>
      </c>
      <c r="K37" s="222">
        <f t="shared" si="15"/>
        <v>0</v>
      </c>
      <c r="L37" s="222">
        <f t="shared" si="15"/>
        <v>0</v>
      </c>
      <c r="M37" s="222">
        <f t="shared" si="15"/>
        <v>6</v>
      </c>
      <c r="N37" s="222">
        <f t="shared" si="15"/>
        <v>5</v>
      </c>
      <c r="O37" s="222">
        <f t="shared" si="15"/>
        <v>11</v>
      </c>
      <c r="P37" s="1606" t="s">
        <v>1784</v>
      </c>
      <c r="Q37" s="1608"/>
      <c r="R37" s="1502"/>
    </row>
    <row r="38" spans="1:18" ht="20.25" customHeight="1">
      <c r="A38" s="1505"/>
      <c r="B38" s="1552" t="s">
        <v>187</v>
      </c>
      <c r="C38" s="892" t="s">
        <v>930</v>
      </c>
      <c r="D38" s="879">
        <v>2</v>
      </c>
      <c r="E38" s="879">
        <v>7</v>
      </c>
      <c r="F38" s="879">
        <v>9</v>
      </c>
      <c r="G38" s="879">
        <v>0</v>
      </c>
      <c r="H38" s="879">
        <v>9</v>
      </c>
      <c r="I38" s="879">
        <v>9</v>
      </c>
      <c r="J38" s="879">
        <v>0</v>
      </c>
      <c r="K38" s="879">
        <v>0</v>
      </c>
      <c r="L38" s="879">
        <v>0</v>
      </c>
      <c r="M38" s="879">
        <f t="shared" ref="M38:O39" si="16">SUM(J38,G38,D38)</f>
        <v>2</v>
      </c>
      <c r="N38" s="879">
        <f t="shared" si="16"/>
        <v>16</v>
      </c>
      <c r="O38" s="879">
        <f t="shared" si="16"/>
        <v>18</v>
      </c>
      <c r="P38" s="896" t="s">
        <v>1940</v>
      </c>
      <c r="Q38" s="1580" t="s">
        <v>637</v>
      </c>
      <c r="R38" s="1502"/>
    </row>
    <row r="39" spans="1:18" ht="20.25" customHeight="1">
      <c r="A39" s="1505"/>
      <c r="B39" s="1553"/>
      <c r="C39" s="837" t="s">
        <v>931</v>
      </c>
      <c r="D39" s="222">
        <v>1</v>
      </c>
      <c r="E39" s="222">
        <v>3</v>
      </c>
      <c r="F39" s="222">
        <v>4</v>
      </c>
      <c r="G39" s="222">
        <v>0</v>
      </c>
      <c r="H39" s="222">
        <v>0</v>
      </c>
      <c r="I39" s="222">
        <v>0</v>
      </c>
      <c r="J39" s="222">
        <v>0</v>
      </c>
      <c r="K39" s="222">
        <v>0</v>
      </c>
      <c r="L39" s="222">
        <v>0</v>
      </c>
      <c r="M39" s="222">
        <f t="shared" si="16"/>
        <v>1</v>
      </c>
      <c r="N39" s="222">
        <f t="shared" si="16"/>
        <v>3</v>
      </c>
      <c r="O39" s="222">
        <f t="shared" si="16"/>
        <v>4</v>
      </c>
      <c r="P39" s="222" t="s">
        <v>636</v>
      </c>
      <c r="Q39" s="1572"/>
      <c r="R39" s="1502"/>
    </row>
    <row r="40" spans="1:18" ht="16.5" customHeight="1">
      <c r="A40" s="1505"/>
      <c r="B40" s="1556" t="s">
        <v>317</v>
      </c>
      <c r="C40" s="1555"/>
      <c r="D40" s="222">
        <f>SUM(D38:D39)</f>
        <v>3</v>
      </c>
      <c r="E40" s="222">
        <f t="shared" ref="E40:L40" si="17">SUM(E38:E39)</f>
        <v>10</v>
      </c>
      <c r="F40" s="222">
        <f t="shared" si="17"/>
        <v>13</v>
      </c>
      <c r="G40" s="222">
        <f t="shared" si="17"/>
        <v>0</v>
      </c>
      <c r="H40" s="222">
        <f t="shared" si="17"/>
        <v>9</v>
      </c>
      <c r="I40" s="222">
        <f t="shared" si="17"/>
        <v>9</v>
      </c>
      <c r="J40" s="222">
        <f t="shared" si="17"/>
        <v>0</v>
      </c>
      <c r="K40" s="222">
        <f t="shared" si="17"/>
        <v>0</v>
      </c>
      <c r="L40" s="222">
        <f t="shared" si="17"/>
        <v>0</v>
      </c>
      <c r="M40" s="222">
        <f>SUM(M38:M39)</f>
        <v>3</v>
      </c>
      <c r="N40" s="222">
        <f>SUM(N38:N39)</f>
        <v>19</v>
      </c>
      <c r="O40" s="222">
        <f>SUM(O38:O39)</f>
        <v>22</v>
      </c>
      <c r="P40" s="1606" t="s">
        <v>1784</v>
      </c>
      <c r="Q40" s="1608"/>
      <c r="R40" s="1502"/>
    </row>
    <row r="41" spans="1:18" ht="16.5" customHeight="1">
      <c r="A41" s="1505"/>
      <c r="B41" s="898" t="s">
        <v>72</v>
      </c>
      <c r="C41" s="839"/>
      <c r="D41" s="222">
        <v>0</v>
      </c>
      <c r="E41" s="222">
        <v>0</v>
      </c>
      <c r="F41" s="222">
        <v>0</v>
      </c>
      <c r="G41" s="222">
        <v>0</v>
      </c>
      <c r="H41" s="222">
        <v>6</v>
      </c>
      <c r="I41" s="222">
        <v>6</v>
      </c>
      <c r="J41" s="222">
        <f t="shared" ref="J41" si="18">SUM(J39:J40)</f>
        <v>0</v>
      </c>
      <c r="K41" s="222">
        <f t="shared" ref="K41" si="19">SUM(K39:K40)</f>
        <v>0</v>
      </c>
      <c r="L41" s="222">
        <v>0</v>
      </c>
      <c r="M41" s="222">
        <f>SUM(D41,G41,J41)</f>
        <v>0</v>
      </c>
      <c r="N41" s="222">
        <f>SUM(E41,H41,K41)</f>
        <v>6</v>
      </c>
      <c r="O41" s="222">
        <f>SUM(M41:N41)</f>
        <v>6</v>
      </c>
      <c r="P41" s="955"/>
      <c r="Q41" s="1030" t="s">
        <v>636</v>
      </c>
      <c r="R41" s="1502"/>
    </row>
    <row r="42" spans="1:18" ht="33" customHeight="1">
      <c r="A42" s="1505"/>
      <c r="B42" s="1028" t="s">
        <v>932</v>
      </c>
      <c r="C42" s="481" t="s">
        <v>250</v>
      </c>
      <c r="D42" s="222">
        <v>3</v>
      </c>
      <c r="E42" s="222">
        <v>4</v>
      </c>
      <c r="F42" s="222">
        <v>7</v>
      </c>
      <c r="G42" s="222">
        <v>0</v>
      </c>
      <c r="H42" s="222">
        <v>2</v>
      </c>
      <c r="I42" s="222">
        <v>2</v>
      </c>
      <c r="J42" s="222">
        <v>0</v>
      </c>
      <c r="K42" s="222">
        <v>1</v>
      </c>
      <c r="L42" s="222">
        <v>1</v>
      </c>
      <c r="M42" s="222">
        <f t="shared" ref="M42" si="20">SUM(D42,G42,J42)</f>
        <v>3</v>
      </c>
      <c r="N42" s="222">
        <f t="shared" ref="N42" si="21">SUM(E42,H42,K42)</f>
        <v>7</v>
      </c>
      <c r="O42" s="222">
        <f t="shared" ref="O42" si="22">SUM(M42:N42)</f>
        <v>10</v>
      </c>
      <c r="P42" s="1609" t="s">
        <v>1541</v>
      </c>
      <c r="Q42" s="1610"/>
      <c r="R42" s="1502"/>
    </row>
    <row r="43" spans="1:18" ht="20.25" customHeight="1">
      <c r="A43" s="1505"/>
      <c r="B43" s="961" t="s">
        <v>77</v>
      </c>
      <c r="C43" s="481" t="s">
        <v>77</v>
      </c>
      <c r="D43" s="222">
        <v>0</v>
      </c>
      <c r="E43" s="222">
        <v>0</v>
      </c>
      <c r="F43" s="222">
        <v>0</v>
      </c>
      <c r="G43" s="222">
        <v>1</v>
      </c>
      <c r="H43" s="222">
        <v>5</v>
      </c>
      <c r="I43" s="222">
        <v>6</v>
      </c>
      <c r="J43" s="222">
        <v>0</v>
      </c>
      <c r="K43" s="222">
        <v>0</v>
      </c>
      <c r="L43" s="222">
        <v>0</v>
      </c>
      <c r="M43" s="222">
        <f t="shared" ref="M43:M52" si="23">SUM(J43,G43,D43)</f>
        <v>1</v>
      </c>
      <c r="N43" s="222">
        <f t="shared" ref="N43:N52" si="24">SUM(K43,H43,E43)</f>
        <v>5</v>
      </c>
      <c r="O43" s="222">
        <f t="shared" ref="O43:O52" si="25">SUM(L43,I43,F43)</f>
        <v>6</v>
      </c>
      <c r="P43" s="942" t="s">
        <v>527</v>
      </c>
      <c r="Q43" s="1031" t="s">
        <v>640</v>
      </c>
      <c r="R43" s="1502"/>
    </row>
    <row r="44" spans="1:18" ht="26.25" customHeight="1">
      <c r="A44" s="1505"/>
      <c r="B44" s="961" t="s">
        <v>269</v>
      </c>
      <c r="C44" s="481" t="s">
        <v>73</v>
      </c>
      <c r="D44" s="222">
        <v>6</v>
      </c>
      <c r="E44" s="222">
        <v>5</v>
      </c>
      <c r="F44" s="222">
        <v>11</v>
      </c>
      <c r="G44" s="222">
        <v>1</v>
      </c>
      <c r="H44" s="222">
        <v>3</v>
      </c>
      <c r="I44" s="222">
        <v>4</v>
      </c>
      <c r="J44" s="222">
        <v>0</v>
      </c>
      <c r="K44" s="222">
        <v>0</v>
      </c>
      <c r="L44" s="222">
        <v>0</v>
      </c>
      <c r="M44" s="222">
        <f t="shared" si="23"/>
        <v>7</v>
      </c>
      <c r="N44" s="222">
        <f t="shared" si="24"/>
        <v>8</v>
      </c>
      <c r="O44" s="222">
        <f t="shared" si="25"/>
        <v>15</v>
      </c>
      <c r="P44" s="942" t="s">
        <v>528</v>
      </c>
      <c r="Q44" s="1032" t="s">
        <v>528</v>
      </c>
      <c r="R44" s="1502"/>
    </row>
    <row r="45" spans="1:18" ht="38.25" customHeight="1">
      <c r="A45" s="1506"/>
      <c r="B45" s="1028" t="s">
        <v>933</v>
      </c>
      <c r="C45" s="893" t="s">
        <v>933</v>
      </c>
      <c r="D45" s="222">
        <v>2</v>
      </c>
      <c r="E45" s="222">
        <v>2</v>
      </c>
      <c r="F45" s="222">
        <v>4</v>
      </c>
      <c r="G45" s="222">
        <v>4</v>
      </c>
      <c r="H45" s="222">
        <v>1</v>
      </c>
      <c r="I45" s="222">
        <v>5</v>
      </c>
      <c r="J45" s="222">
        <v>0</v>
      </c>
      <c r="K45" s="222">
        <v>0</v>
      </c>
      <c r="L45" s="222">
        <v>0</v>
      </c>
      <c r="M45" s="222">
        <f t="shared" si="23"/>
        <v>6</v>
      </c>
      <c r="N45" s="222">
        <f t="shared" si="24"/>
        <v>3</v>
      </c>
      <c r="O45" s="222">
        <f t="shared" si="25"/>
        <v>9</v>
      </c>
      <c r="P45" s="942" t="s">
        <v>529</v>
      </c>
      <c r="Q45" s="1031" t="s">
        <v>639</v>
      </c>
      <c r="R45" s="1508"/>
    </row>
    <row r="46" spans="1:18" ht="20.25" customHeight="1">
      <c r="A46" s="1555" t="s">
        <v>277</v>
      </c>
      <c r="B46" s="1555"/>
      <c r="C46" s="1555"/>
      <c r="D46" s="222">
        <f t="shared" ref="D46:O46" si="26">SUM(D37,D40,D41:D45)</f>
        <v>19</v>
      </c>
      <c r="E46" s="222">
        <f t="shared" si="26"/>
        <v>21</v>
      </c>
      <c r="F46" s="222">
        <f t="shared" si="26"/>
        <v>40</v>
      </c>
      <c r="G46" s="222">
        <f t="shared" si="26"/>
        <v>7</v>
      </c>
      <c r="H46" s="222">
        <f t="shared" si="26"/>
        <v>31</v>
      </c>
      <c r="I46" s="222">
        <f t="shared" si="26"/>
        <v>38</v>
      </c>
      <c r="J46" s="222">
        <f t="shared" si="26"/>
        <v>0</v>
      </c>
      <c r="K46" s="222">
        <f t="shared" si="26"/>
        <v>1</v>
      </c>
      <c r="L46" s="222">
        <f t="shared" si="26"/>
        <v>1</v>
      </c>
      <c r="M46" s="222">
        <f t="shared" si="26"/>
        <v>26</v>
      </c>
      <c r="N46" s="222">
        <f t="shared" si="26"/>
        <v>53</v>
      </c>
      <c r="O46" s="222">
        <f t="shared" si="26"/>
        <v>79</v>
      </c>
      <c r="P46" s="1555" t="s">
        <v>1787</v>
      </c>
      <c r="Q46" s="1555"/>
      <c r="R46" s="1555"/>
    </row>
    <row r="47" spans="1:18" ht="37.5" customHeight="1">
      <c r="A47" s="1513" t="s">
        <v>15</v>
      </c>
      <c r="B47" s="961" t="s">
        <v>124</v>
      </c>
      <c r="C47" s="639" t="s">
        <v>188</v>
      </c>
      <c r="D47" s="879">
        <v>2</v>
      </c>
      <c r="E47" s="879">
        <v>2</v>
      </c>
      <c r="F47" s="879">
        <v>4</v>
      </c>
      <c r="G47" s="879">
        <v>0</v>
      </c>
      <c r="H47" s="879">
        <v>0</v>
      </c>
      <c r="I47" s="879">
        <v>0</v>
      </c>
      <c r="J47" s="879">
        <v>2</v>
      </c>
      <c r="K47" s="879">
        <v>0</v>
      </c>
      <c r="L47" s="879">
        <v>2</v>
      </c>
      <c r="M47" s="879">
        <f t="shared" si="23"/>
        <v>4</v>
      </c>
      <c r="N47" s="879">
        <f t="shared" si="24"/>
        <v>2</v>
      </c>
      <c r="O47" s="879">
        <f t="shared" si="25"/>
        <v>6</v>
      </c>
      <c r="P47" s="1033" t="s">
        <v>641</v>
      </c>
      <c r="Q47" s="1032" t="s">
        <v>530</v>
      </c>
      <c r="R47" s="1501" t="s">
        <v>531</v>
      </c>
    </row>
    <row r="48" spans="1:18" ht="20.25" customHeight="1">
      <c r="A48" s="1505"/>
      <c r="B48" s="961" t="s">
        <v>189</v>
      </c>
      <c r="C48" s="481" t="s">
        <v>119</v>
      </c>
      <c r="D48" s="222">
        <v>2</v>
      </c>
      <c r="E48" s="222">
        <v>4</v>
      </c>
      <c r="F48" s="222">
        <v>6</v>
      </c>
      <c r="G48" s="222">
        <v>5</v>
      </c>
      <c r="H48" s="222">
        <v>4</v>
      </c>
      <c r="I48" s="222">
        <v>9</v>
      </c>
      <c r="J48" s="222">
        <v>1</v>
      </c>
      <c r="K48" s="222">
        <v>0</v>
      </c>
      <c r="L48" s="222">
        <v>1</v>
      </c>
      <c r="M48" s="222">
        <f t="shared" si="23"/>
        <v>8</v>
      </c>
      <c r="N48" s="222">
        <f t="shared" si="24"/>
        <v>8</v>
      </c>
      <c r="O48" s="222">
        <f t="shared" si="25"/>
        <v>16</v>
      </c>
      <c r="P48" s="1034" t="s">
        <v>532</v>
      </c>
      <c r="Q48" s="1032" t="s">
        <v>533</v>
      </c>
      <c r="R48" s="1502"/>
    </row>
    <row r="49" spans="1:18" ht="28.5" customHeight="1">
      <c r="A49" s="1505"/>
      <c r="B49" s="961" t="s">
        <v>123</v>
      </c>
      <c r="C49" s="481" t="s">
        <v>123</v>
      </c>
      <c r="D49" s="222">
        <v>0</v>
      </c>
      <c r="E49" s="222">
        <v>5</v>
      </c>
      <c r="F49" s="222">
        <v>5</v>
      </c>
      <c r="G49" s="222">
        <v>1</v>
      </c>
      <c r="H49" s="222">
        <v>1</v>
      </c>
      <c r="I49" s="222">
        <v>2</v>
      </c>
      <c r="J49" s="222">
        <v>1</v>
      </c>
      <c r="K49" s="222">
        <v>0</v>
      </c>
      <c r="L49" s="222">
        <v>1</v>
      </c>
      <c r="M49" s="222">
        <f t="shared" si="23"/>
        <v>2</v>
      </c>
      <c r="N49" s="222">
        <f t="shared" si="24"/>
        <v>6</v>
      </c>
      <c r="O49" s="222">
        <f t="shared" si="25"/>
        <v>8</v>
      </c>
      <c r="P49" s="942" t="s">
        <v>534</v>
      </c>
      <c r="Q49" s="1032" t="s">
        <v>534</v>
      </c>
      <c r="R49" s="1502"/>
    </row>
    <row r="50" spans="1:18" ht="27" customHeight="1">
      <c r="A50" s="1505"/>
      <c r="B50" s="961" t="s">
        <v>120</v>
      </c>
      <c r="C50" s="481" t="s">
        <v>120</v>
      </c>
      <c r="D50" s="222">
        <v>3</v>
      </c>
      <c r="E50" s="222">
        <v>1</v>
      </c>
      <c r="F50" s="222">
        <v>4</v>
      </c>
      <c r="G50" s="222">
        <v>3</v>
      </c>
      <c r="H50" s="222">
        <v>2</v>
      </c>
      <c r="I50" s="222">
        <v>5</v>
      </c>
      <c r="J50" s="222">
        <v>1</v>
      </c>
      <c r="K50" s="222">
        <v>1</v>
      </c>
      <c r="L50" s="222">
        <v>2</v>
      </c>
      <c r="M50" s="222">
        <f t="shared" si="23"/>
        <v>7</v>
      </c>
      <c r="N50" s="222">
        <f t="shared" si="24"/>
        <v>4</v>
      </c>
      <c r="O50" s="222">
        <f t="shared" si="25"/>
        <v>11</v>
      </c>
      <c r="P50" s="942" t="s">
        <v>535</v>
      </c>
      <c r="Q50" s="1032" t="s">
        <v>535</v>
      </c>
      <c r="R50" s="1502"/>
    </row>
    <row r="51" spans="1:18" ht="20.25" customHeight="1">
      <c r="A51" s="1505"/>
      <c r="B51" s="961" t="s">
        <v>121</v>
      </c>
      <c r="C51" s="481" t="s">
        <v>121</v>
      </c>
      <c r="D51" s="222">
        <v>3</v>
      </c>
      <c r="E51" s="222">
        <v>3</v>
      </c>
      <c r="F51" s="222">
        <v>6</v>
      </c>
      <c r="G51" s="222">
        <v>1</v>
      </c>
      <c r="H51" s="222">
        <v>1</v>
      </c>
      <c r="I51" s="222">
        <v>2</v>
      </c>
      <c r="J51" s="222">
        <v>3</v>
      </c>
      <c r="K51" s="222">
        <v>0</v>
      </c>
      <c r="L51" s="222">
        <v>3</v>
      </c>
      <c r="M51" s="222">
        <f t="shared" si="23"/>
        <v>7</v>
      </c>
      <c r="N51" s="222">
        <f t="shared" si="24"/>
        <v>4</v>
      </c>
      <c r="O51" s="222">
        <f t="shared" si="25"/>
        <v>11</v>
      </c>
      <c r="P51" s="942" t="s">
        <v>536</v>
      </c>
      <c r="Q51" s="1032" t="s">
        <v>536</v>
      </c>
      <c r="R51" s="1502"/>
    </row>
    <row r="52" spans="1:18" ht="30" customHeight="1">
      <c r="A52" s="1506"/>
      <c r="B52" s="961" t="s">
        <v>122</v>
      </c>
      <c r="C52" s="481" t="s">
        <v>122</v>
      </c>
      <c r="D52" s="222">
        <v>0</v>
      </c>
      <c r="E52" s="222">
        <v>0</v>
      </c>
      <c r="F52" s="222">
        <v>0</v>
      </c>
      <c r="G52" s="222">
        <v>1</v>
      </c>
      <c r="H52" s="222">
        <v>3</v>
      </c>
      <c r="I52" s="222">
        <v>4</v>
      </c>
      <c r="J52" s="222">
        <v>1</v>
      </c>
      <c r="K52" s="222">
        <v>0</v>
      </c>
      <c r="L52" s="222">
        <v>1</v>
      </c>
      <c r="M52" s="222">
        <f t="shared" si="23"/>
        <v>2</v>
      </c>
      <c r="N52" s="222">
        <f t="shared" si="24"/>
        <v>3</v>
      </c>
      <c r="O52" s="222">
        <f t="shared" si="25"/>
        <v>5</v>
      </c>
      <c r="P52" s="936" t="s">
        <v>537</v>
      </c>
      <c r="Q52" s="1035" t="s">
        <v>537</v>
      </c>
      <c r="R52" s="1508"/>
    </row>
    <row r="53" spans="1:18" ht="20.25" customHeight="1">
      <c r="A53" s="1555" t="s">
        <v>277</v>
      </c>
      <c r="B53" s="1555"/>
      <c r="C53" s="1555"/>
      <c r="D53" s="222">
        <f>SUM(D47:D52)</f>
        <v>10</v>
      </c>
      <c r="E53" s="222">
        <f t="shared" ref="E53:L53" si="27">SUM(E47:E52)</f>
        <v>15</v>
      </c>
      <c r="F53" s="222">
        <f t="shared" si="27"/>
        <v>25</v>
      </c>
      <c r="G53" s="222">
        <f t="shared" si="27"/>
        <v>11</v>
      </c>
      <c r="H53" s="222">
        <f t="shared" si="27"/>
        <v>11</v>
      </c>
      <c r="I53" s="222">
        <f t="shared" si="27"/>
        <v>22</v>
      </c>
      <c r="J53" s="222">
        <f t="shared" si="27"/>
        <v>9</v>
      </c>
      <c r="K53" s="222">
        <f t="shared" si="27"/>
        <v>1</v>
      </c>
      <c r="L53" s="222">
        <f t="shared" si="27"/>
        <v>10</v>
      </c>
      <c r="M53" s="222">
        <f>SUM(M47:M52)</f>
        <v>30</v>
      </c>
      <c r="N53" s="222">
        <f>SUM(N47:N52)</f>
        <v>27</v>
      </c>
      <c r="O53" s="222">
        <f>SUM(O47:O52)</f>
        <v>57</v>
      </c>
      <c r="P53" s="1615" t="s">
        <v>1787</v>
      </c>
      <c r="Q53" s="1615"/>
      <c r="R53" s="1615"/>
    </row>
    <row r="54" spans="1:18" ht="21" customHeight="1">
      <c r="A54" s="1505" t="s">
        <v>16</v>
      </c>
      <c r="B54" s="1440" t="s">
        <v>934</v>
      </c>
      <c r="C54" s="1416"/>
      <c r="D54" s="879">
        <v>0</v>
      </c>
      <c r="E54" s="879">
        <v>0</v>
      </c>
      <c r="F54" s="879">
        <v>0</v>
      </c>
      <c r="G54" s="879">
        <v>17</v>
      </c>
      <c r="H54" s="879">
        <v>5</v>
      </c>
      <c r="I54" s="879">
        <v>22</v>
      </c>
      <c r="J54" s="879">
        <v>1</v>
      </c>
      <c r="K54" s="879">
        <v>1</v>
      </c>
      <c r="L54" s="879">
        <v>2</v>
      </c>
      <c r="M54" s="879">
        <f>SUM(J54,G54,D54)</f>
        <v>18</v>
      </c>
      <c r="N54" s="879">
        <f>SUM(K54,H54,E54)</f>
        <v>6</v>
      </c>
      <c r="O54" s="879">
        <f>SUM(L54,I54,F54)</f>
        <v>24</v>
      </c>
      <c r="P54" s="1436"/>
      <c r="Q54" s="1441" t="s">
        <v>1709</v>
      </c>
      <c r="R54" s="1502" t="s">
        <v>538</v>
      </c>
    </row>
    <row r="55" spans="1:18" ht="32.25" customHeight="1">
      <c r="A55" s="1505"/>
      <c r="B55" s="898" t="s">
        <v>935</v>
      </c>
      <c r="C55" s="839"/>
      <c r="D55" s="222">
        <v>0</v>
      </c>
      <c r="E55" s="222">
        <v>0</v>
      </c>
      <c r="F55" s="222">
        <v>0</v>
      </c>
      <c r="G55" s="222">
        <v>0</v>
      </c>
      <c r="H55" s="222">
        <v>11</v>
      </c>
      <c r="I55" s="222">
        <v>11</v>
      </c>
      <c r="J55" s="222">
        <v>0</v>
      </c>
      <c r="K55" s="222">
        <v>1</v>
      </c>
      <c r="L55" s="222">
        <v>1</v>
      </c>
      <c r="M55" s="222">
        <f t="shared" ref="M55:M58" si="28">SUM(J55,G55,D55)</f>
        <v>0</v>
      </c>
      <c r="N55" s="222">
        <f t="shared" ref="N55:N58" si="29">SUM(K55,H55,E55)</f>
        <v>12</v>
      </c>
      <c r="O55" s="222">
        <f t="shared" ref="O55:O58" si="30">SUM(L55,I55,F55)</f>
        <v>12</v>
      </c>
      <c r="P55" s="484"/>
      <c r="Q55" s="709" t="s">
        <v>1542</v>
      </c>
      <c r="R55" s="1502"/>
    </row>
    <row r="56" spans="1:18" ht="16.5" customHeight="1">
      <c r="A56" s="1505"/>
      <c r="B56" s="898" t="s">
        <v>936</v>
      </c>
      <c r="C56" s="839"/>
      <c r="D56" s="222">
        <v>0</v>
      </c>
      <c r="E56" s="222">
        <v>0</v>
      </c>
      <c r="F56" s="222">
        <v>0</v>
      </c>
      <c r="G56" s="222">
        <v>9</v>
      </c>
      <c r="H56" s="222">
        <v>3</v>
      </c>
      <c r="I56" s="222">
        <v>12</v>
      </c>
      <c r="J56" s="222">
        <v>0</v>
      </c>
      <c r="K56" s="222">
        <v>0</v>
      </c>
      <c r="L56" s="222">
        <v>0</v>
      </c>
      <c r="M56" s="222">
        <f t="shared" si="28"/>
        <v>9</v>
      </c>
      <c r="N56" s="222">
        <f t="shared" si="29"/>
        <v>3</v>
      </c>
      <c r="O56" s="222">
        <f t="shared" si="30"/>
        <v>12</v>
      </c>
      <c r="P56" s="484"/>
      <c r="Q56" s="204" t="s">
        <v>1543</v>
      </c>
      <c r="R56" s="1502"/>
    </row>
    <row r="57" spans="1:18" ht="37.5" customHeight="1">
      <c r="A57" s="1505"/>
      <c r="B57" s="898" t="s">
        <v>937</v>
      </c>
      <c r="C57" s="839"/>
      <c r="D57" s="222">
        <v>0</v>
      </c>
      <c r="E57" s="222">
        <v>0</v>
      </c>
      <c r="F57" s="222">
        <v>0</v>
      </c>
      <c r="G57" s="222">
        <v>0</v>
      </c>
      <c r="H57" s="222">
        <v>2</v>
      </c>
      <c r="I57" s="222">
        <v>2</v>
      </c>
      <c r="J57" s="222">
        <v>1</v>
      </c>
      <c r="K57" s="222">
        <v>0</v>
      </c>
      <c r="L57" s="222">
        <v>1</v>
      </c>
      <c r="M57" s="222">
        <f t="shared" si="28"/>
        <v>1</v>
      </c>
      <c r="N57" s="222">
        <f t="shared" si="29"/>
        <v>2</v>
      </c>
      <c r="O57" s="222">
        <f t="shared" si="30"/>
        <v>3</v>
      </c>
      <c r="P57" s="1634" t="s">
        <v>1544</v>
      </c>
      <c r="Q57" s="1635"/>
      <c r="R57" s="1502"/>
    </row>
    <row r="58" spans="1:18" ht="27.75" customHeight="1">
      <c r="A58" s="1506"/>
      <c r="B58" s="1533" t="s">
        <v>938</v>
      </c>
      <c r="C58" s="1534"/>
      <c r="D58" s="222">
        <v>0</v>
      </c>
      <c r="E58" s="222">
        <v>0</v>
      </c>
      <c r="F58" s="222">
        <v>0</v>
      </c>
      <c r="G58" s="222">
        <v>2</v>
      </c>
      <c r="H58" s="222">
        <v>12</v>
      </c>
      <c r="I58" s="222">
        <v>14</v>
      </c>
      <c r="J58" s="222">
        <v>3</v>
      </c>
      <c r="K58" s="222">
        <v>0</v>
      </c>
      <c r="L58" s="222">
        <v>3</v>
      </c>
      <c r="M58" s="222">
        <f t="shared" si="28"/>
        <v>5</v>
      </c>
      <c r="N58" s="222">
        <f t="shared" si="29"/>
        <v>12</v>
      </c>
      <c r="O58" s="222">
        <f t="shared" si="30"/>
        <v>17</v>
      </c>
      <c r="P58" s="1634" t="s">
        <v>1545</v>
      </c>
      <c r="Q58" s="1635"/>
      <c r="R58" s="1508"/>
    </row>
    <row r="59" spans="1:18" ht="16.5" customHeight="1" thickBot="1">
      <c r="A59" s="1538" t="s">
        <v>277</v>
      </c>
      <c r="B59" s="1538"/>
      <c r="C59" s="1538"/>
      <c r="D59" s="710">
        <f>SUM(D54:D58)</f>
        <v>0</v>
      </c>
      <c r="E59" s="710">
        <f t="shared" ref="E59:O59" si="31">SUM(E54:E58)</f>
        <v>0</v>
      </c>
      <c r="F59" s="710">
        <f t="shared" si="31"/>
        <v>0</v>
      </c>
      <c r="G59" s="710">
        <f t="shared" si="31"/>
        <v>28</v>
      </c>
      <c r="H59" s="710">
        <f t="shared" si="31"/>
        <v>33</v>
      </c>
      <c r="I59" s="710">
        <f t="shared" si="31"/>
        <v>61</v>
      </c>
      <c r="J59" s="710">
        <f t="shared" si="31"/>
        <v>5</v>
      </c>
      <c r="K59" s="710">
        <f t="shared" si="31"/>
        <v>2</v>
      </c>
      <c r="L59" s="710">
        <f t="shared" si="31"/>
        <v>7</v>
      </c>
      <c r="M59" s="710">
        <f t="shared" si="31"/>
        <v>33</v>
      </c>
      <c r="N59" s="710">
        <f t="shared" si="31"/>
        <v>35</v>
      </c>
      <c r="O59" s="710">
        <f t="shared" si="31"/>
        <v>68</v>
      </c>
      <c r="P59" s="1538" t="s">
        <v>1787</v>
      </c>
      <c r="Q59" s="1538"/>
      <c r="R59" s="1538"/>
    </row>
    <row r="60" spans="1:18" ht="7.5" customHeight="1" thickTop="1">
      <c r="A60" s="1428"/>
      <c r="B60" s="1423"/>
      <c r="C60" s="1423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423"/>
      <c r="Q60" s="1423"/>
      <c r="R60" s="912"/>
    </row>
    <row r="61" spans="1:18" ht="7.5" customHeight="1">
      <c r="A61" s="1428"/>
      <c r="B61" s="1423"/>
      <c r="C61" s="1423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423"/>
      <c r="Q61" s="1423"/>
      <c r="R61" s="912"/>
    </row>
    <row r="62" spans="1:18" ht="20.100000000000001" customHeight="1" thickBot="1">
      <c r="A62" s="1614" t="s">
        <v>1793</v>
      </c>
      <c r="B62" s="1614"/>
      <c r="C62" s="1450"/>
      <c r="D62" s="883"/>
      <c r="E62" s="883"/>
      <c r="F62" s="883"/>
      <c r="G62" s="883"/>
      <c r="H62" s="883"/>
      <c r="I62" s="883"/>
      <c r="J62" s="883"/>
      <c r="K62" s="883"/>
      <c r="L62" s="883"/>
      <c r="M62" s="883"/>
      <c r="N62" s="883"/>
      <c r="O62" s="883"/>
      <c r="P62" s="883"/>
      <c r="R62" s="457" t="s">
        <v>1796</v>
      </c>
    </row>
    <row r="63" spans="1:18" ht="17.25" customHeight="1" thickTop="1">
      <c r="A63" s="1520" t="s">
        <v>11</v>
      </c>
      <c r="B63" s="1520" t="s">
        <v>1939</v>
      </c>
      <c r="C63" s="1520" t="s">
        <v>34</v>
      </c>
      <c r="D63" s="1485" t="s">
        <v>4</v>
      </c>
      <c r="E63" s="1485"/>
      <c r="F63" s="1485"/>
      <c r="G63" s="1485" t="s">
        <v>5</v>
      </c>
      <c r="H63" s="1485"/>
      <c r="I63" s="1485"/>
      <c r="J63" s="1485" t="s">
        <v>909</v>
      </c>
      <c r="K63" s="1485"/>
      <c r="L63" s="1485"/>
      <c r="M63" s="1485" t="s">
        <v>908</v>
      </c>
      <c r="N63" s="1485"/>
      <c r="O63" s="1485"/>
      <c r="P63" s="1523" t="s">
        <v>524</v>
      </c>
      <c r="Q63" s="1523" t="s">
        <v>431</v>
      </c>
      <c r="R63" s="1523" t="s">
        <v>525</v>
      </c>
    </row>
    <row r="64" spans="1:18" ht="16.5" customHeight="1">
      <c r="A64" s="1521"/>
      <c r="B64" s="1521"/>
      <c r="C64" s="1521"/>
      <c r="D64" s="1486" t="s">
        <v>910</v>
      </c>
      <c r="E64" s="1486"/>
      <c r="F64" s="1486"/>
      <c r="G64" s="1486" t="s">
        <v>427</v>
      </c>
      <c r="H64" s="1486"/>
      <c r="I64" s="1486"/>
      <c r="J64" s="1486" t="s">
        <v>911</v>
      </c>
      <c r="K64" s="1486"/>
      <c r="L64" s="1486"/>
      <c r="M64" s="1486" t="s">
        <v>504</v>
      </c>
      <c r="N64" s="1486"/>
      <c r="O64" s="1486"/>
      <c r="P64" s="1524"/>
      <c r="Q64" s="1524"/>
      <c r="R64" s="1524"/>
    </row>
    <row r="65" spans="1:18" ht="20.100000000000001" customHeight="1">
      <c r="A65" s="1521"/>
      <c r="B65" s="1521"/>
      <c r="C65" s="1521"/>
      <c r="D65" s="880" t="s">
        <v>914</v>
      </c>
      <c r="E65" s="880" t="s">
        <v>915</v>
      </c>
      <c r="F65" s="880" t="s">
        <v>916</v>
      </c>
      <c r="G65" s="880" t="s">
        <v>914</v>
      </c>
      <c r="H65" s="880" t="s">
        <v>915</v>
      </c>
      <c r="I65" s="880" t="s">
        <v>916</v>
      </c>
      <c r="J65" s="880" t="s">
        <v>914</v>
      </c>
      <c r="K65" s="880" t="s">
        <v>915</v>
      </c>
      <c r="L65" s="880" t="s">
        <v>916</v>
      </c>
      <c r="M65" s="880" t="s">
        <v>914</v>
      </c>
      <c r="N65" s="880" t="s">
        <v>915</v>
      </c>
      <c r="O65" s="880" t="s">
        <v>916</v>
      </c>
      <c r="P65" s="1524"/>
      <c r="Q65" s="1524"/>
      <c r="R65" s="1524"/>
    </row>
    <row r="66" spans="1:18" ht="17.25" customHeight="1" thickBot="1">
      <c r="A66" s="1522"/>
      <c r="B66" s="1522"/>
      <c r="C66" s="1522"/>
      <c r="D66" s="881" t="s">
        <v>917</v>
      </c>
      <c r="E66" s="881" t="s">
        <v>918</v>
      </c>
      <c r="F66" s="881" t="s">
        <v>919</v>
      </c>
      <c r="G66" s="881" t="s">
        <v>917</v>
      </c>
      <c r="H66" s="881" t="s">
        <v>918</v>
      </c>
      <c r="I66" s="881" t="s">
        <v>919</v>
      </c>
      <c r="J66" s="881" t="s">
        <v>917</v>
      </c>
      <c r="K66" s="881" t="s">
        <v>918</v>
      </c>
      <c r="L66" s="881" t="s">
        <v>919</v>
      </c>
      <c r="M66" s="881" t="s">
        <v>917</v>
      </c>
      <c r="N66" s="881" t="s">
        <v>918</v>
      </c>
      <c r="O66" s="881" t="s">
        <v>919</v>
      </c>
      <c r="P66" s="1525"/>
      <c r="Q66" s="1525"/>
      <c r="R66" s="1525"/>
    </row>
    <row r="67" spans="1:18" ht="38.25" customHeight="1">
      <c r="A67" s="1504" t="s">
        <v>7</v>
      </c>
      <c r="B67" s="1504" t="s">
        <v>190</v>
      </c>
      <c r="C67" s="1414" t="s">
        <v>233</v>
      </c>
      <c r="D67" s="878">
        <f>SUM(D55:D59)</f>
        <v>0</v>
      </c>
      <c r="E67" s="878">
        <f>SUM(E55:E59)</f>
        <v>0</v>
      </c>
      <c r="F67" s="878">
        <f>SUM(F55:F59)</f>
        <v>0</v>
      </c>
      <c r="G67" s="878">
        <v>2</v>
      </c>
      <c r="H67" s="878">
        <v>1</v>
      </c>
      <c r="I67" s="878">
        <v>3</v>
      </c>
      <c r="J67" s="878">
        <v>3</v>
      </c>
      <c r="K67" s="878">
        <v>0</v>
      </c>
      <c r="L67" s="878">
        <v>3</v>
      </c>
      <c r="M67" s="878">
        <f t="shared" ref="M67:M69" si="32">SUM(J67,G67,D67)</f>
        <v>5</v>
      </c>
      <c r="N67" s="878">
        <f t="shared" ref="N67:N69" si="33">SUM(K67,H67,E67)</f>
        <v>1</v>
      </c>
      <c r="O67" s="878">
        <f t="shared" ref="O67:O69" si="34">SUM(L67,I67,F67)</f>
        <v>6</v>
      </c>
      <c r="P67" s="1442" t="s">
        <v>542</v>
      </c>
      <c r="Q67" s="1570" t="s">
        <v>642</v>
      </c>
      <c r="R67" s="1507" t="s">
        <v>540</v>
      </c>
    </row>
    <row r="68" spans="1:18" ht="58.5" customHeight="1">
      <c r="A68" s="1505"/>
      <c r="B68" s="1505"/>
      <c r="C68" s="1413" t="s">
        <v>191</v>
      </c>
      <c r="D68" s="222">
        <f t="shared" ref="D68:F69" si="35">SUM(D56:D67)</f>
        <v>0</v>
      </c>
      <c r="E68" s="222">
        <f t="shared" si="35"/>
        <v>0</v>
      </c>
      <c r="F68" s="222">
        <f t="shared" si="35"/>
        <v>0</v>
      </c>
      <c r="G68" s="222">
        <v>4</v>
      </c>
      <c r="H68" s="222">
        <v>1</v>
      </c>
      <c r="I68" s="222">
        <v>5</v>
      </c>
      <c r="J68" s="222">
        <v>2</v>
      </c>
      <c r="K68" s="222">
        <v>0</v>
      </c>
      <c r="L68" s="222">
        <v>2</v>
      </c>
      <c r="M68" s="222">
        <f t="shared" si="32"/>
        <v>6</v>
      </c>
      <c r="N68" s="222">
        <f t="shared" si="33"/>
        <v>1</v>
      </c>
      <c r="O68" s="222">
        <f t="shared" si="34"/>
        <v>7</v>
      </c>
      <c r="P68" s="905" t="s">
        <v>541</v>
      </c>
      <c r="Q68" s="1571"/>
      <c r="R68" s="1502"/>
    </row>
    <row r="69" spans="1:18" ht="24.75" customHeight="1">
      <c r="A69" s="1505"/>
      <c r="B69" s="1506"/>
      <c r="C69" s="1413" t="s">
        <v>1215</v>
      </c>
      <c r="D69" s="222">
        <f t="shared" si="35"/>
        <v>0</v>
      </c>
      <c r="E69" s="222">
        <f t="shared" si="35"/>
        <v>0</v>
      </c>
      <c r="F69" s="222">
        <f t="shared" si="35"/>
        <v>0</v>
      </c>
      <c r="G69" s="222">
        <v>1</v>
      </c>
      <c r="H69" s="222">
        <v>1</v>
      </c>
      <c r="I69" s="222">
        <v>2</v>
      </c>
      <c r="J69" s="222">
        <v>4</v>
      </c>
      <c r="K69" s="222">
        <v>2</v>
      </c>
      <c r="L69" s="222">
        <v>6</v>
      </c>
      <c r="M69" s="222">
        <f t="shared" si="32"/>
        <v>5</v>
      </c>
      <c r="N69" s="222">
        <f t="shared" si="33"/>
        <v>3</v>
      </c>
      <c r="O69" s="222">
        <f t="shared" si="34"/>
        <v>8</v>
      </c>
      <c r="P69" s="906" t="s">
        <v>644</v>
      </c>
      <c r="Q69" s="1572"/>
      <c r="R69" s="1502"/>
    </row>
    <row r="70" spans="1:18" ht="21" customHeight="1">
      <c r="A70" s="1505"/>
      <c r="B70" s="1555" t="s">
        <v>317</v>
      </c>
      <c r="C70" s="1555"/>
      <c r="D70" s="222">
        <f t="shared" ref="D70:O70" si="36">SUM(D67:D69)</f>
        <v>0</v>
      </c>
      <c r="E70" s="222">
        <f t="shared" si="36"/>
        <v>0</v>
      </c>
      <c r="F70" s="222">
        <f t="shared" si="36"/>
        <v>0</v>
      </c>
      <c r="G70" s="222">
        <f t="shared" si="36"/>
        <v>7</v>
      </c>
      <c r="H70" s="222">
        <f t="shared" si="36"/>
        <v>3</v>
      </c>
      <c r="I70" s="222">
        <f t="shared" si="36"/>
        <v>10</v>
      </c>
      <c r="J70" s="222">
        <f t="shared" si="36"/>
        <v>9</v>
      </c>
      <c r="K70" s="222">
        <f t="shared" si="36"/>
        <v>2</v>
      </c>
      <c r="L70" s="222">
        <f t="shared" si="36"/>
        <v>11</v>
      </c>
      <c r="M70" s="222">
        <f t="shared" si="36"/>
        <v>16</v>
      </c>
      <c r="N70" s="222">
        <f t="shared" si="36"/>
        <v>5</v>
      </c>
      <c r="O70" s="222">
        <f t="shared" si="36"/>
        <v>21</v>
      </c>
      <c r="P70" s="1606" t="s">
        <v>1784</v>
      </c>
      <c r="Q70" s="1608"/>
      <c r="R70" s="1502"/>
    </row>
    <row r="71" spans="1:18" ht="21" customHeight="1">
      <c r="A71" s="1505"/>
      <c r="B71" s="1416" t="s">
        <v>964</v>
      </c>
      <c r="C71" s="639" t="s">
        <v>61</v>
      </c>
      <c r="D71" s="222">
        <f t="shared" ref="D71:F71" si="37">SUM(D68:D70)</f>
        <v>0</v>
      </c>
      <c r="E71" s="222">
        <f t="shared" si="37"/>
        <v>0</v>
      </c>
      <c r="F71" s="222">
        <f t="shared" si="37"/>
        <v>0</v>
      </c>
      <c r="G71" s="879">
        <v>2</v>
      </c>
      <c r="H71" s="879">
        <v>5</v>
      </c>
      <c r="I71" s="879">
        <v>7</v>
      </c>
      <c r="J71" s="879">
        <v>2</v>
      </c>
      <c r="K71" s="879">
        <v>3</v>
      </c>
      <c r="L71" s="879">
        <v>5</v>
      </c>
      <c r="M71" s="879">
        <f>SUM(J71,G71,D71)</f>
        <v>4</v>
      </c>
      <c r="N71" s="879">
        <f>SUM(K71,H71,E71)</f>
        <v>8</v>
      </c>
      <c r="O71" s="879">
        <f>SUM(L71,I71,F71)</f>
        <v>12</v>
      </c>
      <c r="P71" s="879" t="s">
        <v>548</v>
      </c>
      <c r="Q71" s="1580" t="s">
        <v>542</v>
      </c>
      <c r="R71" s="1502"/>
    </row>
    <row r="72" spans="1:18" ht="21" customHeight="1">
      <c r="A72" s="1505"/>
      <c r="B72" s="1513" t="s">
        <v>159</v>
      </c>
      <c r="C72" s="1413" t="s">
        <v>306</v>
      </c>
      <c r="D72" s="222">
        <f t="shared" ref="D72:F72" si="38">SUM(D69:D71)</f>
        <v>0</v>
      </c>
      <c r="E72" s="222">
        <f t="shared" si="38"/>
        <v>0</v>
      </c>
      <c r="F72" s="222">
        <f t="shared" si="38"/>
        <v>0</v>
      </c>
      <c r="G72" s="222">
        <v>3</v>
      </c>
      <c r="H72" s="222">
        <v>3</v>
      </c>
      <c r="I72" s="222">
        <v>6</v>
      </c>
      <c r="J72" s="222">
        <v>0</v>
      </c>
      <c r="K72" s="222">
        <v>0</v>
      </c>
      <c r="L72" s="222">
        <v>0</v>
      </c>
      <c r="M72" s="222">
        <f t="shared" ref="M72:O74" si="39">SUM(J72,G72,D72)</f>
        <v>3</v>
      </c>
      <c r="N72" s="222">
        <f t="shared" si="39"/>
        <v>3</v>
      </c>
      <c r="O72" s="222">
        <f t="shared" si="39"/>
        <v>6</v>
      </c>
      <c r="P72" s="222" t="s">
        <v>645</v>
      </c>
      <c r="Q72" s="1571"/>
      <c r="R72" s="1502"/>
    </row>
    <row r="73" spans="1:18" ht="21" customHeight="1">
      <c r="A73" s="1505"/>
      <c r="B73" s="1505"/>
      <c r="C73" s="1413" t="s">
        <v>307</v>
      </c>
      <c r="D73" s="222">
        <f t="shared" ref="D73:F73" si="40">SUM(D70:D72)</f>
        <v>0</v>
      </c>
      <c r="E73" s="222">
        <f t="shared" si="40"/>
        <v>0</v>
      </c>
      <c r="F73" s="222">
        <f t="shared" si="40"/>
        <v>0</v>
      </c>
      <c r="G73" s="222">
        <v>8</v>
      </c>
      <c r="H73" s="222">
        <v>3</v>
      </c>
      <c r="I73" s="222">
        <v>11</v>
      </c>
      <c r="J73" s="222">
        <v>2</v>
      </c>
      <c r="K73" s="222">
        <v>2</v>
      </c>
      <c r="L73" s="222">
        <v>4</v>
      </c>
      <c r="M73" s="222">
        <f t="shared" si="39"/>
        <v>10</v>
      </c>
      <c r="N73" s="222">
        <f t="shared" si="39"/>
        <v>5</v>
      </c>
      <c r="O73" s="222">
        <f t="shared" si="39"/>
        <v>15</v>
      </c>
      <c r="P73" s="907" t="s">
        <v>543</v>
      </c>
      <c r="Q73" s="1571"/>
      <c r="R73" s="1502"/>
    </row>
    <row r="74" spans="1:18" ht="31.5" customHeight="1">
      <c r="A74" s="1505"/>
      <c r="B74" s="1506"/>
      <c r="C74" s="1413" t="s">
        <v>213</v>
      </c>
      <c r="D74" s="222">
        <f t="shared" ref="D74:F74" si="41">SUM(D71:D73)</f>
        <v>0</v>
      </c>
      <c r="E74" s="222">
        <f t="shared" si="41"/>
        <v>0</v>
      </c>
      <c r="F74" s="222">
        <f t="shared" si="41"/>
        <v>0</v>
      </c>
      <c r="G74" s="222">
        <v>4</v>
      </c>
      <c r="H74" s="222">
        <v>2</v>
      </c>
      <c r="I74" s="222">
        <v>6</v>
      </c>
      <c r="J74" s="222">
        <v>1</v>
      </c>
      <c r="K74" s="222">
        <v>0</v>
      </c>
      <c r="L74" s="222">
        <v>1</v>
      </c>
      <c r="M74" s="222">
        <f t="shared" si="39"/>
        <v>5</v>
      </c>
      <c r="N74" s="222">
        <f t="shared" si="39"/>
        <v>2</v>
      </c>
      <c r="O74" s="222">
        <f t="shared" si="39"/>
        <v>7</v>
      </c>
      <c r="P74" s="489" t="s">
        <v>646</v>
      </c>
      <c r="Q74" s="1572"/>
      <c r="R74" s="1502"/>
    </row>
    <row r="75" spans="1:18" ht="24.75" customHeight="1">
      <c r="A75" s="1505"/>
      <c r="B75" s="1556" t="s">
        <v>317</v>
      </c>
      <c r="C75" s="1555"/>
      <c r="D75" s="222">
        <f t="shared" ref="D75:O75" si="42">SUM(D72:D74)</f>
        <v>0</v>
      </c>
      <c r="E75" s="222">
        <f t="shared" si="42"/>
        <v>0</v>
      </c>
      <c r="F75" s="222">
        <f t="shared" si="42"/>
        <v>0</v>
      </c>
      <c r="G75" s="222">
        <f t="shared" si="42"/>
        <v>15</v>
      </c>
      <c r="H75" s="222">
        <f t="shared" si="42"/>
        <v>8</v>
      </c>
      <c r="I75" s="222">
        <f t="shared" si="42"/>
        <v>23</v>
      </c>
      <c r="J75" s="222">
        <f t="shared" si="42"/>
        <v>3</v>
      </c>
      <c r="K75" s="222">
        <f t="shared" si="42"/>
        <v>2</v>
      </c>
      <c r="L75" s="222">
        <f t="shared" si="42"/>
        <v>5</v>
      </c>
      <c r="M75" s="222">
        <f t="shared" si="42"/>
        <v>18</v>
      </c>
      <c r="N75" s="222">
        <f t="shared" si="42"/>
        <v>10</v>
      </c>
      <c r="O75" s="222">
        <f t="shared" si="42"/>
        <v>28</v>
      </c>
      <c r="P75" s="1555" t="s">
        <v>1786</v>
      </c>
      <c r="Q75" s="1557"/>
      <c r="R75" s="1502"/>
    </row>
    <row r="76" spans="1:18" ht="59.25" customHeight="1">
      <c r="A76" s="1505"/>
      <c r="B76" s="1505" t="s">
        <v>160</v>
      </c>
      <c r="C76" s="639" t="s">
        <v>247</v>
      </c>
      <c r="D76" s="213">
        <v>0</v>
      </c>
      <c r="E76" s="213">
        <v>0</v>
      </c>
      <c r="F76" s="213">
        <v>0</v>
      </c>
      <c r="G76" s="213">
        <v>4</v>
      </c>
      <c r="H76" s="213">
        <v>1</v>
      </c>
      <c r="I76" s="213">
        <v>5</v>
      </c>
      <c r="J76" s="213">
        <v>0</v>
      </c>
      <c r="K76" s="213">
        <v>0</v>
      </c>
      <c r="L76" s="213">
        <v>0</v>
      </c>
      <c r="M76" s="213">
        <f t="shared" ref="M76:O82" si="43">SUM(J76,G76,D76)</f>
        <v>4</v>
      </c>
      <c r="N76" s="213">
        <f t="shared" si="43"/>
        <v>1</v>
      </c>
      <c r="O76" s="213">
        <f t="shared" si="43"/>
        <v>5</v>
      </c>
      <c r="P76" s="1443" t="s">
        <v>544</v>
      </c>
      <c r="Q76" s="1612" t="s">
        <v>1546</v>
      </c>
      <c r="R76" s="1502"/>
    </row>
    <row r="77" spans="1:18" ht="59.25" customHeight="1">
      <c r="A77" s="1505"/>
      <c r="B77" s="1505"/>
      <c r="C77" s="1413" t="s">
        <v>161</v>
      </c>
      <c r="D77" s="160">
        <v>0</v>
      </c>
      <c r="E77" s="160">
        <v>0</v>
      </c>
      <c r="F77" s="160">
        <v>0</v>
      </c>
      <c r="G77" s="160">
        <v>1</v>
      </c>
      <c r="H77" s="160">
        <v>1</v>
      </c>
      <c r="I77" s="160">
        <v>2</v>
      </c>
      <c r="J77" s="160">
        <v>0</v>
      </c>
      <c r="K77" s="160">
        <v>0</v>
      </c>
      <c r="L77" s="160">
        <v>0</v>
      </c>
      <c r="M77" s="160">
        <f t="shared" si="43"/>
        <v>1</v>
      </c>
      <c r="N77" s="160">
        <f t="shared" si="43"/>
        <v>1</v>
      </c>
      <c r="O77" s="160">
        <f t="shared" si="43"/>
        <v>2</v>
      </c>
      <c r="P77" s="1043" t="s">
        <v>545</v>
      </c>
      <c r="Q77" s="1612"/>
      <c r="R77" s="1502"/>
    </row>
    <row r="78" spans="1:18" ht="28.5" customHeight="1">
      <c r="A78" s="1505"/>
      <c r="B78" s="1506"/>
      <c r="C78" s="1413" t="s">
        <v>940</v>
      </c>
      <c r="D78" s="160">
        <v>0</v>
      </c>
      <c r="E78" s="160">
        <v>0</v>
      </c>
      <c r="F78" s="160">
        <v>0</v>
      </c>
      <c r="G78" s="160">
        <v>2</v>
      </c>
      <c r="H78" s="160">
        <v>3</v>
      </c>
      <c r="I78" s="160">
        <v>5</v>
      </c>
      <c r="J78" s="160">
        <v>0</v>
      </c>
      <c r="K78" s="160">
        <v>0</v>
      </c>
      <c r="L78" s="160">
        <v>0</v>
      </c>
      <c r="M78" s="160">
        <f t="shared" si="43"/>
        <v>2</v>
      </c>
      <c r="N78" s="160">
        <f t="shared" si="43"/>
        <v>3</v>
      </c>
      <c r="O78" s="160">
        <f t="shared" si="43"/>
        <v>5</v>
      </c>
      <c r="P78" s="1043" t="s">
        <v>858</v>
      </c>
      <c r="Q78" s="1613"/>
      <c r="R78" s="1502"/>
    </row>
    <row r="79" spans="1:18" ht="27" customHeight="1">
      <c r="A79" s="1505"/>
      <c r="B79" s="1555" t="s">
        <v>317</v>
      </c>
      <c r="C79" s="1555"/>
      <c r="D79" s="160">
        <f t="shared" ref="D79:K79" si="44">SUM(D76:D78)</f>
        <v>0</v>
      </c>
      <c r="E79" s="160">
        <f t="shared" si="44"/>
        <v>0</v>
      </c>
      <c r="F79" s="160">
        <f t="shared" si="44"/>
        <v>0</v>
      </c>
      <c r="G79" s="160">
        <f t="shared" si="44"/>
        <v>7</v>
      </c>
      <c r="H79" s="160">
        <f t="shared" si="44"/>
        <v>5</v>
      </c>
      <c r="I79" s="160">
        <f t="shared" si="44"/>
        <v>12</v>
      </c>
      <c r="J79" s="160">
        <f t="shared" si="44"/>
        <v>0</v>
      </c>
      <c r="K79" s="160">
        <f t="shared" si="44"/>
        <v>0</v>
      </c>
      <c r="L79" s="160">
        <f>SUM(L76:L77)</f>
        <v>0</v>
      </c>
      <c r="M79" s="160">
        <f t="shared" si="43"/>
        <v>7</v>
      </c>
      <c r="N79" s="160">
        <f t="shared" si="43"/>
        <v>5</v>
      </c>
      <c r="O79" s="160">
        <f t="shared" si="43"/>
        <v>12</v>
      </c>
      <c r="P79" s="1555" t="s">
        <v>1786</v>
      </c>
      <c r="Q79" s="1557"/>
      <c r="R79" s="1502"/>
    </row>
    <row r="80" spans="1:18" ht="36.75" customHeight="1">
      <c r="A80" s="1505"/>
      <c r="B80" s="1413" t="s">
        <v>162</v>
      </c>
      <c r="C80" s="1413" t="s">
        <v>61</v>
      </c>
      <c r="D80" s="160">
        <f>SUM(D77:D79)</f>
        <v>0</v>
      </c>
      <c r="E80" s="160">
        <f>SUM(E77:E79)</f>
        <v>0</v>
      </c>
      <c r="F80" s="160">
        <f>SUM(F77:F79)</f>
        <v>0</v>
      </c>
      <c r="G80" s="160">
        <v>2</v>
      </c>
      <c r="H80" s="160">
        <v>10</v>
      </c>
      <c r="I80" s="160">
        <v>12</v>
      </c>
      <c r="J80" s="160">
        <v>5</v>
      </c>
      <c r="K80" s="160">
        <v>7</v>
      </c>
      <c r="L80" s="160">
        <v>12</v>
      </c>
      <c r="M80" s="160">
        <f t="shared" si="43"/>
        <v>7</v>
      </c>
      <c r="N80" s="160">
        <f t="shared" si="43"/>
        <v>17</v>
      </c>
      <c r="O80" s="160">
        <f t="shared" si="43"/>
        <v>24</v>
      </c>
      <c r="P80" s="126" t="s">
        <v>647</v>
      </c>
      <c r="Q80" s="1417" t="s">
        <v>643</v>
      </c>
      <c r="R80" s="1502"/>
    </row>
    <row r="81" spans="1:18" ht="23.25" customHeight="1">
      <c r="A81" s="1505"/>
      <c r="B81" s="1413" t="s">
        <v>163</v>
      </c>
      <c r="C81" s="1413"/>
      <c r="D81" s="160">
        <v>5</v>
      </c>
      <c r="E81" s="160">
        <v>0</v>
      </c>
      <c r="F81" s="160">
        <v>5</v>
      </c>
      <c r="G81" s="160">
        <v>6</v>
      </c>
      <c r="H81" s="160">
        <v>1</v>
      </c>
      <c r="I81" s="160">
        <v>7</v>
      </c>
      <c r="J81" s="160">
        <v>1</v>
      </c>
      <c r="K81" s="160">
        <v>0</v>
      </c>
      <c r="L81" s="160">
        <v>1</v>
      </c>
      <c r="M81" s="160">
        <f t="shared" si="43"/>
        <v>12</v>
      </c>
      <c r="N81" s="160">
        <f t="shared" si="43"/>
        <v>1</v>
      </c>
      <c r="O81" s="160">
        <f t="shared" si="43"/>
        <v>13</v>
      </c>
      <c r="P81" s="1541" t="s">
        <v>546</v>
      </c>
      <c r="Q81" s="1542"/>
      <c r="R81" s="1502"/>
    </row>
    <row r="82" spans="1:18" ht="18.75" customHeight="1">
      <c r="A82" s="1505"/>
      <c r="B82" s="1413" t="s">
        <v>164</v>
      </c>
      <c r="C82" s="1413"/>
      <c r="D82" s="160">
        <v>0</v>
      </c>
      <c r="E82" s="160">
        <v>0</v>
      </c>
      <c r="F82" s="160">
        <v>0</v>
      </c>
      <c r="G82" s="160">
        <v>1</v>
      </c>
      <c r="H82" s="160">
        <v>1</v>
      </c>
      <c r="I82" s="160">
        <v>2</v>
      </c>
      <c r="J82" s="160">
        <v>0</v>
      </c>
      <c r="K82" s="160">
        <v>0</v>
      </c>
      <c r="L82" s="160">
        <v>0</v>
      </c>
      <c r="M82" s="160">
        <f t="shared" si="43"/>
        <v>1</v>
      </c>
      <c r="N82" s="160">
        <f t="shared" si="43"/>
        <v>1</v>
      </c>
      <c r="O82" s="160">
        <f t="shared" si="43"/>
        <v>2</v>
      </c>
      <c r="P82" s="1541" t="s">
        <v>648</v>
      </c>
      <c r="Q82" s="1542"/>
      <c r="R82" s="1502"/>
    </row>
    <row r="83" spans="1:18" ht="18.75" customHeight="1">
      <c r="A83" s="1505"/>
      <c r="B83" s="1413" t="s">
        <v>941</v>
      </c>
      <c r="C83" s="1413"/>
      <c r="D83" s="160">
        <v>0</v>
      </c>
      <c r="E83" s="160">
        <v>0</v>
      </c>
      <c r="F83" s="160">
        <v>0</v>
      </c>
      <c r="G83" s="160">
        <v>2</v>
      </c>
      <c r="H83" s="160">
        <v>2</v>
      </c>
      <c r="I83" s="160">
        <v>4</v>
      </c>
      <c r="J83" s="160">
        <v>0</v>
      </c>
      <c r="K83" s="160">
        <v>0</v>
      </c>
      <c r="L83" s="160">
        <v>0</v>
      </c>
      <c r="M83" s="160">
        <f t="shared" ref="M83:M84" si="45">SUM(J83,G83,D83)</f>
        <v>2</v>
      </c>
      <c r="N83" s="160">
        <f t="shared" ref="N83:N84" si="46">SUM(K83,H83,E83)</f>
        <v>2</v>
      </c>
      <c r="O83" s="160">
        <f t="shared" ref="O83:O84" si="47">SUM(L83,I83,F83)</f>
        <v>4</v>
      </c>
      <c r="P83" s="1541" t="s">
        <v>1547</v>
      </c>
      <c r="Q83" s="1542"/>
      <c r="R83" s="1502"/>
    </row>
    <row r="84" spans="1:18" ht="31.5" customHeight="1">
      <c r="A84" s="1505"/>
      <c r="B84" s="1413" t="s">
        <v>942</v>
      </c>
      <c r="C84" s="1413"/>
      <c r="D84" s="160">
        <v>0</v>
      </c>
      <c r="E84" s="160">
        <v>0</v>
      </c>
      <c r="F84" s="160">
        <v>0</v>
      </c>
      <c r="G84" s="160">
        <v>3</v>
      </c>
      <c r="H84" s="160">
        <v>1</v>
      </c>
      <c r="I84" s="160">
        <v>4</v>
      </c>
      <c r="J84" s="160">
        <v>0</v>
      </c>
      <c r="K84" s="160">
        <v>0</v>
      </c>
      <c r="L84" s="160">
        <v>0</v>
      </c>
      <c r="M84" s="160">
        <f t="shared" si="45"/>
        <v>3</v>
      </c>
      <c r="N84" s="160">
        <f t="shared" si="46"/>
        <v>1</v>
      </c>
      <c r="O84" s="160">
        <f t="shared" si="47"/>
        <v>4</v>
      </c>
      <c r="P84" s="1541" t="s">
        <v>753</v>
      </c>
      <c r="Q84" s="1542"/>
      <c r="R84" s="1502"/>
    </row>
    <row r="85" spans="1:18" ht="29.25" customHeight="1" thickBot="1">
      <c r="A85" s="1512"/>
      <c r="B85" s="890" t="s">
        <v>165</v>
      </c>
      <c r="C85" s="890"/>
      <c r="D85" s="226">
        <v>0</v>
      </c>
      <c r="E85" s="226">
        <v>0</v>
      </c>
      <c r="F85" s="226">
        <v>0</v>
      </c>
      <c r="G85" s="226">
        <v>1</v>
      </c>
      <c r="H85" s="226">
        <v>6</v>
      </c>
      <c r="I85" s="226">
        <v>7</v>
      </c>
      <c r="J85" s="226">
        <v>4</v>
      </c>
      <c r="K85" s="226">
        <v>0</v>
      </c>
      <c r="L85" s="226">
        <v>4</v>
      </c>
      <c r="M85" s="226">
        <f t="shared" ref="M85:O93" si="48">SUM(J85,G85,D85)</f>
        <v>5</v>
      </c>
      <c r="N85" s="226">
        <f t="shared" si="48"/>
        <v>6</v>
      </c>
      <c r="O85" s="226">
        <f t="shared" si="48"/>
        <v>11</v>
      </c>
      <c r="P85" s="1543" t="s">
        <v>649</v>
      </c>
      <c r="Q85" s="1544"/>
      <c r="R85" s="1503"/>
    </row>
    <row r="86" spans="1:18" ht="23.25" customHeight="1" thickTop="1">
      <c r="A86" s="1423"/>
      <c r="B86" s="1423"/>
      <c r="C86" s="1423"/>
      <c r="D86" s="713"/>
      <c r="E86" s="713"/>
      <c r="F86" s="713"/>
      <c r="G86" s="713"/>
      <c r="H86" s="713"/>
      <c r="I86" s="713"/>
      <c r="J86" s="713"/>
      <c r="K86" s="713"/>
      <c r="L86" s="713"/>
      <c r="M86" s="713"/>
      <c r="N86" s="713"/>
      <c r="O86" s="713"/>
      <c r="P86" s="1423"/>
      <c r="Q86" s="1423"/>
      <c r="R86" s="1423"/>
    </row>
    <row r="87" spans="1:18" ht="20.100000000000001" customHeight="1" thickBot="1">
      <c r="A87" s="1519" t="s">
        <v>1793</v>
      </c>
      <c r="B87" s="1519"/>
      <c r="C87" s="882"/>
      <c r="D87" s="883"/>
      <c r="E87" s="883"/>
      <c r="F87" s="883"/>
      <c r="G87" s="883"/>
      <c r="H87" s="883"/>
      <c r="I87" s="883"/>
      <c r="J87" s="883"/>
      <c r="K87" s="883"/>
      <c r="L87" s="883"/>
      <c r="M87" s="883"/>
      <c r="N87" s="883"/>
      <c r="O87" s="883"/>
      <c r="P87" s="883"/>
      <c r="R87" s="457" t="s">
        <v>1796</v>
      </c>
    </row>
    <row r="88" spans="1:18" ht="17.25" customHeight="1" thickTop="1">
      <c r="A88" s="1520" t="s">
        <v>11</v>
      </c>
      <c r="B88" s="1520" t="s">
        <v>1939</v>
      </c>
      <c r="C88" s="1520" t="s">
        <v>34</v>
      </c>
      <c r="D88" s="1485" t="s">
        <v>4</v>
      </c>
      <c r="E88" s="1485"/>
      <c r="F88" s="1485"/>
      <c r="G88" s="1485" t="s">
        <v>5</v>
      </c>
      <c r="H88" s="1485"/>
      <c r="I88" s="1485"/>
      <c r="J88" s="1485" t="s">
        <v>909</v>
      </c>
      <c r="K88" s="1485"/>
      <c r="L88" s="1485"/>
      <c r="M88" s="1485" t="s">
        <v>908</v>
      </c>
      <c r="N88" s="1485"/>
      <c r="O88" s="1485"/>
      <c r="P88" s="1523" t="s">
        <v>524</v>
      </c>
      <c r="Q88" s="1523" t="s">
        <v>431</v>
      </c>
      <c r="R88" s="1523" t="s">
        <v>525</v>
      </c>
    </row>
    <row r="89" spans="1:18" ht="16.5" customHeight="1">
      <c r="A89" s="1521"/>
      <c r="B89" s="1521"/>
      <c r="C89" s="1521"/>
      <c r="D89" s="1486" t="s">
        <v>910</v>
      </c>
      <c r="E89" s="1486"/>
      <c r="F89" s="1486"/>
      <c r="G89" s="1486" t="s">
        <v>427</v>
      </c>
      <c r="H89" s="1486"/>
      <c r="I89" s="1486"/>
      <c r="J89" s="1486" t="s">
        <v>911</v>
      </c>
      <c r="K89" s="1486"/>
      <c r="L89" s="1486"/>
      <c r="M89" s="1486" t="s">
        <v>504</v>
      </c>
      <c r="N89" s="1486"/>
      <c r="O89" s="1486"/>
      <c r="P89" s="1524"/>
      <c r="Q89" s="1524"/>
      <c r="R89" s="1524"/>
    </row>
    <row r="90" spans="1:18" ht="20.100000000000001" customHeight="1">
      <c r="A90" s="1521"/>
      <c r="B90" s="1521"/>
      <c r="C90" s="1521"/>
      <c r="D90" s="880" t="s">
        <v>914</v>
      </c>
      <c r="E90" s="880" t="s">
        <v>915</v>
      </c>
      <c r="F90" s="880" t="s">
        <v>916</v>
      </c>
      <c r="G90" s="880" t="s">
        <v>914</v>
      </c>
      <c r="H90" s="880" t="s">
        <v>915</v>
      </c>
      <c r="I90" s="880" t="s">
        <v>916</v>
      </c>
      <c r="J90" s="880" t="s">
        <v>914</v>
      </c>
      <c r="K90" s="880" t="s">
        <v>915</v>
      </c>
      <c r="L90" s="880" t="s">
        <v>916</v>
      </c>
      <c r="M90" s="880" t="s">
        <v>914</v>
      </c>
      <c r="N90" s="880" t="s">
        <v>915</v>
      </c>
      <c r="O90" s="880" t="s">
        <v>916</v>
      </c>
      <c r="P90" s="1524"/>
      <c r="Q90" s="1524"/>
      <c r="R90" s="1524"/>
    </row>
    <row r="91" spans="1:18" ht="17.25" customHeight="1" thickBot="1">
      <c r="A91" s="1522"/>
      <c r="B91" s="1522"/>
      <c r="C91" s="1522"/>
      <c r="D91" s="881" t="s">
        <v>917</v>
      </c>
      <c r="E91" s="881" t="s">
        <v>918</v>
      </c>
      <c r="F91" s="881" t="s">
        <v>919</v>
      </c>
      <c r="G91" s="881" t="s">
        <v>917</v>
      </c>
      <c r="H91" s="881" t="s">
        <v>918</v>
      </c>
      <c r="I91" s="881" t="s">
        <v>919</v>
      </c>
      <c r="J91" s="881" t="s">
        <v>917</v>
      </c>
      <c r="K91" s="881" t="s">
        <v>918</v>
      </c>
      <c r="L91" s="881" t="s">
        <v>919</v>
      </c>
      <c r="M91" s="881" t="s">
        <v>917</v>
      </c>
      <c r="N91" s="881" t="s">
        <v>918</v>
      </c>
      <c r="O91" s="881" t="s">
        <v>919</v>
      </c>
      <c r="P91" s="1525"/>
      <c r="Q91" s="1525"/>
      <c r="R91" s="1525"/>
    </row>
    <row r="92" spans="1:18" ht="21.75" customHeight="1">
      <c r="A92" s="1504" t="s">
        <v>7</v>
      </c>
      <c r="B92" s="1554" t="s">
        <v>109</v>
      </c>
      <c r="C92" s="1527"/>
      <c r="D92" s="213">
        <v>0</v>
      </c>
      <c r="E92" s="213">
        <v>0</v>
      </c>
      <c r="F92" s="213">
        <v>0</v>
      </c>
      <c r="G92" s="213">
        <v>0</v>
      </c>
      <c r="H92" s="213">
        <v>4</v>
      </c>
      <c r="I92" s="213">
        <v>4</v>
      </c>
      <c r="J92" s="213">
        <v>0</v>
      </c>
      <c r="K92" s="213">
        <v>0</v>
      </c>
      <c r="L92" s="213">
        <v>0</v>
      </c>
      <c r="M92" s="213">
        <f t="shared" si="48"/>
        <v>0</v>
      </c>
      <c r="N92" s="213">
        <f t="shared" si="48"/>
        <v>4</v>
      </c>
      <c r="O92" s="213">
        <f t="shared" si="48"/>
        <v>4</v>
      </c>
      <c r="P92" s="1545" t="s">
        <v>547</v>
      </c>
      <c r="Q92" s="1546"/>
      <c r="R92" s="1507" t="s">
        <v>540</v>
      </c>
    </row>
    <row r="93" spans="1:18" ht="42" customHeight="1">
      <c r="A93" s="1506"/>
      <c r="B93" s="913" t="s">
        <v>272</v>
      </c>
      <c r="C93" s="481" t="s">
        <v>308</v>
      </c>
      <c r="D93" s="160">
        <v>0</v>
      </c>
      <c r="E93" s="160">
        <v>0</v>
      </c>
      <c r="F93" s="160">
        <v>0</v>
      </c>
      <c r="G93" s="160">
        <v>5</v>
      </c>
      <c r="H93" s="160">
        <v>2</v>
      </c>
      <c r="I93" s="160">
        <v>7</v>
      </c>
      <c r="J93" s="160">
        <v>0</v>
      </c>
      <c r="K93" s="160">
        <v>0</v>
      </c>
      <c r="L93" s="160">
        <v>0</v>
      </c>
      <c r="M93" s="160">
        <f t="shared" si="48"/>
        <v>5</v>
      </c>
      <c r="N93" s="160">
        <f t="shared" si="48"/>
        <v>2</v>
      </c>
      <c r="O93" s="160">
        <f t="shared" si="48"/>
        <v>7</v>
      </c>
      <c r="P93" s="222" t="s">
        <v>651</v>
      </c>
      <c r="Q93" s="909" t="s">
        <v>650</v>
      </c>
      <c r="R93" s="1508"/>
    </row>
    <row r="94" spans="1:18" ht="23.25" customHeight="1">
      <c r="A94" s="1555" t="s">
        <v>277</v>
      </c>
      <c r="B94" s="1555"/>
      <c r="C94" s="1555"/>
      <c r="D94" s="160">
        <f t="shared" ref="D94:O94" si="49">SUM(D70,D71,D75,D79,D80:D93)</f>
        <v>5</v>
      </c>
      <c r="E94" s="160">
        <f t="shared" si="49"/>
        <v>0</v>
      </c>
      <c r="F94" s="160">
        <f t="shared" si="49"/>
        <v>5</v>
      </c>
      <c r="G94" s="160">
        <f t="shared" si="49"/>
        <v>51</v>
      </c>
      <c r="H94" s="160">
        <f t="shared" si="49"/>
        <v>48</v>
      </c>
      <c r="I94" s="160">
        <f t="shared" si="49"/>
        <v>99</v>
      </c>
      <c r="J94" s="160">
        <f t="shared" si="49"/>
        <v>24</v>
      </c>
      <c r="K94" s="160">
        <f t="shared" si="49"/>
        <v>14</v>
      </c>
      <c r="L94" s="160">
        <f t="shared" si="49"/>
        <v>38</v>
      </c>
      <c r="M94" s="160">
        <f t="shared" si="49"/>
        <v>80</v>
      </c>
      <c r="N94" s="160">
        <f t="shared" si="49"/>
        <v>62</v>
      </c>
      <c r="O94" s="160">
        <f t="shared" si="49"/>
        <v>142</v>
      </c>
      <c r="P94" s="1555" t="s">
        <v>1787</v>
      </c>
      <c r="Q94" s="1555"/>
      <c r="R94" s="1555"/>
    </row>
    <row r="95" spans="1:18" ht="23.25" customHeight="1">
      <c r="A95" s="1505" t="s">
        <v>181</v>
      </c>
      <c r="B95" s="1416" t="s">
        <v>139</v>
      </c>
      <c r="C95" s="1416"/>
      <c r="D95" s="213">
        <v>0</v>
      </c>
      <c r="E95" s="213">
        <v>0</v>
      </c>
      <c r="F95" s="213">
        <v>0</v>
      </c>
      <c r="G95" s="213">
        <v>2</v>
      </c>
      <c r="H95" s="213">
        <v>1</v>
      </c>
      <c r="I95" s="213">
        <v>3</v>
      </c>
      <c r="J95" s="213">
        <v>0</v>
      </c>
      <c r="K95" s="213">
        <v>0</v>
      </c>
      <c r="L95" s="213">
        <v>0</v>
      </c>
      <c r="M95" s="213">
        <f t="shared" ref="M95:O96" si="50">SUM(J95,G95,D95)</f>
        <v>2</v>
      </c>
      <c r="N95" s="213">
        <f t="shared" si="50"/>
        <v>1</v>
      </c>
      <c r="O95" s="213">
        <f t="shared" si="50"/>
        <v>3</v>
      </c>
      <c r="P95" s="1426"/>
      <c r="Q95" s="1449" t="s">
        <v>549</v>
      </c>
      <c r="R95" s="1631" t="s">
        <v>550</v>
      </c>
    </row>
    <row r="96" spans="1:18" ht="39" customHeight="1">
      <c r="A96" s="1506"/>
      <c r="B96" s="839" t="s">
        <v>248</v>
      </c>
      <c r="C96" s="839" t="s">
        <v>1216</v>
      </c>
      <c r="D96" s="160">
        <v>0</v>
      </c>
      <c r="E96" s="160">
        <v>0</v>
      </c>
      <c r="F96" s="160">
        <v>0</v>
      </c>
      <c r="G96" s="160">
        <v>3</v>
      </c>
      <c r="H96" s="160">
        <v>2</v>
      </c>
      <c r="I96" s="160">
        <v>5</v>
      </c>
      <c r="J96" s="160">
        <v>0</v>
      </c>
      <c r="K96" s="160">
        <v>0</v>
      </c>
      <c r="L96" s="160">
        <v>0</v>
      </c>
      <c r="M96" s="160">
        <f t="shared" si="50"/>
        <v>3</v>
      </c>
      <c r="N96" s="160">
        <f t="shared" si="50"/>
        <v>2</v>
      </c>
      <c r="O96" s="160">
        <f t="shared" si="50"/>
        <v>5</v>
      </c>
      <c r="P96" s="905" t="s">
        <v>1961</v>
      </c>
      <c r="Q96" s="905" t="s">
        <v>551</v>
      </c>
      <c r="R96" s="1632"/>
    </row>
    <row r="97" spans="1:18" ht="17.100000000000001" customHeight="1">
      <c r="A97" s="1555" t="s">
        <v>277</v>
      </c>
      <c r="B97" s="1555"/>
      <c r="C97" s="1555"/>
      <c r="D97" s="160">
        <v>0</v>
      </c>
      <c r="E97" s="160">
        <f t="shared" ref="E97:L97" si="51">SUM(E95:E96)</f>
        <v>0</v>
      </c>
      <c r="F97" s="160">
        <f t="shared" si="51"/>
        <v>0</v>
      </c>
      <c r="G97" s="160">
        <f t="shared" si="51"/>
        <v>5</v>
      </c>
      <c r="H97" s="160">
        <f t="shared" si="51"/>
        <v>3</v>
      </c>
      <c r="I97" s="160">
        <f t="shared" si="51"/>
        <v>8</v>
      </c>
      <c r="J97" s="160">
        <f t="shared" si="51"/>
        <v>0</v>
      </c>
      <c r="K97" s="160">
        <f t="shared" si="51"/>
        <v>0</v>
      </c>
      <c r="L97" s="160">
        <f t="shared" si="51"/>
        <v>0</v>
      </c>
      <c r="M97" s="160">
        <f t="shared" ref="M97:O97" si="52">SUM(M95:M96)</f>
        <v>5</v>
      </c>
      <c r="N97" s="160">
        <f t="shared" si="52"/>
        <v>3</v>
      </c>
      <c r="O97" s="160">
        <f t="shared" si="52"/>
        <v>8</v>
      </c>
      <c r="P97" s="1555" t="s">
        <v>1787</v>
      </c>
      <c r="Q97" s="1555"/>
      <c r="R97" s="1555"/>
    </row>
    <row r="98" spans="1:18" ht="23.25" customHeight="1">
      <c r="A98" s="1513" t="s">
        <v>12</v>
      </c>
      <c r="B98" s="1547" t="s">
        <v>1365</v>
      </c>
      <c r="C98" s="1526"/>
      <c r="D98" s="160">
        <v>0</v>
      </c>
      <c r="E98" s="160">
        <v>0</v>
      </c>
      <c r="F98" s="160">
        <v>0</v>
      </c>
      <c r="G98" s="160">
        <v>4</v>
      </c>
      <c r="H98" s="160">
        <v>1</v>
      </c>
      <c r="I98" s="160">
        <v>5</v>
      </c>
      <c r="J98" s="160">
        <v>0</v>
      </c>
      <c r="K98" s="160">
        <v>0</v>
      </c>
      <c r="L98" s="160">
        <v>0</v>
      </c>
      <c r="M98" s="160">
        <f t="shared" ref="M98:O103" si="53">SUM(J98,G98,D98)</f>
        <v>4</v>
      </c>
      <c r="N98" s="160">
        <f t="shared" si="53"/>
        <v>1</v>
      </c>
      <c r="O98" s="160">
        <f t="shared" si="53"/>
        <v>5</v>
      </c>
      <c r="P98" s="1539" t="s">
        <v>552</v>
      </c>
      <c r="Q98" s="1540"/>
      <c r="R98" s="1514" t="s">
        <v>432</v>
      </c>
    </row>
    <row r="99" spans="1:18" ht="20.25" customHeight="1">
      <c r="A99" s="1505"/>
      <c r="B99" s="1547" t="s">
        <v>125</v>
      </c>
      <c r="C99" s="1526"/>
      <c r="D99" s="160">
        <v>0</v>
      </c>
      <c r="E99" s="160">
        <v>0</v>
      </c>
      <c r="F99" s="160">
        <v>0</v>
      </c>
      <c r="G99" s="160">
        <v>6</v>
      </c>
      <c r="H99" s="160">
        <v>3</v>
      </c>
      <c r="I99" s="160">
        <v>9</v>
      </c>
      <c r="J99" s="160">
        <v>0</v>
      </c>
      <c r="K99" s="160">
        <v>0</v>
      </c>
      <c r="L99" s="160">
        <v>0</v>
      </c>
      <c r="M99" s="160">
        <f t="shared" si="53"/>
        <v>6</v>
      </c>
      <c r="N99" s="160">
        <f t="shared" si="53"/>
        <v>3</v>
      </c>
      <c r="O99" s="160">
        <f t="shared" si="53"/>
        <v>9</v>
      </c>
      <c r="P99" s="1539" t="s">
        <v>553</v>
      </c>
      <c r="Q99" s="1540"/>
      <c r="R99" s="1515"/>
    </row>
    <row r="100" spans="1:18" ht="34.5" customHeight="1">
      <c r="A100" s="1505"/>
      <c r="B100" s="1547" t="s">
        <v>258</v>
      </c>
      <c r="C100" s="1526"/>
      <c r="D100" s="160">
        <v>4</v>
      </c>
      <c r="E100" s="160">
        <v>0</v>
      </c>
      <c r="F100" s="160">
        <v>4</v>
      </c>
      <c r="G100" s="160">
        <v>7</v>
      </c>
      <c r="H100" s="160">
        <v>4</v>
      </c>
      <c r="I100" s="160">
        <v>11</v>
      </c>
      <c r="J100" s="160">
        <v>4</v>
      </c>
      <c r="K100" s="160">
        <v>3</v>
      </c>
      <c r="L100" s="160">
        <v>7</v>
      </c>
      <c r="M100" s="160">
        <f t="shared" si="53"/>
        <v>15</v>
      </c>
      <c r="N100" s="160">
        <f t="shared" si="53"/>
        <v>7</v>
      </c>
      <c r="O100" s="160">
        <f t="shared" si="53"/>
        <v>22</v>
      </c>
      <c r="P100" s="1539" t="s">
        <v>554</v>
      </c>
      <c r="Q100" s="1540"/>
      <c r="R100" s="1515"/>
    </row>
    <row r="101" spans="1:18" ht="29.25" customHeight="1">
      <c r="A101" s="1505"/>
      <c r="B101" s="1547" t="s">
        <v>166</v>
      </c>
      <c r="C101" s="1526"/>
      <c r="D101" s="160">
        <v>12</v>
      </c>
      <c r="E101" s="160">
        <v>1</v>
      </c>
      <c r="F101" s="160">
        <v>13</v>
      </c>
      <c r="G101" s="160">
        <v>4</v>
      </c>
      <c r="H101" s="160">
        <v>6</v>
      </c>
      <c r="I101" s="160">
        <v>10</v>
      </c>
      <c r="J101" s="160">
        <v>3</v>
      </c>
      <c r="K101" s="160">
        <v>8</v>
      </c>
      <c r="L101" s="160">
        <v>11</v>
      </c>
      <c r="M101" s="160">
        <f t="shared" si="53"/>
        <v>19</v>
      </c>
      <c r="N101" s="160">
        <f t="shared" si="53"/>
        <v>15</v>
      </c>
      <c r="O101" s="160">
        <f t="shared" si="53"/>
        <v>34</v>
      </c>
      <c r="P101" s="1539" t="s">
        <v>555</v>
      </c>
      <c r="Q101" s="1540"/>
      <c r="R101" s="1515"/>
    </row>
    <row r="102" spans="1:18" ht="17.100000000000001" customHeight="1">
      <c r="A102" s="1505"/>
      <c r="B102" s="839" t="s">
        <v>1066</v>
      </c>
      <c r="C102" s="836"/>
      <c r="D102" s="201">
        <v>3</v>
      </c>
      <c r="E102" s="201">
        <v>2</v>
      </c>
      <c r="F102" s="201">
        <v>5</v>
      </c>
      <c r="G102" s="201">
        <v>7</v>
      </c>
      <c r="H102" s="201">
        <v>5</v>
      </c>
      <c r="I102" s="201">
        <v>12</v>
      </c>
      <c r="J102" s="201">
        <v>4</v>
      </c>
      <c r="K102" s="201">
        <v>1</v>
      </c>
      <c r="L102" s="201">
        <v>5</v>
      </c>
      <c r="M102" s="201">
        <f t="shared" si="53"/>
        <v>14</v>
      </c>
      <c r="N102" s="201">
        <f t="shared" si="53"/>
        <v>8</v>
      </c>
      <c r="O102" s="201">
        <f t="shared" si="53"/>
        <v>22</v>
      </c>
      <c r="P102" s="126"/>
      <c r="Q102" s="910" t="s">
        <v>556</v>
      </c>
      <c r="R102" s="1515"/>
    </row>
    <row r="103" spans="1:18" ht="17.100000000000001" customHeight="1">
      <c r="A103" s="1505"/>
      <c r="B103" s="839" t="s">
        <v>167</v>
      </c>
      <c r="C103" s="836"/>
      <c r="D103" s="201">
        <v>0</v>
      </c>
      <c r="E103" s="201">
        <v>0</v>
      </c>
      <c r="F103" s="201">
        <v>0</v>
      </c>
      <c r="G103" s="201">
        <v>8</v>
      </c>
      <c r="H103" s="201">
        <v>4</v>
      </c>
      <c r="I103" s="201">
        <v>12</v>
      </c>
      <c r="J103" s="201">
        <v>2</v>
      </c>
      <c r="K103" s="201">
        <v>1</v>
      </c>
      <c r="L103" s="201">
        <v>3</v>
      </c>
      <c r="M103" s="201">
        <f t="shared" si="53"/>
        <v>10</v>
      </c>
      <c r="N103" s="201">
        <f t="shared" si="53"/>
        <v>5</v>
      </c>
      <c r="O103" s="201">
        <f t="shared" si="53"/>
        <v>15</v>
      </c>
      <c r="P103" s="1539" t="s">
        <v>557</v>
      </c>
      <c r="Q103" s="1540"/>
      <c r="R103" s="1515"/>
    </row>
    <row r="104" spans="1:18" ht="18.95" customHeight="1">
      <c r="A104" s="1505"/>
      <c r="B104" s="839" t="s">
        <v>39</v>
      </c>
      <c r="C104" s="894"/>
      <c r="D104" s="201">
        <v>4</v>
      </c>
      <c r="E104" s="201">
        <v>0</v>
      </c>
      <c r="F104" s="201">
        <v>4</v>
      </c>
      <c r="G104" s="201">
        <v>6</v>
      </c>
      <c r="H104" s="201">
        <v>3</v>
      </c>
      <c r="I104" s="201">
        <v>9</v>
      </c>
      <c r="J104" s="201">
        <v>5</v>
      </c>
      <c r="K104" s="201">
        <v>2</v>
      </c>
      <c r="L104" s="201">
        <v>7</v>
      </c>
      <c r="M104" s="201">
        <f>SUM(D104,G104,J104)</f>
        <v>15</v>
      </c>
      <c r="N104" s="201">
        <f>SUM(E104,H104,K104)</f>
        <v>5</v>
      </c>
      <c r="O104" s="201">
        <f>SUM(M104:N104)</f>
        <v>20</v>
      </c>
      <c r="P104" s="1539" t="s">
        <v>1551</v>
      </c>
      <c r="Q104" s="1540"/>
      <c r="R104" s="1515"/>
    </row>
    <row r="105" spans="1:18" ht="18.95" customHeight="1">
      <c r="A105" s="1505"/>
      <c r="B105" s="1547" t="s">
        <v>1366</v>
      </c>
      <c r="C105" s="1526"/>
      <c r="D105" s="160">
        <v>4</v>
      </c>
      <c r="E105" s="160">
        <v>0</v>
      </c>
      <c r="F105" s="160">
        <v>4</v>
      </c>
      <c r="G105" s="160">
        <v>7</v>
      </c>
      <c r="H105" s="160">
        <v>1</v>
      </c>
      <c r="I105" s="160">
        <v>8</v>
      </c>
      <c r="J105" s="160">
        <v>0</v>
      </c>
      <c r="K105" s="160">
        <v>0</v>
      </c>
      <c r="L105" s="160">
        <v>0</v>
      </c>
      <c r="M105" s="160">
        <f t="shared" ref="M105:O106" si="54">SUM(J105,G105,D105)</f>
        <v>11</v>
      </c>
      <c r="N105" s="160">
        <f t="shared" si="54"/>
        <v>1</v>
      </c>
      <c r="O105" s="160">
        <f t="shared" si="54"/>
        <v>12</v>
      </c>
      <c r="P105" s="126"/>
      <c r="Q105" s="911" t="s">
        <v>652</v>
      </c>
      <c r="R105" s="1515"/>
    </row>
    <row r="106" spans="1:18" ht="18.95" customHeight="1">
      <c r="A106" s="1505"/>
      <c r="B106" s="1564" t="s">
        <v>95</v>
      </c>
      <c r="C106" s="1565"/>
      <c r="D106" s="201">
        <v>7</v>
      </c>
      <c r="E106" s="201">
        <v>0</v>
      </c>
      <c r="F106" s="201">
        <v>7</v>
      </c>
      <c r="G106" s="201">
        <v>5</v>
      </c>
      <c r="H106" s="201">
        <v>4</v>
      </c>
      <c r="I106" s="201">
        <v>9</v>
      </c>
      <c r="J106" s="201">
        <v>6</v>
      </c>
      <c r="K106" s="201">
        <v>0</v>
      </c>
      <c r="L106" s="201">
        <v>6</v>
      </c>
      <c r="M106" s="201">
        <f t="shared" si="54"/>
        <v>18</v>
      </c>
      <c r="N106" s="201">
        <f t="shared" si="54"/>
        <v>4</v>
      </c>
      <c r="O106" s="201">
        <f t="shared" si="54"/>
        <v>22</v>
      </c>
      <c r="P106" s="129"/>
      <c r="Q106" s="206" t="s">
        <v>558</v>
      </c>
      <c r="R106" s="1515"/>
    </row>
    <row r="107" spans="1:18" ht="16.5" customHeight="1">
      <c r="A107" s="1555" t="s">
        <v>277</v>
      </c>
      <c r="B107" s="1555"/>
      <c r="C107" s="1555"/>
      <c r="D107" s="160">
        <f>SUM(D98:D106)</f>
        <v>34</v>
      </c>
      <c r="E107" s="160">
        <f t="shared" ref="E107:L107" si="55">SUM(E98:E103,E104:E106)</f>
        <v>3</v>
      </c>
      <c r="F107" s="160">
        <f t="shared" si="55"/>
        <v>37</v>
      </c>
      <c r="G107" s="160">
        <f t="shared" si="55"/>
        <v>54</v>
      </c>
      <c r="H107" s="160">
        <f t="shared" si="55"/>
        <v>31</v>
      </c>
      <c r="I107" s="160">
        <f t="shared" si="55"/>
        <v>85</v>
      </c>
      <c r="J107" s="160">
        <f t="shared" si="55"/>
        <v>24</v>
      </c>
      <c r="K107" s="160">
        <f t="shared" si="55"/>
        <v>15</v>
      </c>
      <c r="L107" s="160">
        <f t="shared" si="55"/>
        <v>39</v>
      </c>
      <c r="M107" s="160">
        <f>SUM(M98:M106)</f>
        <v>112</v>
      </c>
      <c r="N107" s="160">
        <f>SUM(N98:N106)</f>
        <v>49</v>
      </c>
      <c r="O107" s="160">
        <f>SUM(O98:O106)</f>
        <v>161</v>
      </c>
      <c r="P107" s="1555" t="s">
        <v>1787</v>
      </c>
      <c r="Q107" s="1555"/>
      <c r="R107" s="1555"/>
    </row>
    <row r="108" spans="1:18" ht="30" customHeight="1">
      <c r="A108" s="1537" t="s">
        <v>18</v>
      </c>
      <c r="B108" s="961" t="s">
        <v>192</v>
      </c>
      <c r="C108" s="887" t="s">
        <v>192</v>
      </c>
      <c r="D108" s="160">
        <v>2</v>
      </c>
      <c r="E108" s="160">
        <v>3</v>
      </c>
      <c r="F108" s="160">
        <v>5</v>
      </c>
      <c r="G108" s="160">
        <v>2</v>
      </c>
      <c r="H108" s="160">
        <v>1</v>
      </c>
      <c r="I108" s="160">
        <v>3</v>
      </c>
      <c r="J108" s="160">
        <v>2</v>
      </c>
      <c r="K108" s="160">
        <v>0</v>
      </c>
      <c r="L108" s="160">
        <v>2</v>
      </c>
      <c r="M108" s="160">
        <f t="shared" ref="M108:M111" si="56">SUM(J108,G108,D108)</f>
        <v>6</v>
      </c>
      <c r="N108" s="160">
        <f t="shared" ref="N108:N111" si="57">SUM(K108,H108,E108)</f>
        <v>4</v>
      </c>
      <c r="O108" s="160">
        <f t="shared" ref="O108:O111" si="58">SUM(L108,I108,F108)</f>
        <v>10</v>
      </c>
      <c r="P108" s="1431" t="s">
        <v>559</v>
      </c>
      <c r="Q108" s="1431" t="s">
        <v>559</v>
      </c>
      <c r="R108" s="1588" t="s">
        <v>560</v>
      </c>
    </row>
    <row r="109" spans="1:18" ht="18.95" customHeight="1">
      <c r="A109" s="1510"/>
      <c r="B109" s="961" t="s">
        <v>68</v>
      </c>
      <c r="C109" s="887" t="s">
        <v>68</v>
      </c>
      <c r="D109" s="160">
        <v>0</v>
      </c>
      <c r="E109" s="160">
        <v>0</v>
      </c>
      <c r="F109" s="160">
        <v>0</v>
      </c>
      <c r="G109" s="160">
        <v>0</v>
      </c>
      <c r="H109" s="160">
        <v>4</v>
      </c>
      <c r="I109" s="160">
        <v>4</v>
      </c>
      <c r="J109" s="160">
        <v>2</v>
      </c>
      <c r="K109" s="160">
        <v>1</v>
      </c>
      <c r="L109" s="160">
        <v>3</v>
      </c>
      <c r="M109" s="160">
        <f t="shared" si="56"/>
        <v>2</v>
      </c>
      <c r="N109" s="160">
        <f t="shared" si="57"/>
        <v>5</v>
      </c>
      <c r="O109" s="160">
        <f t="shared" si="58"/>
        <v>7</v>
      </c>
      <c r="P109" s="1431" t="s">
        <v>449</v>
      </c>
      <c r="Q109" s="1431" t="s">
        <v>449</v>
      </c>
      <c r="R109" s="1589"/>
    </row>
    <row r="110" spans="1:18" ht="30" customHeight="1">
      <c r="A110" s="1510"/>
      <c r="B110" s="961" t="s">
        <v>193</v>
      </c>
      <c r="C110" s="887" t="s">
        <v>193</v>
      </c>
      <c r="D110" s="160">
        <v>0</v>
      </c>
      <c r="E110" s="160">
        <v>0</v>
      </c>
      <c r="F110" s="160">
        <v>0</v>
      </c>
      <c r="G110" s="160">
        <v>4</v>
      </c>
      <c r="H110" s="160">
        <v>4</v>
      </c>
      <c r="I110" s="160">
        <v>8</v>
      </c>
      <c r="J110" s="160">
        <v>0</v>
      </c>
      <c r="K110" s="160">
        <v>0</v>
      </c>
      <c r="L110" s="160">
        <v>0</v>
      </c>
      <c r="M110" s="160">
        <f t="shared" si="56"/>
        <v>4</v>
      </c>
      <c r="N110" s="160">
        <f t="shared" si="57"/>
        <v>4</v>
      </c>
      <c r="O110" s="160">
        <f t="shared" si="58"/>
        <v>8</v>
      </c>
      <c r="P110" s="1431" t="s">
        <v>561</v>
      </c>
      <c r="Q110" s="1431" t="s">
        <v>561</v>
      </c>
      <c r="R110" s="1589"/>
    </row>
    <row r="111" spans="1:18" ht="42" customHeight="1">
      <c r="A111" s="1510"/>
      <c r="B111" s="1552" t="s">
        <v>194</v>
      </c>
      <c r="C111" s="887" t="s">
        <v>136</v>
      </c>
      <c r="D111" s="160">
        <v>0</v>
      </c>
      <c r="E111" s="160">
        <v>0</v>
      </c>
      <c r="F111" s="160">
        <v>0</v>
      </c>
      <c r="G111" s="160">
        <v>3</v>
      </c>
      <c r="H111" s="160">
        <v>0</v>
      </c>
      <c r="I111" s="160">
        <v>3</v>
      </c>
      <c r="J111" s="160">
        <v>0</v>
      </c>
      <c r="K111" s="160">
        <v>0</v>
      </c>
      <c r="L111" s="160">
        <v>0</v>
      </c>
      <c r="M111" s="160">
        <f t="shared" si="56"/>
        <v>3</v>
      </c>
      <c r="N111" s="160">
        <f t="shared" si="57"/>
        <v>0</v>
      </c>
      <c r="O111" s="160">
        <f t="shared" si="58"/>
        <v>3</v>
      </c>
      <c r="P111" s="1432" t="s">
        <v>562</v>
      </c>
      <c r="Q111" s="1623" t="s">
        <v>562</v>
      </c>
      <c r="R111" s="1589"/>
    </row>
    <row r="112" spans="1:18" ht="18.95" customHeight="1">
      <c r="A112" s="1510"/>
      <c r="B112" s="1566"/>
      <c r="C112" s="1415" t="s">
        <v>1368</v>
      </c>
      <c r="D112" s="201">
        <v>0</v>
      </c>
      <c r="E112" s="201">
        <v>0</v>
      </c>
      <c r="F112" s="201">
        <v>0</v>
      </c>
      <c r="G112" s="201">
        <v>4</v>
      </c>
      <c r="H112" s="201">
        <v>1</v>
      </c>
      <c r="I112" s="201">
        <v>5</v>
      </c>
      <c r="J112" s="201">
        <v>2</v>
      </c>
      <c r="K112" s="201">
        <v>0</v>
      </c>
      <c r="L112" s="201">
        <v>2</v>
      </c>
      <c r="M112" s="201">
        <f t="shared" ref="M112:M130" si="59">SUM(J112,G112,D112)</f>
        <v>6</v>
      </c>
      <c r="N112" s="201">
        <f t="shared" ref="N112:N131" si="60">SUM(K112,H112,E112)</f>
        <v>1</v>
      </c>
      <c r="O112" s="201">
        <f t="shared" ref="O112:O131" si="61">SUM(L112,I112,F112)</f>
        <v>7</v>
      </c>
      <c r="P112" s="1432" t="s">
        <v>1548</v>
      </c>
      <c r="Q112" s="1623"/>
      <c r="R112" s="1589"/>
    </row>
    <row r="113" spans="1:18" ht="18.95" customHeight="1" thickBot="1">
      <c r="A113" s="1585"/>
      <c r="B113" s="1586" t="s">
        <v>317</v>
      </c>
      <c r="C113" s="1587"/>
      <c r="D113" s="226">
        <f>SUM(D111:D112)</f>
        <v>0</v>
      </c>
      <c r="E113" s="226">
        <f t="shared" ref="E113:O113" si="62">SUM(E111:E112)</f>
        <v>0</v>
      </c>
      <c r="F113" s="226">
        <f t="shared" si="62"/>
        <v>0</v>
      </c>
      <c r="G113" s="226">
        <f t="shared" si="62"/>
        <v>7</v>
      </c>
      <c r="H113" s="226">
        <f t="shared" si="62"/>
        <v>1</v>
      </c>
      <c r="I113" s="226">
        <f t="shared" si="62"/>
        <v>8</v>
      </c>
      <c r="J113" s="226">
        <f t="shared" si="62"/>
        <v>2</v>
      </c>
      <c r="K113" s="226">
        <f t="shared" si="62"/>
        <v>0</v>
      </c>
      <c r="L113" s="226">
        <f t="shared" si="62"/>
        <v>2</v>
      </c>
      <c r="M113" s="226">
        <f t="shared" si="62"/>
        <v>9</v>
      </c>
      <c r="N113" s="226">
        <f t="shared" si="62"/>
        <v>1</v>
      </c>
      <c r="O113" s="226">
        <f t="shared" si="62"/>
        <v>10</v>
      </c>
      <c r="P113" s="1591" t="s">
        <v>1784</v>
      </c>
      <c r="Q113" s="1592"/>
      <c r="R113" s="1590"/>
    </row>
    <row r="114" spans="1:18" ht="18.95" customHeight="1" thickTop="1">
      <c r="A114" s="1428"/>
      <c r="B114" s="1428"/>
      <c r="C114" s="1428"/>
      <c r="D114" s="713"/>
      <c r="E114" s="713"/>
      <c r="F114" s="713"/>
      <c r="G114" s="713"/>
      <c r="H114" s="713"/>
      <c r="I114" s="713"/>
      <c r="J114" s="713"/>
      <c r="K114" s="713"/>
      <c r="L114" s="713"/>
      <c r="M114" s="713"/>
      <c r="N114" s="713"/>
      <c r="O114" s="713"/>
      <c r="P114" s="1439"/>
      <c r="Q114" s="1439"/>
      <c r="R114" s="1025"/>
    </row>
    <row r="115" spans="1:18" ht="18.95" customHeight="1">
      <c r="A115" s="1428"/>
      <c r="B115" s="1428"/>
      <c r="C115" s="1428"/>
      <c r="D115" s="713"/>
      <c r="E115" s="713"/>
      <c r="F115" s="713"/>
      <c r="G115" s="713"/>
      <c r="H115" s="713"/>
      <c r="I115" s="713"/>
      <c r="J115" s="713"/>
      <c r="K115" s="713"/>
      <c r="L115" s="713"/>
      <c r="M115" s="713"/>
      <c r="N115" s="713"/>
      <c r="O115" s="713"/>
      <c r="P115" s="1439"/>
      <c r="Q115" s="1439"/>
      <c r="R115" s="1025"/>
    </row>
    <row r="116" spans="1:18" ht="18.95" customHeight="1">
      <c r="A116" s="1428"/>
      <c r="B116" s="1428"/>
      <c r="C116" s="1428"/>
      <c r="D116" s="713"/>
      <c r="E116" s="713"/>
      <c r="F116" s="713"/>
      <c r="G116" s="713"/>
      <c r="H116" s="713"/>
      <c r="I116" s="713"/>
      <c r="J116" s="713"/>
      <c r="K116" s="713"/>
      <c r="L116" s="713"/>
      <c r="M116" s="713"/>
      <c r="N116" s="713"/>
      <c r="O116" s="713"/>
      <c r="P116" s="1439"/>
      <c r="Q116" s="1439"/>
      <c r="R116" s="1025"/>
    </row>
    <row r="117" spans="1:18" ht="18.95" customHeight="1">
      <c r="A117" s="1428"/>
      <c r="B117" s="1428"/>
      <c r="C117" s="1428"/>
      <c r="D117" s="713"/>
      <c r="E117" s="713"/>
      <c r="F117" s="713"/>
      <c r="G117" s="713"/>
      <c r="H117" s="713"/>
      <c r="I117" s="713"/>
      <c r="J117" s="713"/>
      <c r="K117" s="713"/>
      <c r="L117" s="713"/>
      <c r="M117" s="713"/>
      <c r="N117" s="713"/>
      <c r="O117" s="713"/>
      <c r="P117" s="1439"/>
      <c r="Q117" s="1439"/>
      <c r="R117" s="1025"/>
    </row>
    <row r="118" spans="1:18" ht="20.100000000000001" customHeight="1" thickBot="1">
      <c r="A118" s="1519" t="s">
        <v>1793</v>
      </c>
      <c r="B118" s="1519"/>
      <c r="C118" s="882"/>
      <c r="D118" s="883"/>
      <c r="E118" s="883"/>
      <c r="F118" s="883"/>
      <c r="G118" s="883"/>
      <c r="H118" s="883"/>
      <c r="I118" s="883"/>
      <c r="J118" s="883"/>
      <c r="K118" s="883"/>
      <c r="L118" s="883"/>
      <c r="M118" s="883"/>
      <c r="N118" s="883"/>
      <c r="O118" s="883"/>
      <c r="P118" s="883"/>
      <c r="R118" s="457" t="s">
        <v>1796</v>
      </c>
    </row>
    <row r="119" spans="1:18" ht="17.25" customHeight="1" thickTop="1">
      <c r="A119" s="1520" t="s">
        <v>11</v>
      </c>
      <c r="B119" s="1520" t="s">
        <v>1939</v>
      </c>
      <c r="C119" s="1520" t="s">
        <v>34</v>
      </c>
      <c r="D119" s="1485" t="s">
        <v>4</v>
      </c>
      <c r="E119" s="1485"/>
      <c r="F119" s="1485"/>
      <c r="G119" s="1485" t="s">
        <v>5</v>
      </c>
      <c r="H119" s="1485"/>
      <c r="I119" s="1485"/>
      <c r="J119" s="1485" t="s">
        <v>909</v>
      </c>
      <c r="K119" s="1485"/>
      <c r="L119" s="1485"/>
      <c r="M119" s="1485" t="s">
        <v>908</v>
      </c>
      <c r="N119" s="1485"/>
      <c r="O119" s="1485"/>
      <c r="P119" s="1523" t="s">
        <v>524</v>
      </c>
      <c r="Q119" s="1523" t="s">
        <v>431</v>
      </c>
      <c r="R119" s="1523" t="s">
        <v>525</v>
      </c>
    </row>
    <row r="120" spans="1:18" ht="16.5" customHeight="1">
      <c r="A120" s="1521"/>
      <c r="B120" s="1521"/>
      <c r="C120" s="1521"/>
      <c r="D120" s="1486" t="s">
        <v>910</v>
      </c>
      <c r="E120" s="1486"/>
      <c r="F120" s="1486"/>
      <c r="G120" s="1486" t="s">
        <v>427</v>
      </c>
      <c r="H120" s="1486"/>
      <c r="I120" s="1486"/>
      <c r="J120" s="1486" t="s">
        <v>911</v>
      </c>
      <c r="K120" s="1486"/>
      <c r="L120" s="1486"/>
      <c r="M120" s="1486" t="s">
        <v>504</v>
      </c>
      <c r="N120" s="1486"/>
      <c r="O120" s="1486"/>
      <c r="P120" s="1524"/>
      <c r="Q120" s="1524"/>
      <c r="R120" s="1524"/>
    </row>
    <row r="121" spans="1:18" ht="20.100000000000001" customHeight="1">
      <c r="A121" s="1521"/>
      <c r="B121" s="1521"/>
      <c r="C121" s="1521"/>
      <c r="D121" s="880" t="s">
        <v>914</v>
      </c>
      <c r="E121" s="880" t="s">
        <v>915</v>
      </c>
      <c r="F121" s="880" t="s">
        <v>916</v>
      </c>
      <c r="G121" s="880" t="s">
        <v>914</v>
      </c>
      <c r="H121" s="880" t="s">
        <v>915</v>
      </c>
      <c r="I121" s="880" t="s">
        <v>916</v>
      </c>
      <c r="J121" s="880" t="s">
        <v>914</v>
      </c>
      <c r="K121" s="880" t="s">
        <v>915</v>
      </c>
      <c r="L121" s="880" t="s">
        <v>916</v>
      </c>
      <c r="M121" s="880" t="s">
        <v>914</v>
      </c>
      <c r="N121" s="880" t="s">
        <v>915</v>
      </c>
      <c r="O121" s="880" t="s">
        <v>916</v>
      </c>
      <c r="P121" s="1524"/>
      <c r="Q121" s="1524"/>
      <c r="R121" s="1524"/>
    </row>
    <row r="122" spans="1:18" ht="17.25" customHeight="1" thickBot="1">
      <c r="A122" s="1522"/>
      <c r="B122" s="1522"/>
      <c r="C122" s="1522"/>
      <c r="D122" s="881" t="s">
        <v>917</v>
      </c>
      <c r="E122" s="881" t="s">
        <v>918</v>
      </c>
      <c r="F122" s="881" t="s">
        <v>919</v>
      </c>
      <c r="G122" s="881" t="s">
        <v>917</v>
      </c>
      <c r="H122" s="881" t="s">
        <v>918</v>
      </c>
      <c r="I122" s="881" t="s">
        <v>919</v>
      </c>
      <c r="J122" s="881" t="s">
        <v>917</v>
      </c>
      <c r="K122" s="881" t="s">
        <v>918</v>
      </c>
      <c r="L122" s="881" t="s">
        <v>919</v>
      </c>
      <c r="M122" s="881" t="s">
        <v>917</v>
      </c>
      <c r="N122" s="881" t="s">
        <v>918</v>
      </c>
      <c r="O122" s="881" t="s">
        <v>919</v>
      </c>
      <c r="P122" s="1525"/>
      <c r="Q122" s="1525"/>
      <c r="R122" s="1525"/>
    </row>
    <row r="123" spans="1:18" ht="18.95" customHeight="1">
      <c r="A123" s="1509" t="s">
        <v>18</v>
      </c>
      <c r="B123" s="1038" t="s">
        <v>195</v>
      </c>
      <c r="C123" s="839" t="s">
        <v>195</v>
      </c>
      <c r="D123" s="160">
        <v>0</v>
      </c>
      <c r="E123" s="160">
        <v>0</v>
      </c>
      <c r="F123" s="160">
        <v>0</v>
      </c>
      <c r="G123" s="160">
        <v>0</v>
      </c>
      <c r="H123" s="160">
        <v>3</v>
      </c>
      <c r="I123" s="160">
        <v>3</v>
      </c>
      <c r="J123" s="160">
        <v>1</v>
      </c>
      <c r="K123" s="160">
        <v>2</v>
      </c>
      <c r="L123" s="160">
        <v>3</v>
      </c>
      <c r="M123" s="160">
        <f t="shared" si="59"/>
        <v>1</v>
      </c>
      <c r="N123" s="160">
        <f t="shared" si="60"/>
        <v>5</v>
      </c>
      <c r="O123" s="160">
        <f t="shared" si="61"/>
        <v>6</v>
      </c>
      <c r="P123" s="1053" t="s">
        <v>563</v>
      </c>
      <c r="Q123" s="905" t="s">
        <v>563</v>
      </c>
      <c r="R123" s="1582" t="s">
        <v>560</v>
      </c>
    </row>
    <row r="124" spans="1:18" ht="33" customHeight="1">
      <c r="A124" s="1510"/>
      <c r="B124" s="1552" t="s">
        <v>105</v>
      </c>
      <c r="C124" s="839" t="s">
        <v>301</v>
      </c>
      <c r="D124" s="160">
        <v>0</v>
      </c>
      <c r="E124" s="160">
        <v>0</v>
      </c>
      <c r="F124" s="160">
        <v>0</v>
      </c>
      <c r="G124" s="160">
        <v>4</v>
      </c>
      <c r="H124" s="160">
        <v>1</v>
      </c>
      <c r="I124" s="160">
        <v>5</v>
      </c>
      <c r="J124" s="160">
        <v>4</v>
      </c>
      <c r="K124" s="160">
        <v>2</v>
      </c>
      <c r="L124" s="160">
        <v>6</v>
      </c>
      <c r="M124" s="160">
        <f t="shared" si="59"/>
        <v>8</v>
      </c>
      <c r="N124" s="160">
        <f t="shared" si="60"/>
        <v>3</v>
      </c>
      <c r="O124" s="160">
        <f t="shared" si="61"/>
        <v>11</v>
      </c>
      <c r="P124" s="1417" t="s">
        <v>564</v>
      </c>
      <c r="Q124" s="1627" t="s">
        <v>564</v>
      </c>
      <c r="R124" s="1583"/>
    </row>
    <row r="125" spans="1:18" ht="28.5" customHeight="1">
      <c r="A125" s="1510"/>
      <c r="B125" s="1553"/>
      <c r="C125" s="839" t="s">
        <v>1367</v>
      </c>
      <c r="D125" s="160">
        <v>0</v>
      </c>
      <c r="E125" s="160">
        <v>0</v>
      </c>
      <c r="F125" s="160">
        <v>0</v>
      </c>
      <c r="G125" s="160">
        <v>1</v>
      </c>
      <c r="H125" s="160">
        <v>3</v>
      </c>
      <c r="I125" s="160">
        <v>4</v>
      </c>
      <c r="J125" s="160">
        <v>0</v>
      </c>
      <c r="K125" s="160">
        <v>3</v>
      </c>
      <c r="L125" s="160">
        <v>3</v>
      </c>
      <c r="M125" s="160">
        <f t="shared" si="59"/>
        <v>1</v>
      </c>
      <c r="N125" s="160">
        <f t="shared" si="60"/>
        <v>6</v>
      </c>
      <c r="O125" s="160">
        <f t="shared" si="61"/>
        <v>7</v>
      </c>
      <c r="P125" s="1417" t="s">
        <v>1582</v>
      </c>
      <c r="Q125" s="1630"/>
      <c r="R125" s="1583"/>
    </row>
    <row r="126" spans="1:18" ht="28.5" customHeight="1">
      <c r="A126" s="1510"/>
      <c r="B126" s="1593" t="s">
        <v>317</v>
      </c>
      <c r="C126" s="1594"/>
      <c r="D126" s="160">
        <f>SUM(D124:D125)</f>
        <v>0</v>
      </c>
      <c r="E126" s="160">
        <f t="shared" ref="E126:O126" si="63">SUM(E124:E125)</f>
        <v>0</v>
      </c>
      <c r="F126" s="160">
        <f t="shared" si="63"/>
        <v>0</v>
      </c>
      <c r="G126" s="160">
        <f t="shared" si="63"/>
        <v>5</v>
      </c>
      <c r="H126" s="160">
        <f t="shared" si="63"/>
        <v>4</v>
      </c>
      <c r="I126" s="160">
        <f t="shared" si="63"/>
        <v>9</v>
      </c>
      <c r="J126" s="160">
        <f t="shared" si="63"/>
        <v>4</v>
      </c>
      <c r="K126" s="160">
        <f t="shared" si="63"/>
        <v>5</v>
      </c>
      <c r="L126" s="160">
        <f t="shared" si="63"/>
        <v>9</v>
      </c>
      <c r="M126" s="160">
        <f t="shared" si="63"/>
        <v>9</v>
      </c>
      <c r="N126" s="160">
        <f t="shared" si="63"/>
        <v>9</v>
      </c>
      <c r="O126" s="160">
        <f t="shared" si="63"/>
        <v>18</v>
      </c>
      <c r="P126" s="1595" t="s">
        <v>1784</v>
      </c>
      <c r="Q126" s="1596"/>
      <c r="R126" s="1583"/>
    </row>
    <row r="127" spans="1:18" ht="30.75" customHeight="1">
      <c r="A127" s="1510"/>
      <c r="B127" s="961" t="s">
        <v>196</v>
      </c>
      <c r="C127" s="839" t="s">
        <v>196</v>
      </c>
      <c r="D127" s="160">
        <v>2</v>
      </c>
      <c r="E127" s="160">
        <v>3</v>
      </c>
      <c r="F127" s="160">
        <v>5</v>
      </c>
      <c r="G127" s="160">
        <v>2</v>
      </c>
      <c r="H127" s="160">
        <v>3</v>
      </c>
      <c r="I127" s="160">
        <v>5</v>
      </c>
      <c r="J127" s="160">
        <v>0</v>
      </c>
      <c r="K127" s="160">
        <v>0</v>
      </c>
      <c r="L127" s="160">
        <v>0</v>
      </c>
      <c r="M127" s="160">
        <f t="shared" si="59"/>
        <v>4</v>
      </c>
      <c r="N127" s="160">
        <f t="shared" si="60"/>
        <v>6</v>
      </c>
      <c r="O127" s="160">
        <f t="shared" si="61"/>
        <v>10</v>
      </c>
      <c r="P127" s="1433" t="s">
        <v>565</v>
      </c>
      <c r="Q127" s="1434" t="s">
        <v>565</v>
      </c>
      <c r="R127" s="1583"/>
    </row>
    <row r="128" spans="1:18" ht="31.5" customHeight="1">
      <c r="A128" s="1510"/>
      <c r="B128" s="961" t="s">
        <v>185</v>
      </c>
      <c r="C128" s="839" t="s">
        <v>185</v>
      </c>
      <c r="D128" s="160">
        <v>0</v>
      </c>
      <c r="E128" s="160">
        <v>0</v>
      </c>
      <c r="F128" s="160">
        <v>0</v>
      </c>
      <c r="G128" s="160">
        <v>1</v>
      </c>
      <c r="H128" s="160">
        <v>0</v>
      </c>
      <c r="I128" s="160">
        <v>1</v>
      </c>
      <c r="J128" s="160">
        <v>3</v>
      </c>
      <c r="K128" s="160">
        <v>1</v>
      </c>
      <c r="L128" s="160">
        <v>4</v>
      </c>
      <c r="M128" s="160">
        <f t="shared" si="59"/>
        <v>4</v>
      </c>
      <c r="N128" s="160">
        <f t="shared" si="60"/>
        <v>1</v>
      </c>
      <c r="O128" s="160">
        <f t="shared" si="61"/>
        <v>5</v>
      </c>
      <c r="P128" s="905" t="s">
        <v>566</v>
      </c>
      <c r="Q128" s="1435" t="s">
        <v>566</v>
      </c>
      <c r="R128" s="1583"/>
    </row>
    <row r="129" spans="1:18" ht="22.5" customHeight="1">
      <c r="A129" s="1510"/>
      <c r="B129" s="1552" t="s">
        <v>157</v>
      </c>
      <c r="C129" s="839" t="s">
        <v>1562</v>
      </c>
      <c r="D129" s="160">
        <v>0</v>
      </c>
      <c r="E129" s="160">
        <v>0</v>
      </c>
      <c r="F129" s="160">
        <v>0</v>
      </c>
      <c r="G129" s="160">
        <v>2</v>
      </c>
      <c r="H129" s="160">
        <v>2</v>
      </c>
      <c r="I129" s="160">
        <v>4</v>
      </c>
      <c r="J129" s="160">
        <v>0</v>
      </c>
      <c r="K129" s="160">
        <v>0</v>
      </c>
      <c r="L129" s="160">
        <v>0</v>
      </c>
      <c r="M129" s="160">
        <f t="shared" si="59"/>
        <v>2</v>
      </c>
      <c r="N129" s="160">
        <f t="shared" si="60"/>
        <v>2</v>
      </c>
      <c r="O129" s="160">
        <f t="shared" si="61"/>
        <v>4</v>
      </c>
      <c r="P129" s="905" t="s">
        <v>1583</v>
      </c>
      <c r="Q129" s="1627" t="s">
        <v>567</v>
      </c>
      <c r="R129" s="1583"/>
    </row>
    <row r="130" spans="1:18" ht="18.95" customHeight="1">
      <c r="A130" s="1510"/>
      <c r="B130" s="1566"/>
      <c r="C130" s="839" t="s">
        <v>1563</v>
      </c>
      <c r="D130" s="160">
        <v>1</v>
      </c>
      <c r="E130" s="160">
        <v>2</v>
      </c>
      <c r="F130" s="160">
        <v>3</v>
      </c>
      <c r="G130" s="160">
        <v>1</v>
      </c>
      <c r="H130" s="160">
        <v>1</v>
      </c>
      <c r="I130" s="160">
        <v>2</v>
      </c>
      <c r="J130" s="160">
        <v>0</v>
      </c>
      <c r="K130" s="160">
        <v>0</v>
      </c>
      <c r="L130" s="160">
        <v>0</v>
      </c>
      <c r="M130" s="160">
        <f t="shared" si="59"/>
        <v>2</v>
      </c>
      <c r="N130" s="160">
        <f t="shared" si="60"/>
        <v>3</v>
      </c>
      <c r="O130" s="160">
        <f t="shared" si="61"/>
        <v>5</v>
      </c>
      <c r="P130" s="718" t="s">
        <v>567</v>
      </c>
      <c r="Q130" s="1628"/>
      <c r="R130" s="1583"/>
    </row>
    <row r="131" spans="1:18" ht="18.95" customHeight="1">
      <c r="A131" s="1510"/>
      <c r="B131" s="1553"/>
      <c r="C131" s="839" t="s">
        <v>1564</v>
      </c>
      <c r="D131" s="160">
        <v>0</v>
      </c>
      <c r="E131" s="160">
        <v>0</v>
      </c>
      <c r="F131" s="160">
        <v>0</v>
      </c>
      <c r="G131" s="160">
        <v>3</v>
      </c>
      <c r="H131" s="160">
        <v>1</v>
      </c>
      <c r="I131" s="160">
        <v>4</v>
      </c>
      <c r="J131" s="160">
        <v>0</v>
      </c>
      <c r="K131" s="160">
        <v>0</v>
      </c>
      <c r="L131" s="160">
        <v>0</v>
      </c>
      <c r="M131" s="160">
        <f>SUM(J131,G131,D131)</f>
        <v>3</v>
      </c>
      <c r="N131" s="160">
        <f t="shared" si="60"/>
        <v>1</v>
      </c>
      <c r="O131" s="160">
        <f t="shared" si="61"/>
        <v>4</v>
      </c>
      <c r="P131" s="905" t="s">
        <v>1584</v>
      </c>
      <c r="Q131" s="1629"/>
      <c r="R131" s="1583"/>
    </row>
    <row r="132" spans="1:18" ht="18.95" customHeight="1">
      <c r="A132" s="1511"/>
      <c r="B132" s="1593" t="s">
        <v>317</v>
      </c>
      <c r="C132" s="1594"/>
      <c r="D132" s="160">
        <f>SUM(D129:D131)</f>
        <v>1</v>
      </c>
      <c r="E132" s="160">
        <f t="shared" ref="E132:N132" si="64">SUM(E129:E131)</f>
        <v>2</v>
      </c>
      <c r="F132" s="160">
        <f t="shared" si="64"/>
        <v>3</v>
      </c>
      <c r="G132" s="160">
        <f t="shared" si="64"/>
        <v>6</v>
      </c>
      <c r="H132" s="160">
        <f t="shared" si="64"/>
        <v>4</v>
      </c>
      <c r="I132" s="160">
        <f t="shared" si="64"/>
        <v>10</v>
      </c>
      <c r="J132" s="160">
        <f t="shared" si="64"/>
        <v>0</v>
      </c>
      <c r="K132" s="160">
        <f t="shared" si="64"/>
        <v>0</v>
      </c>
      <c r="L132" s="160">
        <f t="shared" si="64"/>
        <v>0</v>
      </c>
      <c r="M132" s="160">
        <f t="shared" si="64"/>
        <v>7</v>
      </c>
      <c r="N132" s="160">
        <f t="shared" si="64"/>
        <v>6</v>
      </c>
      <c r="O132" s="160">
        <f>SUM(O129:O131)</f>
        <v>13</v>
      </c>
      <c r="P132" s="1595" t="s">
        <v>1784</v>
      </c>
      <c r="Q132" s="1596"/>
      <c r="R132" s="1584"/>
    </row>
    <row r="133" spans="1:18" ht="15" customHeight="1">
      <c r="A133" s="1555" t="s">
        <v>277</v>
      </c>
      <c r="B133" s="1555"/>
      <c r="C133" s="1555"/>
      <c r="D133" s="160">
        <f t="shared" ref="D133:O133" si="65">SUM(D132,D128,D127,D126,D123,D113,D110,D109,D108)</f>
        <v>5</v>
      </c>
      <c r="E133" s="160">
        <f t="shared" si="65"/>
        <v>8</v>
      </c>
      <c r="F133" s="160">
        <f t="shared" si="65"/>
        <v>13</v>
      </c>
      <c r="G133" s="160">
        <f t="shared" si="65"/>
        <v>27</v>
      </c>
      <c r="H133" s="160">
        <f t="shared" si="65"/>
        <v>24</v>
      </c>
      <c r="I133" s="160">
        <f t="shared" si="65"/>
        <v>51</v>
      </c>
      <c r="J133" s="160">
        <f t="shared" si="65"/>
        <v>14</v>
      </c>
      <c r="K133" s="160">
        <f t="shared" si="65"/>
        <v>9</v>
      </c>
      <c r="L133" s="160">
        <f t="shared" si="65"/>
        <v>23</v>
      </c>
      <c r="M133" s="160">
        <f t="shared" si="65"/>
        <v>46</v>
      </c>
      <c r="N133" s="160">
        <f t="shared" si="65"/>
        <v>41</v>
      </c>
      <c r="O133" s="160">
        <f t="shared" si="65"/>
        <v>87</v>
      </c>
      <c r="P133" s="1555" t="s">
        <v>1787</v>
      </c>
      <c r="Q133" s="1555"/>
      <c r="R133" s="1555"/>
    </row>
    <row r="134" spans="1:18" ht="18.95" customHeight="1">
      <c r="A134" s="1513" t="s">
        <v>8</v>
      </c>
      <c r="B134" s="839" t="s">
        <v>42</v>
      </c>
      <c r="C134" s="839"/>
      <c r="D134" s="160">
        <v>0</v>
      </c>
      <c r="E134" s="160">
        <v>0</v>
      </c>
      <c r="F134" s="160">
        <v>0</v>
      </c>
      <c r="G134" s="160">
        <v>8</v>
      </c>
      <c r="H134" s="160">
        <v>10</v>
      </c>
      <c r="I134" s="160">
        <v>18</v>
      </c>
      <c r="J134" s="160">
        <v>2</v>
      </c>
      <c r="K134" s="160">
        <v>10</v>
      </c>
      <c r="L134" s="160">
        <v>12</v>
      </c>
      <c r="M134" s="160">
        <f>SUM(D134,G134,J134)</f>
        <v>10</v>
      </c>
      <c r="N134" s="160">
        <f>SUM(E134,H134,K134)</f>
        <v>20</v>
      </c>
      <c r="O134" s="160">
        <f>SUM(M134:N134)</f>
        <v>30</v>
      </c>
      <c r="P134" s="889"/>
      <c r="Q134" s="204" t="s">
        <v>568</v>
      </c>
      <c r="R134" s="1514" t="s">
        <v>444</v>
      </c>
    </row>
    <row r="135" spans="1:18" ht="24.75" customHeight="1">
      <c r="A135" s="1505"/>
      <c r="B135" s="1547" t="s">
        <v>197</v>
      </c>
      <c r="C135" s="1526"/>
      <c r="D135" s="160">
        <v>0</v>
      </c>
      <c r="E135" s="160">
        <v>0</v>
      </c>
      <c r="F135" s="160">
        <v>0</v>
      </c>
      <c r="G135" s="160">
        <v>0</v>
      </c>
      <c r="H135" s="160">
        <v>13</v>
      </c>
      <c r="I135" s="160">
        <v>13</v>
      </c>
      <c r="J135" s="160">
        <v>0</v>
      </c>
      <c r="K135" s="160">
        <v>6</v>
      </c>
      <c r="L135" s="160">
        <v>6</v>
      </c>
      <c r="M135" s="160">
        <f t="shared" ref="M135:M137" si="66">SUM(D135,G135,J135)</f>
        <v>0</v>
      </c>
      <c r="N135" s="160">
        <f t="shared" ref="N135:N137" si="67">SUM(E135,H135,K135)</f>
        <v>19</v>
      </c>
      <c r="O135" s="160">
        <f t="shared" ref="O135:O137" si="68">SUM(M135:N135)</f>
        <v>19</v>
      </c>
      <c r="P135" s="889"/>
      <c r="Q135" s="204" t="s">
        <v>569</v>
      </c>
      <c r="R135" s="1515"/>
    </row>
    <row r="136" spans="1:18" ht="18.95" customHeight="1">
      <c r="A136" s="1505"/>
      <c r="B136" s="839" t="s">
        <v>40</v>
      </c>
      <c r="C136" s="839"/>
      <c r="D136" s="160">
        <v>0</v>
      </c>
      <c r="E136" s="160">
        <v>0</v>
      </c>
      <c r="F136" s="160">
        <v>0</v>
      </c>
      <c r="G136" s="160">
        <v>7</v>
      </c>
      <c r="H136" s="160">
        <v>11</v>
      </c>
      <c r="I136" s="160">
        <v>18</v>
      </c>
      <c r="J136" s="160">
        <v>3</v>
      </c>
      <c r="K136" s="160">
        <v>0</v>
      </c>
      <c r="L136" s="160">
        <v>3</v>
      </c>
      <c r="M136" s="160">
        <f t="shared" si="66"/>
        <v>10</v>
      </c>
      <c r="N136" s="160">
        <f t="shared" si="67"/>
        <v>11</v>
      </c>
      <c r="O136" s="160">
        <f t="shared" si="68"/>
        <v>21</v>
      </c>
      <c r="P136" s="889"/>
      <c r="Q136" s="204" t="s">
        <v>570</v>
      </c>
      <c r="R136" s="1515"/>
    </row>
    <row r="137" spans="1:18" ht="18.95" customHeight="1">
      <c r="A137" s="1505"/>
      <c r="B137" s="839" t="s">
        <v>41</v>
      </c>
      <c r="C137" s="839"/>
      <c r="D137" s="160">
        <v>0</v>
      </c>
      <c r="E137" s="160">
        <v>0</v>
      </c>
      <c r="F137" s="160">
        <v>0</v>
      </c>
      <c r="G137" s="160">
        <v>9</v>
      </c>
      <c r="H137" s="160">
        <v>23</v>
      </c>
      <c r="I137" s="160">
        <v>32</v>
      </c>
      <c r="J137" s="160">
        <v>22</v>
      </c>
      <c r="K137" s="160">
        <v>17</v>
      </c>
      <c r="L137" s="160">
        <v>39</v>
      </c>
      <c r="M137" s="160">
        <f t="shared" si="66"/>
        <v>31</v>
      </c>
      <c r="N137" s="160">
        <f t="shared" si="67"/>
        <v>40</v>
      </c>
      <c r="O137" s="160">
        <f t="shared" si="68"/>
        <v>71</v>
      </c>
      <c r="P137" s="889"/>
      <c r="Q137" s="204" t="s">
        <v>571</v>
      </c>
      <c r="R137" s="1515"/>
    </row>
    <row r="138" spans="1:18" ht="18" customHeight="1">
      <c r="A138" s="1505"/>
      <c r="B138" s="1552" t="s">
        <v>52</v>
      </c>
      <c r="C138" s="839" t="s">
        <v>61</v>
      </c>
      <c r="D138" s="160">
        <v>0</v>
      </c>
      <c r="E138" s="160">
        <v>0</v>
      </c>
      <c r="F138" s="160">
        <v>0</v>
      </c>
      <c r="G138" s="160">
        <v>0</v>
      </c>
      <c r="H138" s="160">
        <v>0</v>
      </c>
      <c r="I138" s="160">
        <v>0</v>
      </c>
      <c r="J138" s="160">
        <v>4</v>
      </c>
      <c r="K138" s="160">
        <v>3</v>
      </c>
      <c r="L138" s="160">
        <v>7</v>
      </c>
      <c r="M138" s="160">
        <f t="shared" ref="M138:O138" si="69">SUM(M134:M137)</f>
        <v>51</v>
      </c>
      <c r="N138" s="160">
        <f t="shared" si="69"/>
        <v>90</v>
      </c>
      <c r="O138" s="160">
        <f t="shared" si="69"/>
        <v>141</v>
      </c>
      <c r="P138" s="928" t="s">
        <v>548</v>
      </c>
      <c r="Q138" s="1624" t="s">
        <v>572</v>
      </c>
      <c r="R138" s="1515"/>
    </row>
    <row r="139" spans="1:18" ht="18" customHeight="1">
      <c r="A139" s="1505"/>
      <c r="B139" s="1566"/>
      <c r="C139" s="839" t="s">
        <v>946</v>
      </c>
      <c r="D139" s="160">
        <v>0</v>
      </c>
      <c r="E139" s="160">
        <v>0</v>
      </c>
      <c r="F139" s="160">
        <v>0</v>
      </c>
      <c r="G139" s="160">
        <v>1</v>
      </c>
      <c r="H139" s="160">
        <v>7</v>
      </c>
      <c r="I139" s="160">
        <v>8</v>
      </c>
      <c r="J139" s="160">
        <v>0</v>
      </c>
      <c r="K139" s="160">
        <v>0</v>
      </c>
      <c r="L139" s="160">
        <v>0</v>
      </c>
      <c r="M139" s="160">
        <f>SUM(J139,G139,D139)</f>
        <v>1</v>
      </c>
      <c r="N139" s="160">
        <f>SUM(K139,H139,E139)</f>
        <v>7</v>
      </c>
      <c r="O139" s="160">
        <f>SUM(L139,I139,F139)</f>
        <v>8</v>
      </c>
      <c r="P139" s="929" t="s">
        <v>894</v>
      </c>
      <c r="Q139" s="1625"/>
      <c r="R139" s="1515"/>
    </row>
    <row r="140" spans="1:18" ht="18" customHeight="1">
      <c r="A140" s="1505"/>
      <c r="B140" s="1553"/>
      <c r="C140" s="839" t="s">
        <v>947</v>
      </c>
      <c r="D140" s="160">
        <v>0</v>
      </c>
      <c r="E140" s="160">
        <v>0</v>
      </c>
      <c r="F140" s="160">
        <v>0</v>
      </c>
      <c r="G140" s="160">
        <v>1</v>
      </c>
      <c r="H140" s="160">
        <v>3</v>
      </c>
      <c r="I140" s="160">
        <v>4</v>
      </c>
      <c r="J140" s="160">
        <v>0</v>
      </c>
      <c r="K140" s="160">
        <v>0</v>
      </c>
      <c r="L140" s="160">
        <v>0</v>
      </c>
      <c r="M140" s="160">
        <f t="shared" ref="M140:M144" si="70">SUM(J140,G140,D140)</f>
        <v>1</v>
      </c>
      <c r="N140" s="160">
        <f t="shared" ref="N140:N144" si="71">SUM(K140,H140,E140)</f>
        <v>3</v>
      </c>
      <c r="O140" s="160">
        <f t="shared" ref="O140:O144" si="72">SUM(L140,I140,F140)</f>
        <v>4</v>
      </c>
      <c r="P140" s="929" t="s">
        <v>1549</v>
      </c>
      <c r="Q140" s="1626"/>
      <c r="R140" s="1515"/>
    </row>
    <row r="141" spans="1:18" ht="18.95" customHeight="1">
      <c r="A141" s="1505"/>
      <c r="B141" s="1550" t="s">
        <v>317</v>
      </c>
      <c r="C141" s="1551"/>
      <c r="D141" s="160">
        <v>0</v>
      </c>
      <c r="E141" s="160">
        <v>0</v>
      </c>
      <c r="F141" s="160">
        <v>0</v>
      </c>
      <c r="G141" s="160">
        <v>2</v>
      </c>
      <c r="H141" s="160">
        <v>10</v>
      </c>
      <c r="I141" s="160">
        <v>12</v>
      </c>
      <c r="J141" s="160">
        <v>4</v>
      </c>
      <c r="K141" s="160">
        <v>3</v>
      </c>
      <c r="L141" s="160">
        <v>7</v>
      </c>
      <c r="M141" s="160">
        <f t="shared" si="70"/>
        <v>6</v>
      </c>
      <c r="N141" s="160">
        <f t="shared" si="71"/>
        <v>13</v>
      </c>
      <c r="O141" s="160">
        <f t="shared" si="72"/>
        <v>19</v>
      </c>
      <c r="P141" s="1595" t="s">
        <v>1784</v>
      </c>
      <c r="Q141" s="1596"/>
      <c r="R141" s="1515"/>
    </row>
    <row r="142" spans="1:18" ht="17.25" customHeight="1">
      <c r="A142" s="1505"/>
      <c r="B142" s="1419" t="s">
        <v>278</v>
      </c>
      <c r="C142" s="1416"/>
      <c r="D142" s="213">
        <v>0</v>
      </c>
      <c r="E142" s="213">
        <v>0</v>
      </c>
      <c r="F142" s="213">
        <v>0</v>
      </c>
      <c r="G142" s="213">
        <v>8</v>
      </c>
      <c r="H142" s="213">
        <v>8</v>
      </c>
      <c r="I142" s="213">
        <v>16</v>
      </c>
      <c r="J142" s="213">
        <v>11</v>
      </c>
      <c r="K142" s="213">
        <v>1</v>
      </c>
      <c r="L142" s="213">
        <v>12</v>
      </c>
      <c r="M142" s="213">
        <f t="shared" si="70"/>
        <v>19</v>
      </c>
      <c r="N142" s="213">
        <f t="shared" si="71"/>
        <v>9</v>
      </c>
      <c r="O142" s="213">
        <f t="shared" si="72"/>
        <v>28</v>
      </c>
      <c r="P142" s="1436"/>
      <c r="Q142" s="1437" t="s">
        <v>573</v>
      </c>
      <c r="R142" s="1515"/>
    </row>
    <row r="143" spans="1:18" ht="30.75" customHeight="1">
      <c r="A143" s="1505"/>
      <c r="B143" s="961" t="s">
        <v>79</v>
      </c>
      <c r="C143" s="839" t="s">
        <v>948</v>
      </c>
      <c r="D143" s="160">
        <v>0</v>
      </c>
      <c r="E143" s="160">
        <v>0</v>
      </c>
      <c r="F143" s="160">
        <v>0</v>
      </c>
      <c r="G143" s="160">
        <v>2</v>
      </c>
      <c r="H143" s="160">
        <v>8</v>
      </c>
      <c r="I143" s="160">
        <v>10</v>
      </c>
      <c r="J143" s="160">
        <v>1</v>
      </c>
      <c r="K143" s="160">
        <v>0</v>
      </c>
      <c r="L143" s="160">
        <v>1</v>
      </c>
      <c r="M143" s="160">
        <f t="shared" si="70"/>
        <v>3</v>
      </c>
      <c r="N143" s="160">
        <f t="shared" si="71"/>
        <v>8</v>
      </c>
      <c r="O143" s="160">
        <f t="shared" si="72"/>
        <v>11</v>
      </c>
      <c r="P143" s="930" t="s">
        <v>1550</v>
      </c>
      <c r="Q143" s="899" t="s">
        <v>574</v>
      </c>
      <c r="R143" s="1515"/>
    </row>
    <row r="144" spans="1:18" ht="21" customHeight="1">
      <c r="A144" s="1506"/>
      <c r="B144" s="961" t="s">
        <v>144</v>
      </c>
      <c r="C144" s="836"/>
      <c r="D144" s="201">
        <v>3</v>
      </c>
      <c r="E144" s="201">
        <v>2</v>
      </c>
      <c r="F144" s="201">
        <v>5</v>
      </c>
      <c r="G144" s="201">
        <v>4</v>
      </c>
      <c r="H144" s="201">
        <v>4</v>
      </c>
      <c r="I144" s="201">
        <v>8</v>
      </c>
      <c r="J144" s="201">
        <v>0</v>
      </c>
      <c r="K144" s="201">
        <v>0</v>
      </c>
      <c r="L144" s="201">
        <v>0</v>
      </c>
      <c r="M144" s="201">
        <f t="shared" si="70"/>
        <v>7</v>
      </c>
      <c r="N144" s="201">
        <f t="shared" si="71"/>
        <v>6</v>
      </c>
      <c r="O144" s="201">
        <f t="shared" si="72"/>
        <v>13</v>
      </c>
      <c r="P144" s="1548" t="s">
        <v>575</v>
      </c>
      <c r="Q144" s="1549"/>
      <c r="R144" s="1516"/>
    </row>
    <row r="145" spans="1:18" ht="21" customHeight="1">
      <c r="A145" s="1555" t="s">
        <v>277</v>
      </c>
      <c r="B145" s="1555"/>
      <c r="C145" s="1555"/>
      <c r="D145" s="160">
        <f t="shared" ref="D145:L145" si="73">SUM(D134:D137,D141,D142:D144)</f>
        <v>3</v>
      </c>
      <c r="E145" s="160">
        <f t="shared" si="73"/>
        <v>2</v>
      </c>
      <c r="F145" s="160">
        <f t="shared" si="73"/>
        <v>5</v>
      </c>
      <c r="G145" s="160">
        <f t="shared" si="73"/>
        <v>40</v>
      </c>
      <c r="H145" s="160">
        <f t="shared" si="73"/>
        <v>87</v>
      </c>
      <c r="I145" s="160">
        <f t="shared" si="73"/>
        <v>127</v>
      </c>
      <c r="J145" s="160">
        <f t="shared" si="73"/>
        <v>43</v>
      </c>
      <c r="K145" s="160">
        <f t="shared" si="73"/>
        <v>37</v>
      </c>
      <c r="L145" s="160">
        <f t="shared" si="73"/>
        <v>80</v>
      </c>
      <c r="M145" s="160">
        <f t="shared" ref="M145" si="74">SUM(J145,G145,D145)</f>
        <v>86</v>
      </c>
      <c r="N145" s="160">
        <f t="shared" ref="N145" si="75">SUM(K145,H145,E145)</f>
        <v>126</v>
      </c>
      <c r="O145" s="160">
        <f t="shared" ref="O145" si="76">SUM(L145,I145,F145)</f>
        <v>212</v>
      </c>
      <c r="P145" s="1555" t="s">
        <v>1786</v>
      </c>
      <c r="Q145" s="1555"/>
      <c r="R145" s="217"/>
    </row>
    <row r="146" spans="1:18" ht="18" customHeight="1">
      <c r="A146" s="1505" t="s">
        <v>25</v>
      </c>
      <c r="B146" s="1419" t="s">
        <v>42</v>
      </c>
      <c r="C146" s="1416" t="s">
        <v>268</v>
      </c>
      <c r="D146" s="213">
        <v>0</v>
      </c>
      <c r="E146" s="213">
        <v>0</v>
      </c>
      <c r="F146" s="213">
        <v>0</v>
      </c>
      <c r="G146" s="213">
        <v>0</v>
      </c>
      <c r="H146" s="213">
        <v>17</v>
      </c>
      <c r="I146" s="213">
        <v>17</v>
      </c>
      <c r="J146" s="213">
        <v>0</v>
      </c>
      <c r="K146" s="213">
        <v>8</v>
      </c>
      <c r="L146" s="213">
        <v>8</v>
      </c>
      <c r="M146" s="213">
        <f t="shared" ref="M146:O148" si="77">SUM(J146,G146,D146)</f>
        <v>0</v>
      </c>
      <c r="N146" s="213">
        <f t="shared" si="77"/>
        <v>25</v>
      </c>
      <c r="O146" s="213">
        <f t="shared" si="77"/>
        <v>25</v>
      </c>
      <c r="P146" s="1033" t="s">
        <v>568</v>
      </c>
      <c r="Q146" s="1033" t="s">
        <v>568</v>
      </c>
      <c r="R146" s="1558" t="s">
        <v>653</v>
      </c>
    </row>
    <row r="147" spans="1:18" ht="18" customHeight="1">
      <c r="A147" s="1505"/>
      <c r="B147" s="961" t="s">
        <v>40</v>
      </c>
      <c r="C147" s="839" t="s">
        <v>40</v>
      </c>
      <c r="D147" s="160">
        <v>0</v>
      </c>
      <c r="E147" s="160">
        <v>0</v>
      </c>
      <c r="F147" s="160">
        <v>0</v>
      </c>
      <c r="G147" s="160">
        <v>0</v>
      </c>
      <c r="H147" s="160">
        <v>11</v>
      </c>
      <c r="I147" s="160">
        <v>11</v>
      </c>
      <c r="J147" s="160">
        <v>0</v>
      </c>
      <c r="K147" s="160">
        <v>3</v>
      </c>
      <c r="L147" s="160">
        <v>3</v>
      </c>
      <c r="M147" s="160">
        <f t="shared" si="77"/>
        <v>0</v>
      </c>
      <c r="N147" s="160">
        <f t="shared" si="77"/>
        <v>14</v>
      </c>
      <c r="O147" s="160">
        <f t="shared" si="77"/>
        <v>14</v>
      </c>
      <c r="P147" s="902" t="s">
        <v>570</v>
      </c>
      <c r="Q147" s="902" t="s">
        <v>570</v>
      </c>
      <c r="R147" s="1558"/>
    </row>
    <row r="148" spans="1:18" ht="18" customHeight="1">
      <c r="A148" s="1505"/>
      <c r="B148" s="961" t="s">
        <v>41</v>
      </c>
      <c r="C148" s="839" t="s">
        <v>41</v>
      </c>
      <c r="D148" s="160">
        <v>0</v>
      </c>
      <c r="E148" s="160">
        <v>0</v>
      </c>
      <c r="F148" s="160">
        <v>0</v>
      </c>
      <c r="G148" s="160">
        <v>0</v>
      </c>
      <c r="H148" s="160">
        <v>12</v>
      </c>
      <c r="I148" s="160">
        <v>12</v>
      </c>
      <c r="J148" s="160">
        <v>0</v>
      </c>
      <c r="K148" s="160">
        <v>4</v>
      </c>
      <c r="L148" s="160">
        <v>4</v>
      </c>
      <c r="M148" s="160">
        <f t="shared" si="77"/>
        <v>0</v>
      </c>
      <c r="N148" s="160">
        <f t="shared" si="77"/>
        <v>16</v>
      </c>
      <c r="O148" s="160">
        <f t="shared" si="77"/>
        <v>16</v>
      </c>
      <c r="P148" s="902" t="s">
        <v>571</v>
      </c>
      <c r="Q148" s="902" t="s">
        <v>571</v>
      </c>
      <c r="R148" s="1558"/>
    </row>
    <row r="149" spans="1:18" ht="18" customHeight="1">
      <c r="A149" s="1506"/>
      <c r="B149" s="947" t="s">
        <v>52</v>
      </c>
      <c r="C149" s="838"/>
      <c r="D149" s="160">
        <v>0</v>
      </c>
      <c r="E149" s="160">
        <v>0</v>
      </c>
      <c r="F149" s="160">
        <v>0</v>
      </c>
      <c r="G149" s="160">
        <v>0</v>
      </c>
      <c r="H149" s="713">
        <v>5</v>
      </c>
      <c r="I149" s="713">
        <v>5</v>
      </c>
      <c r="J149" s="160">
        <v>0</v>
      </c>
      <c r="K149" s="713">
        <v>0</v>
      </c>
      <c r="L149" s="713">
        <v>0</v>
      </c>
      <c r="M149" s="201">
        <f t="shared" ref="M149" si="78">SUM(J149,G149,D149)</f>
        <v>0</v>
      </c>
      <c r="N149" s="201">
        <f t="shared" ref="N149" si="79">SUM(K149,H149,E149)</f>
        <v>5</v>
      </c>
      <c r="O149" s="201">
        <f t="shared" ref="O149" si="80">SUM(L149,I149,F149)</f>
        <v>5</v>
      </c>
      <c r="P149" s="718"/>
      <c r="Q149" s="718" t="s">
        <v>572</v>
      </c>
      <c r="R149" s="1559"/>
    </row>
    <row r="150" spans="1:18" ht="18" customHeight="1" thickBot="1">
      <c r="A150" s="1538" t="s">
        <v>277</v>
      </c>
      <c r="B150" s="1538"/>
      <c r="C150" s="1538"/>
      <c r="D150" s="226">
        <f>SUM(D146:D149)</f>
        <v>0</v>
      </c>
      <c r="E150" s="226">
        <f t="shared" ref="E150:K150" si="81">SUM(E146:E149)</f>
        <v>0</v>
      </c>
      <c r="F150" s="226">
        <f t="shared" si="81"/>
        <v>0</v>
      </c>
      <c r="G150" s="226">
        <f t="shared" si="81"/>
        <v>0</v>
      </c>
      <c r="H150" s="226">
        <f t="shared" si="81"/>
        <v>45</v>
      </c>
      <c r="I150" s="226">
        <f>SUM(I146:I149)</f>
        <v>45</v>
      </c>
      <c r="J150" s="226">
        <f t="shared" si="81"/>
        <v>0</v>
      </c>
      <c r="K150" s="226">
        <f t="shared" si="81"/>
        <v>15</v>
      </c>
      <c r="L150" s="226">
        <f t="shared" ref="L150:M150" si="82">SUM(L146:L148)</f>
        <v>15</v>
      </c>
      <c r="M150" s="226">
        <f t="shared" si="82"/>
        <v>0</v>
      </c>
      <c r="N150" s="226">
        <f>SUM(N146:N149)</f>
        <v>60</v>
      </c>
      <c r="O150" s="226">
        <f>SUM(O146:O149)</f>
        <v>60</v>
      </c>
      <c r="P150" s="1538" t="s">
        <v>1787</v>
      </c>
      <c r="Q150" s="1538"/>
      <c r="R150" s="1538"/>
    </row>
    <row r="151" spans="1:18" ht="18" customHeight="1" thickTop="1">
      <c r="A151" s="1423"/>
      <c r="B151" s="1423"/>
      <c r="C151" s="1423"/>
      <c r="D151" s="713"/>
      <c r="E151" s="713"/>
      <c r="F151" s="713"/>
      <c r="G151" s="713"/>
      <c r="H151" s="713"/>
      <c r="I151" s="713"/>
      <c r="J151" s="713"/>
      <c r="K151" s="713"/>
      <c r="L151" s="713"/>
      <c r="M151" s="713"/>
      <c r="N151" s="713"/>
      <c r="O151" s="713"/>
      <c r="P151" s="1423"/>
      <c r="Q151" s="1423"/>
      <c r="R151" s="1423"/>
    </row>
    <row r="152" spans="1:18" ht="18" customHeight="1">
      <c r="A152" s="1423"/>
      <c r="B152" s="1423"/>
      <c r="C152" s="1423"/>
      <c r="D152" s="713"/>
      <c r="E152" s="713"/>
      <c r="F152" s="713"/>
      <c r="G152" s="713"/>
      <c r="H152" s="713"/>
      <c r="I152" s="713"/>
      <c r="J152" s="713"/>
      <c r="K152" s="713"/>
      <c r="L152" s="713"/>
      <c r="M152" s="713"/>
      <c r="N152" s="713"/>
      <c r="O152" s="713"/>
      <c r="P152" s="1423"/>
      <c r="Q152" s="1423"/>
      <c r="R152" s="1423"/>
    </row>
    <row r="153" spans="1:18" ht="20.100000000000001" customHeight="1" thickBot="1">
      <c r="A153" s="1519" t="s">
        <v>1793</v>
      </c>
      <c r="B153" s="1519"/>
      <c r="C153" s="1410"/>
      <c r="D153" s="1411"/>
      <c r="E153" s="1411"/>
      <c r="F153" s="1411"/>
      <c r="G153" s="1411"/>
      <c r="H153" s="1411"/>
      <c r="I153" s="1411"/>
      <c r="J153" s="1411"/>
      <c r="K153" s="1411"/>
      <c r="L153" s="1411"/>
      <c r="M153" s="1411"/>
      <c r="N153" s="1411"/>
      <c r="O153" s="1411"/>
      <c r="P153" s="1411"/>
      <c r="R153" s="457" t="s">
        <v>1796</v>
      </c>
    </row>
    <row r="154" spans="1:18" ht="17.25" customHeight="1" thickTop="1">
      <c r="A154" s="1520" t="s">
        <v>11</v>
      </c>
      <c r="B154" s="1520" t="s">
        <v>1939</v>
      </c>
      <c r="C154" s="1520" t="s">
        <v>34</v>
      </c>
      <c r="D154" s="1485" t="s">
        <v>4</v>
      </c>
      <c r="E154" s="1485"/>
      <c r="F154" s="1485"/>
      <c r="G154" s="1485" t="s">
        <v>5</v>
      </c>
      <c r="H154" s="1485"/>
      <c r="I154" s="1485"/>
      <c r="J154" s="1485" t="s">
        <v>909</v>
      </c>
      <c r="K154" s="1485"/>
      <c r="L154" s="1485"/>
      <c r="M154" s="1485" t="s">
        <v>908</v>
      </c>
      <c r="N154" s="1485"/>
      <c r="O154" s="1485"/>
      <c r="P154" s="1523" t="s">
        <v>524</v>
      </c>
      <c r="Q154" s="1523" t="s">
        <v>431</v>
      </c>
      <c r="R154" s="1523" t="s">
        <v>525</v>
      </c>
    </row>
    <row r="155" spans="1:18" ht="16.5" customHeight="1">
      <c r="A155" s="1521"/>
      <c r="B155" s="1521"/>
      <c r="C155" s="1521"/>
      <c r="D155" s="1486" t="s">
        <v>910</v>
      </c>
      <c r="E155" s="1486"/>
      <c r="F155" s="1486"/>
      <c r="G155" s="1486" t="s">
        <v>427</v>
      </c>
      <c r="H155" s="1486"/>
      <c r="I155" s="1486"/>
      <c r="J155" s="1486" t="s">
        <v>911</v>
      </c>
      <c r="K155" s="1486"/>
      <c r="L155" s="1486"/>
      <c r="M155" s="1486" t="s">
        <v>504</v>
      </c>
      <c r="N155" s="1486"/>
      <c r="O155" s="1486"/>
      <c r="P155" s="1524"/>
      <c r="Q155" s="1524"/>
      <c r="R155" s="1524"/>
    </row>
    <row r="156" spans="1:18" ht="20.100000000000001" customHeight="1">
      <c r="A156" s="1521"/>
      <c r="B156" s="1521"/>
      <c r="C156" s="1521"/>
      <c r="D156" s="1407" t="s">
        <v>914</v>
      </c>
      <c r="E156" s="1407" t="s">
        <v>915</v>
      </c>
      <c r="F156" s="1407" t="s">
        <v>916</v>
      </c>
      <c r="G156" s="1407" t="s">
        <v>914</v>
      </c>
      <c r="H156" s="1407" t="s">
        <v>915</v>
      </c>
      <c r="I156" s="1407" t="s">
        <v>916</v>
      </c>
      <c r="J156" s="1407" t="s">
        <v>914</v>
      </c>
      <c r="K156" s="1407" t="s">
        <v>915</v>
      </c>
      <c r="L156" s="1407" t="s">
        <v>916</v>
      </c>
      <c r="M156" s="1407" t="s">
        <v>914</v>
      </c>
      <c r="N156" s="1407" t="s">
        <v>915</v>
      </c>
      <c r="O156" s="1407" t="s">
        <v>916</v>
      </c>
      <c r="P156" s="1524"/>
      <c r="Q156" s="1524"/>
      <c r="R156" s="1524"/>
    </row>
    <row r="157" spans="1:18" ht="17.25" customHeight="1" thickBot="1">
      <c r="A157" s="1522"/>
      <c r="B157" s="1522"/>
      <c r="C157" s="1522"/>
      <c r="D157" s="1409" t="s">
        <v>917</v>
      </c>
      <c r="E157" s="1409" t="s">
        <v>918</v>
      </c>
      <c r="F157" s="1409" t="s">
        <v>919</v>
      </c>
      <c r="G157" s="1409" t="s">
        <v>917</v>
      </c>
      <c r="H157" s="1409" t="s">
        <v>918</v>
      </c>
      <c r="I157" s="1409" t="s">
        <v>919</v>
      </c>
      <c r="J157" s="1409" t="s">
        <v>917</v>
      </c>
      <c r="K157" s="1409" t="s">
        <v>918</v>
      </c>
      <c r="L157" s="1409" t="s">
        <v>919</v>
      </c>
      <c r="M157" s="1409" t="s">
        <v>917</v>
      </c>
      <c r="N157" s="1409" t="s">
        <v>918</v>
      </c>
      <c r="O157" s="1409" t="s">
        <v>919</v>
      </c>
      <c r="P157" s="1525"/>
      <c r="Q157" s="1525"/>
      <c r="R157" s="1525"/>
    </row>
    <row r="158" spans="1:18" ht="18.75" customHeight="1">
      <c r="A158" s="1505" t="s">
        <v>20</v>
      </c>
      <c r="B158" s="1566" t="s">
        <v>53</v>
      </c>
      <c r="C158" s="892" t="s">
        <v>53</v>
      </c>
      <c r="D158" s="213">
        <v>0</v>
      </c>
      <c r="E158" s="213">
        <v>0</v>
      </c>
      <c r="F158" s="213">
        <v>0</v>
      </c>
      <c r="G158" s="213">
        <v>5</v>
      </c>
      <c r="H158" s="213">
        <v>7</v>
      </c>
      <c r="I158" s="213">
        <v>12</v>
      </c>
      <c r="J158" s="213">
        <v>3</v>
      </c>
      <c r="K158" s="213">
        <v>2</v>
      </c>
      <c r="L158" s="213">
        <v>5</v>
      </c>
      <c r="M158" s="213">
        <f>SUM(D158,G158,J158)</f>
        <v>8</v>
      </c>
      <c r="N158" s="213">
        <f>SUM(E158,H158,K158)</f>
        <v>9</v>
      </c>
      <c r="O158" s="213">
        <f>SUM(M158:N158)</f>
        <v>17</v>
      </c>
      <c r="P158" s="718" t="s">
        <v>576</v>
      </c>
      <c r="Q158" s="1560" t="s">
        <v>576</v>
      </c>
      <c r="R158" s="1517" t="s">
        <v>577</v>
      </c>
    </row>
    <row r="159" spans="1:18" ht="31.5" customHeight="1">
      <c r="A159" s="1505"/>
      <c r="B159" s="1553"/>
      <c r="C159" s="837" t="s">
        <v>949</v>
      </c>
      <c r="D159" s="160">
        <v>1</v>
      </c>
      <c r="E159" s="160">
        <v>5</v>
      </c>
      <c r="F159" s="160">
        <v>6</v>
      </c>
      <c r="G159" s="160">
        <v>0</v>
      </c>
      <c r="H159" s="160">
        <v>0</v>
      </c>
      <c r="I159" s="160">
        <v>0</v>
      </c>
      <c r="J159" s="160">
        <v>0</v>
      </c>
      <c r="K159" s="160">
        <v>0</v>
      </c>
      <c r="L159" s="160">
        <v>0</v>
      </c>
      <c r="M159" s="160">
        <f t="shared" ref="M159:M160" si="83">SUM(D159,G159,J159)</f>
        <v>1</v>
      </c>
      <c r="N159" s="160">
        <f t="shared" ref="N159:N160" si="84">SUM(E159,H159,K159)</f>
        <v>5</v>
      </c>
      <c r="O159" s="160">
        <f t="shared" ref="O159:O160" si="85">SUM(M159:N159)</f>
        <v>6</v>
      </c>
      <c r="P159" s="902" t="s">
        <v>1565</v>
      </c>
      <c r="Q159" s="1561"/>
      <c r="R159" s="1517"/>
    </row>
    <row r="160" spans="1:18" ht="17.25" customHeight="1">
      <c r="A160" s="1505"/>
      <c r="B160" s="1550" t="s">
        <v>317</v>
      </c>
      <c r="C160" s="1551"/>
      <c r="D160" s="160">
        <f t="shared" ref="D160:L160" si="86">SUM(D158:D159)</f>
        <v>1</v>
      </c>
      <c r="E160" s="160">
        <f t="shared" si="86"/>
        <v>5</v>
      </c>
      <c r="F160" s="160">
        <f t="shared" si="86"/>
        <v>6</v>
      </c>
      <c r="G160" s="160">
        <f t="shared" si="86"/>
        <v>5</v>
      </c>
      <c r="H160" s="160">
        <f t="shared" si="86"/>
        <v>7</v>
      </c>
      <c r="I160" s="160">
        <f t="shared" si="86"/>
        <v>12</v>
      </c>
      <c r="J160" s="160">
        <f t="shared" si="86"/>
        <v>3</v>
      </c>
      <c r="K160" s="160">
        <f t="shared" si="86"/>
        <v>2</v>
      </c>
      <c r="L160" s="160">
        <f t="shared" si="86"/>
        <v>5</v>
      </c>
      <c r="M160" s="117">
        <f t="shared" si="83"/>
        <v>9</v>
      </c>
      <c r="N160" s="117">
        <f t="shared" si="84"/>
        <v>14</v>
      </c>
      <c r="O160" s="117">
        <f t="shared" si="85"/>
        <v>23</v>
      </c>
      <c r="P160" s="1555" t="s">
        <v>1786</v>
      </c>
      <c r="Q160" s="1557"/>
      <c r="R160" s="1517"/>
    </row>
    <row r="161" spans="1:18" ht="31.5" customHeight="1">
      <c r="A161" s="1505"/>
      <c r="B161" s="1552" t="s">
        <v>115</v>
      </c>
      <c r="C161" s="839" t="s">
        <v>115</v>
      </c>
      <c r="D161" s="160">
        <v>0</v>
      </c>
      <c r="E161" s="160">
        <v>0</v>
      </c>
      <c r="F161" s="160">
        <v>0</v>
      </c>
      <c r="G161" s="160">
        <v>2</v>
      </c>
      <c r="H161" s="160">
        <v>5</v>
      </c>
      <c r="I161" s="160">
        <v>7</v>
      </c>
      <c r="J161" s="160">
        <v>3</v>
      </c>
      <c r="K161" s="160">
        <v>0</v>
      </c>
      <c r="L161" s="160">
        <v>3</v>
      </c>
      <c r="M161" s="160">
        <f t="shared" ref="M161:O171" si="87">SUM(J161,G161,D161)</f>
        <v>5</v>
      </c>
      <c r="N161" s="160">
        <f t="shared" si="87"/>
        <v>5</v>
      </c>
      <c r="O161" s="160">
        <f t="shared" si="87"/>
        <v>10</v>
      </c>
      <c r="P161" s="489" t="s">
        <v>688</v>
      </c>
      <c r="Q161" s="1580" t="s">
        <v>654</v>
      </c>
      <c r="R161" s="1517"/>
    </row>
    <row r="162" spans="1:18" ht="31.5" customHeight="1">
      <c r="A162" s="1505"/>
      <c r="B162" s="1566"/>
      <c r="C162" s="839" t="s">
        <v>950</v>
      </c>
      <c r="D162" s="160">
        <v>8</v>
      </c>
      <c r="E162" s="160">
        <v>3</v>
      </c>
      <c r="F162" s="160">
        <v>11</v>
      </c>
      <c r="G162" s="160">
        <v>0</v>
      </c>
      <c r="H162" s="160">
        <v>0</v>
      </c>
      <c r="I162" s="160">
        <v>0</v>
      </c>
      <c r="J162" s="160">
        <v>0</v>
      </c>
      <c r="K162" s="160">
        <v>0</v>
      </c>
      <c r="L162" s="160">
        <v>0</v>
      </c>
      <c r="M162" s="160">
        <f t="shared" ref="M162:M166" si="88">SUM(J162,G162,D162)</f>
        <v>8</v>
      </c>
      <c r="N162" s="160">
        <f t="shared" ref="N162:N166" si="89">SUM(K162,H162,E162)</f>
        <v>3</v>
      </c>
      <c r="O162" s="160">
        <f t="shared" ref="O162:O166" si="90">SUM(L162,I162,F162)</f>
        <v>11</v>
      </c>
      <c r="P162" s="489" t="s">
        <v>1566</v>
      </c>
      <c r="Q162" s="1571"/>
      <c r="R162" s="1517"/>
    </row>
    <row r="163" spans="1:18" ht="17.25" customHeight="1">
      <c r="A163" s="1505"/>
      <c r="B163" s="1566"/>
      <c r="C163" s="839" t="s">
        <v>951</v>
      </c>
      <c r="D163" s="160">
        <v>0</v>
      </c>
      <c r="E163" s="160">
        <v>0</v>
      </c>
      <c r="F163" s="160">
        <v>0</v>
      </c>
      <c r="G163" s="160">
        <v>4</v>
      </c>
      <c r="H163" s="160">
        <v>0</v>
      </c>
      <c r="I163" s="160">
        <v>4</v>
      </c>
      <c r="J163" s="160">
        <v>0</v>
      </c>
      <c r="K163" s="160">
        <v>0</v>
      </c>
      <c r="L163" s="160">
        <v>0</v>
      </c>
      <c r="M163" s="160">
        <f t="shared" si="88"/>
        <v>4</v>
      </c>
      <c r="N163" s="160">
        <f t="shared" si="89"/>
        <v>0</v>
      </c>
      <c r="O163" s="160">
        <f t="shared" si="90"/>
        <v>4</v>
      </c>
      <c r="P163" s="222" t="s">
        <v>538</v>
      </c>
      <c r="Q163" s="1571"/>
      <c r="R163" s="1517"/>
    </row>
    <row r="164" spans="1:18" ht="36.75" customHeight="1">
      <c r="A164" s="1505"/>
      <c r="B164" s="1566"/>
      <c r="C164" s="839" t="s">
        <v>1369</v>
      </c>
      <c r="D164" s="160">
        <v>1</v>
      </c>
      <c r="E164" s="160">
        <v>0</v>
      </c>
      <c r="F164" s="160">
        <v>1</v>
      </c>
      <c r="G164" s="160">
        <v>0</v>
      </c>
      <c r="H164" s="160">
        <v>0</v>
      </c>
      <c r="I164" s="160">
        <v>0</v>
      </c>
      <c r="J164" s="160">
        <v>0</v>
      </c>
      <c r="K164" s="160">
        <v>0</v>
      </c>
      <c r="L164" s="160">
        <v>0</v>
      </c>
      <c r="M164" s="160">
        <f t="shared" si="88"/>
        <v>1</v>
      </c>
      <c r="N164" s="160">
        <f t="shared" si="89"/>
        <v>0</v>
      </c>
      <c r="O164" s="160">
        <f t="shared" si="90"/>
        <v>1</v>
      </c>
      <c r="P164" s="489" t="s">
        <v>1569</v>
      </c>
      <c r="Q164" s="1571"/>
      <c r="R164" s="1517"/>
    </row>
    <row r="165" spans="1:18" ht="31.5" customHeight="1">
      <c r="A165" s="1505"/>
      <c r="B165" s="1553"/>
      <c r="C165" s="839" t="s">
        <v>952</v>
      </c>
      <c r="D165" s="160">
        <v>5</v>
      </c>
      <c r="E165" s="160">
        <v>10</v>
      </c>
      <c r="F165" s="160">
        <v>15</v>
      </c>
      <c r="G165" s="160">
        <v>0</v>
      </c>
      <c r="H165" s="160">
        <v>0</v>
      </c>
      <c r="I165" s="160">
        <v>0</v>
      </c>
      <c r="J165" s="160">
        <v>0</v>
      </c>
      <c r="K165" s="160">
        <v>0</v>
      </c>
      <c r="L165" s="160">
        <v>0</v>
      </c>
      <c r="M165" s="160">
        <f t="shared" si="88"/>
        <v>5</v>
      </c>
      <c r="N165" s="160">
        <f t="shared" si="89"/>
        <v>10</v>
      </c>
      <c r="O165" s="160">
        <f t="shared" si="90"/>
        <v>15</v>
      </c>
      <c r="P165" s="489" t="s">
        <v>1567</v>
      </c>
      <c r="Q165" s="1572"/>
      <c r="R165" s="1517"/>
    </row>
    <row r="166" spans="1:18" ht="17.25" customHeight="1">
      <c r="A166" s="1505"/>
      <c r="B166" s="1562" t="s">
        <v>317</v>
      </c>
      <c r="C166" s="1563"/>
      <c r="D166" s="201">
        <f t="shared" ref="D166:L166" si="91">SUM(D161:D165)</f>
        <v>14</v>
      </c>
      <c r="E166" s="201">
        <f t="shared" si="91"/>
        <v>13</v>
      </c>
      <c r="F166" s="201">
        <f t="shared" si="91"/>
        <v>27</v>
      </c>
      <c r="G166" s="201">
        <f t="shared" si="91"/>
        <v>6</v>
      </c>
      <c r="H166" s="201">
        <f t="shared" si="91"/>
        <v>5</v>
      </c>
      <c r="I166" s="201">
        <f t="shared" si="91"/>
        <v>11</v>
      </c>
      <c r="J166" s="201">
        <f t="shared" si="91"/>
        <v>3</v>
      </c>
      <c r="K166" s="201">
        <f t="shared" si="91"/>
        <v>0</v>
      </c>
      <c r="L166" s="201">
        <f t="shared" si="91"/>
        <v>3</v>
      </c>
      <c r="M166" s="201">
        <f t="shared" si="88"/>
        <v>23</v>
      </c>
      <c r="N166" s="201">
        <f t="shared" si="89"/>
        <v>18</v>
      </c>
      <c r="O166" s="201">
        <f t="shared" si="90"/>
        <v>41</v>
      </c>
      <c r="P166" s="1575" t="s">
        <v>1786</v>
      </c>
      <c r="Q166" s="1581"/>
      <c r="R166" s="1517"/>
    </row>
    <row r="167" spans="1:18" ht="17.25" customHeight="1">
      <c r="A167" s="1505"/>
      <c r="B167" s="1416" t="s">
        <v>168</v>
      </c>
      <c r="C167" s="1416"/>
      <c r="D167" s="213">
        <v>0</v>
      </c>
      <c r="E167" s="213">
        <v>0</v>
      </c>
      <c r="F167" s="213">
        <v>0</v>
      </c>
      <c r="G167" s="213">
        <v>3</v>
      </c>
      <c r="H167" s="213">
        <v>5</v>
      </c>
      <c r="I167" s="213">
        <v>8</v>
      </c>
      <c r="J167" s="213">
        <v>2</v>
      </c>
      <c r="K167" s="213">
        <v>2</v>
      </c>
      <c r="L167" s="213">
        <v>4</v>
      </c>
      <c r="M167" s="213">
        <f t="shared" si="87"/>
        <v>5</v>
      </c>
      <c r="N167" s="213">
        <f t="shared" si="87"/>
        <v>7</v>
      </c>
      <c r="O167" s="213">
        <f t="shared" si="87"/>
        <v>12</v>
      </c>
      <c r="P167" s="128"/>
      <c r="Q167" s="908" t="s">
        <v>579</v>
      </c>
      <c r="R167" s="1517"/>
    </row>
    <row r="168" spans="1:18" ht="17.25" customHeight="1">
      <c r="A168" s="1505"/>
      <c r="B168" s="836" t="s">
        <v>169</v>
      </c>
      <c r="C168" s="836"/>
      <c r="D168" s="160">
        <v>0</v>
      </c>
      <c r="E168" s="160">
        <v>0</v>
      </c>
      <c r="F168" s="160">
        <v>0</v>
      </c>
      <c r="G168" s="160">
        <v>6</v>
      </c>
      <c r="H168" s="160">
        <v>1</v>
      </c>
      <c r="I168" s="160">
        <v>7</v>
      </c>
      <c r="J168" s="160">
        <v>0</v>
      </c>
      <c r="K168" s="160">
        <v>0</v>
      </c>
      <c r="L168" s="160">
        <v>0</v>
      </c>
      <c r="M168" s="160">
        <f t="shared" si="87"/>
        <v>6</v>
      </c>
      <c r="N168" s="160">
        <f t="shared" si="87"/>
        <v>1</v>
      </c>
      <c r="O168" s="160">
        <f t="shared" si="87"/>
        <v>7</v>
      </c>
      <c r="P168" s="126"/>
      <c r="Q168" s="217" t="s">
        <v>580</v>
      </c>
      <c r="R168" s="1517"/>
    </row>
    <row r="169" spans="1:18" ht="18" customHeight="1">
      <c r="A169" s="1505"/>
      <c r="B169" s="837" t="s">
        <v>0</v>
      </c>
      <c r="C169" s="837"/>
      <c r="D169" s="213">
        <v>0</v>
      </c>
      <c r="E169" s="213">
        <v>0</v>
      </c>
      <c r="F169" s="213">
        <v>0</v>
      </c>
      <c r="G169" s="213">
        <v>3</v>
      </c>
      <c r="H169" s="213">
        <v>2</v>
      </c>
      <c r="I169" s="213">
        <v>5</v>
      </c>
      <c r="J169" s="213">
        <v>3</v>
      </c>
      <c r="K169" s="213">
        <v>8</v>
      </c>
      <c r="L169" s="213">
        <v>11</v>
      </c>
      <c r="M169" s="213">
        <f t="shared" si="87"/>
        <v>6</v>
      </c>
      <c r="N169" s="213">
        <f t="shared" si="87"/>
        <v>10</v>
      </c>
      <c r="O169" s="213">
        <f t="shared" si="87"/>
        <v>16</v>
      </c>
      <c r="P169" s="128"/>
      <c r="Q169" s="915" t="s">
        <v>581</v>
      </c>
      <c r="R169" s="1517"/>
    </row>
    <row r="170" spans="1:18" ht="18" customHeight="1">
      <c r="A170" s="1505"/>
      <c r="B170" s="839" t="s">
        <v>54</v>
      </c>
      <c r="C170" s="839"/>
      <c r="D170" s="160">
        <v>0</v>
      </c>
      <c r="E170" s="160">
        <v>0</v>
      </c>
      <c r="F170" s="160">
        <v>0</v>
      </c>
      <c r="G170" s="160">
        <v>7</v>
      </c>
      <c r="H170" s="160">
        <v>4</v>
      </c>
      <c r="I170" s="160">
        <v>11</v>
      </c>
      <c r="J170" s="160">
        <v>7</v>
      </c>
      <c r="K170" s="160">
        <v>3</v>
      </c>
      <c r="L170" s="160">
        <v>10</v>
      </c>
      <c r="M170" s="160">
        <f t="shared" si="87"/>
        <v>14</v>
      </c>
      <c r="N170" s="160">
        <f t="shared" si="87"/>
        <v>7</v>
      </c>
      <c r="O170" s="160">
        <f t="shared" si="87"/>
        <v>21</v>
      </c>
      <c r="P170" s="126"/>
      <c r="Q170" s="217" t="s">
        <v>582</v>
      </c>
      <c r="R170" s="1517"/>
    </row>
    <row r="171" spans="1:18" ht="23.25" customHeight="1">
      <c r="A171" s="1506"/>
      <c r="B171" s="839" t="s">
        <v>184</v>
      </c>
      <c r="C171" s="839"/>
      <c r="D171" s="160">
        <v>0</v>
      </c>
      <c r="E171" s="160">
        <v>0</v>
      </c>
      <c r="F171" s="160">
        <v>0</v>
      </c>
      <c r="G171" s="160">
        <v>2</v>
      </c>
      <c r="H171" s="160">
        <v>5</v>
      </c>
      <c r="I171" s="160">
        <v>7</v>
      </c>
      <c r="J171" s="160">
        <v>0</v>
      </c>
      <c r="K171" s="160">
        <v>0</v>
      </c>
      <c r="L171" s="160">
        <v>0</v>
      </c>
      <c r="M171" s="160">
        <f t="shared" si="87"/>
        <v>2</v>
      </c>
      <c r="N171" s="160">
        <f t="shared" si="87"/>
        <v>5</v>
      </c>
      <c r="O171" s="160">
        <f t="shared" si="87"/>
        <v>7</v>
      </c>
      <c r="P171" s="1531" t="s">
        <v>578</v>
      </c>
      <c r="Q171" s="1531"/>
      <c r="R171" s="1518"/>
    </row>
    <row r="172" spans="1:18" ht="18" customHeight="1">
      <c r="A172" s="1555" t="s">
        <v>277</v>
      </c>
      <c r="B172" s="1555"/>
      <c r="C172" s="1555"/>
      <c r="D172" s="160">
        <f t="shared" ref="D172:O172" si="92">SUM(D160,D166,D167:D171)</f>
        <v>15</v>
      </c>
      <c r="E172" s="160">
        <f t="shared" si="92"/>
        <v>18</v>
      </c>
      <c r="F172" s="160">
        <f t="shared" si="92"/>
        <v>33</v>
      </c>
      <c r="G172" s="160">
        <f t="shared" si="92"/>
        <v>32</v>
      </c>
      <c r="H172" s="160">
        <f t="shared" si="92"/>
        <v>29</v>
      </c>
      <c r="I172" s="160">
        <f t="shared" si="92"/>
        <v>61</v>
      </c>
      <c r="J172" s="160">
        <f t="shared" si="92"/>
        <v>18</v>
      </c>
      <c r="K172" s="160">
        <f t="shared" si="92"/>
        <v>15</v>
      </c>
      <c r="L172" s="160">
        <f t="shared" si="92"/>
        <v>33</v>
      </c>
      <c r="M172" s="160">
        <f t="shared" si="92"/>
        <v>65</v>
      </c>
      <c r="N172" s="160">
        <f t="shared" si="92"/>
        <v>62</v>
      </c>
      <c r="O172" s="160">
        <f t="shared" si="92"/>
        <v>127</v>
      </c>
      <c r="P172" s="1555" t="s">
        <v>1787</v>
      </c>
      <c r="Q172" s="1555"/>
      <c r="R172" s="1555"/>
    </row>
    <row r="173" spans="1:18" ht="18" customHeight="1">
      <c r="A173" s="1513" t="s">
        <v>1217</v>
      </c>
      <c r="B173" s="1552" t="s">
        <v>49</v>
      </c>
      <c r="C173" s="1421" t="s">
        <v>49</v>
      </c>
      <c r="D173" s="160">
        <v>0</v>
      </c>
      <c r="E173" s="160">
        <v>0</v>
      </c>
      <c r="F173" s="160">
        <v>0</v>
      </c>
      <c r="G173" s="160">
        <v>4</v>
      </c>
      <c r="H173" s="160">
        <v>5</v>
      </c>
      <c r="I173" s="160">
        <v>9</v>
      </c>
      <c r="J173" s="160">
        <v>5</v>
      </c>
      <c r="K173" s="160">
        <v>5</v>
      </c>
      <c r="L173" s="160">
        <v>10</v>
      </c>
      <c r="M173" s="160">
        <f t="shared" ref="M173:O204" si="93">SUM(J173,G173,D173)</f>
        <v>9</v>
      </c>
      <c r="N173" s="160">
        <f t="shared" si="93"/>
        <v>10</v>
      </c>
      <c r="O173" s="160">
        <f t="shared" si="93"/>
        <v>19</v>
      </c>
      <c r="P173" s="222" t="s">
        <v>583</v>
      </c>
      <c r="Q173" s="1605" t="s">
        <v>583</v>
      </c>
      <c r="R173" s="1501" t="s">
        <v>584</v>
      </c>
    </row>
    <row r="174" spans="1:18" ht="18" customHeight="1">
      <c r="A174" s="1505"/>
      <c r="B174" s="1553"/>
      <c r="C174" s="1421" t="s">
        <v>198</v>
      </c>
      <c r="D174" s="160">
        <v>0</v>
      </c>
      <c r="E174" s="160">
        <v>0</v>
      </c>
      <c r="F174" s="160">
        <v>0</v>
      </c>
      <c r="G174" s="160">
        <v>0</v>
      </c>
      <c r="H174" s="160">
        <v>4</v>
      </c>
      <c r="I174" s="160">
        <v>4</v>
      </c>
      <c r="J174" s="160">
        <v>2</v>
      </c>
      <c r="K174" s="160">
        <v>2</v>
      </c>
      <c r="L174" s="160">
        <v>4</v>
      </c>
      <c r="M174" s="160">
        <f t="shared" ref="M174" si="94">SUM(J174,G174,D174)</f>
        <v>2</v>
      </c>
      <c r="N174" s="160">
        <f t="shared" ref="N174" si="95">SUM(K174,H174,E174)</f>
        <v>6</v>
      </c>
      <c r="O174" s="160">
        <f t="shared" ref="O174" si="96">SUM(L174,I174,F174)</f>
        <v>8</v>
      </c>
      <c r="P174" s="222" t="s">
        <v>690</v>
      </c>
      <c r="Q174" s="1561"/>
      <c r="R174" s="1502"/>
    </row>
    <row r="175" spans="1:18" ht="18" customHeight="1">
      <c r="A175" s="1505"/>
      <c r="B175" s="1556" t="s">
        <v>317</v>
      </c>
      <c r="C175" s="1555"/>
      <c r="D175" s="160">
        <f>SUM(D173:D174)</f>
        <v>0</v>
      </c>
      <c r="E175" s="160">
        <f t="shared" ref="E175:O175" si="97">SUM(E173:E174)</f>
        <v>0</v>
      </c>
      <c r="F175" s="160">
        <f t="shared" si="97"/>
        <v>0</v>
      </c>
      <c r="G175" s="160">
        <f t="shared" si="97"/>
        <v>4</v>
      </c>
      <c r="H175" s="160">
        <f t="shared" si="97"/>
        <v>9</v>
      </c>
      <c r="I175" s="160">
        <f t="shared" si="97"/>
        <v>13</v>
      </c>
      <c r="J175" s="160">
        <f t="shared" si="97"/>
        <v>7</v>
      </c>
      <c r="K175" s="160">
        <f t="shared" si="97"/>
        <v>7</v>
      </c>
      <c r="L175" s="160">
        <f t="shared" si="97"/>
        <v>14</v>
      </c>
      <c r="M175" s="160">
        <f t="shared" si="97"/>
        <v>11</v>
      </c>
      <c r="N175" s="160">
        <f t="shared" si="97"/>
        <v>16</v>
      </c>
      <c r="O175" s="160">
        <f t="shared" si="97"/>
        <v>27</v>
      </c>
      <c r="P175" s="1555" t="s">
        <v>1786</v>
      </c>
      <c r="Q175" s="1557"/>
      <c r="R175" s="1502"/>
    </row>
    <row r="176" spans="1:18" ht="18" customHeight="1">
      <c r="A176" s="1505"/>
      <c r="B176" s="1552" t="s">
        <v>55</v>
      </c>
      <c r="C176" s="1421" t="s">
        <v>55</v>
      </c>
      <c r="D176" s="160">
        <v>0</v>
      </c>
      <c r="E176" s="160">
        <v>0</v>
      </c>
      <c r="F176" s="160">
        <v>0</v>
      </c>
      <c r="G176" s="160">
        <v>3</v>
      </c>
      <c r="H176" s="160">
        <v>4</v>
      </c>
      <c r="I176" s="160">
        <v>7</v>
      </c>
      <c r="J176" s="160">
        <v>0</v>
      </c>
      <c r="K176" s="160">
        <v>0</v>
      </c>
      <c r="L176" s="160">
        <v>0</v>
      </c>
      <c r="M176" s="160">
        <f t="shared" si="93"/>
        <v>3</v>
      </c>
      <c r="N176" s="160">
        <f t="shared" si="93"/>
        <v>4</v>
      </c>
      <c r="O176" s="160">
        <f t="shared" si="93"/>
        <v>7</v>
      </c>
      <c r="P176" s="222" t="s">
        <v>585</v>
      </c>
      <c r="Q176" s="1605" t="s">
        <v>585</v>
      </c>
      <c r="R176" s="1502"/>
    </row>
    <row r="177" spans="1:18" ht="18" customHeight="1">
      <c r="A177" s="1505"/>
      <c r="B177" s="1553"/>
      <c r="C177" s="1421" t="s">
        <v>953</v>
      </c>
      <c r="D177" s="160">
        <v>0</v>
      </c>
      <c r="E177" s="160">
        <v>0</v>
      </c>
      <c r="F177" s="160">
        <v>0</v>
      </c>
      <c r="G177" s="160">
        <v>2</v>
      </c>
      <c r="H177" s="160">
        <v>5</v>
      </c>
      <c r="I177" s="160">
        <v>7</v>
      </c>
      <c r="J177" s="160">
        <v>0</v>
      </c>
      <c r="K177" s="160">
        <v>0</v>
      </c>
      <c r="L177" s="160">
        <v>0</v>
      </c>
      <c r="M177" s="160">
        <f t="shared" ref="M177" si="98">SUM(J177,G177,D177)</f>
        <v>2</v>
      </c>
      <c r="N177" s="160">
        <f t="shared" ref="N177" si="99">SUM(K177,H177,E177)</f>
        <v>5</v>
      </c>
      <c r="O177" s="160">
        <f t="shared" ref="O177" si="100">SUM(L177,I177,F177)</f>
        <v>7</v>
      </c>
      <c r="P177" s="222" t="s">
        <v>1568</v>
      </c>
      <c r="Q177" s="1561"/>
      <c r="R177" s="1502"/>
    </row>
    <row r="178" spans="1:18" ht="18" customHeight="1">
      <c r="A178" s="1505"/>
      <c r="B178" s="1562" t="s">
        <v>317</v>
      </c>
      <c r="C178" s="1563"/>
      <c r="D178" s="201">
        <f>SUM(D176:D177)</f>
        <v>0</v>
      </c>
      <c r="E178" s="201">
        <f t="shared" ref="E178" si="101">SUM(E176:E177)</f>
        <v>0</v>
      </c>
      <c r="F178" s="201">
        <f t="shared" ref="F178" si="102">SUM(F176:F177)</f>
        <v>0</v>
      </c>
      <c r="G178" s="201">
        <f t="shared" ref="G178:O178" si="103">SUM(G176:G177)</f>
        <v>5</v>
      </c>
      <c r="H178" s="201">
        <f t="shared" si="103"/>
        <v>9</v>
      </c>
      <c r="I178" s="201">
        <f t="shared" si="103"/>
        <v>14</v>
      </c>
      <c r="J178" s="201">
        <f t="shared" si="103"/>
        <v>0</v>
      </c>
      <c r="K178" s="201">
        <f t="shared" si="103"/>
        <v>0</v>
      </c>
      <c r="L178" s="201">
        <f t="shared" si="103"/>
        <v>0</v>
      </c>
      <c r="M178" s="201">
        <f t="shared" si="103"/>
        <v>5</v>
      </c>
      <c r="N178" s="201">
        <f t="shared" si="103"/>
        <v>9</v>
      </c>
      <c r="O178" s="201">
        <f t="shared" si="103"/>
        <v>14</v>
      </c>
      <c r="P178" s="1575" t="s">
        <v>1786</v>
      </c>
      <c r="Q178" s="1581"/>
      <c r="R178" s="1502"/>
    </row>
    <row r="179" spans="1:18" ht="18" customHeight="1">
      <c r="A179" s="1505"/>
      <c r="B179" s="1552" t="s">
        <v>45</v>
      </c>
      <c r="C179" s="1421" t="s">
        <v>111</v>
      </c>
      <c r="D179" s="160">
        <v>0</v>
      </c>
      <c r="E179" s="160">
        <v>0</v>
      </c>
      <c r="F179" s="160">
        <v>0</v>
      </c>
      <c r="G179" s="160">
        <v>4</v>
      </c>
      <c r="H179" s="160">
        <v>0</v>
      </c>
      <c r="I179" s="160">
        <v>4</v>
      </c>
      <c r="J179" s="160">
        <v>2</v>
      </c>
      <c r="K179" s="160">
        <v>4</v>
      </c>
      <c r="L179" s="160">
        <v>6</v>
      </c>
      <c r="M179" s="160">
        <f>SUM(J179,G179,D179)</f>
        <v>6</v>
      </c>
      <c r="N179" s="160">
        <f>SUM(K179,H179,E179)</f>
        <v>4</v>
      </c>
      <c r="O179" s="160">
        <f>SUM(L179,I179,F179)</f>
        <v>10</v>
      </c>
      <c r="P179" s="222" t="s">
        <v>691</v>
      </c>
      <c r="Q179" s="1514" t="s">
        <v>437</v>
      </c>
      <c r="R179" s="1502"/>
    </row>
    <row r="180" spans="1:18" ht="18" customHeight="1">
      <c r="A180" s="1505"/>
      <c r="B180" s="1566"/>
      <c r="C180" s="1421" t="s">
        <v>113</v>
      </c>
      <c r="D180" s="160">
        <v>0</v>
      </c>
      <c r="E180" s="160">
        <v>0</v>
      </c>
      <c r="F180" s="160">
        <v>0</v>
      </c>
      <c r="G180" s="160">
        <v>5</v>
      </c>
      <c r="H180" s="160">
        <v>2</v>
      </c>
      <c r="I180" s="160">
        <v>7</v>
      </c>
      <c r="J180" s="160">
        <v>0</v>
      </c>
      <c r="K180" s="160">
        <v>1</v>
      </c>
      <c r="L180" s="160">
        <v>1</v>
      </c>
      <c r="M180" s="160">
        <f t="shared" ref="M180:M181" si="104">SUM(J180,G180,D180)</f>
        <v>5</v>
      </c>
      <c r="N180" s="160">
        <f t="shared" ref="N180:N181" si="105">SUM(K180,H180,E180)</f>
        <v>3</v>
      </c>
      <c r="O180" s="160">
        <f t="shared" ref="O180:O181" si="106">SUM(L180,I180,F180)</f>
        <v>8</v>
      </c>
      <c r="P180" s="222" t="s">
        <v>1570</v>
      </c>
      <c r="Q180" s="1515"/>
      <c r="R180" s="1502"/>
    </row>
    <row r="181" spans="1:18" ht="18" customHeight="1">
      <c r="A181" s="1505"/>
      <c r="B181" s="1553"/>
      <c r="C181" s="1415" t="s">
        <v>954</v>
      </c>
      <c r="D181" s="160">
        <v>0</v>
      </c>
      <c r="E181" s="160">
        <v>0</v>
      </c>
      <c r="F181" s="160">
        <v>0</v>
      </c>
      <c r="G181" s="201">
        <v>3</v>
      </c>
      <c r="H181" s="201">
        <v>3</v>
      </c>
      <c r="I181" s="201">
        <v>6</v>
      </c>
      <c r="J181" s="201">
        <v>0</v>
      </c>
      <c r="K181" s="201">
        <v>0</v>
      </c>
      <c r="L181" s="201">
        <v>0</v>
      </c>
      <c r="M181" s="201">
        <f t="shared" si="104"/>
        <v>3</v>
      </c>
      <c r="N181" s="201">
        <f t="shared" si="105"/>
        <v>3</v>
      </c>
      <c r="O181" s="201">
        <f t="shared" si="106"/>
        <v>6</v>
      </c>
      <c r="P181" s="209" t="s">
        <v>1571</v>
      </c>
      <c r="Q181" s="1516"/>
      <c r="R181" s="1502"/>
    </row>
    <row r="182" spans="1:18" ht="18" customHeight="1">
      <c r="A182" s="1505"/>
      <c r="B182" s="1551" t="s">
        <v>317</v>
      </c>
      <c r="C182" s="1551"/>
      <c r="D182" s="160">
        <f>SUM(D179:D181)</f>
        <v>0</v>
      </c>
      <c r="E182" s="160">
        <f t="shared" ref="E182:O182" si="107">SUM(E179:E181)</f>
        <v>0</v>
      </c>
      <c r="F182" s="160">
        <f t="shared" si="107"/>
        <v>0</v>
      </c>
      <c r="G182" s="160">
        <f t="shared" si="107"/>
        <v>12</v>
      </c>
      <c r="H182" s="160">
        <f t="shared" si="107"/>
        <v>5</v>
      </c>
      <c r="I182" s="160">
        <f t="shared" si="107"/>
        <v>17</v>
      </c>
      <c r="J182" s="160">
        <f t="shared" si="107"/>
        <v>2</v>
      </c>
      <c r="K182" s="160">
        <f t="shared" si="107"/>
        <v>5</v>
      </c>
      <c r="L182" s="160">
        <f t="shared" si="107"/>
        <v>7</v>
      </c>
      <c r="M182" s="160">
        <f t="shared" si="107"/>
        <v>14</v>
      </c>
      <c r="N182" s="160">
        <f t="shared" si="107"/>
        <v>10</v>
      </c>
      <c r="O182" s="160">
        <f t="shared" si="107"/>
        <v>24</v>
      </c>
      <c r="P182" s="1555" t="s">
        <v>1786</v>
      </c>
      <c r="Q182" s="1555"/>
      <c r="R182" s="1502"/>
    </row>
    <row r="183" spans="1:18" ht="17.100000000000001" customHeight="1">
      <c r="A183" s="1505"/>
      <c r="B183" s="1537" t="s">
        <v>65</v>
      </c>
      <c r="C183" s="1416" t="s">
        <v>199</v>
      </c>
      <c r="D183" s="213">
        <v>0</v>
      </c>
      <c r="E183" s="213">
        <v>0</v>
      </c>
      <c r="F183" s="213">
        <v>0</v>
      </c>
      <c r="G183" s="213">
        <v>3</v>
      </c>
      <c r="H183" s="213">
        <v>2</v>
      </c>
      <c r="I183" s="213">
        <v>5</v>
      </c>
      <c r="J183" s="213">
        <v>2</v>
      </c>
      <c r="K183" s="213">
        <v>3</v>
      </c>
      <c r="L183" s="213">
        <v>5</v>
      </c>
      <c r="M183" s="213">
        <f t="shared" si="93"/>
        <v>5</v>
      </c>
      <c r="N183" s="213">
        <f t="shared" si="93"/>
        <v>5</v>
      </c>
      <c r="O183" s="213">
        <f t="shared" si="93"/>
        <v>10</v>
      </c>
      <c r="P183" s="879" t="s">
        <v>1572</v>
      </c>
      <c r="Q183" s="1514" t="s">
        <v>586</v>
      </c>
      <c r="R183" s="1502"/>
    </row>
    <row r="184" spans="1:18" ht="17.100000000000001" customHeight="1">
      <c r="A184" s="1505"/>
      <c r="B184" s="1511"/>
      <c r="C184" s="1421" t="s">
        <v>200</v>
      </c>
      <c r="D184" s="213">
        <v>0</v>
      </c>
      <c r="E184" s="213">
        <v>0</v>
      </c>
      <c r="F184" s="213">
        <v>0</v>
      </c>
      <c r="G184" s="160">
        <v>3</v>
      </c>
      <c r="H184" s="160">
        <v>2</v>
      </c>
      <c r="I184" s="160">
        <v>5</v>
      </c>
      <c r="J184" s="160">
        <v>1</v>
      </c>
      <c r="K184" s="160">
        <v>3</v>
      </c>
      <c r="L184" s="160">
        <v>4</v>
      </c>
      <c r="M184" s="160">
        <f t="shared" ref="M184" si="108">SUM(J184,G184,D184)</f>
        <v>4</v>
      </c>
      <c r="N184" s="160">
        <f t="shared" ref="N184" si="109">SUM(K184,H184,E184)</f>
        <v>5</v>
      </c>
      <c r="O184" s="160">
        <f t="shared" ref="O184" si="110">SUM(L184,I184,F184)</f>
        <v>9</v>
      </c>
      <c r="P184" s="222" t="s">
        <v>825</v>
      </c>
      <c r="Q184" s="1516"/>
      <c r="R184" s="1502"/>
    </row>
    <row r="185" spans="1:18" ht="17.100000000000001" customHeight="1" thickBot="1">
      <c r="A185" s="1512"/>
      <c r="B185" s="1538" t="s">
        <v>317</v>
      </c>
      <c r="C185" s="1538"/>
      <c r="D185" s="226">
        <f>SUM(D183:D184)</f>
        <v>0</v>
      </c>
      <c r="E185" s="226">
        <f t="shared" ref="E185:O185" si="111">SUM(E183:E184)</f>
        <v>0</v>
      </c>
      <c r="F185" s="226">
        <f t="shared" si="111"/>
        <v>0</v>
      </c>
      <c r="G185" s="226">
        <f t="shared" si="111"/>
        <v>6</v>
      </c>
      <c r="H185" s="226">
        <f t="shared" si="111"/>
        <v>4</v>
      </c>
      <c r="I185" s="226">
        <f t="shared" si="111"/>
        <v>10</v>
      </c>
      <c r="J185" s="226">
        <f t="shared" si="111"/>
        <v>3</v>
      </c>
      <c r="K185" s="226">
        <f t="shared" si="111"/>
        <v>6</v>
      </c>
      <c r="L185" s="226">
        <f t="shared" si="111"/>
        <v>9</v>
      </c>
      <c r="M185" s="226">
        <f t="shared" si="111"/>
        <v>9</v>
      </c>
      <c r="N185" s="226">
        <f t="shared" si="111"/>
        <v>10</v>
      </c>
      <c r="O185" s="226">
        <f t="shared" si="111"/>
        <v>19</v>
      </c>
      <c r="P185" s="1538" t="s">
        <v>1786</v>
      </c>
      <c r="Q185" s="1538"/>
      <c r="R185" s="1503"/>
    </row>
    <row r="186" spans="1:18" ht="17.100000000000001" customHeight="1" thickTop="1">
      <c r="A186" s="1412"/>
      <c r="B186" s="1423"/>
      <c r="C186" s="1423"/>
      <c r="D186" s="713"/>
      <c r="E186" s="713"/>
      <c r="F186" s="713"/>
      <c r="G186" s="713"/>
      <c r="H186" s="713"/>
      <c r="I186" s="713"/>
      <c r="J186" s="713"/>
      <c r="K186" s="713"/>
      <c r="L186" s="713"/>
      <c r="M186" s="713"/>
      <c r="N186" s="713"/>
      <c r="O186" s="713"/>
      <c r="P186" s="1423"/>
      <c r="Q186" s="1423"/>
      <c r="R186" s="1418"/>
    </row>
    <row r="187" spans="1:18" ht="17.100000000000001" customHeight="1">
      <c r="A187" s="1428"/>
      <c r="B187" s="1423"/>
      <c r="C187" s="1423"/>
      <c r="D187" s="713"/>
      <c r="E187" s="713"/>
      <c r="F187" s="713"/>
      <c r="G187" s="713"/>
      <c r="H187" s="713"/>
      <c r="I187" s="713"/>
      <c r="J187" s="713"/>
      <c r="K187" s="713"/>
      <c r="L187" s="713"/>
      <c r="M187" s="713"/>
      <c r="N187" s="713"/>
      <c r="O187" s="713"/>
      <c r="P187" s="1423"/>
      <c r="Q187" s="1423"/>
      <c r="R187" s="912"/>
    </row>
    <row r="188" spans="1:18" ht="17.100000000000001" customHeight="1">
      <c r="A188" s="1428"/>
      <c r="B188" s="1423"/>
      <c r="C188" s="1423"/>
      <c r="D188" s="713"/>
      <c r="E188" s="713"/>
      <c r="F188" s="713"/>
      <c r="G188" s="713"/>
      <c r="H188" s="713"/>
      <c r="I188" s="713"/>
      <c r="J188" s="713"/>
      <c r="K188" s="713"/>
      <c r="L188" s="713"/>
      <c r="M188" s="713"/>
      <c r="N188" s="713"/>
      <c r="O188" s="713"/>
      <c r="P188" s="1423"/>
      <c r="Q188" s="1423"/>
      <c r="R188" s="912"/>
    </row>
    <row r="189" spans="1:18" ht="18" customHeight="1" thickBot="1">
      <c r="A189" s="1519" t="s">
        <v>1793</v>
      </c>
      <c r="B189" s="1519"/>
      <c r="C189" s="882"/>
      <c r="D189" s="883"/>
      <c r="E189" s="883"/>
      <c r="F189" s="883"/>
      <c r="G189" s="883"/>
      <c r="H189" s="883"/>
      <c r="I189" s="883"/>
      <c r="J189" s="883"/>
      <c r="K189" s="883"/>
      <c r="L189" s="883"/>
      <c r="M189" s="883"/>
      <c r="N189" s="883"/>
      <c r="O189" s="883"/>
      <c r="P189" s="883"/>
      <c r="R189" s="457" t="s">
        <v>1796</v>
      </c>
    </row>
    <row r="190" spans="1:18" ht="18" customHeight="1" thickTop="1">
      <c r="A190" s="1520" t="s">
        <v>11</v>
      </c>
      <c r="B190" s="1520" t="s">
        <v>1939</v>
      </c>
      <c r="C190" s="1520" t="s">
        <v>34</v>
      </c>
      <c r="D190" s="1485" t="s">
        <v>4</v>
      </c>
      <c r="E190" s="1485"/>
      <c r="F190" s="1485"/>
      <c r="G190" s="1485" t="s">
        <v>5</v>
      </c>
      <c r="H190" s="1485"/>
      <c r="I190" s="1485"/>
      <c r="J190" s="1485" t="s">
        <v>909</v>
      </c>
      <c r="K190" s="1485"/>
      <c r="L190" s="1485"/>
      <c r="M190" s="1485" t="s">
        <v>908</v>
      </c>
      <c r="N190" s="1485"/>
      <c r="O190" s="1485"/>
      <c r="P190" s="1523" t="s">
        <v>524</v>
      </c>
      <c r="Q190" s="1523" t="s">
        <v>431</v>
      </c>
      <c r="R190" s="1523" t="s">
        <v>525</v>
      </c>
    </row>
    <row r="191" spans="1:18" ht="18" customHeight="1">
      <c r="A191" s="1521"/>
      <c r="B191" s="1521"/>
      <c r="C191" s="1521"/>
      <c r="D191" s="1486" t="s">
        <v>910</v>
      </c>
      <c r="E191" s="1486"/>
      <c r="F191" s="1486"/>
      <c r="G191" s="1486" t="s">
        <v>427</v>
      </c>
      <c r="H191" s="1486"/>
      <c r="I191" s="1486"/>
      <c r="J191" s="1486" t="s">
        <v>911</v>
      </c>
      <c r="K191" s="1486"/>
      <c r="L191" s="1486"/>
      <c r="M191" s="1486" t="s">
        <v>504</v>
      </c>
      <c r="N191" s="1486"/>
      <c r="O191" s="1486"/>
      <c r="P191" s="1524"/>
      <c r="Q191" s="1524"/>
      <c r="R191" s="1524"/>
    </row>
    <row r="192" spans="1:18" ht="18" customHeight="1">
      <c r="A192" s="1521"/>
      <c r="B192" s="1521"/>
      <c r="C192" s="1521"/>
      <c r="D192" s="880" t="s">
        <v>914</v>
      </c>
      <c r="E192" s="880" t="s">
        <v>915</v>
      </c>
      <c r="F192" s="880" t="s">
        <v>916</v>
      </c>
      <c r="G192" s="880" t="s">
        <v>914</v>
      </c>
      <c r="H192" s="880" t="s">
        <v>915</v>
      </c>
      <c r="I192" s="880" t="s">
        <v>916</v>
      </c>
      <c r="J192" s="880" t="s">
        <v>914</v>
      </c>
      <c r="K192" s="880" t="s">
        <v>915</v>
      </c>
      <c r="L192" s="880" t="s">
        <v>916</v>
      </c>
      <c r="M192" s="880" t="s">
        <v>914</v>
      </c>
      <c r="N192" s="880" t="s">
        <v>915</v>
      </c>
      <c r="O192" s="880" t="s">
        <v>916</v>
      </c>
      <c r="P192" s="1524"/>
      <c r="Q192" s="1524"/>
      <c r="R192" s="1524"/>
    </row>
    <row r="193" spans="1:18" ht="18" customHeight="1" thickBot="1">
      <c r="A193" s="1522"/>
      <c r="B193" s="1522"/>
      <c r="C193" s="1522"/>
      <c r="D193" s="881" t="s">
        <v>917</v>
      </c>
      <c r="E193" s="881" t="s">
        <v>918</v>
      </c>
      <c r="F193" s="881" t="s">
        <v>919</v>
      </c>
      <c r="G193" s="881" t="s">
        <v>917</v>
      </c>
      <c r="H193" s="881" t="s">
        <v>918</v>
      </c>
      <c r="I193" s="881" t="s">
        <v>919</v>
      </c>
      <c r="J193" s="881" t="s">
        <v>917</v>
      </c>
      <c r="K193" s="881" t="s">
        <v>918</v>
      </c>
      <c r="L193" s="881" t="s">
        <v>919</v>
      </c>
      <c r="M193" s="881" t="s">
        <v>917</v>
      </c>
      <c r="N193" s="881" t="s">
        <v>918</v>
      </c>
      <c r="O193" s="881" t="s">
        <v>919</v>
      </c>
      <c r="P193" s="1525"/>
      <c r="Q193" s="1525"/>
      <c r="R193" s="1525"/>
    </row>
    <row r="194" spans="1:18" ht="30.75" customHeight="1">
      <c r="A194" s="1504" t="s">
        <v>1217</v>
      </c>
      <c r="B194" s="1573" t="s">
        <v>80</v>
      </c>
      <c r="C194" s="945" t="s">
        <v>955</v>
      </c>
      <c r="D194" s="1445">
        <v>0</v>
      </c>
      <c r="E194" s="1445">
        <v>0</v>
      </c>
      <c r="F194" s="1445">
        <v>0</v>
      </c>
      <c r="G194" s="1445">
        <v>2</v>
      </c>
      <c r="H194" s="1445">
        <v>0</v>
      </c>
      <c r="I194" s="1445">
        <v>2</v>
      </c>
      <c r="J194" s="1445">
        <v>0</v>
      </c>
      <c r="K194" s="1445">
        <v>0</v>
      </c>
      <c r="L194" s="1445">
        <v>0</v>
      </c>
      <c r="M194" s="1445">
        <f t="shared" si="93"/>
        <v>2</v>
      </c>
      <c r="N194" s="1445">
        <f t="shared" si="93"/>
        <v>0</v>
      </c>
      <c r="O194" s="1445">
        <f t="shared" si="93"/>
        <v>2</v>
      </c>
      <c r="P194" s="1446" t="s">
        <v>588</v>
      </c>
      <c r="Q194" s="1570" t="s">
        <v>587</v>
      </c>
      <c r="R194" s="1507" t="s">
        <v>584</v>
      </c>
    </row>
    <row r="195" spans="1:18" ht="30" customHeight="1">
      <c r="A195" s="1505"/>
      <c r="B195" s="1566"/>
      <c r="C195" s="1421" t="s">
        <v>201</v>
      </c>
      <c r="D195" s="160">
        <v>0</v>
      </c>
      <c r="E195" s="160">
        <v>0</v>
      </c>
      <c r="F195" s="160">
        <v>0</v>
      </c>
      <c r="G195" s="160">
        <v>0</v>
      </c>
      <c r="H195" s="160">
        <v>3</v>
      </c>
      <c r="I195" s="160">
        <v>3</v>
      </c>
      <c r="J195" s="160">
        <v>0</v>
      </c>
      <c r="K195" s="160">
        <v>0</v>
      </c>
      <c r="L195" s="160">
        <v>0</v>
      </c>
      <c r="M195" s="160">
        <f t="shared" ref="M195:M202" si="112">SUM(J195,G195,D195)</f>
        <v>0</v>
      </c>
      <c r="N195" s="160">
        <f t="shared" ref="N195:N202" si="113">SUM(K195,H195,E195)</f>
        <v>3</v>
      </c>
      <c r="O195" s="160">
        <f t="shared" ref="O195:O202" si="114">SUM(L195,I195,F195)</f>
        <v>3</v>
      </c>
      <c r="P195" s="917" t="s">
        <v>588</v>
      </c>
      <c r="Q195" s="1571"/>
      <c r="R195" s="1502"/>
    </row>
    <row r="196" spans="1:18" ht="32.25" customHeight="1">
      <c r="A196" s="1505"/>
      <c r="B196" s="1566"/>
      <c r="C196" s="1421" t="s">
        <v>116</v>
      </c>
      <c r="D196" s="160">
        <v>0</v>
      </c>
      <c r="E196" s="160">
        <v>0</v>
      </c>
      <c r="F196" s="160">
        <v>0</v>
      </c>
      <c r="G196" s="160">
        <v>2</v>
      </c>
      <c r="H196" s="160">
        <v>2</v>
      </c>
      <c r="I196" s="160">
        <v>4</v>
      </c>
      <c r="J196" s="160">
        <v>4</v>
      </c>
      <c r="K196" s="160">
        <v>2</v>
      </c>
      <c r="L196" s="160">
        <v>6</v>
      </c>
      <c r="M196" s="160">
        <f t="shared" si="112"/>
        <v>6</v>
      </c>
      <c r="N196" s="160">
        <f t="shared" si="113"/>
        <v>4</v>
      </c>
      <c r="O196" s="160">
        <f t="shared" si="114"/>
        <v>10</v>
      </c>
      <c r="P196" s="917" t="s">
        <v>694</v>
      </c>
      <c r="Q196" s="1571"/>
      <c r="R196" s="1502"/>
    </row>
    <row r="197" spans="1:18" ht="32.25" customHeight="1">
      <c r="A197" s="1505"/>
      <c r="B197" s="1566"/>
      <c r="C197" s="1421" t="s">
        <v>956</v>
      </c>
      <c r="D197" s="160">
        <v>0</v>
      </c>
      <c r="E197" s="160">
        <v>0</v>
      </c>
      <c r="F197" s="160">
        <v>0</v>
      </c>
      <c r="G197" s="160">
        <v>1</v>
      </c>
      <c r="H197" s="160">
        <v>1</v>
      </c>
      <c r="I197" s="160">
        <v>2</v>
      </c>
      <c r="J197" s="160">
        <v>1</v>
      </c>
      <c r="K197" s="160">
        <v>2</v>
      </c>
      <c r="L197" s="160">
        <v>3</v>
      </c>
      <c r="M197" s="160">
        <f t="shared" si="112"/>
        <v>2</v>
      </c>
      <c r="N197" s="160">
        <f t="shared" si="113"/>
        <v>3</v>
      </c>
      <c r="O197" s="160">
        <f t="shared" si="114"/>
        <v>5</v>
      </c>
      <c r="P197" s="917" t="s">
        <v>1574</v>
      </c>
      <c r="Q197" s="1571"/>
      <c r="R197" s="1502"/>
    </row>
    <row r="198" spans="1:18" ht="34.5" customHeight="1">
      <c r="A198" s="1505"/>
      <c r="B198" s="1566"/>
      <c r="C198" s="1421" t="s">
        <v>230</v>
      </c>
      <c r="D198" s="160">
        <v>0</v>
      </c>
      <c r="E198" s="160">
        <v>0</v>
      </c>
      <c r="F198" s="160">
        <v>0</v>
      </c>
      <c r="G198" s="160">
        <v>0</v>
      </c>
      <c r="H198" s="160">
        <v>0</v>
      </c>
      <c r="I198" s="160">
        <v>0</v>
      </c>
      <c r="J198" s="160">
        <v>1</v>
      </c>
      <c r="K198" s="160">
        <v>0</v>
      </c>
      <c r="L198" s="160">
        <v>1</v>
      </c>
      <c r="M198" s="160">
        <f t="shared" si="112"/>
        <v>1</v>
      </c>
      <c r="N198" s="160">
        <f t="shared" si="113"/>
        <v>0</v>
      </c>
      <c r="O198" s="160">
        <f t="shared" si="114"/>
        <v>1</v>
      </c>
      <c r="P198" s="917" t="s">
        <v>1575</v>
      </c>
      <c r="Q198" s="1571"/>
      <c r="R198" s="1502"/>
    </row>
    <row r="199" spans="1:18" ht="33" customHeight="1">
      <c r="A199" s="1505"/>
      <c r="B199" s="1566"/>
      <c r="C199" s="1421" t="s">
        <v>227</v>
      </c>
      <c r="D199" s="160">
        <v>0</v>
      </c>
      <c r="E199" s="160">
        <v>0</v>
      </c>
      <c r="F199" s="160">
        <v>0</v>
      </c>
      <c r="G199" s="160">
        <v>2</v>
      </c>
      <c r="H199" s="160">
        <v>1</v>
      </c>
      <c r="I199" s="160">
        <v>3</v>
      </c>
      <c r="J199" s="160">
        <v>0</v>
      </c>
      <c r="K199" s="160">
        <v>0</v>
      </c>
      <c r="L199" s="160">
        <v>0</v>
      </c>
      <c r="M199" s="160">
        <f t="shared" si="112"/>
        <v>2</v>
      </c>
      <c r="N199" s="160">
        <f t="shared" si="113"/>
        <v>1</v>
      </c>
      <c r="O199" s="160">
        <f t="shared" si="114"/>
        <v>3</v>
      </c>
      <c r="P199" s="917" t="s">
        <v>1576</v>
      </c>
      <c r="Q199" s="1571"/>
      <c r="R199" s="1502"/>
    </row>
    <row r="200" spans="1:18" ht="37.5" customHeight="1">
      <c r="A200" s="1505"/>
      <c r="B200" s="1553"/>
      <c r="C200" s="1421" t="s">
        <v>114</v>
      </c>
      <c r="D200" s="160">
        <v>0</v>
      </c>
      <c r="E200" s="160">
        <v>0</v>
      </c>
      <c r="F200" s="160">
        <v>0</v>
      </c>
      <c r="G200" s="160">
        <v>3</v>
      </c>
      <c r="H200" s="160">
        <v>0</v>
      </c>
      <c r="I200" s="160">
        <v>3</v>
      </c>
      <c r="J200" s="160">
        <v>0</v>
      </c>
      <c r="K200" s="160">
        <v>1</v>
      </c>
      <c r="L200" s="160">
        <v>1</v>
      </c>
      <c r="M200" s="160">
        <f t="shared" si="112"/>
        <v>3</v>
      </c>
      <c r="N200" s="160">
        <f t="shared" si="113"/>
        <v>1</v>
      </c>
      <c r="O200" s="160">
        <f t="shared" si="114"/>
        <v>4</v>
      </c>
      <c r="P200" s="917" t="s">
        <v>693</v>
      </c>
      <c r="Q200" s="1572"/>
      <c r="R200" s="1502"/>
    </row>
    <row r="201" spans="1:18" ht="34.5" customHeight="1">
      <c r="A201" s="1505"/>
      <c r="B201" s="1566" t="s">
        <v>80</v>
      </c>
      <c r="C201" s="1416" t="s">
        <v>957</v>
      </c>
      <c r="D201" s="213">
        <v>0</v>
      </c>
      <c r="E201" s="213">
        <v>0</v>
      </c>
      <c r="F201" s="213">
        <v>0</v>
      </c>
      <c r="G201" s="213">
        <v>2</v>
      </c>
      <c r="H201" s="213">
        <v>2</v>
      </c>
      <c r="I201" s="213">
        <v>4</v>
      </c>
      <c r="J201" s="213">
        <v>0</v>
      </c>
      <c r="K201" s="213">
        <v>0</v>
      </c>
      <c r="L201" s="213">
        <v>0</v>
      </c>
      <c r="M201" s="213">
        <f t="shared" si="112"/>
        <v>2</v>
      </c>
      <c r="N201" s="213">
        <f t="shared" si="113"/>
        <v>2</v>
      </c>
      <c r="O201" s="213">
        <f t="shared" si="114"/>
        <v>4</v>
      </c>
      <c r="P201" s="1252" t="s">
        <v>1577</v>
      </c>
      <c r="Q201" s="1567" t="s">
        <v>587</v>
      </c>
      <c r="R201" s="1502"/>
    </row>
    <row r="202" spans="1:18" ht="45.75" customHeight="1">
      <c r="A202" s="1505"/>
      <c r="B202" s="1553"/>
      <c r="C202" s="839" t="s">
        <v>173</v>
      </c>
      <c r="D202" s="160">
        <v>0</v>
      </c>
      <c r="E202" s="160">
        <v>0</v>
      </c>
      <c r="F202" s="160">
        <v>0</v>
      </c>
      <c r="G202" s="160">
        <v>1</v>
      </c>
      <c r="H202" s="160">
        <v>1</v>
      </c>
      <c r="I202" s="160">
        <v>2</v>
      </c>
      <c r="J202" s="160">
        <v>0</v>
      </c>
      <c r="K202" s="160">
        <v>2</v>
      </c>
      <c r="L202" s="160">
        <v>2</v>
      </c>
      <c r="M202" s="160">
        <f t="shared" si="112"/>
        <v>1</v>
      </c>
      <c r="N202" s="160">
        <f t="shared" si="113"/>
        <v>3</v>
      </c>
      <c r="O202" s="160">
        <f t="shared" si="114"/>
        <v>4</v>
      </c>
      <c r="P202" s="917" t="s">
        <v>1578</v>
      </c>
      <c r="Q202" s="1568"/>
      <c r="R202" s="1502"/>
    </row>
    <row r="203" spans="1:18" ht="23.25" customHeight="1">
      <c r="A203" s="1505"/>
      <c r="B203" s="1551" t="s">
        <v>317</v>
      </c>
      <c r="C203" s="1551"/>
      <c r="D203" s="160">
        <f t="shared" ref="D203:O203" si="115">SUM(D194:D202)</f>
        <v>0</v>
      </c>
      <c r="E203" s="160">
        <f t="shared" si="115"/>
        <v>0</v>
      </c>
      <c r="F203" s="160">
        <f t="shared" si="115"/>
        <v>0</v>
      </c>
      <c r="G203" s="160">
        <f t="shared" si="115"/>
        <v>13</v>
      </c>
      <c r="H203" s="160">
        <f t="shared" si="115"/>
        <v>10</v>
      </c>
      <c r="I203" s="160">
        <f t="shared" si="115"/>
        <v>23</v>
      </c>
      <c r="J203" s="160">
        <f t="shared" si="115"/>
        <v>6</v>
      </c>
      <c r="K203" s="160">
        <f t="shared" si="115"/>
        <v>7</v>
      </c>
      <c r="L203" s="160">
        <f t="shared" si="115"/>
        <v>13</v>
      </c>
      <c r="M203" s="160">
        <f t="shared" si="115"/>
        <v>19</v>
      </c>
      <c r="N203" s="160">
        <f t="shared" si="115"/>
        <v>17</v>
      </c>
      <c r="O203" s="160">
        <f t="shared" si="115"/>
        <v>36</v>
      </c>
      <c r="P203" s="1555" t="s">
        <v>1786</v>
      </c>
      <c r="Q203" s="1555"/>
      <c r="R203" s="1502"/>
    </row>
    <row r="204" spans="1:18" ht="26.25" customHeight="1">
      <c r="A204" s="1506"/>
      <c r="B204" s="1039" t="s">
        <v>172</v>
      </c>
      <c r="C204" s="224" t="s">
        <v>172</v>
      </c>
      <c r="D204" s="160">
        <v>0</v>
      </c>
      <c r="E204" s="160">
        <v>0</v>
      </c>
      <c r="F204" s="160">
        <v>0</v>
      </c>
      <c r="G204" s="160">
        <v>6</v>
      </c>
      <c r="H204" s="160">
        <v>6</v>
      </c>
      <c r="I204" s="160">
        <v>12</v>
      </c>
      <c r="J204" s="160">
        <v>0</v>
      </c>
      <c r="K204" s="160">
        <v>0</v>
      </c>
      <c r="L204" s="160">
        <v>0</v>
      </c>
      <c r="M204" s="160">
        <f t="shared" si="93"/>
        <v>6</v>
      </c>
      <c r="N204" s="160">
        <f t="shared" si="93"/>
        <v>6</v>
      </c>
      <c r="O204" s="160">
        <f t="shared" si="93"/>
        <v>12</v>
      </c>
      <c r="P204" s="917" t="s">
        <v>589</v>
      </c>
      <c r="Q204" s="917" t="s">
        <v>589</v>
      </c>
      <c r="R204" s="1508"/>
    </row>
    <row r="205" spans="1:18" ht="27.75" customHeight="1">
      <c r="A205" s="1555" t="s">
        <v>277</v>
      </c>
      <c r="B205" s="1555"/>
      <c r="C205" s="1555"/>
      <c r="D205" s="160">
        <f t="shared" ref="D205:O205" si="116">SUM(D175,D178,D182,D185,D203,D204)</f>
        <v>0</v>
      </c>
      <c r="E205" s="160">
        <f t="shared" si="116"/>
        <v>0</v>
      </c>
      <c r="F205" s="160">
        <f t="shared" si="116"/>
        <v>0</v>
      </c>
      <c r="G205" s="160">
        <f t="shared" si="116"/>
        <v>46</v>
      </c>
      <c r="H205" s="160">
        <f t="shared" si="116"/>
        <v>43</v>
      </c>
      <c r="I205" s="160">
        <f t="shared" si="116"/>
        <v>89</v>
      </c>
      <c r="J205" s="160">
        <f t="shared" si="116"/>
        <v>18</v>
      </c>
      <c r="K205" s="160">
        <f t="shared" si="116"/>
        <v>25</v>
      </c>
      <c r="L205" s="160">
        <f t="shared" si="116"/>
        <v>43</v>
      </c>
      <c r="M205" s="160">
        <f t="shared" si="116"/>
        <v>64</v>
      </c>
      <c r="N205" s="160">
        <f t="shared" si="116"/>
        <v>68</v>
      </c>
      <c r="O205" s="160">
        <f t="shared" si="116"/>
        <v>132</v>
      </c>
      <c r="P205" s="1555" t="s">
        <v>1787</v>
      </c>
      <c r="Q205" s="1555"/>
      <c r="R205" s="1555"/>
    </row>
    <row r="206" spans="1:18" ht="27.75" customHeight="1">
      <c r="A206" s="1513" t="s">
        <v>958</v>
      </c>
      <c r="B206" s="839" t="s">
        <v>60</v>
      </c>
      <c r="C206" s="839"/>
      <c r="D206" s="160">
        <v>0</v>
      </c>
      <c r="E206" s="160">
        <v>0</v>
      </c>
      <c r="F206" s="160">
        <v>0</v>
      </c>
      <c r="G206" s="160">
        <v>3</v>
      </c>
      <c r="H206" s="160">
        <v>7</v>
      </c>
      <c r="I206" s="160">
        <v>10</v>
      </c>
      <c r="J206" s="160">
        <v>3</v>
      </c>
      <c r="K206" s="160">
        <v>10</v>
      </c>
      <c r="L206" s="160">
        <v>13</v>
      </c>
      <c r="M206" s="160">
        <f t="shared" ref="M206:O210" si="117">SUM(J206,G206,D206)</f>
        <v>6</v>
      </c>
      <c r="N206" s="160">
        <f t="shared" si="117"/>
        <v>17</v>
      </c>
      <c r="O206" s="160">
        <f t="shared" si="117"/>
        <v>23</v>
      </c>
      <c r="P206" s="126"/>
      <c r="Q206" s="917" t="s">
        <v>568</v>
      </c>
      <c r="R206" s="1569" t="s">
        <v>590</v>
      </c>
    </row>
    <row r="207" spans="1:18" ht="27.75" customHeight="1">
      <c r="A207" s="1505"/>
      <c r="B207" s="839" t="s">
        <v>40</v>
      </c>
      <c r="C207" s="839"/>
      <c r="D207" s="160">
        <v>0</v>
      </c>
      <c r="E207" s="160">
        <v>0</v>
      </c>
      <c r="F207" s="160">
        <v>0</v>
      </c>
      <c r="G207" s="160">
        <v>7</v>
      </c>
      <c r="H207" s="160">
        <v>6</v>
      </c>
      <c r="I207" s="160">
        <v>13</v>
      </c>
      <c r="J207" s="160"/>
      <c r="K207" s="160">
        <v>7</v>
      </c>
      <c r="L207" s="160">
        <v>7</v>
      </c>
      <c r="M207" s="160">
        <f t="shared" si="117"/>
        <v>7</v>
      </c>
      <c r="N207" s="160">
        <f t="shared" si="117"/>
        <v>13</v>
      </c>
      <c r="O207" s="160">
        <f t="shared" si="117"/>
        <v>20</v>
      </c>
      <c r="P207" s="126"/>
      <c r="Q207" s="917" t="s">
        <v>570</v>
      </c>
      <c r="R207" s="1558"/>
    </row>
    <row r="208" spans="1:18" ht="27.75" customHeight="1">
      <c r="A208" s="1505"/>
      <c r="B208" s="839" t="s">
        <v>41</v>
      </c>
      <c r="C208" s="839"/>
      <c r="D208" s="160">
        <v>0</v>
      </c>
      <c r="E208" s="160">
        <v>0</v>
      </c>
      <c r="F208" s="160">
        <v>0</v>
      </c>
      <c r="G208" s="160">
        <v>6</v>
      </c>
      <c r="H208" s="160">
        <v>9</v>
      </c>
      <c r="I208" s="160">
        <v>15</v>
      </c>
      <c r="J208" s="160">
        <v>6</v>
      </c>
      <c r="K208" s="160">
        <v>4</v>
      </c>
      <c r="L208" s="160">
        <v>10</v>
      </c>
      <c r="M208" s="160">
        <f t="shared" si="117"/>
        <v>12</v>
      </c>
      <c r="N208" s="160">
        <f t="shared" si="117"/>
        <v>13</v>
      </c>
      <c r="O208" s="160">
        <f t="shared" si="117"/>
        <v>25</v>
      </c>
      <c r="P208" s="126"/>
      <c r="Q208" s="918" t="s">
        <v>571</v>
      </c>
      <c r="R208" s="1558"/>
    </row>
    <row r="209" spans="1:18" ht="27.75" customHeight="1">
      <c r="A209" s="1505"/>
      <c r="B209" s="839" t="s">
        <v>63</v>
      </c>
      <c r="C209" s="839"/>
      <c r="D209" s="160">
        <v>0</v>
      </c>
      <c r="E209" s="160">
        <v>0</v>
      </c>
      <c r="F209" s="160">
        <v>0</v>
      </c>
      <c r="G209" s="160">
        <v>2</v>
      </c>
      <c r="H209" s="160">
        <v>9</v>
      </c>
      <c r="I209" s="160">
        <v>11</v>
      </c>
      <c r="J209" s="160">
        <v>0</v>
      </c>
      <c r="K209" s="160">
        <v>0</v>
      </c>
      <c r="L209" s="160">
        <v>0</v>
      </c>
      <c r="M209" s="160">
        <f t="shared" si="117"/>
        <v>2</v>
      </c>
      <c r="N209" s="160">
        <f t="shared" si="117"/>
        <v>9</v>
      </c>
      <c r="O209" s="160">
        <f t="shared" si="117"/>
        <v>11</v>
      </c>
      <c r="P209" s="126"/>
      <c r="Q209" s="902" t="s">
        <v>572</v>
      </c>
      <c r="R209" s="1558"/>
    </row>
    <row r="210" spans="1:18" ht="27.75" customHeight="1">
      <c r="A210" s="1506"/>
      <c r="B210" s="836" t="s">
        <v>80</v>
      </c>
      <c r="C210" s="836"/>
      <c r="D210" s="201">
        <v>0</v>
      </c>
      <c r="E210" s="201">
        <v>0</v>
      </c>
      <c r="F210" s="201">
        <v>0</v>
      </c>
      <c r="G210" s="201">
        <v>6</v>
      </c>
      <c r="H210" s="201">
        <v>5</v>
      </c>
      <c r="I210" s="201">
        <v>11</v>
      </c>
      <c r="J210" s="201">
        <v>9</v>
      </c>
      <c r="K210" s="201">
        <v>10</v>
      </c>
      <c r="L210" s="201">
        <v>19</v>
      </c>
      <c r="M210" s="201">
        <f t="shared" si="117"/>
        <v>15</v>
      </c>
      <c r="N210" s="201">
        <f t="shared" si="117"/>
        <v>15</v>
      </c>
      <c r="O210" s="201">
        <f t="shared" si="117"/>
        <v>30</v>
      </c>
      <c r="P210" s="129"/>
      <c r="Q210" s="919" t="s">
        <v>655</v>
      </c>
      <c r="R210" s="1559"/>
    </row>
    <row r="211" spans="1:18" ht="27.75" customHeight="1" thickBot="1">
      <c r="A211" s="1538" t="s">
        <v>277</v>
      </c>
      <c r="B211" s="1538"/>
      <c r="C211" s="1538"/>
      <c r="D211" s="226">
        <f>SUM(D206:D210)</f>
        <v>0</v>
      </c>
      <c r="E211" s="226">
        <f t="shared" ref="E211:L211" si="118">SUM(E206:E210)</f>
        <v>0</v>
      </c>
      <c r="F211" s="226">
        <f t="shared" si="118"/>
        <v>0</v>
      </c>
      <c r="G211" s="226">
        <f t="shared" si="118"/>
        <v>24</v>
      </c>
      <c r="H211" s="226">
        <f t="shared" si="118"/>
        <v>36</v>
      </c>
      <c r="I211" s="226">
        <f t="shared" si="118"/>
        <v>60</v>
      </c>
      <c r="J211" s="226">
        <f t="shared" si="118"/>
        <v>18</v>
      </c>
      <c r="K211" s="226">
        <f t="shared" si="118"/>
        <v>31</v>
      </c>
      <c r="L211" s="226">
        <f t="shared" si="118"/>
        <v>49</v>
      </c>
      <c r="M211" s="226">
        <f t="shared" ref="M211:O211" si="119">SUM(M206:M210)</f>
        <v>42</v>
      </c>
      <c r="N211" s="226">
        <f t="shared" si="119"/>
        <v>67</v>
      </c>
      <c r="O211" s="226">
        <f t="shared" si="119"/>
        <v>109</v>
      </c>
      <c r="P211" s="1538" t="s">
        <v>1787</v>
      </c>
      <c r="Q211" s="1538"/>
      <c r="R211" s="1538"/>
    </row>
    <row r="212" spans="1:18" ht="27.75" customHeight="1" thickTop="1">
      <c r="A212" s="1422"/>
      <c r="B212" s="1422"/>
      <c r="C212" s="1422"/>
      <c r="D212" s="1438"/>
      <c r="E212" s="1438"/>
      <c r="F212" s="1438"/>
      <c r="G212" s="1438"/>
      <c r="H212" s="1438"/>
      <c r="I212" s="1438"/>
      <c r="J212" s="1438"/>
      <c r="K212" s="1438"/>
      <c r="L212" s="1438"/>
      <c r="M212" s="1438"/>
      <c r="N212" s="1438"/>
      <c r="O212" s="1438"/>
      <c r="P212" s="1422"/>
      <c r="Q212" s="1422"/>
      <c r="R212" s="1423"/>
    </row>
    <row r="213" spans="1:18" ht="17.25" customHeight="1">
      <c r="A213" s="1423"/>
      <c r="B213" s="1423"/>
      <c r="C213" s="1423"/>
      <c r="D213" s="713"/>
      <c r="E213" s="713"/>
      <c r="F213" s="713"/>
      <c r="G213" s="713"/>
      <c r="H213" s="713"/>
      <c r="I213" s="713"/>
      <c r="J213" s="713"/>
      <c r="K213" s="713"/>
      <c r="L213" s="713"/>
      <c r="M213" s="713"/>
      <c r="N213" s="713"/>
      <c r="O213" s="713"/>
      <c r="P213" s="1423"/>
      <c r="Q213" s="1423"/>
      <c r="R213" s="1423"/>
    </row>
    <row r="214" spans="1:18" ht="24.75" customHeight="1" thickBot="1">
      <c r="A214" s="1519" t="s">
        <v>1793</v>
      </c>
      <c r="B214" s="1519"/>
      <c r="C214" s="882"/>
      <c r="D214" s="883"/>
      <c r="E214" s="883"/>
      <c r="F214" s="883"/>
      <c r="G214" s="883"/>
      <c r="H214" s="883"/>
      <c r="I214" s="883"/>
      <c r="J214" s="883"/>
      <c r="K214" s="883"/>
      <c r="L214" s="883"/>
      <c r="M214" s="883"/>
      <c r="N214" s="883"/>
      <c r="O214" s="883"/>
      <c r="P214" s="883"/>
      <c r="R214" s="457" t="s">
        <v>1796</v>
      </c>
    </row>
    <row r="215" spans="1:18" ht="18" customHeight="1" thickTop="1">
      <c r="A215" s="1520" t="s">
        <v>11</v>
      </c>
      <c r="B215" s="1520" t="s">
        <v>1939</v>
      </c>
      <c r="C215" s="1520" t="s">
        <v>34</v>
      </c>
      <c r="D215" s="1485" t="s">
        <v>4</v>
      </c>
      <c r="E215" s="1485"/>
      <c r="F215" s="1485"/>
      <c r="G215" s="1485" t="s">
        <v>5</v>
      </c>
      <c r="H215" s="1485"/>
      <c r="I215" s="1485"/>
      <c r="J215" s="1485" t="s">
        <v>909</v>
      </c>
      <c r="K215" s="1485"/>
      <c r="L215" s="1485"/>
      <c r="M215" s="1485" t="s">
        <v>908</v>
      </c>
      <c r="N215" s="1485"/>
      <c r="O215" s="1485"/>
      <c r="P215" s="1523" t="s">
        <v>524</v>
      </c>
      <c r="Q215" s="1523" t="s">
        <v>431</v>
      </c>
      <c r="R215" s="1523" t="s">
        <v>525</v>
      </c>
    </row>
    <row r="216" spans="1:18" ht="18" customHeight="1">
      <c r="A216" s="1521"/>
      <c r="B216" s="1521"/>
      <c r="C216" s="1521"/>
      <c r="D216" s="1486" t="s">
        <v>910</v>
      </c>
      <c r="E216" s="1486"/>
      <c r="F216" s="1486"/>
      <c r="G216" s="1486" t="s">
        <v>427</v>
      </c>
      <c r="H216" s="1486"/>
      <c r="I216" s="1486"/>
      <c r="J216" s="1486" t="s">
        <v>911</v>
      </c>
      <c r="K216" s="1486"/>
      <c r="L216" s="1486"/>
      <c r="M216" s="1486" t="s">
        <v>504</v>
      </c>
      <c r="N216" s="1486"/>
      <c r="O216" s="1486"/>
      <c r="P216" s="1524"/>
      <c r="Q216" s="1524"/>
      <c r="R216" s="1524"/>
    </row>
    <row r="217" spans="1:18" ht="18" customHeight="1">
      <c r="A217" s="1521"/>
      <c r="B217" s="1521"/>
      <c r="C217" s="1521"/>
      <c r="D217" s="880" t="s">
        <v>914</v>
      </c>
      <c r="E217" s="880" t="s">
        <v>915</v>
      </c>
      <c r="F217" s="880" t="s">
        <v>916</v>
      </c>
      <c r="G217" s="880" t="s">
        <v>914</v>
      </c>
      <c r="H217" s="880" t="s">
        <v>915</v>
      </c>
      <c r="I217" s="880" t="s">
        <v>916</v>
      </c>
      <c r="J217" s="880" t="s">
        <v>914</v>
      </c>
      <c r="K217" s="880" t="s">
        <v>915</v>
      </c>
      <c r="L217" s="880" t="s">
        <v>916</v>
      </c>
      <c r="M217" s="880" t="s">
        <v>914</v>
      </c>
      <c r="N217" s="880" t="s">
        <v>915</v>
      </c>
      <c r="O217" s="880" t="s">
        <v>916</v>
      </c>
      <c r="P217" s="1524"/>
      <c r="Q217" s="1524"/>
      <c r="R217" s="1524"/>
    </row>
    <row r="218" spans="1:18" ht="18" customHeight="1" thickBot="1">
      <c r="A218" s="1522"/>
      <c r="B218" s="1522"/>
      <c r="C218" s="1522"/>
      <c r="D218" s="881" t="s">
        <v>917</v>
      </c>
      <c r="E218" s="881" t="s">
        <v>918</v>
      </c>
      <c r="F218" s="881" t="s">
        <v>919</v>
      </c>
      <c r="G218" s="881" t="s">
        <v>917</v>
      </c>
      <c r="H218" s="881" t="s">
        <v>918</v>
      </c>
      <c r="I218" s="881" t="s">
        <v>919</v>
      </c>
      <c r="J218" s="881" t="s">
        <v>917</v>
      </c>
      <c r="K218" s="881" t="s">
        <v>918</v>
      </c>
      <c r="L218" s="881" t="s">
        <v>919</v>
      </c>
      <c r="M218" s="881" t="s">
        <v>917</v>
      </c>
      <c r="N218" s="881" t="s">
        <v>918</v>
      </c>
      <c r="O218" s="881" t="s">
        <v>919</v>
      </c>
      <c r="P218" s="1525"/>
      <c r="Q218" s="1525"/>
      <c r="R218" s="1525"/>
    </row>
    <row r="219" spans="1:18" ht="23.25" customHeight="1">
      <c r="A219" s="1513" t="s">
        <v>176</v>
      </c>
      <c r="B219" s="886" t="s">
        <v>75</v>
      </c>
      <c r="C219" s="886"/>
      <c r="D219" s="213">
        <v>0</v>
      </c>
      <c r="E219" s="213">
        <v>0</v>
      </c>
      <c r="F219" s="213">
        <v>0</v>
      </c>
      <c r="G219" s="213">
        <v>0</v>
      </c>
      <c r="H219" s="213">
        <v>15</v>
      </c>
      <c r="I219" s="213">
        <v>15</v>
      </c>
      <c r="J219" s="213">
        <v>0</v>
      </c>
      <c r="K219" s="213">
        <v>4</v>
      </c>
      <c r="L219" s="213">
        <v>4</v>
      </c>
      <c r="M219" s="213">
        <f t="shared" ref="M219:O226" si="120">SUM(J219,G219,D219)</f>
        <v>0</v>
      </c>
      <c r="N219" s="213">
        <f t="shared" si="120"/>
        <v>19</v>
      </c>
      <c r="O219" s="213">
        <f t="shared" si="120"/>
        <v>19</v>
      </c>
      <c r="P219" s="128"/>
      <c r="Q219" s="915" t="s">
        <v>583</v>
      </c>
      <c r="R219" s="1569" t="s">
        <v>591</v>
      </c>
    </row>
    <row r="220" spans="1:18" ht="23.25" customHeight="1">
      <c r="A220" s="1505"/>
      <c r="B220" s="839" t="s">
        <v>55</v>
      </c>
      <c r="C220" s="839"/>
      <c r="D220" s="160">
        <v>0</v>
      </c>
      <c r="E220" s="160">
        <v>0</v>
      </c>
      <c r="F220" s="160">
        <v>0</v>
      </c>
      <c r="G220" s="160">
        <v>0</v>
      </c>
      <c r="H220" s="160">
        <v>1</v>
      </c>
      <c r="I220" s="160">
        <v>1</v>
      </c>
      <c r="J220" s="160">
        <v>0</v>
      </c>
      <c r="K220" s="160">
        <v>0</v>
      </c>
      <c r="L220" s="160">
        <v>0</v>
      </c>
      <c r="M220" s="160">
        <f t="shared" ref="M220" si="121">SUM(J220,G220,D220)</f>
        <v>0</v>
      </c>
      <c r="N220" s="160">
        <f t="shared" ref="N220" si="122">SUM(K220,H220,E220)</f>
        <v>1</v>
      </c>
      <c r="O220" s="160">
        <f t="shared" ref="O220" si="123">SUM(L220,I220,F220)</f>
        <v>1</v>
      </c>
      <c r="P220" s="126"/>
      <c r="Q220" s="217" t="s">
        <v>585</v>
      </c>
      <c r="R220" s="1558"/>
    </row>
    <row r="221" spans="1:18" ht="23.25" customHeight="1">
      <c r="A221" s="1505"/>
      <c r="B221" s="839" t="s">
        <v>70</v>
      </c>
      <c r="C221" s="839"/>
      <c r="D221" s="160">
        <v>0</v>
      </c>
      <c r="E221" s="160">
        <v>0</v>
      </c>
      <c r="F221" s="160">
        <v>0</v>
      </c>
      <c r="G221" s="160">
        <v>0</v>
      </c>
      <c r="H221" s="160">
        <v>11</v>
      </c>
      <c r="I221" s="160">
        <v>11</v>
      </c>
      <c r="J221" s="160">
        <v>0</v>
      </c>
      <c r="K221" s="160">
        <v>1</v>
      </c>
      <c r="L221" s="160">
        <v>1</v>
      </c>
      <c r="M221" s="160">
        <f t="shared" si="120"/>
        <v>0</v>
      </c>
      <c r="N221" s="160">
        <f t="shared" si="120"/>
        <v>12</v>
      </c>
      <c r="O221" s="160">
        <f t="shared" si="120"/>
        <v>12</v>
      </c>
      <c r="P221" s="126"/>
      <c r="Q221" s="217" t="s">
        <v>437</v>
      </c>
      <c r="R221" s="1558"/>
    </row>
    <row r="222" spans="1:18" ht="23.25" customHeight="1">
      <c r="A222" s="1505"/>
      <c r="B222" s="839" t="s">
        <v>64</v>
      </c>
      <c r="C222" s="839"/>
      <c r="D222" s="160">
        <v>0</v>
      </c>
      <c r="E222" s="160">
        <v>0</v>
      </c>
      <c r="F222" s="160">
        <v>0</v>
      </c>
      <c r="G222" s="160">
        <v>0</v>
      </c>
      <c r="H222" s="160">
        <v>8</v>
      </c>
      <c r="I222" s="160">
        <v>8</v>
      </c>
      <c r="J222" s="160">
        <v>0</v>
      </c>
      <c r="K222" s="160">
        <v>2</v>
      </c>
      <c r="L222" s="160">
        <v>2</v>
      </c>
      <c r="M222" s="160">
        <f t="shared" si="120"/>
        <v>0</v>
      </c>
      <c r="N222" s="160">
        <f t="shared" si="120"/>
        <v>10</v>
      </c>
      <c r="O222" s="160">
        <f t="shared" si="120"/>
        <v>10</v>
      </c>
      <c r="P222" s="126"/>
      <c r="Q222" s="217" t="s">
        <v>586</v>
      </c>
      <c r="R222" s="1558"/>
    </row>
    <row r="223" spans="1:18" ht="23.25" customHeight="1">
      <c r="A223" s="1505"/>
      <c r="B223" s="839" t="s">
        <v>71</v>
      </c>
      <c r="C223" s="839"/>
      <c r="D223" s="160">
        <v>0</v>
      </c>
      <c r="E223" s="160">
        <v>0</v>
      </c>
      <c r="F223" s="160">
        <v>0</v>
      </c>
      <c r="G223" s="160">
        <v>0</v>
      </c>
      <c r="H223" s="160">
        <v>6</v>
      </c>
      <c r="I223" s="160">
        <v>6</v>
      </c>
      <c r="J223" s="160">
        <v>0</v>
      </c>
      <c r="K223" s="160">
        <v>0</v>
      </c>
      <c r="L223" s="160">
        <v>0</v>
      </c>
      <c r="M223" s="160">
        <f t="shared" si="120"/>
        <v>0</v>
      </c>
      <c r="N223" s="160">
        <f t="shared" si="120"/>
        <v>6</v>
      </c>
      <c r="O223" s="160">
        <f t="shared" si="120"/>
        <v>6</v>
      </c>
      <c r="P223" s="126"/>
      <c r="Q223" s="217" t="s">
        <v>656</v>
      </c>
      <c r="R223" s="1558"/>
    </row>
    <row r="224" spans="1:18" ht="23.25" customHeight="1">
      <c r="A224" s="1505"/>
      <c r="B224" s="1526" t="s">
        <v>127</v>
      </c>
      <c r="C224" s="1526"/>
      <c r="D224" s="160">
        <v>0</v>
      </c>
      <c r="E224" s="160">
        <v>0</v>
      </c>
      <c r="F224" s="160">
        <v>0</v>
      </c>
      <c r="G224" s="160">
        <v>0</v>
      </c>
      <c r="H224" s="160">
        <v>23</v>
      </c>
      <c r="I224" s="160">
        <v>23</v>
      </c>
      <c r="J224" s="160">
        <v>0</v>
      </c>
      <c r="K224" s="160">
        <v>1</v>
      </c>
      <c r="L224" s="160">
        <v>1</v>
      </c>
      <c r="M224" s="160">
        <f t="shared" si="120"/>
        <v>0</v>
      </c>
      <c r="N224" s="160">
        <f t="shared" si="120"/>
        <v>24</v>
      </c>
      <c r="O224" s="160">
        <f t="shared" si="120"/>
        <v>24</v>
      </c>
      <c r="P224" s="126"/>
      <c r="Q224" s="217" t="s">
        <v>657</v>
      </c>
      <c r="R224" s="1558"/>
    </row>
    <row r="225" spans="1:18" ht="23.25" customHeight="1">
      <c r="A225" s="1505"/>
      <c r="B225" s="839" t="s">
        <v>46</v>
      </c>
      <c r="C225" s="839"/>
      <c r="D225" s="160">
        <v>0</v>
      </c>
      <c r="E225" s="160">
        <v>0</v>
      </c>
      <c r="F225" s="160">
        <v>0</v>
      </c>
      <c r="G225" s="160">
        <v>0</v>
      </c>
      <c r="H225" s="160">
        <v>1</v>
      </c>
      <c r="I225" s="160">
        <v>1</v>
      </c>
      <c r="J225" s="160">
        <v>0</v>
      </c>
      <c r="K225" s="160">
        <v>0</v>
      </c>
      <c r="L225" s="160">
        <v>0</v>
      </c>
      <c r="M225" s="160">
        <f t="shared" si="120"/>
        <v>0</v>
      </c>
      <c r="N225" s="160">
        <f t="shared" si="120"/>
        <v>1</v>
      </c>
      <c r="O225" s="160">
        <f t="shared" si="120"/>
        <v>1</v>
      </c>
      <c r="P225" s="126"/>
      <c r="Q225" s="217" t="s">
        <v>658</v>
      </c>
      <c r="R225" s="1558"/>
    </row>
    <row r="226" spans="1:18" ht="23.25" customHeight="1">
      <c r="A226" s="1505"/>
      <c r="B226" s="836" t="s">
        <v>126</v>
      </c>
      <c r="C226" s="954"/>
      <c r="D226" s="160">
        <v>0</v>
      </c>
      <c r="E226" s="160">
        <v>0</v>
      </c>
      <c r="F226" s="160">
        <v>0</v>
      </c>
      <c r="G226" s="160">
        <v>0</v>
      </c>
      <c r="H226" s="160">
        <v>4</v>
      </c>
      <c r="I226" s="160">
        <v>4</v>
      </c>
      <c r="J226" s="160">
        <v>0</v>
      </c>
      <c r="K226" s="160">
        <v>0</v>
      </c>
      <c r="L226" s="160">
        <v>0</v>
      </c>
      <c r="M226" s="160">
        <f t="shared" si="120"/>
        <v>0</v>
      </c>
      <c r="N226" s="160">
        <f t="shared" si="120"/>
        <v>4</v>
      </c>
      <c r="O226" s="160">
        <f t="shared" si="120"/>
        <v>4</v>
      </c>
      <c r="P226" s="126"/>
      <c r="Q226" s="217" t="s">
        <v>659</v>
      </c>
      <c r="R226" s="1558"/>
    </row>
    <row r="227" spans="1:18" ht="23.25" customHeight="1">
      <c r="A227" s="1506"/>
      <c r="B227" s="836" t="s">
        <v>1370</v>
      </c>
      <c r="C227" s="838"/>
      <c r="D227" s="160">
        <v>0</v>
      </c>
      <c r="E227" s="160">
        <v>0</v>
      </c>
      <c r="F227" s="160">
        <v>0</v>
      </c>
      <c r="G227" s="160">
        <v>0</v>
      </c>
      <c r="H227" s="160">
        <v>4</v>
      </c>
      <c r="I227" s="160">
        <v>4</v>
      </c>
      <c r="J227" s="160">
        <v>0</v>
      </c>
      <c r="K227" s="160">
        <v>0</v>
      </c>
      <c r="L227" s="160">
        <v>0</v>
      </c>
      <c r="M227" s="160">
        <f t="shared" ref="M227" si="124">SUM(J227,G227,D227)</f>
        <v>0</v>
      </c>
      <c r="N227" s="160">
        <f t="shared" ref="N227" si="125">SUM(K227,H227,E227)</f>
        <v>4</v>
      </c>
      <c r="O227" s="160">
        <f t="shared" ref="O227" si="126">SUM(L227,I227,F227)</f>
        <v>4</v>
      </c>
      <c r="P227" s="126"/>
      <c r="Q227" s="919" t="s">
        <v>1585</v>
      </c>
      <c r="R227" s="1559"/>
    </row>
    <row r="228" spans="1:18" ht="23.25" customHeight="1">
      <c r="A228" s="1555" t="s">
        <v>277</v>
      </c>
      <c r="B228" s="1555"/>
      <c r="C228" s="1555"/>
      <c r="D228" s="160">
        <f>SUM(D219:D227)</f>
        <v>0</v>
      </c>
      <c r="E228" s="160">
        <f t="shared" ref="E228:L228" si="127">SUM(E219:E227)</f>
        <v>0</v>
      </c>
      <c r="F228" s="160">
        <f t="shared" si="127"/>
        <v>0</v>
      </c>
      <c r="G228" s="160">
        <f t="shared" si="127"/>
        <v>0</v>
      </c>
      <c r="H228" s="160">
        <f t="shared" si="127"/>
        <v>73</v>
      </c>
      <c r="I228" s="160">
        <f t="shared" si="127"/>
        <v>73</v>
      </c>
      <c r="J228" s="160">
        <f t="shared" si="127"/>
        <v>0</v>
      </c>
      <c r="K228" s="160">
        <f t="shared" si="127"/>
        <v>8</v>
      </c>
      <c r="L228" s="160">
        <f t="shared" si="127"/>
        <v>8</v>
      </c>
      <c r="M228" s="160">
        <f>SUM(M219:M227)</f>
        <v>0</v>
      </c>
      <c r="N228" s="160">
        <f t="shared" ref="N228" si="128">SUM(N219:N227)</f>
        <v>81</v>
      </c>
      <c r="O228" s="160">
        <f>SUM(O219:O227)</f>
        <v>81</v>
      </c>
      <c r="P228" s="1555" t="s">
        <v>1787</v>
      </c>
      <c r="Q228" s="1555"/>
      <c r="R228" s="1555"/>
    </row>
    <row r="229" spans="1:18" ht="23.25" customHeight="1">
      <c r="A229" s="1505" t="s">
        <v>22</v>
      </c>
      <c r="B229" s="1416" t="s">
        <v>49</v>
      </c>
      <c r="C229" s="1416"/>
      <c r="D229" s="213">
        <v>0</v>
      </c>
      <c r="E229" s="213">
        <v>0</v>
      </c>
      <c r="F229" s="213">
        <v>0</v>
      </c>
      <c r="G229" s="213">
        <v>5</v>
      </c>
      <c r="H229" s="213">
        <v>6</v>
      </c>
      <c r="I229" s="213">
        <v>11</v>
      </c>
      <c r="J229" s="213">
        <v>8</v>
      </c>
      <c r="K229" s="213">
        <v>4</v>
      </c>
      <c r="L229" s="213">
        <v>12</v>
      </c>
      <c r="M229" s="213">
        <f t="shared" ref="M229:O232" si="129">SUM(J229,G229,D229)</f>
        <v>13</v>
      </c>
      <c r="N229" s="213">
        <f t="shared" si="129"/>
        <v>10</v>
      </c>
      <c r="O229" s="213">
        <f t="shared" si="129"/>
        <v>23</v>
      </c>
      <c r="P229" s="128"/>
      <c r="Q229" s="915" t="s">
        <v>583</v>
      </c>
      <c r="R229" s="1515" t="s">
        <v>592</v>
      </c>
    </row>
    <row r="230" spans="1:18" ht="23.25" customHeight="1">
      <c r="A230" s="1505"/>
      <c r="B230" s="839" t="s">
        <v>55</v>
      </c>
      <c r="C230" s="839"/>
      <c r="D230" s="160">
        <v>0</v>
      </c>
      <c r="E230" s="160">
        <v>0</v>
      </c>
      <c r="F230" s="160">
        <v>0</v>
      </c>
      <c r="G230" s="160">
        <v>2</v>
      </c>
      <c r="H230" s="160">
        <v>4</v>
      </c>
      <c r="I230" s="160">
        <v>6</v>
      </c>
      <c r="J230" s="160">
        <v>1</v>
      </c>
      <c r="K230" s="160">
        <v>2</v>
      </c>
      <c r="L230" s="160">
        <v>3</v>
      </c>
      <c r="M230" s="160">
        <f t="shared" si="129"/>
        <v>3</v>
      </c>
      <c r="N230" s="160">
        <f t="shared" si="129"/>
        <v>6</v>
      </c>
      <c r="O230" s="160">
        <f t="shared" si="129"/>
        <v>9</v>
      </c>
      <c r="P230" s="126"/>
      <c r="Q230" s="217" t="s">
        <v>585</v>
      </c>
      <c r="R230" s="1515"/>
    </row>
    <row r="231" spans="1:18" ht="23.25" customHeight="1">
      <c r="A231" s="1505"/>
      <c r="B231" s="836" t="s">
        <v>45</v>
      </c>
      <c r="C231" s="836"/>
      <c r="D231" s="160">
        <v>0</v>
      </c>
      <c r="E231" s="160">
        <v>0</v>
      </c>
      <c r="F231" s="160">
        <v>0</v>
      </c>
      <c r="G231" s="201">
        <v>6</v>
      </c>
      <c r="H231" s="201">
        <v>7</v>
      </c>
      <c r="I231" s="201">
        <v>13</v>
      </c>
      <c r="J231" s="201">
        <v>5</v>
      </c>
      <c r="K231" s="201">
        <v>2</v>
      </c>
      <c r="L231" s="201">
        <v>7</v>
      </c>
      <c r="M231" s="201">
        <f t="shared" si="129"/>
        <v>11</v>
      </c>
      <c r="N231" s="201">
        <f t="shared" si="129"/>
        <v>9</v>
      </c>
      <c r="O231" s="201">
        <f t="shared" si="129"/>
        <v>20</v>
      </c>
      <c r="P231" s="129"/>
      <c r="Q231" s="914" t="s">
        <v>437</v>
      </c>
      <c r="R231" s="1515"/>
    </row>
    <row r="232" spans="1:18" ht="23.25" customHeight="1">
      <c r="A232" s="1505"/>
      <c r="B232" s="839" t="s">
        <v>65</v>
      </c>
      <c r="C232" s="839"/>
      <c r="D232" s="160">
        <v>0</v>
      </c>
      <c r="E232" s="160">
        <v>0</v>
      </c>
      <c r="F232" s="160">
        <v>0</v>
      </c>
      <c r="G232" s="160">
        <v>3</v>
      </c>
      <c r="H232" s="160">
        <v>8</v>
      </c>
      <c r="I232" s="160">
        <v>11</v>
      </c>
      <c r="J232" s="160">
        <v>3</v>
      </c>
      <c r="K232" s="160">
        <v>3</v>
      </c>
      <c r="L232" s="160">
        <v>6</v>
      </c>
      <c r="M232" s="160">
        <f t="shared" si="129"/>
        <v>6</v>
      </c>
      <c r="N232" s="160">
        <f t="shared" si="129"/>
        <v>11</v>
      </c>
      <c r="O232" s="160">
        <f t="shared" si="129"/>
        <v>17</v>
      </c>
      <c r="P232" s="126"/>
      <c r="Q232" s="217" t="s">
        <v>586</v>
      </c>
      <c r="R232" s="1515"/>
    </row>
    <row r="233" spans="1:18" ht="23.25" customHeight="1">
      <c r="A233" s="1505"/>
      <c r="B233" s="837" t="s">
        <v>177</v>
      </c>
      <c r="C233" s="837"/>
      <c r="D233" s="160">
        <v>0</v>
      </c>
      <c r="E233" s="160">
        <v>0</v>
      </c>
      <c r="F233" s="160">
        <v>0</v>
      </c>
      <c r="G233" s="213">
        <v>7</v>
      </c>
      <c r="H233" s="213">
        <v>7</v>
      </c>
      <c r="I233" s="213">
        <v>14</v>
      </c>
      <c r="J233" s="213">
        <v>7</v>
      </c>
      <c r="K233" s="213">
        <v>2</v>
      </c>
      <c r="L233" s="213">
        <v>9</v>
      </c>
      <c r="M233" s="213">
        <f t="shared" ref="M233:O236" si="130">SUM(J233,G233,D233)</f>
        <v>14</v>
      </c>
      <c r="N233" s="213">
        <f t="shared" si="130"/>
        <v>9</v>
      </c>
      <c r="O233" s="213">
        <f>SUM(L233,I233,F233)</f>
        <v>23</v>
      </c>
      <c r="P233" s="128"/>
      <c r="Q233" s="920" t="s">
        <v>593</v>
      </c>
      <c r="R233" s="1515"/>
    </row>
    <row r="234" spans="1:18" ht="23.25" customHeight="1">
      <c r="A234" s="1505"/>
      <c r="B234" s="839" t="s">
        <v>47</v>
      </c>
      <c r="C234" s="839"/>
      <c r="D234" s="160">
        <v>0</v>
      </c>
      <c r="E234" s="160">
        <v>0</v>
      </c>
      <c r="F234" s="160">
        <v>0</v>
      </c>
      <c r="G234" s="160">
        <v>1</v>
      </c>
      <c r="H234" s="160">
        <v>5</v>
      </c>
      <c r="I234" s="160">
        <v>6</v>
      </c>
      <c r="J234" s="160">
        <v>1</v>
      </c>
      <c r="K234" s="160">
        <v>1</v>
      </c>
      <c r="L234" s="160">
        <v>2</v>
      </c>
      <c r="M234" s="160">
        <f t="shared" si="130"/>
        <v>2</v>
      </c>
      <c r="N234" s="160">
        <f t="shared" si="130"/>
        <v>6</v>
      </c>
      <c r="O234" s="160">
        <f t="shared" si="130"/>
        <v>8</v>
      </c>
      <c r="P234" s="126"/>
      <c r="Q234" s="916" t="s">
        <v>594</v>
      </c>
      <c r="R234" s="1515"/>
    </row>
    <row r="235" spans="1:18" ht="23.25" customHeight="1">
      <c r="A235" s="1505"/>
      <c r="B235" s="839" t="s">
        <v>59</v>
      </c>
      <c r="C235" s="839"/>
      <c r="D235" s="160">
        <v>0</v>
      </c>
      <c r="E235" s="160">
        <v>0</v>
      </c>
      <c r="F235" s="160">
        <v>0</v>
      </c>
      <c r="G235" s="160">
        <v>1</v>
      </c>
      <c r="H235" s="160">
        <v>8</v>
      </c>
      <c r="I235" s="160">
        <v>9</v>
      </c>
      <c r="J235" s="160">
        <v>5</v>
      </c>
      <c r="K235" s="160">
        <v>1</v>
      </c>
      <c r="L235" s="160">
        <v>6</v>
      </c>
      <c r="M235" s="160">
        <f t="shared" si="130"/>
        <v>6</v>
      </c>
      <c r="N235" s="160">
        <f t="shared" si="130"/>
        <v>9</v>
      </c>
      <c r="O235" s="160">
        <f t="shared" si="130"/>
        <v>15</v>
      </c>
      <c r="P235" s="126"/>
      <c r="Q235" s="916" t="s">
        <v>595</v>
      </c>
      <c r="R235" s="1515"/>
    </row>
    <row r="236" spans="1:18" ht="23.25" customHeight="1">
      <c r="A236" s="1506"/>
      <c r="B236" s="839" t="s">
        <v>76</v>
      </c>
      <c r="C236" s="839"/>
      <c r="D236" s="160">
        <v>0</v>
      </c>
      <c r="E236" s="160">
        <v>0</v>
      </c>
      <c r="F236" s="160">
        <v>0</v>
      </c>
      <c r="G236" s="160">
        <v>4</v>
      </c>
      <c r="H236" s="160">
        <v>2</v>
      </c>
      <c r="I236" s="160">
        <v>6</v>
      </c>
      <c r="J236" s="160">
        <v>2</v>
      </c>
      <c r="K236" s="160">
        <v>1</v>
      </c>
      <c r="L236" s="160">
        <v>3</v>
      </c>
      <c r="M236" s="160">
        <f>SUM(J236,G236,D236)</f>
        <v>6</v>
      </c>
      <c r="N236" s="160">
        <f t="shared" si="130"/>
        <v>3</v>
      </c>
      <c r="O236" s="160">
        <f t="shared" si="130"/>
        <v>9</v>
      </c>
      <c r="P236" s="126"/>
      <c r="Q236" s="916" t="s">
        <v>596</v>
      </c>
      <c r="R236" s="1516"/>
    </row>
    <row r="237" spans="1:18" ht="23.25" customHeight="1">
      <c r="A237" s="1555" t="s">
        <v>277</v>
      </c>
      <c r="B237" s="1555"/>
      <c r="C237" s="1555"/>
      <c r="D237" s="160">
        <f>SUM(D229:D236)</f>
        <v>0</v>
      </c>
      <c r="E237" s="160">
        <f t="shared" ref="E237:K237" si="131">SUM(E229:E236)</f>
        <v>0</v>
      </c>
      <c r="F237" s="160">
        <f t="shared" si="131"/>
        <v>0</v>
      </c>
      <c r="G237" s="160">
        <f t="shared" si="131"/>
        <v>29</v>
      </c>
      <c r="H237" s="160">
        <f t="shared" si="131"/>
        <v>47</v>
      </c>
      <c r="I237" s="160">
        <f t="shared" si="131"/>
        <v>76</v>
      </c>
      <c r="J237" s="160">
        <f t="shared" si="131"/>
        <v>32</v>
      </c>
      <c r="K237" s="160">
        <f t="shared" si="131"/>
        <v>16</v>
      </c>
      <c r="L237" s="160">
        <f>SUM(J237:K237)</f>
        <v>48</v>
      </c>
      <c r="M237" s="160">
        <f>SUM(J237,G237,D237)</f>
        <v>61</v>
      </c>
      <c r="N237" s="160">
        <f t="shared" ref="N237" si="132">SUM(K237,H237,E237)</f>
        <v>63</v>
      </c>
      <c r="O237" s="160">
        <f t="shared" ref="O237" si="133">SUM(L237,I237,F237)</f>
        <v>124</v>
      </c>
      <c r="P237" s="1555" t="s">
        <v>1787</v>
      </c>
      <c r="Q237" s="1555"/>
      <c r="R237" s="1555"/>
    </row>
    <row r="238" spans="1:18" ht="23.25" customHeight="1">
      <c r="A238" s="1040" t="s">
        <v>27</v>
      </c>
      <c r="B238" s="887" t="s">
        <v>959</v>
      </c>
      <c r="C238" s="887"/>
      <c r="D238" s="160">
        <v>0</v>
      </c>
      <c r="E238" s="160">
        <v>0</v>
      </c>
      <c r="F238" s="160">
        <v>0</v>
      </c>
      <c r="G238" s="160">
        <v>0</v>
      </c>
      <c r="H238" s="160">
        <v>0</v>
      </c>
      <c r="I238" s="160">
        <v>0</v>
      </c>
      <c r="J238" s="160">
        <v>2</v>
      </c>
      <c r="K238" s="160">
        <v>0</v>
      </c>
      <c r="L238" s="160">
        <v>2</v>
      </c>
      <c r="M238" s="160">
        <f t="shared" ref="M238" si="134">SUM(J238,G238,D238)</f>
        <v>2</v>
      </c>
      <c r="N238" s="160">
        <f t="shared" ref="N238" si="135">SUM(K238,H238,E238)</f>
        <v>0</v>
      </c>
      <c r="O238" s="160">
        <f t="shared" ref="O238" si="136">SUM(L238,I238,F238)</f>
        <v>2</v>
      </c>
      <c r="P238" s="126"/>
      <c r="Q238" s="921" t="s">
        <v>1579</v>
      </c>
      <c r="R238" s="1041" t="s">
        <v>660</v>
      </c>
    </row>
    <row r="239" spans="1:18" ht="23.25" customHeight="1">
      <c r="A239" s="1611" t="s">
        <v>26</v>
      </c>
      <c r="B239" s="887" t="s">
        <v>140</v>
      </c>
      <c r="C239" s="887"/>
      <c r="D239" s="160">
        <v>0</v>
      </c>
      <c r="E239" s="160">
        <v>0</v>
      </c>
      <c r="F239" s="160">
        <v>0</v>
      </c>
      <c r="G239" s="160">
        <v>1</v>
      </c>
      <c r="H239" s="160">
        <v>2</v>
      </c>
      <c r="I239" s="160">
        <v>3</v>
      </c>
      <c r="J239" s="160">
        <v>5</v>
      </c>
      <c r="K239" s="160">
        <v>3</v>
      </c>
      <c r="L239" s="160">
        <v>8</v>
      </c>
      <c r="M239" s="160">
        <f t="shared" ref="M239:O241" si="137">SUM(J239,G239,D239)</f>
        <v>6</v>
      </c>
      <c r="N239" s="160">
        <f t="shared" si="137"/>
        <v>5</v>
      </c>
      <c r="O239" s="160">
        <f t="shared" si="137"/>
        <v>11</v>
      </c>
      <c r="P239" s="126"/>
      <c r="Q239" s="217" t="s">
        <v>597</v>
      </c>
      <c r="R239" s="1574" t="s">
        <v>598</v>
      </c>
    </row>
    <row r="240" spans="1:18" ht="23.25" customHeight="1">
      <c r="A240" s="1611"/>
      <c r="B240" s="1526" t="s">
        <v>141</v>
      </c>
      <c r="C240" s="1526"/>
      <c r="D240" s="160">
        <v>0</v>
      </c>
      <c r="E240" s="160">
        <v>0</v>
      </c>
      <c r="F240" s="160">
        <v>0</v>
      </c>
      <c r="G240" s="160">
        <v>2</v>
      </c>
      <c r="H240" s="160">
        <v>2</v>
      </c>
      <c r="I240" s="160">
        <v>4</v>
      </c>
      <c r="J240" s="160">
        <v>5</v>
      </c>
      <c r="K240" s="160">
        <v>0</v>
      </c>
      <c r="L240" s="160">
        <v>5</v>
      </c>
      <c r="M240" s="160">
        <f t="shared" si="137"/>
        <v>7</v>
      </c>
      <c r="N240" s="160">
        <f t="shared" si="137"/>
        <v>2</v>
      </c>
      <c r="O240" s="160">
        <f t="shared" si="137"/>
        <v>9</v>
      </c>
      <c r="P240" s="126"/>
      <c r="Q240" s="217" t="s">
        <v>661</v>
      </c>
      <c r="R240" s="1574"/>
    </row>
    <row r="241" spans="1:18" ht="23.25" customHeight="1">
      <c r="A241" s="1611"/>
      <c r="B241" s="887" t="s">
        <v>142</v>
      </c>
      <c r="C241" s="887"/>
      <c r="D241" s="160">
        <v>0</v>
      </c>
      <c r="E241" s="160">
        <v>0</v>
      </c>
      <c r="F241" s="160">
        <v>0</v>
      </c>
      <c r="G241" s="160">
        <v>5</v>
      </c>
      <c r="H241" s="160">
        <v>3</v>
      </c>
      <c r="I241" s="160">
        <v>8</v>
      </c>
      <c r="J241" s="160">
        <v>4</v>
      </c>
      <c r="K241" s="160">
        <v>0</v>
      </c>
      <c r="L241" s="160">
        <v>4</v>
      </c>
      <c r="M241" s="160">
        <f t="shared" si="137"/>
        <v>9</v>
      </c>
      <c r="N241" s="160">
        <f t="shared" si="137"/>
        <v>3</v>
      </c>
      <c r="O241" s="160">
        <f t="shared" si="137"/>
        <v>12</v>
      </c>
      <c r="P241" s="126"/>
      <c r="Q241" s="217" t="s">
        <v>599</v>
      </c>
      <c r="R241" s="1574"/>
    </row>
    <row r="242" spans="1:18" ht="23.25" customHeight="1" thickBot="1">
      <c r="A242" s="1538" t="s">
        <v>277</v>
      </c>
      <c r="B242" s="1538"/>
      <c r="C242" s="1538"/>
      <c r="D242" s="226">
        <f t="shared" ref="D242:O242" si="138">SUM(D239:D241)</f>
        <v>0</v>
      </c>
      <c r="E242" s="226">
        <f t="shared" si="138"/>
        <v>0</v>
      </c>
      <c r="F242" s="226">
        <f t="shared" si="138"/>
        <v>0</v>
      </c>
      <c r="G242" s="226">
        <f t="shared" si="138"/>
        <v>8</v>
      </c>
      <c r="H242" s="226">
        <f t="shared" si="138"/>
        <v>7</v>
      </c>
      <c r="I242" s="226">
        <f t="shared" si="138"/>
        <v>15</v>
      </c>
      <c r="J242" s="226">
        <f t="shared" si="138"/>
        <v>14</v>
      </c>
      <c r="K242" s="226">
        <f t="shared" si="138"/>
        <v>3</v>
      </c>
      <c r="L242" s="226">
        <f t="shared" si="138"/>
        <v>17</v>
      </c>
      <c r="M242" s="226">
        <f t="shared" si="138"/>
        <v>22</v>
      </c>
      <c r="N242" s="226">
        <f t="shared" si="138"/>
        <v>10</v>
      </c>
      <c r="O242" s="226">
        <f t="shared" si="138"/>
        <v>32</v>
      </c>
      <c r="P242" s="1538" t="s">
        <v>1787</v>
      </c>
      <c r="Q242" s="1538"/>
      <c r="R242" s="1538"/>
    </row>
    <row r="243" spans="1:18" ht="23.25" customHeight="1" thickTop="1">
      <c r="A243" s="1423"/>
      <c r="B243" s="1423"/>
      <c r="C243" s="1423"/>
      <c r="D243" s="713"/>
      <c r="E243" s="713"/>
      <c r="F243" s="713"/>
      <c r="G243" s="713"/>
      <c r="H243" s="713"/>
      <c r="I243" s="713"/>
      <c r="J243" s="713"/>
      <c r="K243" s="713"/>
      <c r="L243" s="713"/>
      <c r="M243" s="713"/>
      <c r="N243" s="713"/>
      <c r="O243" s="713"/>
      <c r="P243" s="1423"/>
      <c r="Q243" s="1423"/>
      <c r="R243" s="1423"/>
    </row>
    <row r="244" spans="1:18" ht="23.25" customHeight="1">
      <c r="A244" s="1423"/>
      <c r="B244" s="1423"/>
      <c r="C244" s="1423"/>
      <c r="D244" s="713"/>
      <c r="E244" s="713"/>
      <c r="F244" s="713"/>
      <c r="G244" s="713"/>
      <c r="H244" s="713"/>
      <c r="I244" s="713"/>
      <c r="J244" s="713"/>
      <c r="K244" s="713"/>
      <c r="L244" s="713"/>
      <c r="M244" s="713"/>
      <c r="N244" s="713"/>
      <c r="O244" s="713"/>
      <c r="P244" s="1423"/>
      <c r="Q244" s="1423"/>
      <c r="R244" s="1423"/>
    </row>
    <row r="245" spans="1:18" ht="18" customHeight="1" thickBot="1">
      <c r="A245" s="1532" t="s">
        <v>1793</v>
      </c>
      <c r="B245" s="1532"/>
      <c r="C245" s="882"/>
      <c r="D245" s="883"/>
      <c r="E245" s="883"/>
      <c r="F245" s="883"/>
      <c r="G245" s="883"/>
      <c r="H245" s="883"/>
      <c r="I245" s="883"/>
      <c r="J245" s="883"/>
      <c r="K245" s="883"/>
      <c r="L245" s="883"/>
      <c r="M245" s="883"/>
      <c r="N245" s="883"/>
      <c r="O245" s="883"/>
      <c r="P245" s="883"/>
      <c r="R245" s="457" t="s">
        <v>1796</v>
      </c>
    </row>
    <row r="246" spans="1:18" ht="18" customHeight="1" thickTop="1">
      <c r="A246" s="1520" t="s">
        <v>11</v>
      </c>
      <c r="B246" s="1520" t="s">
        <v>1939</v>
      </c>
      <c r="C246" s="1520" t="s">
        <v>34</v>
      </c>
      <c r="D246" s="1485" t="s">
        <v>4</v>
      </c>
      <c r="E246" s="1485"/>
      <c r="F246" s="1485"/>
      <c r="G246" s="1485" t="s">
        <v>5</v>
      </c>
      <c r="H246" s="1485"/>
      <c r="I246" s="1485"/>
      <c r="J246" s="1485" t="s">
        <v>909</v>
      </c>
      <c r="K246" s="1485"/>
      <c r="L246" s="1485"/>
      <c r="M246" s="1485" t="s">
        <v>908</v>
      </c>
      <c r="N246" s="1485"/>
      <c r="O246" s="1485"/>
      <c r="P246" s="1523" t="s">
        <v>524</v>
      </c>
      <c r="Q246" s="1523" t="s">
        <v>431</v>
      </c>
      <c r="R246" s="1523" t="s">
        <v>525</v>
      </c>
    </row>
    <row r="247" spans="1:18" ht="18" customHeight="1">
      <c r="A247" s="1521"/>
      <c r="B247" s="1521"/>
      <c r="C247" s="1521"/>
      <c r="D247" s="1486" t="s">
        <v>910</v>
      </c>
      <c r="E247" s="1486"/>
      <c r="F247" s="1486"/>
      <c r="G247" s="1486" t="s">
        <v>427</v>
      </c>
      <c r="H247" s="1486"/>
      <c r="I247" s="1486"/>
      <c r="J247" s="1486" t="s">
        <v>911</v>
      </c>
      <c r="K247" s="1486"/>
      <c r="L247" s="1486"/>
      <c r="M247" s="1486" t="s">
        <v>504</v>
      </c>
      <c r="N247" s="1486"/>
      <c r="O247" s="1486"/>
      <c r="P247" s="1524"/>
      <c r="Q247" s="1524"/>
      <c r="R247" s="1524"/>
    </row>
    <row r="248" spans="1:18" ht="18" customHeight="1">
      <c r="A248" s="1521"/>
      <c r="B248" s="1521"/>
      <c r="C248" s="1521"/>
      <c r="D248" s="880" t="s">
        <v>914</v>
      </c>
      <c r="E248" s="880" t="s">
        <v>915</v>
      </c>
      <c r="F248" s="880" t="s">
        <v>916</v>
      </c>
      <c r="G248" s="880" t="s">
        <v>914</v>
      </c>
      <c r="H248" s="880" t="s">
        <v>915</v>
      </c>
      <c r="I248" s="880" t="s">
        <v>916</v>
      </c>
      <c r="J248" s="880" t="s">
        <v>914</v>
      </c>
      <c r="K248" s="880" t="s">
        <v>915</v>
      </c>
      <c r="L248" s="880" t="s">
        <v>916</v>
      </c>
      <c r="M248" s="880" t="s">
        <v>914</v>
      </c>
      <c r="N248" s="880" t="s">
        <v>915</v>
      </c>
      <c r="O248" s="880" t="s">
        <v>916</v>
      </c>
      <c r="P248" s="1524"/>
      <c r="Q248" s="1524"/>
      <c r="R248" s="1524"/>
    </row>
    <row r="249" spans="1:18" ht="18" customHeight="1" thickBot="1">
      <c r="A249" s="1522"/>
      <c r="B249" s="1522"/>
      <c r="C249" s="1522"/>
      <c r="D249" s="881" t="s">
        <v>917</v>
      </c>
      <c r="E249" s="881" t="s">
        <v>918</v>
      </c>
      <c r="F249" s="881" t="s">
        <v>919</v>
      </c>
      <c r="G249" s="881" t="s">
        <v>917</v>
      </c>
      <c r="H249" s="881" t="s">
        <v>918</v>
      </c>
      <c r="I249" s="881" t="s">
        <v>919</v>
      </c>
      <c r="J249" s="881" t="s">
        <v>917</v>
      </c>
      <c r="K249" s="881" t="s">
        <v>918</v>
      </c>
      <c r="L249" s="881" t="s">
        <v>919</v>
      </c>
      <c r="M249" s="881" t="s">
        <v>917</v>
      </c>
      <c r="N249" s="881" t="s">
        <v>918</v>
      </c>
      <c r="O249" s="881" t="s">
        <v>919</v>
      </c>
      <c r="P249" s="1525"/>
      <c r="Q249" s="1525"/>
      <c r="R249" s="1525"/>
    </row>
    <row r="250" spans="1:18" ht="25.5" customHeight="1">
      <c r="A250" s="1505" t="s">
        <v>23</v>
      </c>
      <c r="B250" s="1416" t="s">
        <v>107</v>
      </c>
      <c r="C250" s="1416"/>
      <c r="D250" s="213">
        <v>0</v>
      </c>
      <c r="E250" s="213">
        <v>0</v>
      </c>
      <c r="F250" s="213">
        <v>0</v>
      </c>
      <c r="G250" s="213">
        <v>4</v>
      </c>
      <c r="H250" s="213">
        <v>4</v>
      </c>
      <c r="I250" s="213">
        <v>8</v>
      </c>
      <c r="J250" s="213">
        <v>0</v>
      </c>
      <c r="K250" s="213">
        <v>3</v>
      </c>
      <c r="L250" s="213">
        <v>3</v>
      </c>
      <c r="M250" s="213">
        <f>SUM(J250,G250,D250)</f>
        <v>4</v>
      </c>
      <c r="N250" s="213">
        <f t="shared" ref="N250:O250" si="139">SUM(K250,H250,E250)</f>
        <v>7</v>
      </c>
      <c r="O250" s="213">
        <f t="shared" si="139"/>
        <v>11</v>
      </c>
      <c r="P250" s="128"/>
      <c r="Q250" s="922" t="s">
        <v>762</v>
      </c>
      <c r="R250" s="1515" t="s">
        <v>600</v>
      </c>
    </row>
    <row r="251" spans="1:18" ht="25.5" customHeight="1">
      <c r="A251" s="1505"/>
      <c r="B251" s="839" t="s">
        <v>106</v>
      </c>
      <c r="C251" s="839"/>
      <c r="D251" s="160">
        <v>0</v>
      </c>
      <c r="E251" s="160">
        <v>0</v>
      </c>
      <c r="F251" s="160">
        <v>0</v>
      </c>
      <c r="G251" s="160">
        <v>3</v>
      </c>
      <c r="H251" s="160">
        <v>3</v>
      </c>
      <c r="I251" s="160">
        <v>6</v>
      </c>
      <c r="J251" s="160">
        <v>4</v>
      </c>
      <c r="K251" s="160">
        <v>4</v>
      </c>
      <c r="L251" s="160">
        <v>8</v>
      </c>
      <c r="M251" s="160">
        <f t="shared" ref="M251:M259" si="140">SUM(J251,G251,D251)</f>
        <v>7</v>
      </c>
      <c r="N251" s="160">
        <f t="shared" ref="N251:N259" si="141">SUM(K251,H251,E251)</f>
        <v>7</v>
      </c>
      <c r="O251" s="160">
        <f t="shared" ref="O251:O259" si="142">SUM(L251,I251,F251)</f>
        <v>14</v>
      </c>
      <c r="P251" s="126"/>
      <c r="Q251" s="923" t="s">
        <v>1580</v>
      </c>
      <c r="R251" s="1515"/>
    </row>
    <row r="252" spans="1:18" ht="25.5" customHeight="1">
      <c r="A252" s="1506"/>
      <c r="B252" s="839" t="s">
        <v>225</v>
      </c>
      <c r="C252" s="839"/>
      <c r="D252" s="160">
        <v>0</v>
      </c>
      <c r="E252" s="160">
        <v>0</v>
      </c>
      <c r="F252" s="160">
        <v>0</v>
      </c>
      <c r="G252" s="160">
        <v>1</v>
      </c>
      <c r="H252" s="160">
        <v>4</v>
      </c>
      <c r="I252" s="160">
        <v>5</v>
      </c>
      <c r="J252" s="160">
        <v>0</v>
      </c>
      <c r="K252" s="160">
        <v>0</v>
      </c>
      <c r="L252" s="160">
        <v>0</v>
      </c>
      <c r="M252" s="160">
        <f t="shared" si="140"/>
        <v>1</v>
      </c>
      <c r="N252" s="160">
        <f t="shared" si="141"/>
        <v>4</v>
      </c>
      <c r="O252" s="160">
        <f t="shared" si="142"/>
        <v>5</v>
      </c>
      <c r="P252" s="126"/>
      <c r="Q252" s="888" t="s">
        <v>1581</v>
      </c>
      <c r="R252" s="1516"/>
    </row>
    <row r="253" spans="1:18" ht="25.5" customHeight="1">
      <c r="A253" s="1555" t="s">
        <v>277</v>
      </c>
      <c r="B253" s="1555"/>
      <c r="C253" s="1555"/>
      <c r="D253" s="160">
        <f t="shared" ref="D253:L253" si="143">SUM(D250:D252)</f>
        <v>0</v>
      </c>
      <c r="E253" s="160">
        <f t="shared" si="143"/>
        <v>0</v>
      </c>
      <c r="F253" s="160">
        <f t="shared" si="143"/>
        <v>0</v>
      </c>
      <c r="G253" s="160">
        <f t="shared" si="143"/>
        <v>8</v>
      </c>
      <c r="H253" s="160">
        <f t="shared" si="143"/>
        <v>11</v>
      </c>
      <c r="I253" s="160">
        <f t="shared" si="143"/>
        <v>19</v>
      </c>
      <c r="J253" s="160">
        <f t="shared" si="143"/>
        <v>4</v>
      </c>
      <c r="K253" s="160">
        <f t="shared" si="143"/>
        <v>7</v>
      </c>
      <c r="L253" s="160">
        <f t="shared" si="143"/>
        <v>11</v>
      </c>
      <c r="M253" s="160">
        <f t="shared" si="140"/>
        <v>12</v>
      </c>
      <c r="N253" s="160">
        <f t="shared" si="141"/>
        <v>18</v>
      </c>
      <c r="O253" s="160">
        <f t="shared" si="142"/>
        <v>30</v>
      </c>
      <c r="P253" s="1555" t="s">
        <v>1787</v>
      </c>
      <c r="Q253" s="1555"/>
      <c r="R253" s="1555"/>
    </row>
    <row r="254" spans="1:18" ht="25.5" customHeight="1">
      <c r="A254" s="1513" t="s">
        <v>9</v>
      </c>
      <c r="B254" s="839" t="s">
        <v>302</v>
      </c>
      <c r="C254" s="839"/>
      <c r="D254" s="160">
        <v>0</v>
      </c>
      <c r="E254" s="160">
        <v>0</v>
      </c>
      <c r="F254" s="160">
        <v>0</v>
      </c>
      <c r="G254" s="160">
        <v>3</v>
      </c>
      <c r="H254" s="160">
        <v>0</v>
      </c>
      <c r="I254" s="160">
        <v>3</v>
      </c>
      <c r="J254" s="160">
        <v>13</v>
      </c>
      <c r="K254" s="160">
        <v>3</v>
      </c>
      <c r="L254" s="160">
        <v>16</v>
      </c>
      <c r="M254" s="160">
        <f t="shared" si="140"/>
        <v>16</v>
      </c>
      <c r="N254" s="160">
        <f t="shared" si="141"/>
        <v>3</v>
      </c>
      <c r="O254" s="160">
        <f t="shared" si="142"/>
        <v>19</v>
      </c>
      <c r="P254" s="126"/>
      <c r="Q254" s="217" t="s">
        <v>602</v>
      </c>
      <c r="R254" s="1514" t="s">
        <v>601</v>
      </c>
    </row>
    <row r="255" spans="1:18" ht="25.5" customHeight="1">
      <c r="A255" s="1505"/>
      <c r="B255" s="839" t="s">
        <v>304</v>
      </c>
      <c r="C255" s="839"/>
      <c r="D255" s="160">
        <v>0</v>
      </c>
      <c r="E255" s="160">
        <v>0</v>
      </c>
      <c r="F255" s="160">
        <v>0</v>
      </c>
      <c r="G255" s="160">
        <v>4</v>
      </c>
      <c r="H255" s="160">
        <v>0</v>
      </c>
      <c r="I255" s="160">
        <v>4</v>
      </c>
      <c r="J255" s="160">
        <v>2</v>
      </c>
      <c r="K255" s="160">
        <v>2</v>
      </c>
      <c r="L255" s="160">
        <v>4</v>
      </c>
      <c r="M255" s="160">
        <f t="shared" si="140"/>
        <v>6</v>
      </c>
      <c r="N255" s="160">
        <f t="shared" si="141"/>
        <v>2</v>
      </c>
      <c r="O255" s="160">
        <f t="shared" si="142"/>
        <v>8</v>
      </c>
      <c r="P255" s="126"/>
      <c r="Q255" s="217" t="s">
        <v>662</v>
      </c>
      <c r="R255" s="1515"/>
    </row>
    <row r="256" spans="1:18" ht="25.5" customHeight="1">
      <c r="A256" s="1506"/>
      <c r="B256" s="836" t="s">
        <v>303</v>
      </c>
      <c r="C256" s="836"/>
      <c r="D256" s="160">
        <v>0</v>
      </c>
      <c r="E256" s="160">
        <v>0</v>
      </c>
      <c r="F256" s="160">
        <v>0</v>
      </c>
      <c r="G256" s="201">
        <v>0</v>
      </c>
      <c r="H256" s="201">
        <v>1</v>
      </c>
      <c r="I256" s="201">
        <v>1</v>
      </c>
      <c r="J256" s="201">
        <v>4</v>
      </c>
      <c r="K256" s="201">
        <v>2</v>
      </c>
      <c r="L256" s="201">
        <v>6</v>
      </c>
      <c r="M256" s="160">
        <f t="shared" si="140"/>
        <v>4</v>
      </c>
      <c r="N256" s="160">
        <f t="shared" si="141"/>
        <v>3</v>
      </c>
      <c r="O256" s="160">
        <f t="shared" si="142"/>
        <v>7</v>
      </c>
      <c r="P256" s="129"/>
      <c r="Q256" s="914" t="s">
        <v>663</v>
      </c>
      <c r="R256" s="1516"/>
    </row>
    <row r="257" spans="1:18" ht="25.5" customHeight="1">
      <c r="A257" s="1555" t="s">
        <v>277</v>
      </c>
      <c r="B257" s="1555"/>
      <c r="C257" s="1555"/>
      <c r="D257" s="160">
        <f>SUM(D254:D256)</f>
        <v>0</v>
      </c>
      <c r="E257" s="160">
        <f t="shared" ref="E257:L257" si="144">SUM(E254:E256)</f>
        <v>0</v>
      </c>
      <c r="F257" s="160">
        <f t="shared" si="144"/>
        <v>0</v>
      </c>
      <c r="G257" s="160">
        <f t="shared" si="144"/>
        <v>7</v>
      </c>
      <c r="H257" s="160">
        <f t="shared" si="144"/>
        <v>1</v>
      </c>
      <c r="I257" s="160">
        <f t="shared" si="144"/>
        <v>8</v>
      </c>
      <c r="J257" s="160">
        <f t="shared" si="144"/>
        <v>19</v>
      </c>
      <c r="K257" s="160">
        <f t="shared" si="144"/>
        <v>7</v>
      </c>
      <c r="L257" s="160">
        <f t="shared" si="144"/>
        <v>26</v>
      </c>
      <c r="M257" s="160">
        <f t="shared" si="140"/>
        <v>26</v>
      </c>
      <c r="N257" s="160">
        <f t="shared" si="141"/>
        <v>8</v>
      </c>
      <c r="O257" s="160">
        <f t="shared" si="142"/>
        <v>34</v>
      </c>
      <c r="P257" s="1555" t="s">
        <v>1787</v>
      </c>
      <c r="Q257" s="1555"/>
      <c r="R257" s="1555"/>
    </row>
    <row r="258" spans="1:18" ht="24" customHeight="1">
      <c r="A258" s="1527" t="s">
        <v>961</v>
      </c>
      <c r="B258" s="1528"/>
      <c r="C258" s="886" t="s">
        <v>61</v>
      </c>
      <c r="D258" s="213">
        <v>0</v>
      </c>
      <c r="E258" s="213">
        <v>0</v>
      </c>
      <c r="F258" s="213">
        <v>0</v>
      </c>
      <c r="G258" s="213">
        <v>27</v>
      </c>
      <c r="H258" s="213">
        <v>13</v>
      </c>
      <c r="I258" s="213">
        <v>40</v>
      </c>
      <c r="J258" s="213">
        <v>25</v>
      </c>
      <c r="K258" s="213">
        <v>2</v>
      </c>
      <c r="L258" s="213">
        <v>27</v>
      </c>
      <c r="M258" s="213">
        <f t="shared" si="140"/>
        <v>52</v>
      </c>
      <c r="N258" s="213">
        <f t="shared" si="141"/>
        <v>15</v>
      </c>
      <c r="O258" s="213">
        <f t="shared" si="142"/>
        <v>67</v>
      </c>
      <c r="P258" s="885" t="s">
        <v>647</v>
      </c>
      <c r="Q258" s="1530" t="s">
        <v>603</v>
      </c>
      <c r="R258" s="1530"/>
    </row>
    <row r="259" spans="1:18" ht="31.5" customHeight="1">
      <c r="A259" s="1526" t="s">
        <v>962</v>
      </c>
      <c r="B259" s="1529"/>
      <c r="C259" s="839" t="s">
        <v>61</v>
      </c>
      <c r="D259" s="160">
        <v>0</v>
      </c>
      <c r="E259" s="160">
        <v>0</v>
      </c>
      <c r="F259" s="160">
        <v>0</v>
      </c>
      <c r="G259" s="160">
        <v>0</v>
      </c>
      <c r="H259" s="160">
        <v>18</v>
      </c>
      <c r="I259" s="160">
        <v>18</v>
      </c>
      <c r="J259" s="160">
        <v>0</v>
      </c>
      <c r="K259" s="160">
        <v>13</v>
      </c>
      <c r="L259" s="160">
        <v>13</v>
      </c>
      <c r="M259" s="160">
        <f t="shared" si="140"/>
        <v>0</v>
      </c>
      <c r="N259" s="160">
        <f t="shared" si="141"/>
        <v>31</v>
      </c>
      <c r="O259" s="160">
        <f t="shared" si="142"/>
        <v>31</v>
      </c>
      <c r="P259" s="884" t="s">
        <v>647</v>
      </c>
      <c r="Q259" s="1531" t="s">
        <v>1941</v>
      </c>
      <c r="R259" s="1531"/>
    </row>
    <row r="260" spans="1:18" ht="16.5" customHeight="1">
      <c r="A260" s="1513" t="s">
        <v>29</v>
      </c>
      <c r="B260" s="839" t="s">
        <v>138</v>
      </c>
      <c r="C260" s="839"/>
      <c r="D260" s="160">
        <v>0</v>
      </c>
      <c r="E260" s="160">
        <v>0</v>
      </c>
      <c r="F260" s="160">
        <v>0</v>
      </c>
      <c r="G260" s="160">
        <v>1</v>
      </c>
      <c r="H260" s="160">
        <v>1</v>
      </c>
      <c r="I260" s="160">
        <v>2</v>
      </c>
      <c r="J260" s="160">
        <v>0</v>
      </c>
      <c r="K260" s="160">
        <v>0</v>
      </c>
      <c r="L260" s="160">
        <v>0</v>
      </c>
      <c r="M260" s="160">
        <f t="shared" ref="M260:O262" si="145">SUM(J260,G260,D260)</f>
        <v>1</v>
      </c>
      <c r="N260" s="160">
        <f t="shared" si="145"/>
        <v>1</v>
      </c>
      <c r="O260" s="160">
        <f t="shared" si="145"/>
        <v>2</v>
      </c>
      <c r="P260" s="902"/>
      <c r="Q260" s="942" t="s">
        <v>1557</v>
      </c>
      <c r="R260" s="1514" t="s">
        <v>629</v>
      </c>
    </row>
    <row r="261" spans="1:18" ht="15.75" customHeight="1">
      <c r="A261" s="1505"/>
      <c r="B261" s="839" t="s">
        <v>81</v>
      </c>
      <c r="C261" s="839"/>
      <c r="D261" s="160">
        <v>0</v>
      </c>
      <c r="E261" s="160">
        <v>0</v>
      </c>
      <c r="F261" s="160">
        <v>0</v>
      </c>
      <c r="G261" s="160">
        <v>1</v>
      </c>
      <c r="H261" s="160">
        <v>0</v>
      </c>
      <c r="I261" s="160">
        <v>1</v>
      </c>
      <c r="J261" s="160">
        <v>3</v>
      </c>
      <c r="K261" s="160">
        <v>3</v>
      </c>
      <c r="L261" s="160">
        <v>6</v>
      </c>
      <c r="M261" s="160">
        <f t="shared" si="145"/>
        <v>4</v>
      </c>
      <c r="N261" s="160">
        <f t="shared" si="145"/>
        <v>3</v>
      </c>
      <c r="O261" s="160">
        <f t="shared" si="145"/>
        <v>7</v>
      </c>
      <c r="P261" s="902"/>
      <c r="Q261" s="942" t="s">
        <v>1223</v>
      </c>
      <c r="R261" s="1515"/>
    </row>
    <row r="262" spans="1:18" ht="24" customHeight="1">
      <c r="A262" s="1505"/>
      <c r="B262" s="961" t="s">
        <v>137</v>
      </c>
      <c r="C262" s="839" t="s">
        <v>963</v>
      </c>
      <c r="D262" s="160">
        <v>0</v>
      </c>
      <c r="E262" s="160">
        <v>0</v>
      </c>
      <c r="F262" s="160">
        <v>0</v>
      </c>
      <c r="G262" s="160">
        <v>14</v>
      </c>
      <c r="H262" s="160">
        <v>1</v>
      </c>
      <c r="I262" s="160">
        <v>15</v>
      </c>
      <c r="J262" s="160">
        <v>2</v>
      </c>
      <c r="K262" s="160">
        <v>0</v>
      </c>
      <c r="L262" s="160">
        <v>2</v>
      </c>
      <c r="M262" s="160">
        <f t="shared" si="145"/>
        <v>16</v>
      </c>
      <c r="N262" s="160">
        <f t="shared" si="145"/>
        <v>1</v>
      </c>
      <c r="O262" s="160">
        <f t="shared" si="145"/>
        <v>17</v>
      </c>
      <c r="P262" s="902" t="s">
        <v>1559</v>
      </c>
      <c r="Q262" s="902" t="s">
        <v>1558</v>
      </c>
      <c r="R262" s="1515"/>
    </row>
    <row r="263" spans="1:18" ht="34.5" customHeight="1">
      <c r="A263" s="1505"/>
      <c r="B263" s="839" t="s">
        <v>305</v>
      </c>
      <c r="C263" s="839"/>
      <c r="D263" s="160">
        <v>0</v>
      </c>
      <c r="E263" s="160">
        <v>0</v>
      </c>
      <c r="F263" s="160">
        <v>0</v>
      </c>
      <c r="G263" s="160">
        <v>3</v>
      </c>
      <c r="H263" s="160">
        <v>1</v>
      </c>
      <c r="I263" s="160">
        <v>4</v>
      </c>
      <c r="J263" s="160">
        <v>1</v>
      </c>
      <c r="K263" s="160">
        <v>0</v>
      </c>
      <c r="L263" s="160">
        <v>1</v>
      </c>
      <c r="M263" s="160">
        <f t="shared" ref="M263" si="146">SUM(J263,G263,D263)</f>
        <v>4</v>
      </c>
      <c r="N263" s="160">
        <f t="shared" ref="N263" si="147">SUM(K263,H263,E263)</f>
        <v>1</v>
      </c>
      <c r="O263" s="160">
        <f t="shared" ref="O263" si="148">SUM(L263,I263,F263)</f>
        <v>5</v>
      </c>
      <c r="P263" s="222"/>
      <c r="Q263" s="222" t="s">
        <v>1224</v>
      </c>
      <c r="R263" s="1515"/>
    </row>
    <row r="264" spans="1:18" ht="24" customHeight="1">
      <c r="A264" s="1505"/>
      <c r="B264" s="961" t="s">
        <v>203</v>
      </c>
      <c r="C264" s="839" t="s">
        <v>203</v>
      </c>
      <c r="D264" s="160">
        <v>0</v>
      </c>
      <c r="E264" s="160">
        <v>0</v>
      </c>
      <c r="F264" s="160">
        <v>0</v>
      </c>
      <c r="G264" s="160">
        <v>2</v>
      </c>
      <c r="H264" s="160">
        <v>0</v>
      </c>
      <c r="I264" s="160">
        <v>2</v>
      </c>
      <c r="J264" s="160">
        <v>3</v>
      </c>
      <c r="K264" s="160">
        <v>0</v>
      </c>
      <c r="L264" s="160">
        <v>3</v>
      </c>
      <c r="M264" s="160">
        <f t="shared" ref="M264:O265" si="149">SUM(J264,G264,D264)</f>
        <v>5</v>
      </c>
      <c r="N264" s="160">
        <f t="shared" si="149"/>
        <v>0</v>
      </c>
      <c r="O264" s="160">
        <f t="shared" si="149"/>
        <v>5</v>
      </c>
      <c r="P264" s="902" t="s">
        <v>697</v>
      </c>
      <c r="Q264" s="1032" t="s">
        <v>697</v>
      </c>
      <c r="R264" s="1515"/>
    </row>
    <row r="265" spans="1:18" ht="24" customHeight="1">
      <c r="A265" s="1506"/>
      <c r="B265" s="836" t="s">
        <v>179</v>
      </c>
      <c r="C265" s="836"/>
      <c r="D265" s="160">
        <v>0</v>
      </c>
      <c r="E265" s="160">
        <v>0</v>
      </c>
      <c r="F265" s="160">
        <v>0</v>
      </c>
      <c r="G265" s="201">
        <v>4</v>
      </c>
      <c r="H265" s="201">
        <v>0</v>
      </c>
      <c r="I265" s="201">
        <v>4</v>
      </c>
      <c r="J265" s="201">
        <v>0</v>
      </c>
      <c r="K265" s="201">
        <v>0</v>
      </c>
      <c r="L265" s="201">
        <v>0</v>
      </c>
      <c r="M265" s="201">
        <f t="shared" si="149"/>
        <v>4</v>
      </c>
      <c r="N265" s="201">
        <f t="shared" si="149"/>
        <v>0</v>
      </c>
      <c r="O265" s="201">
        <f t="shared" si="149"/>
        <v>4</v>
      </c>
      <c r="P265" s="925"/>
      <c r="Q265" s="924" t="s">
        <v>1560</v>
      </c>
      <c r="R265" s="1516"/>
    </row>
    <row r="266" spans="1:18" ht="18" customHeight="1">
      <c r="A266" s="1555" t="s">
        <v>277</v>
      </c>
      <c r="B266" s="1555"/>
      <c r="C266" s="1555"/>
      <c r="D266" s="160">
        <f t="shared" ref="D266:L266" si="150">SUM(D260:D265)</f>
        <v>0</v>
      </c>
      <c r="E266" s="160">
        <f t="shared" si="150"/>
        <v>0</v>
      </c>
      <c r="F266" s="160">
        <f t="shared" si="150"/>
        <v>0</v>
      </c>
      <c r="G266" s="160">
        <f t="shared" si="150"/>
        <v>25</v>
      </c>
      <c r="H266" s="160">
        <f t="shared" si="150"/>
        <v>3</v>
      </c>
      <c r="I266" s="160">
        <f t="shared" si="150"/>
        <v>28</v>
      </c>
      <c r="J266" s="160">
        <f t="shared" si="150"/>
        <v>9</v>
      </c>
      <c r="K266" s="160">
        <f t="shared" si="150"/>
        <v>3</v>
      </c>
      <c r="L266" s="160">
        <f t="shared" si="150"/>
        <v>12</v>
      </c>
      <c r="M266" s="201">
        <f t="shared" ref="M266" si="151">SUM(J266,G266,D266)</f>
        <v>34</v>
      </c>
      <c r="N266" s="201">
        <f t="shared" ref="N266" si="152">SUM(K266,H266,E266)</f>
        <v>6</v>
      </c>
      <c r="O266" s="201">
        <f t="shared" ref="O266" si="153">SUM(L266,I266,F266)</f>
        <v>40</v>
      </c>
      <c r="P266" s="1555" t="s">
        <v>1787</v>
      </c>
      <c r="Q266" s="1555"/>
      <c r="R266" s="1555"/>
    </row>
    <row r="267" spans="1:18" ht="20.25" customHeight="1">
      <c r="A267" s="1513" t="s">
        <v>28</v>
      </c>
      <c r="B267" s="839" t="s">
        <v>49</v>
      </c>
      <c r="C267" s="839"/>
      <c r="D267" s="160">
        <v>0</v>
      </c>
      <c r="E267" s="160">
        <v>0</v>
      </c>
      <c r="F267" s="160">
        <v>0</v>
      </c>
      <c r="G267" s="160">
        <v>8</v>
      </c>
      <c r="H267" s="160">
        <v>9</v>
      </c>
      <c r="I267" s="160">
        <v>17</v>
      </c>
      <c r="J267" s="160">
        <v>0</v>
      </c>
      <c r="K267" s="160">
        <v>0</v>
      </c>
      <c r="L267" s="160">
        <v>0</v>
      </c>
      <c r="M267" s="160">
        <f t="shared" ref="M267:O269" si="154">SUM(J267,G267,D267)</f>
        <v>8</v>
      </c>
      <c r="N267" s="160">
        <f t="shared" si="154"/>
        <v>9</v>
      </c>
      <c r="O267" s="160">
        <f t="shared" si="154"/>
        <v>17</v>
      </c>
      <c r="P267" s="128"/>
      <c r="Q267" s="926" t="s">
        <v>583</v>
      </c>
      <c r="R267" s="1501" t="s">
        <v>605</v>
      </c>
    </row>
    <row r="268" spans="1:18" ht="17.25" customHeight="1">
      <c r="A268" s="1505"/>
      <c r="B268" s="1526" t="s">
        <v>1219</v>
      </c>
      <c r="C268" s="1526"/>
      <c r="D268" s="160">
        <v>0</v>
      </c>
      <c r="E268" s="160">
        <v>0</v>
      </c>
      <c r="F268" s="160">
        <v>0</v>
      </c>
      <c r="G268" s="160">
        <v>3</v>
      </c>
      <c r="H268" s="160">
        <v>12</v>
      </c>
      <c r="I268" s="160">
        <v>15</v>
      </c>
      <c r="J268" s="160">
        <v>4</v>
      </c>
      <c r="K268" s="160">
        <v>5</v>
      </c>
      <c r="L268" s="160">
        <v>9</v>
      </c>
      <c r="M268" s="160">
        <f t="shared" si="154"/>
        <v>7</v>
      </c>
      <c r="N268" s="160">
        <f t="shared" si="154"/>
        <v>17</v>
      </c>
      <c r="O268" s="160">
        <f t="shared" si="154"/>
        <v>24</v>
      </c>
      <c r="P268" s="126"/>
      <c r="Q268" s="916" t="s">
        <v>606</v>
      </c>
      <c r="R268" s="1502"/>
    </row>
    <row r="269" spans="1:18" ht="34.5" customHeight="1">
      <c r="A269" s="1506"/>
      <c r="B269" s="1526" t="s">
        <v>1218</v>
      </c>
      <c r="C269" s="1526"/>
      <c r="D269" s="160">
        <v>0</v>
      </c>
      <c r="E269" s="160">
        <v>0</v>
      </c>
      <c r="F269" s="160">
        <v>0</v>
      </c>
      <c r="G269" s="160">
        <v>5</v>
      </c>
      <c r="H269" s="160">
        <v>6</v>
      </c>
      <c r="I269" s="160">
        <v>11</v>
      </c>
      <c r="J269" s="160">
        <v>8</v>
      </c>
      <c r="K269" s="160">
        <v>6</v>
      </c>
      <c r="L269" s="160">
        <v>14</v>
      </c>
      <c r="M269" s="160">
        <f t="shared" si="154"/>
        <v>13</v>
      </c>
      <c r="N269" s="160">
        <f t="shared" si="154"/>
        <v>12</v>
      </c>
      <c r="O269" s="160">
        <f t="shared" si="154"/>
        <v>25</v>
      </c>
      <c r="P269" s="126"/>
      <c r="Q269" s="916" t="s">
        <v>607</v>
      </c>
      <c r="R269" s="1508"/>
    </row>
    <row r="270" spans="1:18" ht="27.75" customHeight="1">
      <c r="A270" s="1575" t="s">
        <v>277</v>
      </c>
      <c r="B270" s="1575"/>
      <c r="C270" s="1575"/>
      <c r="D270" s="201">
        <f>SUM(D267:D269)</f>
        <v>0</v>
      </c>
      <c r="E270" s="201">
        <f t="shared" ref="E270:L270" si="155">SUM(E267:E269)</f>
        <v>0</v>
      </c>
      <c r="F270" s="201">
        <f t="shared" si="155"/>
        <v>0</v>
      </c>
      <c r="G270" s="201">
        <f t="shared" si="155"/>
        <v>16</v>
      </c>
      <c r="H270" s="201">
        <f t="shared" si="155"/>
        <v>27</v>
      </c>
      <c r="I270" s="201">
        <f t="shared" si="155"/>
        <v>43</v>
      </c>
      <c r="J270" s="201">
        <f t="shared" si="155"/>
        <v>12</v>
      </c>
      <c r="K270" s="201">
        <f t="shared" si="155"/>
        <v>11</v>
      </c>
      <c r="L270" s="201">
        <f t="shared" si="155"/>
        <v>23</v>
      </c>
      <c r="M270" s="201">
        <f t="shared" ref="M270:O270" si="156">SUM(M267:M269)</f>
        <v>28</v>
      </c>
      <c r="N270" s="201">
        <f t="shared" si="156"/>
        <v>38</v>
      </c>
      <c r="O270" s="201">
        <f t="shared" si="156"/>
        <v>66</v>
      </c>
      <c r="P270" s="1575" t="s">
        <v>1787</v>
      </c>
      <c r="Q270" s="1575"/>
      <c r="R270" s="914"/>
    </row>
    <row r="271" spans="1:18" ht="27" customHeight="1" thickBot="1">
      <c r="A271" s="1538" t="s">
        <v>101</v>
      </c>
      <c r="B271" s="1538"/>
      <c r="C271" s="1538"/>
      <c r="D271" s="1048">
        <f>SUM(D25,D26,D46,D53,D59,D94,D97,D107,D133,D145,D150,D172,D205,D211,D228,D237,D238,D242,D253,D257,D258,D259,D270,D266)</f>
        <v>114</v>
      </c>
      <c r="E271" s="1048">
        <f t="shared" ref="E271:O271" si="157">SUM(E25,E26,E46,E53,E59,E94,E97,E107,E133,E145,E150,E172,E205,E211,E228,E237,E238,E242,E253,E257,E258,E259,E270,E266)</f>
        <v>110</v>
      </c>
      <c r="F271" s="1048">
        <f t="shared" si="157"/>
        <v>224</v>
      </c>
      <c r="G271" s="1048">
        <f t="shared" si="157"/>
        <v>448</v>
      </c>
      <c r="H271" s="1048">
        <f t="shared" si="157"/>
        <v>627</v>
      </c>
      <c r="I271" s="1048">
        <f t="shared" si="157"/>
        <v>1075</v>
      </c>
      <c r="J271" s="1048">
        <f t="shared" si="157"/>
        <v>296</v>
      </c>
      <c r="K271" s="1048">
        <f t="shared" si="157"/>
        <v>240</v>
      </c>
      <c r="L271" s="1048">
        <f t="shared" si="157"/>
        <v>536</v>
      </c>
      <c r="M271" s="1048">
        <f t="shared" si="157"/>
        <v>858</v>
      </c>
      <c r="N271" s="1048">
        <f t="shared" si="157"/>
        <v>977</v>
      </c>
      <c r="O271" s="1048">
        <f t="shared" si="157"/>
        <v>1835</v>
      </c>
      <c r="P271" s="1538" t="s">
        <v>665</v>
      </c>
      <c r="Q271" s="1538"/>
      <c r="R271" s="1538"/>
    </row>
    <row r="272" spans="1:18" ht="27" customHeight="1" thickTop="1">
      <c r="A272" s="1422"/>
      <c r="B272" s="1422"/>
      <c r="C272" s="1422"/>
      <c r="D272" s="1448"/>
      <c r="E272" s="1448"/>
      <c r="F272" s="1448"/>
      <c r="G272" s="1448"/>
      <c r="H272" s="1448"/>
      <c r="I272" s="1448"/>
      <c r="J272" s="1448"/>
      <c r="K272" s="1448"/>
      <c r="L272" s="1448"/>
      <c r="M272" s="1448"/>
      <c r="N272" s="1448"/>
      <c r="O272" s="1448"/>
      <c r="P272" s="1422"/>
      <c r="Q272" s="1422"/>
      <c r="R272" s="1422"/>
    </row>
    <row r="273" spans="1:18" ht="27" customHeight="1">
      <c r="A273" s="1423"/>
      <c r="B273" s="1423"/>
      <c r="C273" s="1423"/>
      <c r="D273" s="1447"/>
      <c r="E273" s="1447"/>
      <c r="F273" s="1447"/>
      <c r="G273" s="1447"/>
      <c r="H273" s="1447"/>
      <c r="I273" s="1447"/>
      <c r="J273" s="1447"/>
      <c r="K273" s="1447"/>
      <c r="L273" s="1447"/>
      <c r="M273" s="1447"/>
      <c r="N273" s="1447"/>
      <c r="O273" s="1447"/>
      <c r="P273" s="1423"/>
      <c r="Q273" s="1423"/>
      <c r="R273" s="1423"/>
    </row>
    <row r="274" spans="1:18" ht="27" customHeight="1">
      <c r="A274" s="1423"/>
      <c r="B274" s="1423"/>
      <c r="C274" s="1423"/>
      <c r="D274" s="1447"/>
      <c r="E274" s="1447"/>
      <c r="F274" s="1447"/>
      <c r="G274" s="1447"/>
      <c r="H274" s="1447"/>
      <c r="I274" s="1447"/>
      <c r="J274" s="1447"/>
      <c r="K274" s="1447"/>
      <c r="L274" s="1447"/>
      <c r="M274" s="1447"/>
      <c r="N274" s="1447"/>
      <c r="O274" s="1447"/>
      <c r="P274" s="1423"/>
      <c r="Q274" s="1423"/>
      <c r="R274" s="1423"/>
    </row>
    <row r="275" spans="1:18" ht="18" customHeight="1" thickBot="1">
      <c r="A275" s="1532" t="s">
        <v>1793</v>
      </c>
      <c r="B275" s="1532"/>
      <c r="C275" s="934"/>
      <c r="D275" s="935"/>
      <c r="E275" s="935"/>
      <c r="F275" s="935"/>
      <c r="G275" s="935"/>
      <c r="H275" s="935"/>
      <c r="I275" s="935"/>
      <c r="J275" s="935"/>
      <c r="K275" s="935"/>
      <c r="L275" s="935"/>
      <c r="M275" s="935"/>
      <c r="N275" s="935"/>
      <c r="O275" s="935"/>
      <c r="P275" s="935"/>
      <c r="R275" s="457" t="s">
        <v>1796</v>
      </c>
    </row>
    <row r="276" spans="1:18" ht="18" customHeight="1" thickTop="1">
      <c r="A276" s="1520" t="s">
        <v>11</v>
      </c>
      <c r="B276" s="1520" t="s">
        <v>1939</v>
      </c>
      <c r="C276" s="1520" t="s">
        <v>34</v>
      </c>
      <c r="D276" s="1485" t="s">
        <v>4</v>
      </c>
      <c r="E276" s="1485"/>
      <c r="F276" s="1485"/>
      <c r="G276" s="1485" t="s">
        <v>5</v>
      </c>
      <c r="H276" s="1485"/>
      <c r="I276" s="1485"/>
      <c r="J276" s="1485" t="s">
        <v>909</v>
      </c>
      <c r="K276" s="1485"/>
      <c r="L276" s="1485"/>
      <c r="M276" s="1485" t="s">
        <v>908</v>
      </c>
      <c r="N276" s="1485"/>
      <c r="O276" s="1485"/>
      <c r="P276" s="1523" t="s">
        <v>524</v>
      </c>
      <c r="Q276" s="1523" t="s">
        <v>431</v>
      </c>
      <c r="R276" s="1523" t="s">
        <v>525</v>
      </c>
    </row>
    <row r="277" spans="1:18" ht="18" customHeight="1">
      <c r="A277" s="1521"/>
      <c r="B277" s="1521"/>
      <c r="C277" s="1521"/>
      <c r="D277" s="1486" t="s">
        <v>910</v>
      </c>
      <c r="E277" s="1486"/>
      <c r="F277" s="1486"/>
      <c r="G277" s="1486" t="s">
        <v>427</v>
      </c>
      <c r="H277" s="1486"/>
      <c r="I277" s="1486"/>
      <c r="J277" s="1486" t="s">
        <v>911</v>
      </c>
      <c r="K277" s="1486"/>
      <c r="L277" s="1486"/>
      <c r="M277" s="1486" t="s">
        <v>504</v>
      </c>
      <c r="N277" s="1486"/>
      <c r="O277" s="1486"/>
      <c r="P277" s="1524"/>
      <c r="Q277" s="1524"/>
      <c r="R277" s="1524"/>
    </row>
    <row r="278" spans="1:18" ht="18" customHeight="1">
      <c r="A278" s="1521"/>
      <c r="B278" s="1521"/>
      <c r="C278" s="1521"/>
      <c r="D278" s="931" t="s">
        <v>914</v>
      </c>
      <c r="E278" s="931" t="s">
        <v>915</v>
      </c>
      <c r="F278" s="931" t="s">
        <v>916</v>
      </c>
      <c r="G278" s="931" t="s">
        <v>914</v>
      </c>
      <c r="H278" s="931" t="s">
        <v>915</v>
      </c>
      <c r="I278" s="931" t="s">
        <v>916</v>
      </c>
      <c r="J278" s="931" t="s">
        <v>914</v>
      </c>
      <c r="K278" s="931" t="s">
        <v>915</v>
      </c>
      <c r="L278" s="931" t="s">
        <v>916</v>
      </c>
      <c r="M278" s="931" t="s">
        <v>914</v>
      </c>
      <c r="N278" s="931" t="s">
        <v>915</v>
      </c>
      <c r="O278" s="931" t="s">
        <v>916</v>
      </c>
      <c r="P278" s="1524"/>
      <c r="Q278" s="1524"/>
      <c r="R278" s="1524"/>
    </row>
    <row r="279" spans="1:18" ht="18" customHeight="1" thickBot="1">
      <c r="A279" s="1522"/>
      <c r="B279" s="1522"/>
      <c r="C279" s="1522"/>
      <c r="D279" s="932" t="s">
        <v>917</v>
      </c>
      <c r="E279" s="932" t="s">
        <v>918</v>
      </c>
      <c r="F279" s="932" t="s">
        <v>919</v>
      </c>
      <c r="G279" s="932" t="s">
        <v>917</v>
      </c>
      <c r="H279" s="932" t="s">
        <v>918</v>
      </c>
      <c r="I279" s="932" t="s">
        <v>919</v>
      </c>
      <c r="J279" s="932" t="s">
        <v>917</v>
      </c>
      <c r="K279" s="932" t="s">
        <v>918</v>
      </c>
      <c r="L279" s="932" t="s">
        <v>919</v>
      </c>
      <c r="M279" s="932" t="s">
        <v>917</v>
      </c>
      <c r="N279" s="932" t="s">
        <v>918</v>
      </c>
      <c r="O279" s="932" t="s">
        <v>919</v>
      </c>
      <c r="P279" s="1525"/>
      <c r="Q279" s="1525"/>
      <c r="R279" s="1525"/>
    </row>
    <row r="280" spans="1:18" ht="32.25" customHeight="1">
      <c r="A280" s="1577" t="s">
        <v>82</v>
      </c>
      <c r="B280" s="1577"/>
      <c r="C280" s="945"/>
      <c r="D280" s="1445">
        <v>10</v>
      </c>
      <c r="E280" s="1445">
        <v>6</v>
      </c>
      <c r="F280" s="1445">
        <v>16</v>
      </c>
      <c r="G280" s="1445">
        <v>5</v>
      </c>
      <c r="H280" s="1445">
        <v>11</v>
      </c>
      <c r="I280" s="1445">
        <v>16</v>
      </c>
      <c r="J280" s="1445">
        <v>2</v>
      </c>
      <c r="K280" s="1445">
        <v>2</v>
      </c>
      <c r="L280" s="1445">
        <v>4</v>
      </c>
      <c r="M280" s="1445">
        <f t="shared" ref="M280:O282" si="158">SUM(J280,G280,D280)</f>
        <v>17</v>
      </c>
      <c r="N280" s="1445">
        <f t="shared" si="158"/>
        <v>19</v>
      </c>
      <c r="O280" s="1445">
        <f t="shared" si="158"/>
        <v>36</v>
      </c>
      <c r="P280" s="236"/>
      <c r="Q280" s="1597" t="s">
        <v>608</v>
      </c>
      <c r="R280" s="1597"/>
    </row>
    <row r="281" spans="1:18" ht="30" customHeight="1">
      <c r="A281" s="1505" t="s">
        <v>128</v>
      </c>
      <c r="B281" s="1419" t="s">
        <v>204</v>
      </c>
      <c r="C281" s="1416" t="s">
        <v>129</v>
      </c>
      <c r="D281" s="213">
        <v>3</v>
      </c>
      <c r="E281" s="213">
        <v>3</v>
      </c>
      <c r="F281" s="213">
        <v>6</v>
      </c>
      <c r="G281" s="213">
        <v>0</v>
      </c>
      <c r="H281" s="213">
        <v>3</v>
      </c>
      <c r="I281" s="213">
        <v>3</v>
      </c>
      <c r="J281" s="213">
        <v>0</v>
      </c>
      <c r="K281" s="213">
        <v>0</v>
      </c>
      <c r="L281" s="213">
        <v>0</v>
      </c>
      <c r="M281" s="213">
        <f t="shared" si="158"/>
        <v>3</v>
      </c>
      <c r="N281" s="213">
        <f t="shared" si="158"/>
        <v>6</v>
      </c>
      <c r="O281" s="213">
        <f t="shared" si="158"/>
        <v>9</v>
      </c>
      <c r="P281" s="128" t="s">
        <v>667</v>
      </c>
      <c r="Q281" s="915" t="s">
        <v>609</v>
      </c>
      <c r="R281" s="1598" t="s">
        <v>610</v>
      </c>
    </row>
    <row r="282" spans="1:18" ht="38.25" customHeight="1">
      <c r="A282" s="1506"/>
      <c r="B282" s="961" t="s">
        <v>180</v>
      </c>
      <c r="C282" s="285" t="s">
        <v>321</v>
      </c>
      <c r="D282" s="201">
        <v>0</v>
      </c>
      <c r="E282" s="201">
        <v>0</v>
      </c>
      <c r="F282" s="201">
        <v>0</v>
      </c>
      <c r="G282" s="201">
        <v>1</v>
      </c>
      <c r="H282" s="201">
        <v>5</v>
      </c>
      <c r="I282" s="201">
        <v>6</v>
      </c>
      <c r="J282" s="201">
        <v>0</v>
      </c>
      <c r="K282" s="201">
        <v>2</v>
      </c>
      <c r="L282" s="201">
        <v>2</v>
      </c>
      <c r="M282" s="201">
        <f t="shared" si="158"/>
        <v>1</v>
      </c>
      <c r="N282" s="201">
        <f t="shared" si="158"/>
        <v>7</v>
      </c>
      <c r="O282" s="201">
        <f t="shared" si="158"/>
        <v>8</v>
      </c>
      <c r="P282" s="914" t="s">
        <v>666</v>
      </c>
      <c r="Q282" s="914" t="s">
        <v>666</v>
      </c>
      <c r="R282" s="1599"/>
    </row>
    <row r="283" spans="1:18" ht="24.75" customHeight="1">
      <c r="A283" s="1555" t="s">
        <v>319</v>
      </c>
      <c r="B283" s="1555"/>
      <c r="C283" s="1555"/>
      <c r="D283" s="160">
        <f>SUM(D281:D282)</f>
        <v>3</v>
      </c>
      <c r="E283" s="160">
        <f t="shared" ref="E283:K283" si="159">SUM(E281:E282)</f>
        <v>3</v>
      </c>
      <c r="F283" s="160">
        <f t="shared" si="159"/>
        <v>6</v>
      </c>
      <c r="G283" s="160">
        <f t="shared" si="159"/>
        <v>1</v>
      </c>
      <c r="H283" s="160">
        <f t="shared" si="159"/>
        <v>8</v>
      </c>
      <c r="I283" s="160">
        <f t="shared" si="159"/>
        <v>9</v>
      </c>
      <c r="J283" s="160">
        <f t="shared" si="159"/>
        <v>0</v>
      </c>
      <c r="K283" s="160">
        <f t="shared" si="159"/>
        <v>2</v>
      </c>
      <c r="L283" s="160">
        <f t="shared" ref="L283:O283" si="160">SUM(L281:L282)</f>
        <v>2</v>
      </c>
      <c r="M283" s="160">
        <f t="shared" si="160"/>
        <v>4</v>
      </c>
      <c r="N283" s="160">
        <f t="shared" si="160"/>
        <v>13</v>
      </c>
      <c r="O283" s="160">
        <f t="shared" si="160"/>
        <v>17</v>
      </c>
      <c r="P283" s="1555" t="s">
        <v>1789</v>
      </c>
      <c r="Q283" s="1555"/>
      <c r="R283" s="1555"/>
    </row>
    <row r="284" spans="1:18" ht="32.25" customHeight="1">
      <c r="A284" s="1511" t="s">
        <v>83</v>
      </c>
      <c r="B284" s="1511"/>
      <c r="C284" s="940"/>
      <c r="D284" s="213">
        <v>10</v>
      </c>
      <c r="E284" s="213">
        <v>9</v>
      </c>
      <c r="F284" s="213">
        <v>19</v>
      </c>
      <c r="G284" s="213">
        <v>13</v>
      </c>
      <c r="H284" s="213">
        <v>12</v>
      </c>
      <c r="I284" s="213">
        <v>25</v>
      </c>
      <c r="J284" s="213">
        <v>5</v>
      </c>
      <c r="K284" s="213">
        <v>6</v>
      </c>
      <c r="L284" s="213">
        <v>11</v>
      </c>
      <c r="M284" s="213">
        <f t="shared" ref="M284:O287" si="161">SUM(J284,G284,D284)</f>
        <v>28</v>
      </c>
      <c r="N284" s="213">
        <f t="shared" si="161"/>
        <v>27</v>
      </c>
      <c r="O284" s="213">
        <f t="shared" si="161"/>
        <v>55</v>
      </c>
      <c r="P284" s="128"/>
      <c r="Q284" s="1604" t="s">
        <v>611</v>
      </c>
      <c r="R284" s="1604"/>
    </row>
    <row r="285" spans="1:18" ht="28.5" customHeight="1">
      <c r="A285" s="1513" t="s">
        <v>131</v>
      </c>
      <c r="B285" s="1552" t="s">
        <v>205</v>
      </c>
      <c r="C285" s="954" t="s">
        <v>96</v>
      </c>
      <c r="D285" s="160">
        <v>0</v>
      </c>
      <c r="E285" s="160">
        <v>0</v>
      </c>
      <c r="F285" s="160">
        <v>0</v>
      </c>
      <c r="G285" s="160">
        <v>3</v>
      </c>
      <c r="H285" s="160">
        <v>11</v>
      </c>
      <c r="I285" s="160">
        <v>14</v>
      </c>
      <c r="J285" s="160">
        <v>0</v>
      </c>
      <c r="K285" s="160">
        <v>0</v>
      </c>
      <c r="L285" s="160">
        <v>0</v>
      </c>
      <c r="M285" s="160">
        <f t="shared" si="161"/>
        <v>3</v>
      </c>
      <c r="N285" s="160">
        <f t="shared" si="161"/>
        <v>11</v>
      </c>
      <c r="O285" s="160">
        <f t="shared" si="161"/>
        <v>14</v>
      </c>
      <c r="P285" s="927" t="s">
        <v>612</v>
      </c>
      <c r="Q285" s="1501" t="s">
        <v>613</v>
      </c>
      <c r="R285" s="1600" t="s">
        <v>614</v>
      </c>
    </row>
    <row r="286" spans="1:18" ht="28.5" customHeight="1">
      <c r="A286" s="1505"/>
      <c r="B286" s="1566"/>
      <c r="C286" s="954" t="s">
        <v>97</v>
      </c>
      <c r="D286" s="160">
        <v>0</v>
      </c>
      <c r="E286" s="160">
        <v>0</v>
      </c>
      <c r="F286" s="160">
        <v>0</v>
      </c>
      <c r="G286" s="160">
        <v>7</v>
      </c>
      <c r="H286" s="160">
        <v>3</v>
      </c>
      <c r="I286" s="160">
        <v>10</v>
      </c>
      <c r="J286" s="160">
        <v>0</v>
      </c>
      <c r="K286" s="160">
        <v>0</v>
      </c>
      <c r="L286" s="160">
        <v>0</v>
      </c>
      <c r="M286" s="160">
        <f t="shared" si="161"/>
        <v>7</v>
      </c>
      <c r="N286" s="160">
        <f t="shared" si="161"/>
        <v>3</v>
      </c>
      <c r="O286" s="160">
        <f t="shared" si="161"/>
        <v>10</v>
      </c>
      <c r="P286" s="936" t="s">
        <v>615</v>
      </c>
      <c r="Q286" s="1502"/>
      <c r="R286" s="1601"/>
    </row>
    <row r="287" spans="1:18" ht="28.5" customHeight="1">
      <c r="A287" s="1505"/>
      <c r="B287" s="1553"/>
      <c r="C287" s="954" t="s">
        <v>156</v>
      </c>
      <c r="D287" s="160">
        <v>0</v>
      </c>
      <c r="E287" s="160">
        <v>0</v>
      </c>
      <c r="F287" s="160">
        <v>0</v>
      </c>
      <c r="G287" s="160">
        <v>4</v>
      </c>
      <c r="H287" s="160">
        <v>4</v>
      </c>
      <c r="I287" s="160">
        <v>8</v>
      </c>
      <c r="J287" s="160">
        <v>0</v>
      </c>
      <c r="K287" s="160">
        <v>0</v>
      </c>
      <c r="L287" s="160">
        <v>0</v>
      </c>
      <c r="M287" s="160">
        <f t="shared" si="161"/>
        <v>4</v>
      </c>
      <c r="N287" s="160">
        <f t="shared" si="161"/>
        <v>4</v>
      </c>
      <c r="O287" s="160">
        <f t="shared" si="161"/>
        <v>8</v>
      </c>
      <c r="P287" s="936" t="s">
        <v>616</v>
      </c>
      <c r="Q287" s="1508"/>
      <c r="R287" s="1601"/>
    </row>
    <row r="288" spans="1:18" ht="28.5" customHeight="1">
      <c r="A288" s="1505"/>
      <c r="B288" s="1551" t="s">
        <v>317</v>
      </c>
      <c r="C288" s="1551"/>
      <c r="D288" s="160">
        <f>SUM(D285:D287)</f>
        <v>0</v>
      </c>
      <c r="E288" s="160">
        <f t="shared" ref="E288:K288" si="162">SUM(E285:E287)</f>
        <v>0</v>
      </c>
      <c r="F288" s="160">
        <f t="shared" si="162"/>
        <v>0</v>
      </c>
      <c r="G288" s="160">
        <f t="shared" si="162"/>
        <v>14</v>
      </c>
      <c r="H288" s="160">
        <f t="shared" si="162"/>
        <v>18</v>
      </c>
      <c r="I288" s="160">
        <f t="shared" si="162"/>
        <v>32</v>
      </c>
      <c r="J288" s="160">
        <f t="shared" si="162"/>
        <v>0</v>
      </c>
      <c r="K288" s="160">
        <f t="shared" si="162"/>
        <v>0</v>
      </c>
      <c r="L288" s="160">
        <f t="shared" ref="L288:O288" si="163">SUM(L285:L287)</f>
        <v>0</v>
      </c>
      <c r="M288" s="160">
        <f t="shared" si="163"/>
        <v>14</v>
      </c>
      <c r="N288" s="160">
        <f t="shared" si="163"/>
        <v>18</v>
      </c>
      <c r="O288" s="160">
        <f t="shared" si="163"/>
        <v>32</v>
      </c>
      <c r="P288" s="1555" t="s">
        <v>1786</v>
      </c>
      <c r="Q288" s="1555"/>
      <c r="R288" s="1601"/>
    </row>
    <row r="289" spans="1:18" ht="28.5" customHeight="1">
      <c r="A289" s="1505"/>
      <c r="B289" s="1552" t="s">
        <v>206</v>
      </c>
      <c r="C289" s="839" t="s">
        <v>207</v>
      </c>
      <c r="D289" s="160">
        <v>0</v>
      </c>
      <c r="E289" s="160">
        <v>0</v>
      </c>
      <c r="F289" s="160">
        <v>0</v>
      </c>
      <c r="G289" s="160">
        <v>0</v>
      </c>
      <c r="H289" s="160">
        <v>0</v>
      </c>
      <c r="I289" s="160">
        <v>0</v>
      </c>
      <c r="J289" s="160">
        <v>10</v>
      </c>
      <c r="K289" s="160">
        <v>2</v>
      </c>
      <c r="L289" s="160">
        <v>12</v>
      </c>
      <c r="M289" s="160">
        <f t="shared" ref="M289:O290" si="164">SUM(J289,G289,D289)</f>
        <v>10</v>
      </c>
      <c r="N289" s="160">
        <f t="shared" si="164"/>
        <v>2</v>
      </c>
      <c r="O289" s="160">
        <f t="shared" si="164"/>
        <v>12</v>
      </c>
      <c r="P289" s="916" t="s">
        <v>617</v>
      </c>
      <c r="Q289" s="1603" t="s">
        <v>618</v>
      </c>
      <c r="R289" s="1601"/>
    </row>
    <row r="290" spans="1:18" ht="28.5" customHeight="1">
      <c r="A290" s="1505"/>
      <c r="B290" s="1553"/>
      <c r="C290" s="839" t="s">
        <v>208</v>
      </c>
      <c r="D290" s="160">
        <v>0</v>
      </c>
      <c r="E290" s="160">
        <v>0</v>
      </c>
      <c r="F290" s="160">
        <v>0</v>
      </c>
      <c r="G290" s="160">
        <v>0</v>
      </c>
      <c r="H290" s="160">
        <v>0</v>
      </c>
      <c r="I290" s="160">
        <v>0</v>
      </c>
      <c r="J290" s="160">
        <v>0</v>
      </c>
      <c r="K290" s="160">
        <v>1</v>
      </c>
      <c r="L290" s="160">
        <v>1</v>
      </c>
      <c r="M290" s="160">
        <f t="shared" si="164"/>
        <v>0</v>
      </c>
      <c r="N290" s="160">
        <f t="shared" si="164"/>
        <v>1</v>
      </c>
      <c r="O290" s="160">
        <f t="shared" si="164"/>
        <v>1</v>
      </c>
      <c r="P290" s="916" t="s">
        <v>619</v>
      </c>
      <c r="Q290" s="1604"/>
      <c r="R290" s="1601"/>
    </row>
    <row r="291" spans="1:18" ht="28.5" customHeight="1">
      <c r="A291" s="1506"/>
      <c r="B291" s="1551" t="s">
        <v>317</v>
      </c>
      <c r="C291" s="1551"/>
      <c r="D291" s="160">
        <f>SUM(D289:D290)</f>
        <v>0</v>
      </c>
      <c r="E291" s="160">
        <f t="shared" ref="E291:K291" si="165">SUM(E289:E290)</f>
        <v>0</v>
      </c>
      <c r="F291" s="160">
        <f t="shared" si="165"/>
        <v>0</v>
      </c>
      <c r="G291" s="160">
        <f t="shared" si="165"/>
        <v>0</v>
      </c>
      <c r="H291" s="160">
        <f t="shared" si="165"/>
        <v>0</v>
      </c>
      <c r="I291" s="160">
        <f t="shared" si="165"/>
        <v>0</v>
      </c>
      <c r="J291" s="160">
        <f t="shared" si="165"/>
        <v>10</v>
      </c>
      <c r="K291" s="160">
        <f t="shared" si="165"/>
        <v>3</v>
      </c>
      <c r="L291" s="160">
        <f>SUM(L289:L290)</f>
        <v>13</v>
      </c>
      <c r="M291" s="160">
        <f>SUM(M289:M290)</f>
        <v>10</v>
      </c>
      <c r="N291" s="160">
        <f>SUM(N289:N290)</f>
        <v>3</v>
      </c>
      <c r="O291" s="160">
        <f>SUM(O289:O290)</f>
        <v>13</v>
      </c>
      <c r="P291" s="1555" t="s">
        <v>1786</v>
      </c>
      <c r="Q291" s="1555"/>
      <c r="R291" s="1602"/>
    </row>
    <row r="292" spans="1:18" ht="28.5" customHeight="1">
      <c r="A292" s="1555" t="s">
        <v>319</v>
      </c>
      <c r="B292" s="1555"/>
      <c r="C292" s="1555"/>
      <c r="D292" s="160">
        <f>SUM(D291,D288)</f>
        <v>0</v>
      </c>
      <c r="E292" s="160">
        <f t="shared" ref="E292:O292" si="166">SUM(E291,E288)</f>
        <v>0</v>
      </c>
      <c r="F292" s="160">
        <f t="shared" si="166"/>
        <v>0</v>
      </c>
      <c r="G292" s="160">
        <f t="shared" si="166"/>
        <v>14</v>
      </c>
      <c r="H292" s="160">
        <f t="shared" si="166"/>
        <v>18</v>
      </c>
      <c r="I292" s="160">
        <f t="shared" si="166"/>
        <v>32</v>
      </c>
      <c r="J292" s="160">
        <f t="shared" si="166"/>
        <v>10</v>
      </c>
      <c r="K292" s="160">
        <f t="shared" si="166"/>
        <v>3</v>
      </c>
      <c r="L292" s="160">
        <f t="shared" si="166"/>
        <v>13</v>
      </c>
      <c r="M292" s="160">
        <f t="shared" si="166"/>
        <v>24</v>
      </c>
      <c r="N292" s="160">
        <f t="shared" si="166"/>
        <v>21</v>
      </c>
      <c r="O292" s="160">
        <f t="shared" si="166"/>
        <v>45</v>
      </c>
      <c r="P292" s="1555" t="s">
        <v>1789</v>
      </c>
      <c r="Q292" s="1555"/>
      <c r="R292" s="217"/>
    </row>
    <row r="293" spans="1:18" ht="28.5" customHeight="1" thickBot="1">
      <c r="A293" s="1575" t="s">
        <v>102</v>
      </c>
      <c r="B293" s="1575"/>
      <c r="C293" s="1575"/>
      <c r="D293" s="201">
        <f t="shared" ref="D293:L293" si="167">SUM(D280,D283,D284,D292)</f>
        <v>23</v>
      </c>
      <c r="E293" s="201">
        <f t="shared" si="167"/>
        <v>18</v>
      </c>
      <c r="F293" s="201">
        <f t="shared" si="167"/>
        <v>41</v>
      </c>
      <c r="G293" s="201">
        <f t="shared" si="167"/>
        <v>33</v>
      </c>
      <c r="H293" s="201">
        <f t="shared" si="167"/>
        <v>49</v>
      </c>
      <c r="I293" s="201">
        <f t="shared" si="167"/>
        <v>82</v>
      </c>
      <c r="J293" s="201">
        <f t="shared" si="167"/>
        <v>17</v>
      </c>
      <c r="K293" s="201">
        <f t="shared" si="167"/>
        <v>13</v>
      </c>
      <c r="L293" s="201">
        <f t="shared" si="167"/>
        <v>30</v>
      </c>
      <c r="M293" s="201">
        <f>SUM(M292,M284,M283,M280)</f>
        <v>73</v>
      </c>
      <c r="N293" s="201">
        <f>SUM(N292,N284,N283,N280)</f>
        <v>80</v>
      </c>
      <c r="O293" s="201">
        <f>SUM(O292,O284,O283,O280)</f>
        <v>153</v>
      </c>
      <c r="P293" s="129"/>
      <c r="Q293" s="914" t="s">
        <v>1789</v>
      </c>
      <c r="R293" s="914"/>
    </row>
    <row r="294" spans="1:18" ht="23.25" customHeight="1" thickBot="1">
      <c r="A294" s="1576" t="s">
        <v>10</v>
      </c>
      <c r="B294" s="1576"/>
      <c r="C294" s="1576"/>
      <c r="D294" s="324">
        <f t="shared" ref="D294:O294" si="168">SUM(D293,D271)</f>
        <v>137</v>
      </c>
      <c r="E294" s="324">
        <f t="shared" si="168"/>
        <v>128</v>
      </c>
      <c r="F294" s="324">
        <f t="shared" si="168"/>
        <v>265</v>
      </c>
      <c r="G294" s="324">
        <f t="shared" si="168"/>
        <v>481</v>
      </c>
      <c r="H294" s="324">
        <f t="shared" si="168"/>
        <v>676</v>
      </c>
      <c r="I294" s="324">
        <f t="shared" si="168"/>
        <v>1157</v>
      </c>
      <c r="J294" s="324">
        <f t="shared" si="168"/>
        <v>313</v>
      </c>
      <c r="K294" s="324">
        <f t="shared" si="168"/>
        <v>253</v>
      </c>
      <c r="L294" s="324">
        <f t="shared" si="168"/>
        <v>566</v>
      </c>
      <c r="M294" s="324">
        <f t="shared" si="168"/>
        <v>931</v>
      </c>
      <c r="N294" s="324">
        <f t="shared" si="168"/>
        <v>1057</v>
      </c>
      <c r="O294" s="324">
        <f t="shared" si="168"/>
        <v>1988</v>
      </c>
      <c r="P294" s="210"/>
      <c r="Q294" s="1042" t="s">
        <v>1782</v>
      </c>
      <c r="R294" s="1042"/>
    </row>
    <row r="295" spans="1:18" ht="20.100000000000001" customHeight="1" thickTop="1"/>
  </sheetData>
  <mergeCells count="372">
    <mergeCell ref="A257:C257"/>
    <mergeCell ref="R260:R265"/>
    <mergeCell ref="P266:R266"/>
    <mergeCell ref="A3:B3"/>
    <mergeCell ref="B9:B11"/>
    <mergeCell ref="Q9:Q11"/>
    <mergeCell ref="R8:R24"/>
    <mergeCell ref="B34:B36"/>
    <mergeCell ref="Q34:Q36"/>
    <mergeCell ref="A29:B29"/>
    <mergeCell ref="Q111:Q112"/>
    <mergeCell ref="Q138:Q140"/>
    <mergeCell ref="Q129:Q131"/>
    <mergeCell ref="Q124:Q125"/>
    <mergeCell ref="Q71:Q74"/>
    <mergeCell ref="B76:B78"/>
    <mergeCell ref="P94:R94"/>
    <mergeCell ref="R95:R96"/>
    <mergeCell ref="P97:R97"/>
    <mergeCell ref="P25:R25"/>
    <mergeCell ref="A53:C53"/>
    <mergeCell ref="P58:Q58"/>
    <mergeCell ref="P57:Q57"/>
    <mergeCell ref="R98:R106"/>
    <mergeCell ref="P53:R53"/>
    <mergeCell ref="P81:Q81"/>
    <mergeCell ref="P82:Q82"/>
    <mergeCell ref="P83:Q83"/>
    <mergeCell ref="P99:Q99"/>
    <mergeCell ref="B98:C98"/>
    <mergeCell ref="B100:C100"/>
    <mergeCell ref="P88:P91"/>
    <mergeCell ref="Q88:Q91"/>
    <mergeCell ref="A107:C107"/>
    <mergeCell ref="Q76:Q78"/>
    <mergeCell ref="A63:A66"/>
    <mergeCell ref="B63:B66"/>
    <mergeCell ref="C63:C66"/>
    <mergeCell ref="D63:F63"/>
    <mergeCell ref="D64:F64"/>
    <mergeCell ref="A62:B62"/>
    <mergeCell ref="A94:C94"/>
    <mergeCell ref="A95:A96"/>
    <mergeCell ref="A250:A252"/>
    <mergeCell ref="A237:C237"/>
    <mergeCell ref="A228:C228"/>
    <mergeCell ref="A211:C211"/>
    <mergeCell ref="A239:A241"/>
    <mergeCell ref="A242:C242"/>
    <mergeCell ref="A214:B214"/>
    <mergeCell ref="A215:A218"/>
    <mergeCell ref="B215:B218"/>
    <mergeCell ref="A229:A236"/>
    <mergeCell ref="G4:I4"/>
    <mergeCell ref="J4:L4"/>
    <mergeCell ref="M4:O4"/>
    <mergeCell ref="P172:R172"/>
    <mergeCell ref="P205:R205"/>
    <mergeCell ref="R206:R210"/>
    <mergeCell ref="P211:R211"/>
    <mergeCell ref="Q173:Q174"/>
    <mergeCell ref="P175:Q175"/>
    <mergeCell ref="Q176:Q177"/>
    <mergeCell ref="P178:Q178"/>
    <mergeCell ref="P150:R150"/>
    <mergeCell ref="P12:Q12"/>
    <mergeCell ref="P70:Q70"/>
    <mergeCell ref="Q67:Q69"/>
    <mergeCell ref="Q30:Q33"/>
    <mergeCell ref="P42:Q42"/>
    <mergeCell ref="P141:Q141"/>
    <mergeCell ref="P185:Q185"/>
    <mergeCell ref="P203:Q203"/>
    <mergeCell ref="P37:Q37"/>
    <mergeCell ref="G31:I31"/>
    <mergeCell ref="P59:R59"/>
    <mergeCell ref="P79:Q79"/>
    <mergeCell ref="P292:Q292"/>
    <mergeCell ref="R267:R269"/>
    <mergeCell ref="P270:Q270"/>
    <mergeCell ref="P271:R271"/>
    <mergeCell ref="Q280:R280"/>
    <mergeCell ref="R281:R282"/>
    <mergeCell ref="P283:R283"/>
    <mergeCell ref="P228:R228"/>
    <mergeCell ref="R285:R291"/>
    <mergeCell ref="Q285:Q287"/>
    <mergeCell ref="P288:Q288"/>
    <mergeCell ref="Q289:Q290"/>
    <mergeCell ref="P291:Q291"/>
    <mergeCell ref="R254:R256"/>
    <mergeCell ref="Q284:R284"/>
    <mergeCell ref="R276:R279"/>
    <mergeCell ref="R250:R252"/>
    <mergeCell ref="P253:R253"/>
    <mergeCell ref="A108:A113"/>
    <mergeCell ref="B113:C113"/>
    <mergeCell ref="R108:R113"/>
    <mergeCell ref="P113:Q113"/>
    <mergeCell ref="B126:C126"/>
    <mergeCell ref="P126:Q126"/>
    <mergeCell ref="B132:C132"/>
    <mergeCell ref="P132:Q132"/>
    <mergeCell ref="R119:R122"/>
    <mergeCell ref="D120:F120"/>
    <mergeCell ref="G120:I120"/>
    <mergeCell ref="J120:L120"/>
    <mergeCell ref="M120:O120"/>
    <mergeCell ref="A118:B118"/>
    <mergeCell ref="A119:A122"/>
    <mergeCell ref="B119:B122"/>
    <mergeCell ref="P119:P122"/>
    <mergeCell ref="Q119:Q122"/>
    <mergeCell ref="B129:B131"/>
    <mergeCell ref="B111:B112"/>
    <mergeCell ref="B124:B125"/>
    <mergeCell ref="B138:B140"/>
    <mergeCell ref="B161:B165"/>
    <mergeCell ref="A150:C150"/>
    <mergeCell ref="P160:Q160"/>
    <mergeCell ref="P166:Q166"/>
    <mergeCell ref="P133:R133"/>
    <mergeCell ref="R123:R132"/>
    <mergeCell ref="Q154:Q157"/>
    <mergeCell ref="R154:R157"/>
    <mergeCell ref="A1:R1"/>
    <mergeCell ref="B75:C75"/>
    <mergeCell ref="B12:C12"/>
    <mergeCell ref="P4:P7"/>
    <mergeCell ref="Q4:Q7"/>
    <mergeCell ref="R4:R7"/>
    <mergeCell ref="A4:A7"/>
    <mergeCell ref="B4:B7"/>
    <mergeCell ref="C4:C7"/>
    <mergeCell ref="A25:C25"/>
    <mergeCell ref="A2:R2"/>
    <mergeCell ref="D5:F5"/>
    <mergeCell ref="G5:I5"/>
    <mergeCell ref="J5:L5"/>
    <mergeCell ref="M5:O5"/>
    <mergeCell ref="D4:F4"/>
    <mergeCell ref="A54:A58"/>
    <mergeCell ref="J31:L31"/>
    <mergeCell ref="G30:I30"/>
    <mergeCell ref="P17:Q17"/>
    <mergeCell ref="P16:Q16"/>
    <mergeCell ref="P18:Q18"/>
    <mergeCell ref="P24:Q24"/>
    <mergeCell ref="B20:C20"/>
    <mergeCell ref="A293:C293"/>
    <mergeCell ref="A294:C294"/>
    <mergeCell ref="A292:C292"/>
    <mergeCell ref="A283:C283"/>
    <mergeCell ref="B288:C288"/>
    <mergeCell ref="A271:C271"/>
    <mergeCell ref="B289:B290"/>
    <mergeCell ref="A267:A269"/>
    <mergeCell ref="A281:A282"/>
    <mergeCell ref="B291:C291"/>
    <mergeCell ref="A285:A291"/>
    <mergeCell ref="B285:B287"/>
    <mergeCell ref="A284:B284"/>
    <mergeCell ref="A280:B280"/>
    <mergeCell ref="A270:C270"/>
    <mergeCell ref="B268:C268"/>
    <mergeCell ref="B269:C269"/>
    <mergeCell ref="A275:B275"/>
    <mergeCell ref="B276:B279"/>
    <mergeCell ref="C276:C279"/>
    <mergeCell ref="A276:A279"/>
    <mergeCell ref="A266:C266"/>
    <mergeCell ref="A260:A265"/>
    <mergeCell ref="B203:C203"/>
    <mergeCell ref="A206:A210"/>
    <mergeCell ref="A205:C205"/>
    <mergeCell ref="R219:R227"/>
    <mergeCell ref="R229:R236"/>
    <mergeCell ref="A219:A227"/>
    <mergeCell ref="B182:C182"/>
    <mergeCell ref="P242:R242"/>
    <mergeCell ref="P237:R237"/>
    <mergeCell ref="P182:Q182"/>
    <mergeCell ref="B190:B193"/>
    <mergeCell ref="C190:C193"/>
    <mergeCell ref="Q194:Q200"/>
    <mergeCell ref="B194:B200"/>
    <mergeCell ref="B201:B202"/>
    <mergeCell ref="B224:C224"/>
    <mergeCell ref="D190:F190"/>
    <mergeCell ref="D191:F191"/>
    <mergeCell ref="R239:R241"/>
    <mergeCell ref="Q183:Q184"/>
    <mergeCell ref="P257:R257"/>
    <mergeCell ref="A253:C253"/>
    <mergeCell ref="A254:A256"/>
    <mergeCell ref="B178:C178"/>
    <mergeCell ref="A189:B189"/>
    <mergeCell ref="A190:A193"/>
    <mergeCell ref="B179:B181"/>
    <mergeCell ref="Q179:Q181"/>
    <mergeCell ref="B158:B159"/>
    <mergeCell ref="B160:C160"/>
    <mergeCell ref="A146:A149"/>
    <mergeCell ref="D155:F155"/>
    <mergeCell ref="G216:I216"/>
    <mergeCell ref="J216:L216"/>
    <mergeCell ref="M216:O216"/>
    <mergeCell ref="Q201:Q202"/>
    <mergeCell ref="G190:I190"/>
    <mergeCell ref="J190:L190"/>
    <mergeCell ref="M190:O190"/>
    <mergeCell ref="P190:P193"/>
    <mergeCell ref="Q190:Q193"/>
    <mergeCell ref="A173:A185"/>
    <mergeCell ref="B176:B177"/>
    <mergeCell ref="B173:B174"/>
    <mergeCell ref="B175:C175"/>
    <mergeCell ref="Q161:Q165"/>
    <mergeCell ref="A172:C172"/>
    <mergeCell ref="B72:B74"/>
    <mergeCell ref="R146:R149"/>
    <mergeCell ref="Q158:Q159"/>
    <mergeCell ref="G63:I63"/>
    <mergeCell ref="J63:L63"/>
    <mergeCell ref="M63:O63"/>
    <mergeCell ref="P63:P66"/>
    <mergeCell ref="Q63:Q66"/>
    <mergeCell ref="R63:R66"/>
    <mergeCell ref="G64:I64"/>
    <mergeCell ref="J64:L64"/>
    <mergeCell ref="M88:O88"/>
    <mergeCell ref="R88:R91"/>
    <mergeCell ref="M89:O89"/>
    <mergeCell ref="B99:C99"/>
    <mergeCell ref="A98:A106"/>
    <mergeCell ref="B166:C166"/>
    <mergeCell ref="P145:Q145"/>
    <mergeCell ref="A97:C97"/>
    <mergeCell ref="B101:C101"/>
    <mergeCell ref="B105:C105"/>
    <mergeCell ref="B106:C106"/>
    <mergeCell ref="P107:R107"/>
    <mergeCell ref="R34:R45"/>
    <mergeCell ref="P75:Q75"/>
    <mergeCell ref="A47:A52"/>
    <mergeCell ref="A46:C46"/>
    <mergeCell ref="M31:O31"/>
    <mergeCell ref="B37:C37"/>
    <mergeCell ref="A34:A45"/>
    <mergeCell ref="J30:L30"/>
    <mergeCell ref="M30:O30"/>
    <mergeCell ref="D31:F31"/>
    <mergeCell ref="D30:F30"/>
    <mergeCell ref="B30:B33"/>
    <mergeCell ref="C30:C33"/>
    <mergeCell ref="P30:P33"/>
    <mergeCell ref="R30:R33"/>
    <mergeCell ref="P46:R46"/>
    <mergeCell ref="R47:R52"/>
    <mergeCell ref="A59:C59"/>
    <mergeCell ref="B67:B69"/>
    <mergeCell ref="B70:C70"/>
    <mergeCell ref="A30:A33"/>
    <mergeCell ref="R54:R58"/>
    <mergeCell ref="Q38:Q39"/>
    <mergeCell ref="P40:Q40"/>
    <mergeCell ref="P144:Q144"/>
    <mergeCell ref="P171:Q171"/>
    <mergeCell ref="B141:C141"/>
    <mergeCell ref="B38:B39"/>
    <mergeCell ref="B92:C92"/>
    <mergeCell ref="A87:B87"/>
    <mergeCell ref="A88:A91"/>
    <mergeCell ref="B88:B91"/>
    <mergeCell ref="C88:C91"/>
    <mergeCell ref="D88:F88"/>
    <mergeCell ref="G88:I88"/>
    <mergeCell ref="J88:L88"/>
    <mergeCell ref="D89:F89"/>
    <mergeCell ref="G89:I89"/>
    <mergeCell ref="J89:L89"/>
    <mergeCell ref="B79:C79"/>
    <mergeCell ref="B40:C40"/>
    <mergeCell ref="M64:O64"/>
    <mergeCell ref="P154:P157"/>
    <mergeCell ref="G155:I155"/>
    <mergeCell ref="J155:L155"/>
    <mergeCell ref="M155:O155"/>
    <mergeCell ref="A133:C133"/>
    <mergeCell ref="A145:C145"/>
    <mergeCell ref="P8:Q8"/>
    <mergeCell ref="M191:O191"/>
    <mergeCell ref="B183:B184"/>
    <mergeCell ref="B185:C185"/>
    <mergeCell ref="C215:C218"/>
    <mergeCell ref="D215:F215"/>
    <mergeCell ref="G215:I215"/>
    <mergeCell ref="J215:L215"/>
    <mergeCell ref="M215:O215"/>
    <mergeCell ref="P215:P218"/>
    <mergeCell ref="P101:Q101"/>
    <mergeCell ref="P100:Q100"/>
    <mergeCell ref="P103:Q103"/>
    <mergeCell ref="P104:Q104"/>
    <mergeCell ref="P98:Q98"/>
    <mergeCell ref="P84:Q84"/>
    <mergeCell ref="P85:Q85"/>
    <mergeCell ref="P92:Q92"/>
    <mergeCell ref="C119:C122"/>
    <mergeCell ref="D119:F119"/>
    <mergeCell ref="G119:I119"/>
    <mergeCell ref="J119:L119"/>
    <mergeCell ref="M119:O119"/>
    <mergeCell ref="D216:F216"/>
    <mergeCell ref="A8:A24"/>
    <mergeCell ref="B240:C240"/>
    <mergeCell ref="A258:B258"/>
    <mergeCell ref="A259:B259"/>
    <mergeCell ref="Q258:R258"/>
    <mergeCell ref="Q259:R259"/>
    <mergeCell ref="A245:B245"/>
    <mergeCell ref="A246:A249"/>
    <mergeCell ref="B246:B249"/>
    <mergeCell ref="C246:C249"/>
    <mergeCell ref="D246:F246"/>
    <mergeCell ref="G246:I246"/>
    <mergeCell ref="J246:L246"/>
    <mergeCell ref="M246:O246"/>
    <mergeCell ref="P246:P249"/>
    <mergeCell ref="Q246:Q249"/>
    <mergeCell ref="R246:R249"/>
    <mergeCell ref="D247:F247"/>
    <mergeCell ref="G247:I247"/>
    <mergeCell ref="J247:L247"/>
    <mergeCell ref="M247:O247"/>
    <mergeCell ref="B58:C58"/>
    <mergeCell ref="Q215:Q218"/>
    <mergeCell ref="R215:R218"/>
    <mergeCell ref="D276:F276"/>
    <mergeCell ref="G276:I276"/>
    <mergeCell ref="J276:L276"/>
    <mergeCell ref="M276:O276"/>
    <mergeCell ref="P276:P279"/>
    <mergeCell ref="Q276:Q279"/>
    <mergeCell ref="D277:F277"/>
    <mergeCell ref="G277:I277"/>
    <mergeCell ref="J277:L277"/>
    <mergeCell ref="M277:O277"/>
    <mergeCell ref="R173:R185"/>
    <mergeCell ref="A194:A204"/>
    <mergeCell ref="R194:R204"/>
    <mergeCell ref="A123:A132"/>
    <mergeCell ref="A67:A85"/>
    <mergeCell ref="R67:R85"/>
    <mergeCell ref="A92:A93"/>
    <mergeCell ref="R92:R93"/>
    <mergeCell ref="A134:A144"/>
    <mergeCell ref="R134:R144"/>
    <mergeCell ref="A158:A171"/>
    <mergeCell ref="R158:R171"/>
    <mergeCell ref="A153:B153"/>
    <mergeCell ref="A154:A157"/>
    <mergeCell ref="B154:B157"/>
    <mergeCell ref="C154:C157"/>
    <mergeCell ref="D154:F154"/>
    <mergeCell ref="G154:I154"/>
    <mergeCell ref="J154:L154"/>
    <mergeCell ref="M154:O154"/>
    <mergeCell ref="R190:R193"/>
    <mergeCell ref="G191:I191"/>
    <mergeCell ref="J191:L191"/>
    <mergeCell ref="B135:C135"/>
  </mergeCells>
  <phoneticPr fontId="7" type="noConversion"/>
  <printOptions horizontalCentered="1"/>
  <pageMargins left="0.39370078740157483" right="0.39370078740157483" top="0.59055118110236227" bottom="0.39370078740157483" header="0.39370078740157483" footer="0.39370078740157483"/>
  <pageSetup paperSize="9" scale="75" firstPageNumber="161" orientation="landscape" useFirstPageNumber="1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6"/>
  <sheetViews>
    <sheetView rightToLeft="1" view="pageBreakPreview" topLeftCell="B1" zoomScaleSheetLayoutView="100" workbookViewId="0">
      <selection activeCell="M24" sqref="M24"/>
    </sheetView>
  </sheetViews>
  <sheetFormatPr defaultRowHeight="12.75"/>
  <cols>
    <col min="1" max="11" width="9.140625" style="768"/>
    <col min="12" max="12" width="21.42578125" style="768" customWidth="1"/>
    <col min="13" max="267" width="9.140625" style="768"/>
    <col min="268" max="268" width="21.42578125" style="768" customWidth="1"/>
    <col min="269" max="523" width="9.140625" style="768"/>
    <col min="524" max="524" width="21.42578125" style="768" customWidth="1"/>
    <col min="525" max="779" width="9.140625" style="768"/>
    <col min="780" max="780" width="21.42578125" style="768" customWidth="1"/>
    <col min="781" max="1035" width="9.140625" style="768"/>
    <col min="1036" max="1036" width="21.42578125" style="768" customWidth="1"/>
    <col min="1037" max="1291" width="9.140625" style="768"/>
    <col min="1292" max="1292" width="21.42578125" style="768" customWidth="1"/>
    <col min="1293" max="1547" width="9.140625" style="768"/>
    <col min="1548" max="1548" width="21.42578125" style="768" customWidth="1"/>
    <col min="1549" max="1803" width="9.140625" style="768"/>
    <col min="1804" max="1804" width="21.42578125" style="768" customWidth="1"/>
    <col min="1805" max="2059" width="9.140625" style="768"/>
    <col min="2060" max="2060" width="21.42578125" style="768" customWidth="1"/>
    <col min="2061" max="2315" width="9.140625" style="768"/>
    <col min="2316" max="2316" width="21.42578125" style="768" customWidth="1"/>
    <col min="2317" max="2571" width="9.140625" style="768"/>
    <col min="2572" max="2572" width="21.42578125" style="768" customWidth="1"/>
    <col min="2573" max="2827" width="9.140625" style="768"/>
    <col min="2828" max="2828" width="21.42578125" style="768" customWidth="1"/>
    <col min="2829" max="3083" width="9.140625" style="768"/>
    <col min="3084" max="3084" width="21.42578125" style="768" customWidth="1"/>
    <col min="3085" max="3339" width="9.140625" style="768"/>
    <col min="3340" max="3340" width="21.42578125" style="768" customWidth="1"/>
    <col min="3341" max="3595" width="9.140625" style="768"/>
    <col min="3596" max="3596" width="21.42578125" style="768" customWidth="1"/>
    <col min="3597" max="3851" width="9.140625" style="768"/>
    <col min="3852" max="3852" width="21.42578125" style="768" customWidth="1"/>
    <col min="3853" max="4107" width="9.140625" style="768"/>
    <col min="4108" max="4108" width="21.42578125" style="768" customWidth="1"/>
    <col min="4109" max="4363" width="9.140625" style="768"/>
    <col min="4364" max="4364" width="21.42578125" style="768" customWidth="1"/>
    <col min="4365" max="4619" width="9.140625" style="768"/>
    <col min="4620" max="4620" width="21.42578125" style="768" customWidth="1"/>
    <col min="4621" max="4875" width="9.140625" style="768"/>
    <col min="4876" max="4876" width="21.42578125" style="768" customWidth="1"/>
    <col min="4877" max="5131" width="9.140625" style="768"/>
    <col min="5132" max="5132" width="21.42578125" style="768" customWidth="1"/>
    <col min="5133" max="5387" width="9.140625" style="768"/>
    <col min="5388" max="5388" width="21.42578125" style="768" customWidth="1"/>
    <col min="5389" max="5643" width="9.140625" style="768"/>
    <col min="5644" max="5644" width="21.42578125" style="768" customWidth="1"/>
    <col min="5645" max="5899" width="9.140625" style="768"/>
    <col min="5900" max="5900" width="21.42578125" style="768" customWidth="1"/>
    <col min="5901" max="6155" width="9.140625" style="768"/>
    <col min="6156" max="6156" width="21.42578125" style="768" customWidth="1"/>
    <col min="6157" max="6411" width="9.140625" style="768"/>
    <col min="6412" max="6412" width="21.42578125" style="768" customWidth="1"/>
    <col min="6413" max="6667" width="9.140625" style="768"/>
    <col min="6668" max="6668" width="21.42578125" style="768" customWidth="1"/>
    <col min="6669" max="6923" width="9.140625" style="768"/>
    <col min="6924" max="6924" width="21.42578125" style="768" customWidth="1"/>
    <col min="6925" max="7179" width="9.140625" style="768"/>
    <col min="7180" max="7180" width="21.42578125" style="768" customWidth="1"/>
    <col min="7181" max="7435" width="9.140625" style="768"/>
    <col min="7436" max="7436" width="21.42578125" style="768" customWidth="1"/>
    <col min="7437" max="7691" width="9.140625" style="768"/>
    <col min="7692" max="7692" width="21.42578125" style="768" customWidth="1"/>
    <col min="7693" max="7947" width="9.140625" style="768"/>
    <col min="7948" max="7948" width="21.42578125" style="768" customWidth="1"/>
    <col min="7949" max="8203" width="9.140625" style="768"/>
    <col min="8204" max="8204" width="21.42578125" style="768" customWidth="1"/>
    <col min="8205" max="8459" width="9.140625" style="768"/>
    <col min="8460" max="8460" width="21.42578125" style="768" customWidth="1"/>
    <col min="8461" max="8715" width="9.140625" style="768"/>
    <col min="8716" max="8716" width="21.42578125" style="768" customWidth="1"/>
    <col min="8717" max="8971" width="9.140625" style="768"/>
    <col min="8972" max="8972" width="21.42578125" style="768" customWidth="1"/>
    <col min="8973" max="9227" width="9.140625" style="768"/>
    <col min="9228" max="9228" width="21.42578125" style="768" customWidth="1"/>
    <col min="9229" max="9483" width="9.140625" style="768"/>
    <col min="9484" max="9484" width="21.42578125" style="768" customWidth="1"/>
    <col min="9485" max="9739" width="9.140625" style="768"/>
    <col min="9740" max="9740" width="21.42578125" style="768" customWidth="1"/>
    <col min="9741" max="9995" width="9.140625" style="768"/>
    <col min="9996" max="9996" width="21.42578125" style="768" customWidth="1"/>
    <col min="9997" max="10251" width="9.140625" style="768"/>
    <col min="10252" max="10252" width="21.42578125" style="768" customWidth="1"/>
    <col min="10253" max="10507" width="9.140625" style="768"/>
    <col min="10508" max="10508" width="21.42578125" style="768" customWidth="1"/>
    <col min="10509" max="10763" width="9.140625" style="768"/>
    <col min="10764" max="10764" width="21.42578125" style="768" customWidth="1"/>
    <col min="10765" max="11019" width="9.140625" style="768"/>
    <col min="11020" max="11020" width="21.42578125" style="768" customWidth="1"/>
    <col min="11021" max="11275" width="9.140625" style="768"/>
    <col min="11276" max="11276" width="21.42578125" style="768" customWidth="1"/>
    <col min="11277" max="11531" width="9.140625" style="768"/>
    <col min="11532" max="11532" width="21.42578125" style="768" customWidth="1"/>
    <col min="11533" max="11787" width="9.140625" style="768"/>
    <col min="11788" max="11788" width="21.42578125" style="768" customWidth="1"/>
    <col min="11789" max="12043" width="9.140625" style="768"/>
    <col min="12044" max="12044" width="21.42578125" style="768" customWidth="1"/>
    <col min="12045" max="12299" width="9.140625" style="768"/>
    <col min="12300" max="12300" width="21.42578125" style="768" customWidth="1"/>
    <col min="12301" max="12555" width="9.140625" style="768"/>
    <col min="12556" max="12556" width="21.42578125" style="768" customWidth="1"/>
    <col min="12557" max="12811" width="9.140625" style="768"/>
    <col min="12812" max="12812" width="21.42578125" style="768" customWidth="1"/>
    <col min="12813" max="13067" width="9.140625" style="768"/>
    <col min="13068" max="13068" width="21.42578125" style="768" customWidth="1"/>
    <col min="13069" max="13323" width="9.140625" style="768"/>
    <col min="13324" max="13324" width="21.42578125" style="768" customWidth="1"/>
    <col min="13325" max="13579" width="9.140625" style="768"/>
    <col min="13580" max="13580" width="21.42578125" style="768" customWidth="1"/>
    <col min="13581" max="13835" width="9.140625" style="768"/>
    <col min="13836" max="13836" width="21.42578125" style="768" customWidth="1"/>
    <col min="13837" max="14091" width="9.140625" style="768"/>
    <col min="14092" max="14092" width="21.42578125" style="768" customWidth="1"/>
    <col min="14093" max="14347" width="9.140625" style="768"/>
    <col min="14348" max="14348" width="21.42578125" style="768" customWidth="1"/>
    <col min="14349" max="14603" width="9.140625" style="768"/>
    <col min="14604" max="14604" width="21.42578125" style="768" customWidth="1"/>
    <col min="14605" max="14859" width="9.140625" style="768"/>
    <col min="14860" max="14860" width="21.42578125" style="768" customWidth="1"/>
    <col min="14861" max="15115" width="9.140625" style="768"/>
    <col min="15116" max="15116" width="21.42578125" style="768" customWidth="1"/>
    <col min="15117" max="15371" width="9.140625" style="768"/>
    <col min="15372" max="15372" width="21.42578125" style="768" customWidth="1"/>
    <col min="15373" max="15627" width="9.140625" style="768"/>
    <col min="15628" max="15628" width="21.42578125" style="768" customWidth="1"/>
    <col min="15629" max="15883" width="9.140625" style="768"/>
    <col min="15884" max="15884" width="21.42578125" style="768" customWidth="1"/>
    <col min="15885" max="16139" width="9.140625" style="768"/>
    <col min="16140" max="16140" width="21.42578125" style="768" customWidth="1"/>
    <col min="16141" max="16384" width="9.140625" style="768"/>
  </cols>
  <sheetData>
    <row r="5" spans="2:15" ht="90">
      <c r="M5" s="396"/>
      <c r="N5" s="396"/>
      <c r="O5" s="396"/>
    </row>
    <row r="6" spans="2:15" ht="90">
      <c r="B6" s="1495" t="s">
        <v>1949</v>
      </c>
      <c r="C6" s="1495"/>
      <c r="D6" s="1495"/>
      <c r="E6" s="1495"/>
      <c r="F6" s="1495"/>
      <c r="G6" s="1495"/>
      <c r="H6" s="1495"/>
      <c r="I6" s="1495"/>
      <c r="J6" s="1495"/>
      <c r="K6" s="1495"/>
      <c r="L6" s="1495"/>
    </row>
  </sheetData>
  <mergeCells count="1">
    <mergeCell ref="B6:L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"/>
  <sheetViews>
    <sheetView rightToLeft="1" view="pageBreakPreview" zoomScale="90" zoomScaleNormal="75" zoomScaleSheetLayoutView="90" workbookViewId="0">
      <selection sqref="A1:N1"/>
    </sheetView>
  </sheetViews>
  <sheetFormatPr defaultRowHeight="12.75"/>
  <cols>
    <col min="1" max="1" width="24.42578125" style="646" customWidth="1"/>
    <col min="2" max="2" width="11.7109375" style="646" customWidth="1"/>
    <col min="3" max="3" width="10.42578125" style="646" customWidth="1"/>
    <col min="4" max="13" width="8.5703125" style="646" customWidth="1"/>
    <col min="14" max="14" width="23.42578125" style="646" customWidth="1"/>
    <col min="15" max="247" width="9.140625" style="646"/>
    <col min="248" max="248" width="15.28515625" style="646" customWidth="1"/>
    <col min="249" max="249" width="12.85546875" style="646" customWidth="1"/>
    <col min="250" max="250" width="10.7109375" style="646" customWidth="1"/>
    <col min="251" max="251" width="10.28515625" style="646" customWidth="1"/>
    <col min="252" max="252" width="9.140625" style="646" customWidth="1"/>
    <col min="253" max="255" width="10.28515625" style="646" customWidth="1"/>
    <col min="256" max="256" width="9.28515625" style="646" customWidth="1"/>
    <col min="257" max="262" width="10.28515625" style="646" customWidth="1"/>
    <col min="263" max="503" width="9.140625" style="646"/>
    <col min="504" max="504" width="15.28515625" style="646" customWidth="1"/>
    <col min="505" max="505" width="12.85546875" style="646" customWidth="1"/>
    <col min="506" max="506" width="10.7109375" style="646" customWidth="1"/>
    <col min="507" max="507" width="10.28515625" style="646" customWidth="1"/>
    <col min="508" max="508" width="9.140625" style="646" customWidth="1"/>
    <col min="509" max="511" width="10.28515625" style="646" customWidth="1"/>
    <col min="512" max="512" width="9.28515625" style="646" customWidth="1"/>
    <col min="513" max="518" width="10.28515625" style="646" customWidth="1"/>
    <col min="519" max="759" width="9.140625" style="646"/>
    <col min="760" max="760" width="15.28515625" style="646" customWidth="1"/>
    <col min="761" max="761" width="12.85546875" style="646" customWidth="1"/>
    <col min="762" max="762" width="10.7109375" style="646" customWidth="1"/>
    <col min="763" max="763" width="10.28515625" style="646" customWidth="1"/>
    <col min="764" max="764" width="9.140625" style="646" customWidth="1"/>
    <col min="765" max="767" width="10.28515625" style="646" customWidth="1"/>
    <col min="768" max="768" width="9.28515625" style="646" customWidth="1"/>
    <col min="769" max="774" width="10.28515625" style="646" customWidth="1"/>
    <col min="775" max="1015" width="9.140625" style="646"/>
    <col min="1016" max="1016" width="15.28515625" style="646" customWidth="1"/>
    <col min="1017" max="1017" width="12.85546875" style="646" customWidth="1"/>
    <col min="1018" max="1018" width="10.7109375" style="646" customWidth="1"/>
    <col min="1019" max="1019" width="10.28515625" style="646" customWidth="1"/>
    <col min="1020" max="1020" width="9.140625" style="646" customWidth="1"/>
    <col min="1021" max="1023" width="10.28515625" style="646" customWidth="1"/>
    <col min="1024" max="1024" width="9.28515625" style="646" customWidth="1"/>
    <col min="1025" max="1030" width="10.28515625" style="646" customWidth="1"/>
    <col min="1031" max="1271" width="9.140625" style="646"/>
    <col min="1272" max="1272" width="15.28515625" style="646" customWidth="1"/>
    <col min="1273" max="1273" width="12.85546875" style="646" customWidth="1"/>
    <col min="1274" max="1274" width="10.7109375" style="646" customWidth="1"/>
    <col min="1275" max="1275" width="10.28515625" style="646" customWidth="1"/>
    <col min="1276" max="1276" width="9.140625" style="646" customWidth="1"/>
    <col min="1277" max="1279" width="10.28515625" style="646" customWidth="1"/>
    <col min="1280" max="1280" width="9.28515625" style="646" customWidth="1"/>
    <col min="1281" max="1286" width="10.28515625" style="646" customWidth="1"/>
    <col min="1287" max="1527" width="9.140625" style="646"/>
    <col min="1528" max="1528" width="15.28515625" style="646" customWidth="1"/>
    <col min="1529" max="1529" width="12.85546875" style="646" customWidth="1"/>
    <col min="1530" max="1530" width="10.7109375" style="646" customWidth="1"/>
    <col min="1531" max="1531" width="10.28515625" style="646" customWidth="1"/>
    <col min="1532" max="1532" width="9.140625" style="646" customWidth="1"/>
    <col min="1533" max="1535" width="10.28515625" style="646" customWidth="1"/>
    <col min="1536" max="1536" width="9.28515625" style="646" customWidth="1"/>
    <col min="1537" max="1542" width="10.28515625" style="646" customWidth="1"/>
    <col min="1543" max="1783" width="9.140625" style="646"/>
    <col min="1784" max="1784" width="15.28515625" style="646" customWidth="1"/>
    <col min="1785" max="1785" width="12.85546875" style="646" customWidth="1"/>
    <col min="1786" max="1786" width="10.7109375" style="646" customWidth="1"/>
    <col min="1787" max="1787" width="10.28515625" style="646" customWidth="1"/>
    <col min="1788" max="1788" width="9.140625" style="646" customWidth="1"/>
    <col min="1789" max="1791" width="10.28515625" style="646" customWidth="1"/>
    <col min="1792" max="1792" width="9.28515625" style="646" customWidth="1"/>
    <col min="1793" max="1798" width="10.28515625" style="646" customWidth="1"/>
    <col min="1799" max="2039" width="9.140625" style="646"/>
    <col min="2040" max="2040" width="15.28515625" style="646" customWidth="1"/>
    <col min="2041" max="2041" width="12.85546875" style="646" customWidth="1"/>
    <col min="2042" max="2042" width="10.7109375" style="646" customWidth="1"/>
    <col min="2043" max="2043" width="10.28515625" style="646" customWidth="1"/>
    <col min="2044" max="2044" width="9.140625" style="646" customWidth="1"/>
    <col min="2045" max="2047" width="10.28515625" style="646" customWidth="1"/>
    <col min="2048" max="2048" width="9.28515625" style="646" customWidth="1"/>
    <col min="2049" max="2054" width="10.28515625" style="646" customWidth="1"/>
    <col min="2055" max="2295" width="9.140625" style="646"/>
    <col min="2296" max="2296" width="15.28515625" style="646" customWidth="1"/>
    <col min="2297" max="2297" width="12.85546875" style="646" customWidth="1"/>
    <col min="2298" max="2298" width="10.7109375" style="646" customWidth="1"/>
    <col min="2299" max="2299" width="10.28515625" style="646" customWidth="1"/>
    <col min="2300" max="2300" width="9.140625" style="646" customWidth="1"/>
    <col min="2301" max="2303" width="10.28515625" style="646" customWidth="1"/>
    <col min="2304" max="2304" width="9.28515625" style="646" customWidth="1"/>
    <col min="2305" max="2310" width="10.28515625" style="646" customWidth="1"/>
    <col min="2311" max="2551" width="9.140625" style="646"/>
    <col min="2552" max="2552" width="15.28515625" style="646" customWidth="1"/>
    <col min="2553" max="2553" width="12.85546875" style="646" customWidth="1"/>
    <col min="2554" max="2554" width="10.7109375" style="646" customWidth="1"/>
    <col min="2555" max="2555" width="10.28515625" style="646" customWidth="1"/>
    <col min="2556" max="2556" width="9.140625" style="646" customWidth="1"/>
    <col min="2557" max="2559" width="10.28515625" style="646" customWidth="1"/>
    <col min="2560" max="2560" width="9.28515625" style="646" customWidth="1"/>
    <col min="2561" max="2566" width="10.28515625" style="646" customWidth="1"/>
    <col min="2567" max="2807" width="9.140625" style="646"/>
    <col min="2808" max="2808" width="15.28515625" style="646" customWidth="1"/>
    <col min="2809" max="2809" width="12.85546875" style="646" customWidth="1"/>
    <col min="2810" max="2810" width="10.7109375" style="646" customWidth="1"/>
    <col min="2811" max="2811" width="10.28515625" style="646" customWidth="1"/>
    <col min="2812" max="2812" width="9.140625" style="646" customWidth="1"/>
    <col min="2813" max="2815" width="10.28515625" style="646" customWidth="1"/>
    <col min="2816" max="2816" width="9.28515625" style="646" customWidth="1"/>
    <col min="2817" max="2822" width="10.28515625" style="646" customWidth="1"/>
    <col min="2823" max="3063" width="9.140625" style="646"/>
    <col min="3064" max="3064" width="15.28515625" style="646" customWidth="1"/>
    <col min="3065" max="3065" width="12.85546875" style="646" customWidth="1"/>
    <col min="3066" max="3066" width="10.7109375" style="646" customWidth="1"/>
    <col min="3067" max="3067" width="10.28515625" style="646" customWidth="1"/>
    <col min="3068" max="3068" width="9.140625" style="646" customWidth="1"/>
    <col min="3069" max="3071" width="10.28515625" style="646" customWidth="1"/>
    <col min="3072" max="3072" width="9.28515625" style="646" customWidth="1"/>
    <col min="3073" max="3078" width="10.28515625" style="646" customWidth="1"/>
    <col min="3079" max="3319" width="9.140625" style="646"/>
    <col min="3320" max="3320" width="15.28515625" style="646" customWidth="1"/>
    <col min="3321" max="3321" width="12.85546875" style="646" customWidth="1"/>
    <col min="3322" max="3322" width="10.7109375" style="646" customWidth="1"/>
    <col min="3323" max="3323" width="10.28515625" style="646" customWidth="1"/>
    <col min="3324" max="3324" width="9.140625" style="646" customWidth="1"/>
    <col min="3325" max="3327" width="10.28515625" style="646" customWidth="1"/>
    <col min="3328" max="3328" width="9.28515625" style="646" customWidth="1"/>
    <col min="3329" max="3334" width="10.28515625" style="646" customWidth="1"/>
    <col min="3335" max="3575" width="9.140625" style="646"/>
    <col min="3576" max="3576" width="15.28515625" style="646" customWidth="1"/>
    <col min="3577" max="3577" width="12.85546875" style="646" customWidth="1"/>
    <col min="3578" max="3578" width="10.7109375" style="646" customWidth="1"/>
    <col min="3579" max="3579" width="10.28515625" style="646" customWidth="1"/>
    <col min="3580" max="3580" width="9.140625" style="646" customWidth="1"/>
    <col min="3581" max="3583" width="10.28515625" style="646" customWidth="1"/>
    <col min="3584" max="3584" width="9.28515625" style="646" customWidth="1"/>
    <col min="3585" max="3590" width="10.28515625" style="646" customWidth="1"/>
    <col min="3591" max="3831" width="9.140625" style="646"/>
    <col min="3832" max="3832" width="15.28515625" style="646" customWidth="1"/>
    <col min="3833" max="3833" width="12.85546875" style="646" customWidth="1"/>
    <col min="3834" max="3834" width="10.7109375" style="646" customWidth="1"/>
    <col min="3835" max="3835" width="10.28515625" style="646" customWidth="1"/>
    <col min="3836" max="3836" width="9.140625" style="646" customWidth="1"/>
    <col min="3837" max="3839" width="10.28515625" style="646" customWidth="1"/>
    <col min="3840" max="3840" width="9.28515625" style="646" customWidth="1"/>
    <col min="3841" max="3846" width="10.28515625" style="646" customWidth="1"/>
    <col min="3847" max="4087" width="9.140625" style="646"/>
    <col min="4088" max="4088" width="15.28515625" style="646" customWidth="1"/>
    <col min="4089" max="4089" width="12.85546875" style="646" customWidth="1"/>
    <col min="4090" max="4090" width="10.7109375" style="646" customWidth="1"/>
    <col min="4091" max="4091" width="10.28515625" style="646" customWidth="1"/>
    <col min="4092" max="4092" width="9.140625" style="646" customWidth="1"/>
    <col min="4093" max="4095" width="10.28515625" style="646" customWidth="1"/>
    <col min="4096" max="4096" width="9.28515625" style="646" customWidth="1"/>
    <col min="4097" max="4102" width="10.28515625" style="646" customWidth="1"/>
    <col min="4103" max="4343" width="9.140625" style="646"/>
    <col min="4344" max="4344" width="15.28515625" style="646" customWidth="1"/>
    <col min="4345" max="4345" width="12.85546875" style="646" customWidth="1"/>
    <col min="4346" max="4346" width="10.7109375" style="646" customWidth="1"/>
    <col min="4347" max="4347" width="10.28515625" style="646" customWidth="1"/>
    <col min="4348" max="4348" width="9.140625" style="646" customWidth="1"/>
    <col min="4349" max="4351" width="10.28515625" style="646" customWidth="1"/>
    <col min="4352" max="4352" width="9.28515625" style="646" customWidth="1"/>
    <col min="4353" max="4358" width="10.28515625" style="646" customWidth="1"/>
    <col min="4359" max="4599" width="9.140625" style="646"/>
    <col min="4600" max="4600" width="15.28515625" style="646" customWidth="1"/>
    <col min="4601" max="4601" width="12.85546875" style="646" customWidth="1"/>
    <col min="4602" max="4602" width="10.7109375" style="646" customWidth="1"/>
    <col min="4603" max="4603" width="10.28515625" style="646" customWidth="1"/>
    <col min="4604" max="4604" width="9.140625" style="646" customWidth="1"/>
    <col min="4605" max="4607" width="10.28515625" style="646" customWidth="1"/>
    <col min="4608" max="4608" width="9.28515625" style="646" customWidth="1"/>
    <col min="4609" max="4614" width="10.28515625" style="646" customWidth="1"/>
    <col min="4615" max="4855" width="9.140625" style="646"/>
    <col min="4856" max="4856" width="15.28515625" style="646" customWidth="1"/>
    <col min="4857" max="4857" width="12.85546875" style="646" customWidth="1"/>
    <col min="4858" max="4858" width="10.7109375" style="646" customWidth="1"/>
    <col min="4859" max="4859" width="10.28515625" style="646" customWidth="1"/>
    <col min="4860" max="4860" width="9.140625" style="646" customWidth="1"/>
    <col min="4861" max="4863" width="10.28515625" style="646" customWidth="1"/>
    <col min="4864" max="4864" width="9.28515625" style="646" customWidth="1"/>
    <col min="4865" max="4870" width="10.28515625" style="646" customWidth="1"/>
    <col min="4871" max="5111" width="9.140625" style="646"/>
    <col min="5112" max="5112" width="15.28515625" style="646" customWidth="1"/>
    <col min="5113" max="5113" width="12.85546875" style="646" customWidth="1"/>
    <col min="5114" max="5114" width="10.7109375" style="646" customWidth="1"/>
    <col min="5115" max="5115" width="10.28515625" style="646" customWidth="1"/>
    <col min="5116" max="5116" width="9.140625" style="646" customWidth="1"/>
    <col min="5117" max="5119" width="10.28515625" style="646" customWidth="1"/>
    <col min="5120" max="5120" width="9.28515625" style="646" customWidth="1"/>
    <col min="5121" max="5126" width="10.28515625" style="646" customWidth="1"/>
    <col min="5127" max="5367" width="9.140625" style="646"/>
    <col min="5368" max="5368" width="15.28515625" style="646" customWidth="1"/>
    <col min="5369" max="5369" width="12.85546875" style="646" customWidth="1"/>
    <col min="5370" max="5370" width="10.7109375" style="646" customWidth="1"/>
    <col min="5371" max="5371" width="10.28515625" style="646" customWidth="1"/>
    <col min="5372" max="5372" width="9.140625" style="646" customWidth="1"/>
    <col min="5373" max="5375" width="10.28515625" style="646" customWidth="1"/>
    <col min="5376" max="5376" width="9.28515625" style="646" customWidth="1"/>
    <col min="5377" max="5382" width="10.28515625" style="646" customWidth="1"/>
    <col min="5383" max="5623" width="9.140625" style="646"/>
    <col min="5624" max="5624" width="15.28515625" style="646" customWidth="1"/>
    <col min="5625" max="5625" width="12.85546875" style="646" customWidth="1"/>
    <col min="5626" max="5626" width="10.7109375" style="646" customWidth="1"/>
    <col min="5627" max="5627" width="10.28515625" style="646" customWidth="1"/>
    <col min="5628" max="5628" width="9.140625" style="646" customWidth="1"/>
    <col min="5629" max="5631" width="10.28515625" style="646" customWidth="1"/>
    <col min="5632" max="5632" width="9.28515625" style="646" customWidth="1"/>
    <col min="5633" max="5638" width="10.28515625" style="646" customWidth="1"/>
    <col min="5639" max="5879" width="9.140625" style="646"/>
    <col min="5880" max="5880" width="15.28515625" style="646" customWidth="1"/>
    <col min="5881" max="5881" width="12.85546875" style="646" customWidth="1"/>
    <col min="5882" max="5882" width="10.7109375" style="646" customWidth="1"/>
    <col min="5883" max="5883" width="10.28515625" style="646" customWidth="1"/>
    <col min="5884" max="5884" width="9.140625" style="646" customWidth="1"/>
    <col min="5885" max="5887" width="10.28515625" style="646" customWidth="1"/>
    <col min="5888" max="5888" width="9.28515625" style="646" customWidth="1"/>
    <col min="5889" max="5894" width="10.28515625" style="646" customWidth="1"/>
    <col min="5895" max="6135" width="9.140625" style="646"/>
    <col min="6136" max="6136" width="15.28515625" style="646" customWidth="1"/>
    <col min="6137" max="6137" width="12.85546875" style="646" customWidth="1"/>
    <col min="6138" max="6138" width="10.7109375" style="646" customWidth="1"/>
    <col min="6139" max="6139" width="10.28515625" style="646" customWidth="1"/>
    <col min="6140" max="6140" width="9.140625" style="646" customWidth="1"/>
    <col min="6141" max="6143" width="10.28515625" style="646" customWidth="1"/>
    <col min="6144" max="6144" width="9.28515625" style="646" customWidth="1"/>
    <col min="6145" max="6150" width="10.28515625" style="646" customWidth="1"/>
    <col min="6151" max="6391" width="9.140625" style="646"/>
    <col min="6392" max="6392" width="15.28515625" style="646" customWidth="1"/>
    <col min="6393" max="6393" width="12.85546875" style="646" customWidth="1"/>
    <col min="6394" max="6394" width="10.7109375" style="646" customWidth="1"/>
    <col min="6395" max="6395" width="10.28515625" style="646" customWidth="1"/>
    <col min="6396" max="6396" width="9.140625" style="646" customWidth="1"/>
    <col min="6397" max="6399" width="10.28515625" style="646" customWidth="1"/>
    <col min="6400" max="6400" width="9.28515625" style="646" customWidth="1"/>
    <col min="6401" max="6406" width="10.28515625" style="646" customWidth="1"/>
    <col min="6407" max="6647" width="9.140625" style="646"/>
    <col min="6648" max="6648" width="15.28515625" style="646" customWidth="1"/>
    <col min="6649" max="6649" width="12.85546875" style="646" customWidth="1"/>
    <col min="6650" max="6650" width="10.7109375" style="646" customWidth="1"/>
    <col min="6651" max="6651" width="10.28515625" style="646" customWidth="1"/>
    <col min="6652" max="6652" width="9.140625" style="646" customWidth="1"/>
    <col min="6653" max="6655" width="10.28515625" style="646" customWidth="1"/>
    <col min="6656" max="6656" width="9.28515625" style="646" customWidth="1"/>
    <col min="6657" max="6662" width="10.28515625" style="646" customWidth="1"/>
    <col min="6663" max="6903" width="9.140625" style="646"/>
    <col min="6904" max="6904" width="15.28515625" style="646" customWidth="1"/>
    <col min="6905" max="6905" width="12.85546875" style="646" customWidth="1"/>
    <col min="6906" max="6906" width="10.7109375" style="646" customWidth="1"/>
    <col min="6907" max="6907" width="10.28515625" style="646" customWidth="1"/>
    <col min="6908" max="6908" width="9.140625" style="646" customWidth="1"/>
    <col min="6909" max="6911" width="10.28515625" style="646" customWidth="1"/>
    <col min="6912" max="6912" width="9.28515625" style="646" customWidth="1"/>
    <col min="6913" max="6918" width="10.28515625" style="646" customWidth="1"/>
    <col min="6919" max="7159" width="9.140625" style="646"/>
    <col min="7160" max="7160" width="15.28515625" style="646" customWidth="1"/>
    <col min="7161" max="7161" width="12.85546875" style="646" customWidth="1"/>
    <col min="7162" max="7162" width="10.7109375" style="646" customWidth="1"/>
    <col min="7163" max="7163" width="10.28515625" style="646" customWidth="1"/>
    <col min="7164" max="7164" width="9.140625" style="646" customWidth="1"/>
    <col min="7165" max="7167" width="10.28515625" style="646" customWidth="1"/>
    <col min="7168" max="7168" width="9.28515625" style="646" customWidth="1"/>
    <col min="7169" max="7174" width="10.28515625" style="646" customWidth="1"/>
    <col min="7175" max="7415" width="9.140625" style="646"/>
    <col min="7416" max="7416" width="15.28515625" style="646" customWidth="1"/>
    <col min="7417" max="7417" width="12.85546875" style="646" customWidth="1"/>
    <col min="7418" max="7418" width="10.7109375" style="646" customWidth="1"/>
    <col min="7419" max="7419" width="10.28515625" style="646" customWidth="1"/>
    <col min="7420" max="7420" width="9.140625" style="646" customWidth="1"/>
    <col min="7421" max="7423" width="10.28515625" style="646" customWidth="1"/>
    <col min="7424" max="7424" width="9.28515625" style="646" customWidth="1"/>
    <col min="7425" max="7430" width="10.28515625" style="646" customWidth="1"/>
    <col min="7431" max="7671" width="9.140625" style="646"/>
    <col min="7672" max="7672" width="15.28515625" style="646" customWidth="1"/>
    <col min="7673" max="7673" width="12.85546875" style="646" customWidth="1"/>
    <col min="7674" max="7674" width="10.7109375" style="646" customWidth="1"/>
    <col min="7675" max="7675" width="10.28515625" style="646" customWidth="1"/>
    <col min="7676" max="7676" width="9.140625" style="646" customWidth="1"/>
    <col min="7677" max="7679" width="10.28515625" style="646" customWidth="1"/>
    <col min="7680" max="7680" width="9.28515625" style="646" customWidth="1"/>
    <col min="7681" max="7686" width="10.28515625" style="646" customWidth="1"/>
    <col min="7687" max="7927" width="9.140625" style="646"/>
    <col min="7928" max="7928" width="15.28515625" style="646" customWidth="1"/>
    <col min="7929" max="7929" width="12.85546875" style="646" customWidth="1"/>
    <col min="7930" max="7930" width="10.7109375" style="646" customWidth="1"/>
    <col min="7931" max="7931" width="10.28515625" style="646" customWidth="1"/>
    <col min="7932" max="7932" width="9.140625" style="646" customWidth="1"/>
    <col min="7933" max="7935" width="10.28515625" style="646" customWidth="1"/>
    <col min="7936" max="7936" width="9.28515625" style="646" customWidth="1"/>
    <col min="7937" max="7942" width="10.28515625" style="646" customWidth="1"/>
    <col min="7943" max="8183" width="9.140625" style="646"/>
    <col min="8184" max="8184" width="15.28515625" style="646" customWidth="1"/>
    <col min="8185" max="8185" width="12.85546875" style="646" customWidth="1"/>
    <col min="8186" max="8186" width="10.7109375" style="646" customWidth="1"/>
    <col min="8187" max="8187" width="10.28515625" style="646" customWidth="1"/>
    <col min="8188" max="8188" width="9.140625" style="646" customWidth="1"/>
    <col min="8189" max="8191" width="10.28515625" style="646" customWidth="1"/>
    <col min="8192" max="8192" width="9.28515625" style="646" customWidth="1"/>
    <col min="8193" max="8198" width="10.28515625" style="646" customWidth="1"/>
    <col min="8199" max="8439" width="9.140625" style="646"/>
    <col min="8440" max="8440" width="15.28515625" style="646" customWidth="1"/>
    <col min="8441" max="8441" width="12.85546875" style="646" customWidth="1"/>
    <col min="8442" max="8442" width="10.7109375" style="646" customWidth="1"/>
    <col min="8443" max="8443" width="10.28515625" style="646" customWidth="1"/>
    <col min="8444" max="8444" width="9.140625" style="646" customWidth="1"/>
    <col min="8445" max="8447" width="10.28515625" style="646" customWidth="1"/>
    <col min="8448" max="8448" width="9.28515625" style="646" customWidth="1"/>
    <col min="8449" max="8454" width="10.28515625" style="646" customWidth="1"/>
    <col min="8455" max="8695" width="9.140625" style="646"/>
    <col min="8696" max="8696" width="15.28515625" style="646" customWidth="1"/>
    <col min="8697" max="8697" width="12.85546875" style="646" customWidth="1"/>
    <col min="8698" max="8698" width="10.7109375" style="646" customWidth="1"/>
    <col min="8699" max="8699" width="10.28515625" style="646" customWidth="1"/>
    <col min="8700" max="8700" width="9.140625" style="646" customWidth="1"/>
    <col min="8701" max="8703" width="10.28515625" style="646" customWidth="1"/>
    <col min="8704" max="8704" width="9.28515625" style="646" customWidth="1"/>
    <col min="8705" max="8710" width="10.28515625" style="646" customWidth="1"/>
    <col min="8711" max="8951" width="9.140625" style="646"/>
    <col min="8952" max="8952" width="15.28515625" style="646" customWidth="1"/>
    <col min="8953" max="8953" width="12.85546875" style="646" customWidth="1"/>
    <col min="8954" max="8954" width="10.7109375" style="646" customWidth="1"/>
    <col min="8955" max="8955" width="10.28515625" style="646" customWidth="1"/>
    <col min="8956" max="8956" width="9.140625" style="646" customWidth="1"/>
    <col min="8957" max="8959" width="10.28515625" style="646" customWidth="1"/>
    <col min="8960" max="8960" width="9.28515625" style="646" customWidth="1"/>
    <col min="8961" max="8966" width="10.28515625" style="646" customWidth="1"/>
    <col min="8967" max="9207" width="9.140625" style="646"/>
    <col min="9208" max="9208" width="15.28515625" style="646" customWidth="1"/>
    <col min="9209" max="9209" width="12.85546875" style="646" customWidth="1"/>
    <col min="9210" max="9210" width="10.7109375" style="646" customWidth="1"/>
    <col min="9211" max="9211" width="10.28515625" style="646" customWidth="1"/>
    <col min="9212" max="9212" width="9.140625" style="646" customWidth="1"/>
    <col min="9213" max="9215" width="10.28515625" style="646" customWidth="1"/>
    <col min="9216" max="9216" width="9.28515625" style="646" customWidth="1"/>
    <col min="9217" max="9222" width="10.28515625" style="646" customWidth="1"/>
    <col min="9223" max="9463" width="9.140625" style="646"/>
    <col min="9464" max="9464" width="15.28515625" style="646" customWidth="1"/>
    <col min="9465" max="9465" width="12.85546875" style="646" customWidth="1"/>
    <col min="9466" max="9466" width="10.7109375" style="646" customWidth="1"/>
    <col min="9467" max="9467" width="10.28515625" style="646" customWidth="1"/>
    <col min="9468" max="9468" width="9.140625" style="646" customWidth="1"/>
    <col min="9469" max="9471" width="10.28515625" style="646" customWidth="1"/>
    <col min="9472" max="9472" width="9.28515625" style="646" customWidth="1"/>
    <col min="9473" max="9478" width="10.28515625" style="646" customWidth="1"/>
    <col min="9479" max="9719" width="9.140625" style="646"/>
    <col min="9720" max="9720" width="15.28515625" style="646" customWidth="1"/>
    <col min="9721" max="9721" width="12.85546875" style="646" customWidth="1"/>
    <col min="9722" max="9722" width="10.7109375" style="646" customWidth="1"/>
    <col min="9723" max="9723" width="10.28515625" style="646" customWidth="1"/>
    <col min="9724" max="9724" width="9.140625" style="646" customWidth="1"/>
    <col min="9725" max="9727" width="10.28515625" style="646" customWidth="1"/>
    <col min="9728" max="9728" width="9.28515625" style="646" customWidth="1"/>
    <col min="9729" max="9734" width="10.28515625" style="646" customWidth="1"/>
    <col min="9735" max="9975" width="9.140625" style="646"/>
    <col min="9976" max="9976" width="15.28515625" style="646" customWidth="1"/>
    <col min="9977" max="9977" width="12.85546875" style="646" customWidth="1"/>
    <col min="9978" max="9978" width="10.7109375" style="646" customWidth="1"/>
    <col min="9979" max="9979" width="10.28515625" style="646" customWidth="1"/>
    <col min="9980" max="9980" width="9.140625" style="646" customWidth="1"/>
    <col min="9981" max="9983" width="10.28515625" style="646" customWidth="1"/>
    <col min="9984" max="9984" width="9.28515625" style="646" customWidth="1"/>
    <col min="9985" max="9990" width="10.28515625" style="646" customWidth="1"/>
    <col min="9991" max="10231" width="9.140625" style="646"/>
    <col min="10232" max="10232" width="15.28515625" style="646" customWidth="1"/>
    <col min="10233" max="10233" width="12.85546875" style="646" customWidth="1"/>
    <col min="10234" max="10234" width="10.7109375" style="646" customWidth="1"/>
    <col min="10235" max="10235" width="10.28515625" style="646" customWidth="1"/>
    <col min="10236" max="10236" width="9.140625" style="646" customWidth="1"/>
    <col min="10237" max="10239" width="10.28515625" style="646" customWidth="1"/>
    <col min="10240" max="10240" width="9.28515625" style="646" customWidth="1"/>
    <col min="10241" max="10246" width="10.28515625" style="646" customWidth="1"/>
    <col min="10247" max="10487" width="9.140625" style="646"/>
    <col min="10488" max="10488" width="15.28515625" style="646" customWidth="1"/>
    <col min="10489" max="10489" width="12.85546875" style="646" customWidth="1"/>
    <col min="10490" max="10490" width="10.7109375" style="646" customWidth="1"/>
    <col min="10491" max="10491" width="10.28515625" style="646" customWidth="1"/>
    <col min="10492" max="10492" width="9.140625" style="646" customWidth="1"/>
    <col min="10493" max="10495" width="10.28515625" style="646" customWidth="1"/>
    <col min="10496" max="10496" width="9.28515625" style="646" customWidth="1"/>
    <col min="10497" max="10502" width="10.28515625" style="646" customWidth="1"/>
    <col min="10503" max="10743" width="9.140625" style="646"/>
    <col min="10744" max="10744" width="15.28515625" style="646" customWidth="1"/>
    <col min="10745" max="10745" width="12.85546875" style="646" customWidth="1"/>
    <col min="10746" max="10746" width="10.7109375" style="646" customWidth="1"/>
    <col min="10747" max="10747" width="10.28515625" style="646" customWidth="1"/>
    <col min="10748" max="10748" width="9.140625" style="646" customWidth="1"/>
    <col min="10749" max="10751" width="10.28515625" style="646" customWidth="1"/>
    <col min="10752" max="10752" width="9.28515625" style="646" customWidth="1"/>
    <col min="10753" max="10758" width="10.28515625" style="646" customWidth="1"/>
    <col min="10759" max="10999" width="9.140625" style="646"/>
    <col min="11000" max="11000" width="15.28515625" style="646" customWidth="1"/>
    <col min="11001" max="11001" width="12.85546875" style="646" customWidth="1"/>
    <col min="11002" max="11002" width="10.7109375" style="646" customWidth="1"/>
    <col min="11003" max="11003" width="10.28515625" style="646" customWidth="1"/>
    <col min="11004" max="11004" width="9.140625" style="646" customWidth="1"/>
    <col min="11005" max="11007" width="10.28515625" style="646" customWidth="1"/>
    <col min="11008" max="11008" width="9.28515625" style="646" customWidth="1"/>
    <col min="11009" max="11014" width="10.28515625" style="646" customWidth="1"/>
    <col min="11015" max="11255" width="9.140625" style="646"/>
    <col min="11256" max="11256" width="15.28515625" style="646" customWidth="1"/>
    <col min="11257" max="11257" width="12.85546875" style="646" customWidth="1"/>
    <col min="11258" max="11258" width="10.7109375" style="646" customWidth="1"/>
    <col min="11259" max="11259" width="10.28515625" style="646" customWidth="1"/>
    <col min="11260" max="11260" width="9.140625" style="646" customWidth="1"/>
    <col min="11261" max="11263" width="10.28515625" style="646" customWidth="1"/>
    <col min="11264" max="11264" width="9.28515625" style="646" customWidth="1"/>
    <col min="11265" max="11270" width="10.28515625" style="646" customWidth="1"/>
    <col min="11271" max="11511" width="9.140625" style="646"/>
    <col min="11512" max="11512" width="15.28515625" style="646" customWidth="1"/>
    <col min="11513" max="11513" width="12.85546875" style="646" customWidth="1"/>
    <col min="11514" max="11514" width="10.7109375" style="646" customWidth="1"/>
    <col min="11515" max="11515" width="10.28515625" style="646" customWidth="1"/>
    <col min="11516" max="11516" width="9.140625" style="646" customWidth="1"/>
    <col min="11517" max="11519" width="10.28515625" style="646" customWidth="1"/>
    <col min="11520" max="11520" width="9.28515625" style="646" customWidth="1"/>
    <col min="11521" max="11526" width="10.28515625" style="646" customWidth="1"/>
    <col min="11527" max="11767" width="9.140625" style="646"/>
    <col min="11768" max="11768" width="15.28515625" style="646" customWidth="1"/>
    <col min="11769" max="11769" width="12.85546875" style="646" customWidth="1"/>
    <col min="11770" max="11770" width="10.7109375" style="646" customWidth="1"/>
    <col min="11771" max="11771" width="10.28515625" style="646" customWidth="1"/>
    <col min="11772" max="11772" width="9.140625" style="646" customWidth="1"/>
    <col min="11773" max="11775" width="10.28515625" style="646" customWidth="1"/>
    <col min="11776" max="11776" width="9.28515625" style="646" customWidth="1"/>
    <col min="11777" max="11782" width="10.28515625" style="646" customWidth="1"/>
    <col min="11783" max="12023" width="9.140625" style="646"/>
    <col min="12024" max="12024" width="15.28515625" style="646" customWidth="1"/>
    <col min="12025" max="12025" width="12.85546875" style="646" customWidth="1"/>
    <col min="12026" max="12026" width="10.7109375" style="646" customWidth="1"/>
    <col min="12027" max="12027" width="10.28515625" style="646" customWidth="1"/>
    <col min="12028" max="12028" width="9.140625" style="646" customWidth="1"/>
    <col min="12029" max="12031" width="10.28515625" style="646" customWidth="1"/>
    <col min="12032" max="12032" width="9.28515625" style="646" customWidth="1"/>
    <col min="12033" max="12038" width="10.28515625" style="646" customWidth="1"/>
    <col min="12039" max="12279" width="9.140625" style="646"/>
    <col min="12280" max="12280" width="15.28515625" style="646" customWidth="1"/>
    <col min="12281" max="12281" width="12.85546875" style="646" customWidth="1"/>
    <col min="12282" max="12282" width="10.7109375" style="646" customWidth="1"/>
    <col min="12283" max="12283" width="10.28515625" style="646" customWidth="1"/>
    <col min="12284" max="12284" width="9.140625" style="646" customWidth="1"/>
    <col min="12285" max="12287" width="10.28515625" style="646" customWidth="1"/>
    <col min="12288" max="12288" width="9.28515625" style="646" customWidth="1"/>
    <col min="12289" max="12294" width="10.28515625" style="646" customWidth="1"/>
    <col min="12295" max="12535" width="9.140625" style="646"/>
    <col min="12536" max="12536" width="15.28515625" style="646" customWidth="1"/>
    <col min="12537" max="12537" width="12.85546875" style="646" customWidth="1"/>
    <col min="12538" max="12538" width="10.7109375" style="646" customWidth="1"/>
    <col min="12539" max="12539" width="10.28515625" style="646" customWidth="1"/>
    <col min="12540" max="12540" width="9.140625" style="646" customWidth="1"/>
    <col min="12541" max="12543" width="10.28515625" style="646" customWidth="1"/>
    <col min="12544" max="12544" width="9.28515625" style="646" customWidth="1"/>
    <col min="12545" max="12550" width="10.28515625" style="646" customWidth="1"/>
    <col min="12551" max="12791" width="9.140625" style="646"/>
    <col min="12792" max="12792" width="15.28515625" style="646" customWidth="1"/>
    <col min="12793" max="12793" width="12.85546875" style="646" customWidth="1"/>
    <col min="12794" max="12794" width="10.7109375" style="646" customWidth="1"/>
    <col min="12795" max="12795" width="10.28515625" style="646" customWidth="1"/>
    <col min="12796" max="12796" width="9.140625" style="646" customWidth="1"/>
    <col min="12797" max="12799" width="10.28515625" style="646" customWidth="1"/>
    <col min="12800" max="12800" width="9.28515625" style="646" customWidth="1"/>
    <col min="12801" max="12806" width="10.28515625" style="646" customWidth="1"/>
    <col min="12807" max="13047" width="9.140625" style="646"/>
    <col min="13048" max="13048" width="15.28515625" style="646" customWidth="1"/>
    <col min="13049" max="13049" width="12.85546875" style="646" customWidth="1"/>
    <col min="13050" max="13050" width="10.7109375" style="646" customWidth="1"/>
    <col min="13051" max="13051" width="10.28515625" style="646" customWidth="1"/>
    <col min="13052" max="13052" width="9.140625" style="646" customWidth="1"/>
    <col min="13053" max="13055" width="10.28515625" style="646" customWidth="1"/>
    <col min="13056" max="13056" width="9.28515625" style="646" customWidth="1"/>
    <col min="13057" max="13062" width="10.28515625" style="646" customWidth="1"/>
    <col min="13063" max="13303" width="9.140625" style="646"/>
    <col min="13304" max="13304" width="15.28515625" style="646" customWidth="1"/>
    <col min="13305" max="13305" width="12.85546875" style="646" customWidth="1"/>
    <col min="13306" max="13306" width="10.7109375" style="646" customWidth="1"/>
    <col min="13307" max="13307" width="10.28515625" style="646" customWidth="1"/>
    <col min="13308" max="13308" width="9.140625" style="646" customWidth="1"/>
    <col min="13309" max="13311" width="10.28515625" style="646" customWidth="1"/>
    <col min="13312" max="13312" width="9.28515625" style="646" customWidth="1"/>
    <col min="13313" max="13318" width="10.28515625" style="646" customWidth="1"/>
    <col min="13319" max="13559" width="9.140625" style="646"/>
    <col min="13560" max="13560" width="15.28515625" style="646" customWidth="1"/>
    <col min="13561" max="13561" width="12.85546875" style="646" customWidth="1"/>
    <col min="13562" max="13562" width="10.7109375" style="646" customWidth="1"/>
    <col min="13563" max="13563" width="10.28515625" style="646" customWidth="1"/>
    <col min="13564" max="13564" width="9.140625" style="646" customWidth="1"/>
    <col min="13565" max="13567" width="10.28515625" style="646" customWidth="1"/>
    <col min="13568" max="13568" width="9.28515625" style="646" customWidth="1"/>
    <col min="13569" max="13574" width="10.28515625" style="646" customWidth="1"/>
    <col min="13575" max="13815" width="9.140625" style="646"/>
    <col min="13816" max="13816" width="15.28515625" style="646" customWidth="1"/>
    <col min="13817" max="13817" width="12.85546875" style="646" customWidth="1"/>
    <col min="13818" max="13818" width="10.7109375" style="646" customWidth="1"/>
    <col min="13819" max="13819" width="10.28515625" style="646" customWidth="1"/>
    <col min="13820" max="13820" width="9.140625" style="646" customWidth="1"/>
    <col min="13821" max="13823" width="10.28515625" style="646" customWidth="1"/>
    <col min="13824" max="13824" width="9.28515625" style="646" customWidth="1"/>
    <col min="13825" max="13830" width="10.28515625" style="646" customWidth="1"/>
    <col min="13831" max="14071" width="9.140625" style="646"/>
    <col min="14072" max="14072" width="15.28515625" style="646" customWidth="1"/>
    <col min="14073" max="14073" width="12.85546875" style="646" customWidth="1"/>
    <col min="14074" max="14074" width="10.7109375" style="646" customWidth="1"/>
    <col min="14075" max="14075" width="10.28515625" style="646" customWidth="1"/>
    <col min="14076" max="14076" width="9.140625" style="646" customWidth="1"/>
    <col min="14077" max="14079" width="10.28515625" style="646" customWidth="1"/>
    <col min="14080" max="14080" width="9.28515625" style="646" customWidth="1"/>
    <col min="14081" max="14086" width="10.28515625" style="646" customWidth="1"/>
    <col min="14087" max="14327" width="9.140625" style="646"/>
    <col min="14328" max="14328" width="15.28515625" style="646" customWidth="1"/>
    <col min="14329" max="14329" width="12.85546875" style="646" customWidth="1"/>
    <col min="14330" max="14330" width="10.7109375" style="646" customWidth="1"/>
    <col min="14331" max="14331" width="10.28515625" style="646" customWidth="1"/>
    <col min="14332" max="14332" width="9.140625" style="646" customWidth="1"/>
    <col min="14333" max="14335" width="10.28515625" style="646" customWidth="1"/>
    <col min="14336" max="14336" width="9.28515625" style="646" customWidth="1"/>
    <col min="14337" max="14342" width="10.28515625" style="646" customWidth="1"/>
    <col min="14343" max="14583" width="9.140625" style="646"/>
    <col min="14584" max="14584" width="15.28515625" style="646" customWidth="1"/>
    <col min="14585" max="14585" width="12.85546875" style="646" customWidth="1"/>
    <col min="14586" max="14586" width="10.7109375" style="646" customWidth="1"/>
    <col min="14587" max="14587" width="10.28515625" style="646" customWidth="1"/>
    <col min="14588" max="14588" width="9.140625" style="646" customWidth="1"/>
    <col min="14589" max="14591" width="10.28515625" style="646" customWidth="1"/>
    <col min="14592" max="14592" width="9.28515625" style="646" customWidth="1"/>
    <col min="14593" max="14598" width="10.28515625" style="646" customWidth="1"/>
    <col min="14599" max="14839" width="9.140625" style="646"/>
    <col min="14840" max="14840" width="15.28515625" style="646" customWidth="1"/>
    <col min="14841" max="14841" width="12.85546875" style="646" customWidth="1"/>
    <col min="14842" max="14842" width="10.7109375" style="646" customWidth="1"/>
    <col min="14843" max="14843" width="10.28515625" style="646" customWidth="1"/>
    <col min="14844" max="14844" width="9.140625" style="646" customWidth="1"/>
    <col min="14845" max="14847" width="10.28515625" style="646" customWidth="1"/>
    <col min="14848" max="14848" width="9.28515625" style="646" customWidth="1"/>
    <col min="14849" max="14854" width="10.28515625" style="646" customWidth="1"/>
    <col min="14855" max="15095" width="9.140625" style="646"/>
    <col min="15096" max="15096" width="15.28515625" style="646" customWidth="1"/>
    <col min="15097" max="15097" width="12.85546875" style="646" customWidth="1"/>
    <col min="15098" max="15098" width="10.7109375" style="646" customWidth="1"/>
    <col min="15099" max="15099" width="10.28515625" style="646" customWidth="1"/>
    <col min="15100" max="15100" width="9.140625" style="646" customWidth="1"/>
    <col min="15101" max="15103" width="10.28515625" style="646" customWidth="1"/>
    <col min="15104" max="15104" width="9.28515625" style="646" customWidth="1"/>
    <col min="15105" max="15110" width="10.28515625" style="646" customWidth="1"/>
    <col min="15111" max="15351" width="9.140625" style="646"/>
    <col min="15352" max="15352" width="15.28515625" style="646" customWidth="1"/>
    <col min="15353" max="15353" width="12.85546875" style="646" customWidth="1"/>
    <col min="15354" max="15354" width="10.7109375" style="646" customWidth="1"/>
    <col min="15355" max="15355" width="10.28515625" style="646" customWidth="1"/>
    <col min="15356" max="15356" width="9.140625" style="646" customWidth="1"/>
    <col min="15357" max="15359" width="10.28515625" style="646" customWidth="1"/>
    <col min="15360" max="15360" width="9.28515625" style="646" customWidth="1"/>
    <col min="15361" max="15366" width="10.28515625" style="646" customWidth="1"/>
    <col min="15367" max="15607" width="9.140625" style="646"/>
    <col min="15608" max="15608" width="15.28515625" style="646" customWidth="1"/>
    <col min="15609" max="15609" width="12.85546875" style="646" customWidth="1"/>
    <col min="15610" max="15610" width="10.7109375" style="646" customWidth="1"/>
    <col min="15611" max="15611" width="10.28515625" style="646" customWidth="1"/>
    <col min="15612" max="15612" width="9.140625" style="646" customWidth="1"/>
    <col min="15613" max="15615" width="10.28515625" style="646" customWidth="1"/>
    <col min="15616" max="15616" width="9.28515625" style="646" customWidth="1"/>
    <col min="15617" max="15622" width="10.28515625" style="646" customWidth="1"/>
    <col min="15623" max="15863" width="9.140625" style="646"/>
    <col min="15864" max="15864" width="15.28515625" style="646" customWidth="1"/>
    <col min="15865" max="15865" width="12.85546875" style="646" customWidth="1"/>
    <col min="15866" max="15866" width="10.7109375" style="646" customWidth="1"/>
    <col min="15867" max="15867" width="10.28515625" style="646" customWidth="1"/>
    <col min="15868" max="15868" width="9.140625" style="646" customWidth="1"/>
    <col min="15869" max="15871" width="10.28515625" style="646" customWidth="1"/>
    <col min="15872" max="15872" width="9.28515625" style="646" customWidth="1"/>
    <col min="15873" max="15878" width="10.28515625" style="646" customWidth="1"/>
    <col min="15879" max="16119" width="9.140625" style="646"/>
    <col min="16120" max="16120" width="15.28515625" style="646" customWidth="1"/>
    <col min="16121" max="16121" width="12.85546875" style="646" customWidth="1"/>
    <col min="16122" max="16122" width="10.7109375" style="646" customWidth="1"/>
    <col min="16123" max="16123" width="10.28515625" style="646" customWidth="1"/>
    <col min="16124" max="16124" width="9.140625" style="646" customWidth="1"/>
    <col min="16125" max="16127" width="10.28515625" style="646" customWidth="1"/>
    <col min="16128" max="16128" width="9.28515625" style="646" customWidth="1"/>
    <col min="16129" max="16134" width="10.28515625" style="646" customWidth="1"/>
    <col min="16135" max="16384" width="9.140625" style="646"/>
  </cols>
  <sheetData>
    <row r="1" spans="1:15" ht="22.5" customHeight="1">
      <c r="A1" s="1961" t="s">
        <v>1953</v>
      </c>
      <c r="B1" s="1961"/>
      <c r="C1" s="1961"/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</row>
    <row r="2" spans="1:15" ht="42.75" customHeight="1">
      <c r="A2" s="1996" t="s">
        <v>1493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</row>
    <row r="3" spans="1:15" ht="22.5" customHeight="1" thickBot="1">
      <c r="A3" s="72" t="s">
        <v>1907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 t="s">
        <v>1908</v>
      </c>
    </row>
    <row r="4" spans="1:15" s="422" customFormat="1" ht="21" customHeight="1" thickTop="1">
      <c r="A4" s="1665" t="s">
        <v>11</v>
      </c>
      <c r="B4" s="1665" t="s">
        <v>1172</v>
      </c>
      <c r="C4" s="1665"/>
      <c r="D4" s="1665"/>
      <c r="E4" s="1665" t="s">
        <v>1173</v>
      </c>
      <c r="F4" s="1665"/>
      <c r="G4" s="1665"/>
      <c r="H4" s="1665" t="s">
        <v>1174</v>
      </c>
      <c r="I4" s="1665"/>
      <c r="J4" s="1665"/>
      <c r="K4" s="1665" t="s">
        <v>1175</v>
      </c>
      <c r="L4" s="1665"/>
      <c r="M4" s="1665"/>
      <c r="N4" s="1665" t="s">
        <v>525</v>
      </c>
    </row>
    <row r="5" spans="1:15" s="422" customFormat="1" ht="21" customHeight="1">
      <c r="A5" s="1654"/>
      <c r="B5" s="1654" t="s">
        <v>910</v>
      </c>
      <c r="C5" s="1654"/>
      <c r="D5" s="1654"/>
      <c r="E5" s="1654" t="s">
        <v>1176</v>
      </c>
      <c r="F5" s="1654"/>
      <c r="G5" s="1654"/>
      <c r="H5" s="1654" t="s">
        <v>911</v>
      </c>
      <c r="I5" s="1654"/>
      <c r="J5" s="1654"/>
      <c r="K5" s="1654" t="s">
        <v>1177</v>
      </c>
      <c r="L5" s="1654"/>
      <c r="M5" s="1654"/>
      <c r="N5" s="1654"/>
    </row>
    <row r="6" spans="1:15" s="422" customFormat="1" ht="21" customHeight="1">
      <c r="A6" s="1654"/>
      <c r="B6" s="645" t="s">
        <v>914</v>
      </c>
      <c r="C6" s="645" t="s">
        <v>915</v>
      </c>
      <c r="D6" s="645" t="s">
        <v>916</v>
      </c>
      <c r="E6" s="645" t="s">
        <v>914</v>
      </c>
      <c r="F6" s="645" t="s">
        <v>915</v>
      </c>
      <c r="G6" s="645" t="s">
        <v>916</v>
      </c>
      <c r="H6" s="645" t="s">
        <v>914</v>
      </c>
      <c r="I6" s="645" t="s">
        <v>915</v>
      </c>
      <c r="J6" s="645" t="s">
        <v>916</v>
      </c>
      <c r="K6" s="645" t="s">
        <v>914</v>
      </c>
      <c r="L6" s="645" t="s">
        <v>915</v>
      </c>
      <c r="M6" s="645" t="s">
        <v>916</v>
      </c>
      <c r="N6" s="1654"/>
    </row>
    <row r="7" spans="1:15" s="422" customFormat="1" ht="21" customHeight="1" thickBot="1">
      <c r="A7" s="1773"/>
      <c r="B7" s="528" t="s">
        <v>1156</v>
      </c>
      <c r="C7" s="528" t="s">
        <v>918</v>
      </c>
      <c r="D7" s="528" t="s">
        <v>919</v>
      </c>
      <c r="E7" s="528" t="s">
        <v>1156</v>
      </c>
      <c r="F7" s="528" t="s">
        <v>918</v>
      </c>
      <c r="G7" s="528" t="s">
        <v>919</v>
      </c>
      <c r="H7" s="528" t="s">
        <v>1156</v>
      </c>
      <c r="I7" s="528" t="s">
        <v>918</v>
      </c>
      <c r="J7" s="528" t="s">
        <v>919</v>
      </c>
      <c r="K7" s="528" t="s">
        <v>1156</v>
      </c>
      <c r="L7" s="528" t="s">
        <v>918</v>
      </c>
      <c r="M7" s="528" t="s">
        <v>919</v>
      </c>
      <c r="N7" s="1773"/>
    </row>
    <row r="8" spans="1:15" ht="28.5" customHeight="1" thickTop="1" thickBot="1">
      <c r="A8" s="122" t="s">
        <v>961</v>
      </c>
      <c r="B8" s="383">
        <v>0</v>
      </c>
      <c r="C8" s="383">
        <v>0</v>
      </c>
      <c r="D8" s="383">
        <v>0</v>
      </c>
      <c r="E8" s="383">
        <v>2</v>
      </c>
      <c r="F8" s="383">
        <v>0</v>
      </c>
      <c r="G8" s="383">
        <v>2</v>
      </c>
      <c r="H8" s="383">
        <v>0</v>
      </c>
      <c r="I8" s="383">
        <v>0</v>
      </c>
      <c r="J8" s="383">
        <v>0</v>
      </c>
      <c r="K8" s="383">
        <f t="shared" ref="K8" si="0">SUM(B8,E8,H8)</f>
        <v>2</v>
      </c>
      <c r="L8" s="383">
        <f t="shared" ref="L8:M8" si="1">SUM(C8,F8,I8)</f>
        <v>0</v>
      </c>
      <c r="M8" s="383">
        <f t="shared" si="1"/>
        <v>2</v>
      </c>
      <c r="N8" s="896" t="s">
        <v>1296</v>
      </c>
      <c r="O8" s="814"/>
    </row>
    <row r="9" spans="1:15" ht="28.5" customHeight="1" thickTop="1" thickBot="1">
      <c r="A9" s="445" t="s">
        <v>10</v>
      </c>
      <c r="B9" s="446">
        <f t="shared" ref="B9:M9" si="2">SUM(B8:B8)</f>
        <v>0</v>
      </c>
      <c r="C9" s="446">
        <f t="shared" si="2"/>
        <v>0</v>
      </c>
      <c r="D9" s="446">
        <f t="shared" si="2"/>
        <v>0</v>
      </c>
      <c r="E9" s="446">
        <f t="shared" si="2"/>
        <v>2</v>
      </c>
      <c r="F9" s="446">
        <f t="shared" si="2"/>
        <v>0</v>
      </c>
      <c r="G9" s="446">
        <f t="shared" si="2"/>
        <v>2</v>
      </c>
      <c r="H9" s="446">
        <f t="shared" si="2"/>
        <v>0</v>
      </c>
      <c r="I9" s="446">
        <f t="shared" si="2"/>
        <v>0</v>
      </c>
      <c r="J9" s="446">
        <f t="shared" si="2"/>
        <v>0</v>
      </c>
      <c r="K9" s="446">
        <f t="shared" si="2"/>
        <v>2</v>
      </c>
      <c r="L9" s="446">
        <f t="shared" si="2"/>
        <v>0</v>
      </c>
      <c r="M9" s="446">
        <f t="shared" si="2"/>
        <v>2</v>
      </c>
      <c r="N9" s="447" t="s">
        <v>1781</v>
      </c>
      <c r="O9" s="448"/>
    </row>
    <row r="10" spans="1:15" ht="28.5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S12"/>
  <sheetViews>
    <sheetView rightToLeft="1" view="pageBreakPreview" zoomScale="90" zoomScaleNormal="85" zoomScaleSheetLayoutView="90" workbookViewId="0">
      <selection activeCell="R8" sqref="R8:R9"/>
    </sheetView>
  </sheetViews>
  <sheetFormatPr defaultRowHeight="12.75"/>
  <cols>
    <col min="1" max="1" width="17.42578125" style="646" customWidth="1"/>
    <col min="2" max="2" width="18" style="646" customWidth="1"/>
    <col min="3" max="3" width="14" style="646" customWidth="1"/>
    <col min="4" max="15" width="5.28515625" style="646" customWidth="1"/>
    <col min="16" max="16" width="16" style="646" customWidth="1"/>
    <col min="17" max="17" width="13" style="646" customWidth="1"/>
    <col min="18" max="18" width="18.140625" style="646" customWidth="1"/>
    <col min="19" max="256" width="9.140625" style="646"/>
    <col min="257" max="257" width="20.5703125" style="646" customWidth="1"/>
    <col min="258" max="258" width="12" style="646" customWidth="1"/>
    <col min="259" max="259" width="9.85546875" style="646" customWidth="1"/>
    <col min="260" max="268" width="9.140625" style="646"/>
    <col min="269" max="269" width="7.140625" style="646" customWidth="1"/>
    <col min="270" max="270" width="7" style="646" customWidth="1"/>
    <col min="271" max="271" width="7.140625" style="646" customWidth="1"/>
    <col min="272" max="512" width="9.140625" style="646"/>
    <col min="513" max="513" width="20.5703125" style="646" customWidth="1"/>
    <col min="514" max="514" width="12" style="646" customWidth="1"/>
    <col min="515" max="515" width="9.85546875" style="646" customWidth="1"/>
    <col min="516" max="524" width="9.140625" style="646"/>
    <col min="525" max="525" width="7.140625" style="646" customWidth="1"/>
    <col min="526" max="526" width="7" style="646" customWidth="1"/>
    <col min="527" max="527" width="7.140625" style="646" customWidth="1"/>
    <col min="528" max="768" width="9.140625" style="646"/>
    <col min="769" max="769" width="20.5703125" style="646" customWidth="1"/>
    <col min="770" max="770" width="12" style="646" customWidth="1"/>
    <col min="771" max="771" width="9.85546875" style="646" customWidth="1"/>
    <col min="772" max="780" width="9.140625" style="646"/>
    <col min="781" max="781" width="7.140625" style="646" customWidth="1"/>
    <col min="782" max="782" width="7" style="646" customWidth="1"/>
    <col min="783" max="783" width="7.140625" style="646" customWidth="1"/>
    <col min="784" max="1024" width="9.140625" style="646"/>
    <col min="1025" max="1025" width="20.5703125" style="646" customWidth="1"/>
    <col min="1026" max="1026" width="12" style="646" customWidth="1"/>
    <col min="1027" max="1027" width="9.85546875" style="646" customWidth="1"/>
    <col min="1028" max="1036" width="9.140625" style="646"/>
    <col min="1037" max="1037" width="7.140625" style="646" customWidth="1"/>
    <col min="1038" max="1038" width="7" style="646" customWidth="1"/>
    <col min="1039" max="1039" width="7.140625" style="646" customWidth="1"/>
    <col min="1040" max="1280" width="9.140625" style="646"/>
    <col min="1281" max="1281" width="20.5703125" style="646" customWidth="1"/>
    <col min="1282" max="1282" width="12" style="646" customWidth="1"/>
    <col min="1283" max="1283" width="9.85546875" style="646" customWidth="1"/>
    <col min="1284" max="1292" width="9.140625" style="646"/>
    <col min="1293" max="1293" width="7.140625" style="646" customWidth="1"/>
    <col min="1294" max="1294" width="7" style="646" customWidth="1"/>
    <col min="1295" max="1295" width="7.140625" style="646" customWidth="1"/>
    <col min="1296" max="1536" width="9.140625" style="646"/>
    <col min="1537" max="1537" width="20.5703125" style="646" customWidth="1"/>
    <col min="1538" max="1538" width="12" style="646" customWidth="1"/>
    <col min="1539" max="1539" width="9.85546875" style="646" customWidth="1"/>
    <col min="1540" max="1548" width="9.140625" style="646"/>
    <col min="1549" max="1549" width="7.140625" style="646" customWidth="1"/>
    <col min="1550" max="1550" width="7" style="646" customWidth="1"/>
    <col min="1551" max="1551" width="7.140625" style="646" customWidth="1"/>
    <col min="1552" max="1792" width="9.140625" style="646"/>
    <col min="1793" max="1793" width="20.5703125" style="646" customWidth="1"/>
    <col min="1794" max="1794" width="12" style="646" customWidth="1"/>
    <col min="1795" max="1795" width="9.85546875" style="646" customWidth="1"/>
    <col min="1796" max="1804" width="9.140625" style="646"/>
    <col min="1805" max="1805" width="7.140625" style="646" customWidth="1"/>
    <col min="1806" max="1806" width="7" style="646" customWidth="1"/>
    <col min="1807" max="1807" width="7.140625" style="646" customWidth="1"/>
    <col min="1808" max="2048" width="9.140625" style="646"/>
    <col min="2049" max="2049" width="20.5703125" style="646" customWidth="1"/>
    <col min="2050" max="2050" width="12" style="646" customWidth="1"/>
    <col min="2051" max="2051" width="9.85546875" style="646" customWidth="1"/>
    <col min="2052" max="2060" width="9.140625" style="646"/>
    <col min="2061" max="2061" width="7.140625" style="646" customWidth="1"/>
    <col min="2062" max="2062" width="7" style="646" customWidth="1"/>
    <col min="2063" max="2063" width="7.140625" style="646" customWidth="1"/>
    <col min="2064" max="2304" width="9.140625" style="646"/>
    <col min="2305" max="2305" width="20.5703125" style="646" customWidth="1"/>
    <col min="2306" max="2306" width="12" style="646" customWidth="1"/>
    <col min="2307" max="2307" width="9.85546875" style="646" customWidth="1"/>
    <col min="2308" max="2316" width="9.140625" style="646"/>
    <col min="2317" max="2317" width="7.140625" style="646" customWidth="1"/>
    <col min="2318" max="2318" width="7" style="646" customWidth="1"/>
    <col min="2319" max="2319" width="7.140625" style="646" customWidth="1"/>
    <col min="2320" max="2560" width="9.140625" style="646"/>
    <col min="2561" max="2561" width="20.5703125" style="646" customWidth="1"/>
    <col min="2562" max="2562" width="12" style="646" customWidth="1"/>
    <col min="2563" max="2563" width="9.85546875" style="646" customWidth="1"/>
    <col min="2564" max="2572" width="9.140625" style="646"/>
    <col min="2573" max="2573" width="7.140625" style="646" customWidth="1"/>
    <col min="2574" max="2574" width="7" style="646" customWidth="1"/>
    <col min="2575" max="2575" width="7.140625" style="646" customWidth="1"/>
    <col min="2576" max="2816" width="9.140625" style="646"/>
    <col min="2817" max="2817" width="20.5703125" style="646" customWidth="1"/>
    <col min="2818" max="2818" width="12" style="646" customWidth="1"/>
    <col min="2819" max="2819" width="9.85546875" style="646" customWidth="1"/>
    <col min="2820" max="2828" width="9.140625" style="646"/>
    <col min="2829" max="2829" width="7.140625" style="646" customWidth="1"/>
    <col min="2830" max="2830" width="7" style="646" customWidth="1"/>
    <col min="2831" max="2831" width="7.140625" style="646" customWidth="1"/>
    <col min="2832" max="3072" width="9.140625" style="646"/>
    <col min="3073" max="3073" width="20.5703125" style="646" customWidth="1"/>
    <col min="3074" max="3074" width="12" style="646" customWidth="1"/>
    <col min="3075" max="3075" width="9.85546875" style="646" customWidth="1"/>
    <col min="3076" max="3084" width="9.140625" style="646"/>
    <col min="3085" max="3085" width="7.140625" style="646" customWidth="1"/>
    <col min="3086" max="3086" width="7" style="646" customWidth="1"/>
    <col min="3087" max="3087" width="7.140625" style="646" customWidth="1"/>
    <col min="3088" max="3328" width="9.140625" style="646"/>
    <col min="3329" max="3329" width="20.5703125" style="646" customWidth="1"/>
    <col min="3330" max="3330" width="12" style="646" customWidth="1"/>
    <col min="3331" max="3331" width="9.85546875" style="646" customWidth="1"/>
    <col min="3332" max="3340" width="9.140625" style="646"/>
    <col min="3341" max="3341" width="7.140625" style="646" customWidth="1"/>
    <col min="3342" max="3342" width="7" style="646" customWidth="1"/>
    <col min="3343" max="3343" width="7.140625" style="646" customWidth="1"/>
    <col min="3344" max="3584" width="9.140625" style="646"/>
    <col min="3585" max="3585" width="20.5703125" style="646" customWidth="1"/>
    <col min="3586" max="3586" width="12" style="646" customWidth="1"/>
    <col min="3587" max="3587" width="9.85546875" style="646" customWidth="1"/>
    <col min="3588" max="3596" width="9.140625" style="646"/>
    <col min="3597" max="3597" width="7.140625" style="646" customWidth="1"/>
    <col min="3598" max="3598" width="7" style="646" customWidth="1"/>
    <col min="3599" max="3599" width="7.140625" style="646" customWidth="1"/>
    <col min="3600" max="3840" width="9.140625" style="646"/>
    <col min="3841" max="3841" width="20.5703125" style="646" customWidth="1"/>
    <col min="3842" max="3842" width="12" style="646" customWidth="1"/>
    <col min="3843" max="3843" width="9.85546875" style="646" customWidth="1"/>
    <col min="3844" max="3852" width="9.140625" style="646"/>
    <col min="3853" max="3853" width="7.140625" style="646" customWidth="1"/>
    <col min="3854" max="3854" width="7" style="646" customWidth="1"/>
    <col min="3855" max="3855" width="7.140625" style="646" customWidth="1"/>
    <col min="3856" max="4096" width="9.140625" style="646"/>
    <col min="4097" max="4097" width="20.5703125" style="646" customWidth="1"/>
    <col min="4098" max="4098" width="12" style="646" customWidth="1"/>
    <col min="4099" max="4099" width="9.85546875" style="646" customWidth="1"/>
    <col min="4100" max="4108" width="9.140625" style="646"/>
    <col min="4109" max="4109" width="7.140625" style="646" customWidth="1"/>
    <col min="4110" max="4110" width="7" style="646" customWidth="1"/>
    <col min="4111" max="4111" width="7.140625" style="646" customWidth="1"/>
    <col min="4112" max="4352" width="9.140625" style="646"/>
    <col min="4353" max="4353" width="20.5703125" style="646" customWidth="1"/>
    <col min="4354" max="4354" width="12" style="646" customWidth="1"/>
    <col min="4355" max="4355" width="9.85546875" style="646" customWidth="1"/>
    <col min="4356" max="4364" width="9.140625" style="646"/>
    <col min="4365" max="4365" width="7.140625" style="646" customWidth="1"/>
    <col min="4366" max="4366" width="7" style="646" customWidth="1"/>
    <col min="4367" max="4367" width="7.140625" style="646" customWidth="1"/>
    <col min="4368" max="4608" width="9.140625" style="646"/>
    <col min="4609" max="4609" width="20.5703125" style="646" customWidth="1"/>
    <col min="4610" max="4610" width="12" style="646" customWidth="1"/>
    <col min="4611" max="4611" width="9.85546875" style="646" customWidth="1"/>
    <col min="4612" max="4620" width="9.140625" style="646"/>
    <col min="4621" max="4621" width="7.140625" style="646" customWidth="1"/>
    <col min="4622" max="4622" width="7" style="646" customWidth="1"/>
    <col min="4623" max="4623" width="7.140625" style="646" customWidth="1"/>
    <col min="4624" max="4864" width="9.140625" style="646"/>
    <col min="4865" max="4865" width="20.5703125" style="646" customWidth="1"/>
    <col min="4866" max="4866" width="12" style="646" customWidth="1"/>
    <col min="4867" max="4867" width="9.85546875" style="646" customWidth="1"/>
    <col min="4868" max="4876" width="9.140625" style="646"/>
    <col min="4877" max="4877" width="7.140625" style="646" customWidth="1"/>
    <col min="4878" max="4878" width="7" style="646" customWidth="1"/>
    <col min="4879" max="4879" width="7.140625" style="646" customWidth="1"/>
    <col min="4880" max="5120" width="9.140625" style="646"/>
    <col min="5121" max="5121" width="20.5703125" style="646" customWidth="1"/>
    <col min="5122" max="5122" width="12" style="646" customWidth="1"/>
    <col min="5123" max="5123" width="9.85546875" style="646" customWidth="1"/>
    <col min="5124" max="5132" width="9.140625" style="646"/>
    <col min="5133" max="5133" width="7.140625" style="646" customWidth="1"/>
    <col min="5134" max="5134" width="7" style="646" customWidth="1"/>
    <col min="5135" max="5135" width="7.140625" style="646" customWidth="1"/>
    <col min="5136" max="5376" width="9.140625" style="646"/>
    <col min="5377" max="5377" width="20.5703125" style="646" customWidth="1"/>
    <col min="5378" max="5378" width="12" style="646" customWidth="1"/>
    <col min="5379" max="5379" width="9.85546875" style="646" customWidth="1"/>
    <col min="5380" max="5388" width="9.140625" style="646"/>
    <col min="5389" max="5389" width="7.140625" style="646" customWidth="1"/>
    <col min="5390" max="5390" width="7" style="646" customWidth="1"/>
    <col min="5391" max="5391" width="7.140625" style="646" customWidth="1"/>
    <col min="5392" max="5632" width="9.140625" style="646"/>
    <col min="5633" max="5633" width="20.5703125" style="646" customWidth="1"/>
    <col min="5634" max="5634" width="12" style="646" customWidth="1"/>
    <col min="5635" max="5635" width="9.85546875" style="646" customWidth="1"/>
    <col min="5636" max="5644" width="9.140625" style="646"/>
    <col min="5645" max="5645" width="7.140625" style="646" customWidth="1"/>
    <col min="5646" max="5646" width="7" style="646" customWidth="1"/>
    <col min="5647" max="5647" width="7.140625" style="646" customWidth="1"/>
    <col min="5648" max="5888" width="9.140625" style="646"/>
    <col min="5889" max="5889" width="20.5703125" style="646" customWidth="1"/>
    <col min="5890" max="5890" width="12" style="646" customWidth="1"/>
    <col min="5891" max="5891" width="9.85546875" style="646" customWidth="1"/>
    <col min="5892" max="5900" width="9.140625" style="646"/>
    <col min="5901" max="5901" width="7.140625" style="646" customWidth="1"/>
    <col min="5902" max="5902" width="7" style="646" customWidth="1"/>
    <col min="5903" max="5903" width="7.140625" style="646" customWidth="1"/>
    <col min="5904" max="6144" width="9.140625" style="646"/>
    <col min="6145" max="6145" width="20.5703125" style="646" customWidth="1"/>
    <col min="6146" max="6146" width="12" style="646" customWidth="1"/>
    <col min="6147" max="6147" width="9.85546875" style="646" customWidth="1"/>
    <col min="6148" max="6156" width="9.140625" style="646"/>
    <col min="6157" max="6157" width="7.140625" style="646" customWidth="1"/>
    <col min="6158" max="6158" width="7" style="646" customWidth="1"/>
    <col min="6159" max="6159" width="7.140625" style="646" customWidth="1"/>
    <col min="6160" max="6400" width="9.140625" style="646"/>
    <col min="6401" max="6401" width="20.5703125" style="646" customWidth="1"/>
    <col min="6402" max="6402" width="12" style="646" customWidth="1"/>
    <col min="6403" max="6403" width="9.85546875" style="646" customWidth="1"/>
    <col min="6404" max="6412" width="9.140625" style="646"/>
    <col min="6413" max="6413" width="7.140625" style="646" customWidth="1"/>
    <col min="6414" max="6414" width="7" style="646" customWidth="1"/>
    <col min="6415" max="6415" width="7.140625" style="646" customWidth="1"/>
    <col min="6416" max="6656" width="9.140625" style="646"/>
    <col min="6657" max="6657" width="20.5703125" style="646" customWidth="1"/>
    <col min="6658" max="6658" width="12" style="646" customWidth="1"/>
    <col min="6659" max="6659" width="9.85546875" style="646" customWidth="1"/>
    <col min="6660" max="6668" width="9.140625" style="646"/>
    <col min="6669" max="6669" width="7.140625" style="646" customWidth="1"/>
    <col min="6670" max="6670" width="7" style="646" customWidth="1"/>
    <col min="6671" max="6671" width="7.140625" style="646" customWidth="1"/>
    <col min="6672" max="6912" width="9.140625" style="646"/>
    <col min="6913" max="6913" width="20.5703125" style="646" customWidth="1"/>
    <col min="6914" max="6914" width="12" style="646" customWidth="1"/>
    <col min="6915" max="6915" width="9.85546875" style="646" customWidth="1"/>
    <col min="6916" max="6924" width="9.140625" style="646"/>
    <col min="6925" max="6925" width="7.140625" style="646" customWidth="1"/>
    <col min="6926" max="6926" width="7" style="646" customWidth="1"/>
    <col min="6927" max="6927" width="7.140625" style="646" customWidth="1"/>
    <col min="6928" max="7168" width="9.140625" style="646"/>
    <col min="7169" max="7169" width="20.5703125" style="646" customWidth="1"/>
    <col min="7170" max="7170" width="12" style="646" customWidth="1"/>
    <col min="7171" max="7171" width="9.85546875" style="646" customWidth="1"/>
    <col min="7172" max="7180" width="9.140625" style="646"/>
    <col min="7181" max="7181" width="7.140625" style="646" customWidth="1"/>
    <col min="7182" max="7182" width="7" style="646" customWidth="1"/>
    <col min="7183" max="7183" width="7.140625" style="646" customWidth="1"/>
    <col min="7184" max="7424" width="9.140625" style="646"/>
    <col min="7425" max="7425" width="20.5703125" style="646" customWidth="1"/>
    <col min="7426" max="7426" width="12" style="646" customWidth="1"/>
    <col min="7427" max="7427" width="9.85546875" style="646" customWidth="1"/>
    <col min="7428" max="7436" width="9.140625" style="646"/>
    <col min="7437" max="7437" width="7.140625" style="646" customWidth="1"/>
    <col min="7438" max="7438" width="7" style="646" customWidth="1"/>
    <col min="7439" max="7439" width="7.140625" style="646" customWidth="1"/>
    <col min="7440" max="7680" width="9.140625" style="646"/>
    <col min="7681" max="7681" width="20.5703125" style="646" customWidth="1"/>
    <col min="7682" max="7682" width="12" style="646" customWidth="1"/>
    <col min="7683" max="7683" width="9.85546875" style="646" customWidth="1"/>
    <col min="7684" max="7692" width="9.140625" style="646"/>
    <col min="7693" max="7693" width="7.140625" style="646" customWidth="1"/>
    <col min="7694" max="7694" width="7" style="646" customWidth="1"/>
    <col min="7695" max="7695" width="7.140625" style="646" customWidth="1"/>
    <col min="7696" max="7936" width="9.140625" style="646"/>
    <col min="7937" max="7937" width="20.5703125" style="646" customWidth="1"/>
    <col min="7938" max="7938" width="12" style="646" customWidth="1"/>
    <col min="7939" max="7939" width="9.85546875" style="646" customWidth="1"/>
    <col min="7940" max="7948" width="9.140625" style="646"/>
    <col min="7949" max="7949" width="7.140625" style="646" customWidth="1"/>
    <col min="7950" max="7950" width="7" style="646" customWidth="1"/>
    <col min="7951" max="7951" width="7.140625" style="646" customWidth="1"/>
    <col min="7952" max="8192" width="9.140625" style="646"/>
    <col min="8193" max="8193" width="20.5703125" style="646" customWidth="1"/>
    <col min="8194" max="8194" width="12" style="646" customWidth="1"/>
    <col min="8195" max="8195" width="9.85546875" style="646" customWidth="1"/>
    <col min="8196" max="8204" width="9.140625" style="646"/>
    <col min="8205" max="8205" width="7.140625" style="646" customWidth="1"/>
    <col min="8206" max="8206" width="7" style="646" customWidth="1"/>
    <col min="8207" max="8207" width="7.140625" style="646" customWidth="1"/>
    <col min="8208" max="8448" width="9.140625" style="646"/>
    <col min="8449" max="8449" width="20.5703125" style="646" customWidth="1"/>
    <col min="8450" max="8450" width="12" style="646" customWidth="1"/>
    <col min="8451" max="8451" width="9.85546875" style="646" customWidth="1"/>
    <col min="8452" max="8460" width="9.140625" style="646"/>
    <col min="8461" max="8461" width="7.140625" style="646" customWidth="1"/>
    <col min="8462" max="8462" width="7" style="646" customWidth="1"/>
    <col min="8463" max="8463" width="7.140625" style="646" customWidth="1"/>
    <col min="8464" max="8704" width="9.140625" style="646"/>
    <col min="8705" max="8705" width="20.5703125" style="646" customWidth="1"/>
    <col min="8706" max="8706" width="12" style="646" customWidth="1"/>
    <col min="8707" max="8707" width="9.85546875" style="646" customWidth="1"/>
    <col min="8708" max="8716" width="9.140625" style="646"/>
    <col min="8717" max="8717" width="7.140625" style="646" customWidth="1"/>
    <col min="8718" max="8718" width="7" style="646" customWidth="1"/>
    <col min="8719" max="8719" width="7.140625" style="646" customWidth="1"/>
    <col min="8720" max="8960" width="9.140625" style="646"/>
    <col min="8961" max="8961" width="20.5703125" style="646" customWidth="1"/>
    <col min="8962" max="8962" width="12" style="646" customWidth="1"/>
    <col min="8963" max="8963" width="9.85546875" style="646" customWidth="1"/>
    <col min="8964" max="8972" width="9.140625" style="646"/>
    <col min="8973" max="8973" width="7.140625" style="646" customWidth="1"/>
    <col min="8974" max="8974" width="7" style="646" customWidth="1"/>
    <col min="8975" max="8975" width="7.140625" style="646" customWidth="1"/>
    <col min="8976" max="9216" width="9.140625" style="646"/>
    <col min="9217" max="9217" width="20.5703125" style="646" customWidth="1"/>
    <col min="9218" max="9218" width="12" style="646" customWidth="1"/>
    <col min="9219" max="9219" width="9.85546875" style="646" customWidth="1"/>
    <col min="9220" max="9228" width="9.140625" style="646"/>
    <col min="9229" max="9229" width="7.140625" style="646" customWidth="1"/>
    <col min="9230" max="9230" width="7" style="646" customWidth="1"/>
    <col min="9231" max="9231" width="7.140625" style="646" customWidth="1"/>
    <col min="9232" max="9472" width="9.140625" style="646"/>
    <col min="9473" max="9473" width="20.5703125" style="646" customWidth="1"/>
    <col min="9474" max="9474" width="12" style="646" customWidth="1"/>
    <col min="9475" max="9475" width="9.85546875" style="646" customWidth="1"/>
    <col min="9476" max="9484" width="9.140625" style="646"/>
    <col min="9485" max="9485" width="7.140625" style="646" customWidth="1"/>
    <col min="9486" max="9486" width="7" style="646" customWidth="1"/>
    <col min="9487" max="9487" width="7.140625" style="646" customWidth="1"/>
    <col min="9488" max="9728" width="9.140625" style="646"/>
    <col min="9729" max="9729" width="20.5703125" style="646" customWidth="1"/>
    <col min="9730" max="9730" width="12" style="646" customWidth="1"/>
    <col min="9731" max="9731" width="9.85546875" style="646" customWidth="1"/>
    <col min="9732" max="9740" width="9.140625" style="646"/>
    <col min="9741" max="9741" width="7.140625" style="646" customWidth="1"/>
    <col min="9742" max="9742" width="7" style="646" customWidth="1"/>
    <col min="9743" max="9743" width="7.140625" style="646" customWidth="1"/>
    <col min="9744" max="9984" width="9.140625" style="646"/>
    <col min="9985" max="9985" width="20.5703125" style="646" customWidth="1"/>
    <col min="9986" max="9986" width="12" style="646" customWidth="1"/>
    <col min="9987" max="9987" width="9.85546875" style="646" customWidth="1"/>
    <col min="9988" max="9996" width="9.140625" style="646"/>
    <col min="9997" max="9997" width="7.140625" style="646" customWidth="1"/>
    <col min="9998" max="9998" width="7" style="646" customWidth="1"/>
    <col min="9999" max="9999" width="7.140625" style="646" customWidth="1"/>
    <col min="10000" max="10240" width="9.140625" style="646"/>
    <col min="10241" max="10241" width="20.5703125" style="646" customWidth="1"/>
    <col min="10242" max="10242" width="12" style="646" customWidth="1"/>
    <col min="10243" max="10243" width="9.85546875" style="646" customWidth="1"/>
    <col min="10244" max="10252" width="9.140625" style="646"/>
    <col min="10253" max="10253" width="7.140625" style="646" customWidth="1"/>
    <col min="10254" max="10254" width="7" style="646" customWidth="1"/>
    <col min="10255" max="10255" width="7.140625" style="646" customWidth="1"/>
    <col min="10256" max="10496" width="9.140625" style="646"/>
    <col min="10497" max="10497" width="20.5703125" style="646" customWidth="1"/>
    <col min="10498" max="10498" width="12" style="646" customWidth="1"/>
    <col min="10499" max="10499" width="9.85546875" style="646" customWidth="1"/>
    <col min="10500" max="10508" width="9.140625" style="646"/>
    <col min="10509" max="10509" width="7.140625" style="646" customWidth="1"/>
    <col min="10510" max="10510" width="7" style="646" customWidth="1"/>
    <col min="10511" max="10511" width="7.140625" style="646" customWidth="1"/>
    <col min="10512" max="10752" width="9.140625" style="646"/>
    <col min="10753" max="10753" width="20.5703125" style="646" customWidth="1"/>
    <col min="10754" max="10754" width="12" style="646" customWidth="1"/>
    <col min="10755" max="10755" width="9.85546875" style="646" customWidth="1"/>
    <col min="10756" max="10764" width="9.140625" style="646"/>
    <col min="10765" max="10765" width="7.140625" style="646" customWidth="1"/>
    <col min="10766" max="10766" width="7" style="646" customWidth="1"/>
    <col min="10767" max="10767" width="7.140625" style="646" customWidth="1"/>
    <col min="10768" max="11008" width="9.140625" style="646"/>
    <col min="11009" max="11009" width="20.5703125" style="646" customWidth="1"/>
    <col min="11010" max="11010" width="12" style="646" customWidth="1"/>
    <col min="11011" max="11011" width="9.85546875" style="646" customWidth="1"/>
    <col min="11012" max="11020" width="9.140625" style="646"/>
    <col min="11021" max="11021" width="7.140625" style="646" customWidth="1"/>
    <col min="11022" max="11022" width="7" style="646" customWidth="1"/>
    <col min="11023" max="11023" width="7.140625" style="646" customWidth="1"/>
    <col min="11024" max="11264" width="9.140625" style="646"/>
    <col min="11265" max="11265" width="20.5703125" style="646" customWidth="1"/>
    <col min="11266" max="11266" width="12" style="646" customWidth="1"/>
    <col min="11267" max="11267" width="9.85546875" style="646" customWidth="1"/>
    <col min="11268" max="11276" width="9.140625" style="646"/>
    <col min="11277" max="11277" width="7.140625" style="646" customWidth="1"/>
    <col min="11278" max="11278" width="7" style="646" customWidth="1"/>
    <col min="11279" max="11279" width="7.140625" style="646" customWidth="1"/>
    <col min="11280" max="11520" width="9.140625" style="646"/>
    <col min="11521" max="11521" width="20.5703125" style="646" customWidth="1"/>
    <col min="11522" max="11522" width="12" style="646" customWidth="1"/>
    <col min="11523" max="11523" width="9.85546875" style="646" customWidth="1"/>
    <col min="11524" max="11532" width="9.140625" style="646"/>
    <col min="11533" max="11533" width="7.140625" style="646" customWidth="1"/>
    <col min="11534" max="11534" width="7" style="646" customWidth="1"/>
    <col min="11535" max="11535" width="7.140625" style="646" customWidth="1"/>
    <col min="11536" max="11776" width="9.140625" style="646"/>
    <col min="11777" max="11777" width="20.5703125" style="646" customWidth="1"/>
    <col min="11778" max="11778" width="12" style="646" customWidth="1"/>
    <col min="11779" max="11779" width="9.85546875" style="646" customWidth="1"/>
    <col min="11780" max="11788" width="9.140625" style="646"/>
    <col min="11789" max="11789" width="7.140625" style="646" customWidth="1"/>
    <col min="11790" max="11790" width="7" style="646" customWidth="1"/>
    <col min="11791" max="11791" width="7.140625" style="646" customWidth="1"/>
    <col min="11792" max="12032" width="9.140625" style="646"/>
    <col min="12033" max="12033" width="20.5703125" style="646" customWidth="1"/>
    <col min="12034" max="12034" width="12" style="646" customWidth="1"/>
    <col min="12035" max="12035" width="9.85546875" style="646" customWidth="1"/>
    <col min="12036" max="12044" width="9.140625" style="646"/>
    <col min="12045" max="12045" width="7.140625" style="646" customWidth="1"/>
    <col min="12046" max="12046" width="7" style="646" customWidth="1"/>
    <col min="12047" max="12047" width="7.140625" style="646" customWidth="1"/>
    <col min="12048" max="12288" width="9.140625" style="646"/>
    <col min="12289" max="12289" width="20.5703125" style="646" customWidth="1"/>
    <col min="12290" max="12290" width="12" style="646" customWidth="1"/>
    <col min="12291" max="12291" width="9.85546875" style="646" customWidth="1"/>
    <col min="12292" max="12300" width="9.140625" style="646"/>
    <col min="12301" max="12301" width="7.140625" style="646" customWidth="1"/>
    <col min="12302" max="12302" width="7" style="646" customWidth="1"/>
    <col min="12303" max="12303" width="7.140625" style="646" customWidth="1"/>
    <col min="12304" max="12544" width="9.140625" style="646"/>
    <col min="12545" max="12545" width="20.5703125" style="646" customWidth="1"/>
    <col min="12546" max="12546" width="12" style="646" customWidth="1"/>
    <col min="12547" max="12547" width="9.85546875" style="646" customWidth="1"/>
    <col min="12548" max="12556" width="9.140625" style="646"/>
    <col min="12557" max="12557" width="7.140625" style="646" customWidth="1"/>
    <col min="12558" max="12558" width="7" style="646" customWidth="1"/>
    <col min="12559" max="12559" width="7.140625" style="646" customWidth="1"/>
    <col min="12560" max="12800" width="9.140625" style="646"/>
    <col min="12801" max="12801" width="20.5703125" style="646" customWidth="1"/>
    <col min="12802" max="12802" width="12" style="646" customWidth="1"/>
    <col min="12803" max="12803" width="9.85546875" style="646" customWidth="1"/>
    <col min="12804" max="12812" width="9.140625" style="646"/>
    <col min="12813" max="12813" width="7.140625" style="646" customWidth="1"/>
    <col min="12814" max="12814" width="7" style="646" customWidth="1"/>
    <col min="12815" max="12815" width="7.140625" style="646" customWidth="1"/>
    <col min="12816" max="13056" width="9.140625" style="646"/>
    <col min="13057" max="13057" width="20.5703125" style="646" customWidth="1"/>
    <col min="13058" max="13058" width="12" style="646" customWidth="1"/>
    <col min="13059" max="13059" width="9.85546875" style="646" customWidth="1"/>
    <col min="13060" max="13068" width="9.140625" style="646"/>
    <col min="13069" max="13069" width="7.140625" style="646" customWidth="1"/>
    <col min="13070" max="13070" width="7" style="646" customWidth="1"/>
    <col min="13071" max="13071" width="7.140625" style="646" customWidth="1"/>
    <col min="13072" max="13312" width="9.140625" style="646"/>
    <col min="13313" max="13313" width="20.5703125" style="646" customWidth="1"/>
    <col min="13314" max="13314" width="12" style="646" customWidth="1"/>
    <col min="13315" max="13315" width="9.85546875" style="646" customWidth="1"/>
    <col min="13316" max="13324" width="9.140625" style="646"/>
    <col min="13325" max="13325" width="7.140625" style="646" customWidth="1"/>
    <col min="13326" max="13326" width="7" style="646" customWidth="1"/>
    <col min="13327" max="13327" width="7.140625" style="646" customWidth="1"/>
    <col min="13328" max="13568" width="9.140625" style="646"/>
    <col min="13569" max="13569" width="20.5703125" style="646" customWidth="1"/>
    <col min="13570" max="13570" width="12" style="646" customWidth="1"/>
    <col min="13571" max="13571" width="9.85546875" style="646" customWidth="1"/>
    <col min="13572" max="13580" width="9.140625" style="646"/>
    <col min="13581" max="13581" width="7.140625" style="646" customWidth="1"/>
    <col min="13582" max="13582" width="7" style="646" customWidth="1"/>
    <col min="13583" max="13583" width="7.140625" style="646" customWidth="1"/>
    <col min="13584" max="13824" width="9.140625" style="646"/>
    <col min="13825" max="13825" width="20.5703125" style="646" customWidth="1"/>
    <col min="13826" max="13826" width="12" style="646" customWidth="1"/>
    <col min="13827" max="13827" width="9.85546875" style="646" customWidth="1"/>
    <col min="13828" max="13836" width="9.140625" style="646"/>
    <col min="13837" max="13837" width="7.140625" style="646" customWidth="1"/>
    <col min="13838" max="13838" width="7" style="646" customWidth="1"/>
    <col min="13839" max="13839" width="7.140625" style="646" customWidth="1"/>
    <col min="13840" max="14080" width="9.140625" style="646"/>
    <col min="14081" max="14081" width="20.5703125" style="646" customWidth="1"/>
    <col min="14082" max="14082" width="12" style="646" customWidth="1"/>
    <col min="14083" max="14083" width="9.85546875" style="646" customWidth="1"/>
    <col min="14084" max="14092" width="9.140625" style="646"/>
    <col min="14093" max="14093" width="7.140625" style="646" customWidth="1"/>
    <col min="14094" max="14094" width="7" style="646" customWidth="1"/>
    <col min="14095" max="14095" width="7.140625" style="646" customWidth="1"/>
    <col min="14096" max="14336" width="9.140625" style="646"/>
    <col min="14337" max="14337" width="20.5703125" style="646" customWidth="1"/>
    <col min="14338" max="14338" width="12" style="646" customWidth="1"/>
    <col min="14339" max="14339" width="9.85546875" style="646" customWidth="1"/>
    <col min="14340" max="14348" width="9.140625" style="646"/>
    <col min="14349" max="14349" width="7.140625" style="646" customWidth="1"/>
    <col min="14350" max="14350" width="7" style="646" customWidth="1"/>
    <col min="14351" max="14351" width="7.140625" style="646" customWidth="1"/>
    <col min="14352" max="14592" width="9.140625" style="646"/>
    <col min="14593" max="14593" width="20.5703125" style="646" customWidth="1"/>
    <col min="14594" max="14594" width="12" style="646" customWidth="1"/>
    <col min="14595" max="14595" width="9.85546875" style="646" customWidth="1"/>
    <col min="14596" max="14604" width="9.140625" style="646"/>
    <col min="14605" max="14605" width="7.140625" style="646" customWidth="1"/>
    <col min="14606" max="14606" width="7" style="646" customWidth="1"/>
    <col min="14607" max="14607" width="7.140625" style="646" customWidth="1"/>
    <col min="14608" max="14848" width="9.140625" style="646"/>
    <col min="14849" max="14849" width="20.5703125" style="646" customWidth="1"/>
    <col min="14850" max="14850" width="12" style="646" customWidth="1"/>
    <col min="14851" max="14851" width="9.85546875" style="646" customWidth="1"/>
    <col min="14852" max="14860" width="9.140625" style="646"/>
    <col min="14861" max="14861" width="7.140625" style="646" customWidth="1"/>
    <col min="14862" max="14862" width="7" style="646" customWidth="1"/>
    <col min="14863" max="14863" width="7.140625" style="646" customWidth="1"/>
    <col min="14864" max="15104" width="9.140625" style="646"/>
    <col min="15105" max="15105" width="20.5703125" style="646" customWidth="1"/>
    <col min="15106" max="15106" width="12" style="646" customWidth="1"/>
    <col min="15107" max="15107" width="9.85546875" style="646" customWidth="1"/>
    <col min="15108" max="15116" width="9.140625" style="646"/>
    <col min="15117" max="15117" width="7.140625" style="646" customWidth="1"/>
    <col min="15118" max="15118" width="7" style="646" customWidth="1"/>
    <col min="15119" max="15119" width="7.140625" style="646" customWidth="1"/>
    <col min="15120" max="15360" width="9.140625" style="646"/>
    <col min="15361" max="15361" width="20.5703125" style="646" customWidth="1"/>
    <col min="15362" max="15362" width="12" style="646" customWidth="1"/>
    <col min="15363" max="15363" width="9.85546875" style="646" customWidth="1"/>
    <col min="15364" max="15372" width="9.140625" style="646"/>
    <col min="15373" max="15373" width="7.140625" style="646" customWidth="1"/>
    <col min="15374" max="15374" width="7" style="646" customWidth="1"/>
    <col min="15375" max="15375" width="7.140625" style="646" customWidth="1"/>
    <col min="15376" max="15616" width="9.140625" style="646"/>
    <col min="15617" max="15617" width="20.5703125" style="646" customWidth="1"/>
    <col min="15618" max="15618" width="12" style="646" customWidth="1"/>
    <col min="15619" max="15619" width="9.85546875" style="646" customWidth="1"/>
    <col min="15620" max="15628" width="9.140625" style="646"/>
    <col min="15629" max="15629" width="7.140625" style="646" customWidth="1"/>
    <col min="15630" max="15630" width="7" style="646" customWidth="1"/>
    <col min="15631" max="15631" width="7.140625" style="646" customWidth="1"/>
    <col min="15632" max="15872" width="9.140625" style="646"/>
    <col min="15873" max="15873" width="20.5703125" style="646" customWidth="1"/>
    <col min="15874" max="15874" width="12" style="646" customWidth="1"/>
    <col min="15875" max="15875" width="9.85546875" style="646" customWidth="1"/>
    <col min="15876" max="15884" width="9.140625" style="646"/>
    <col min="15885" max="15885" width="7.140625" style="646" customWidth="1"/>
    <col min="15886" max="15886" width="7" style="646" customWidth="1"/>
    <col min="15887" max="15887" width="7.140625" style="646" customWidth="1"/>
    <col min="15888" max="16128" width="9.140625" style="646"/>
    <col min="16129" max="16129" width="20.5703125" style="646" customWidth="1"/>
    <col min="16130" max="16130" width="12" style="646" customWidth="1"/>
    <col min="16131" max="16131" width="9.85546875" style="646" customWidth="1"/>
    <col min="16132" max="16140" width="9.140625" style="646"/>
    <col min="16141" max="16141" width="7.140625" style="646" customWidth="1"/>
    <col min="16142" max="16142" width="7" style="646" customWidth="1"/>
    <col min="16143" max="16143" width="7.140625" style="646" customWidth="1"/>
    <col min="16144" max="16384" width="9.140625" style="646"/>
  </cols>
  <sheetData>
    <row r="1" spans="1:19" ht="32.25" customHeight="1">
      <c r="A1" s="1961" t="s">
        <v>1492</v>
      </c>
      <c r="B1" s="1961"/>
      <c r="C1" s="1961"/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  <c r="O1" s="1961"/>
      <c r="P1" s="1961"/>
      <c r="Q1" s="1961"/>
      <c r="R1" s="1961"/>
    </row>
    <row r="2" spans="1:19" ht="42.75" customHeight="1">
      <c r="A2" s="1497" t="s">
        <v>1493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  <c r="Q2" s="1497"/>
      <c r="R2" s="1497"/>
    </row>
    <row r="3" spans="1:19" ht="32.25" customHeight="1" thickBot="1">
      <c r="A3" s="278" t="s">
        <v>1909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252"/>
      <c r="Q3" s="252"/>
      <c r="R3" s="310" t="s">
        <v>1910</v>
      </c>
    </row>
    <row r="4" spans="1:19" s="113" customFormat="1" ht="21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19" s="113" customFormat="1" ht="21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19" s="113" customFormat="1" ht="21" customHeight="1">
      <c r="A6" s="1674"/>
      <c r="B6" s="1674"/>
      <c r="C6" s="1674"/>
      <c r="D6" s="1275" t="s">
        <v>914</v>
      </c>
      <c r="E6" s="1275" t="s">
        <v>915</v>
      </c>
      <c r="F6" s="1275" t="s">
        <v>916</v>
      </c>
      <c r="G6" s="1275" t="s">
        <v>914</v>
      </c>
      <c r="H6" s="1275" t="s">
        <v>915</v>
      </c>
      <c r="I6" s="1275" t="s">
        <v>916</v>
      </c>
      <c r="J6" s="1275" t="s">
        <v>914</v>
      </c>
      <c r="K6" s="1275" t="s">
        <v>915</v>
      </c>
      <c r="L6" s="1275" t="s">
        <v>916</v>
      </c>
      <c r="M6" s="1275" t="s">
        <v>914</v>
      </c>
      <c r="N6" s="1275" t="s">
        <v>915</v>
      </c>
      <c r="O6" s="1275" t="s">
        <v>916</v>
      </c>
      <c r="P6" s="1820"/>
      <c r="Q6" s="1820"/>
      <c r="R6" s="1820"/>
    </row>
    <row r="7" spans="1:19" s="113" customFormat="1" ht="21" customHeight="1" thickBot="1">
      <c r="A7" s="1798"/>
      <c r="B7" s="1798"/>
      <c r="C7" s="1798"/>
      <c r="D7" s="1276" t="s">
        <v>917</v>
      </c>
      <c r="E7" s="1276" t="s">
        <v>918</v>
      </c>
      <c r="F7" s="1276" t="s">
        <v>919</v>
      </c>
      <c r="G7" s="1276" t="s">
        <v>917</v>
      </c>
      <c r="H7" s="1276" t="s">
        <v>918</v>
      </c>
      <c r="I7" s="1276" t="s">
        <v>919</v>
      </c>
      <c r="J7" s="1276" t="s">
        <v>917</v>
      </c>
      <c r="K7" s="1276" t="s">
        <v>918</v>
      </c>
      <c r="L7" s="1276" t="s">
        <v>919</v>
      </c>
      <c r="M7" s="1276" t="s">
        <v>917</v>
      </c>
      <c r="N7" s="1276" t="s">
        <v>918</v>
      </c>
      <c r="O7" s="1276" t="s">
        <v>919</v>
      </c>
      <c r="P7" s="2111"/>
      <c r="Q7" s="2111"/>
      <c r="R7" s="2111"/>
    </row>
    <row r="8" spans="1:19" ht="45" customHeight="1">
      <c r="A8" s="2142" t="s">
        <v>961</v>
      </c>
      <c r="B8" s="318" t="s">
        <v>1494</v>
      </c>
      <c r="C8" s="1369"/>
      <c r="D8" s="128">
        <v>0</v>
      </c>
      <c r="E8" s="128">
        <v>0</v>
      </c>
      <c r="F8" s="128">
        <v>0</v>
      </c>
      <c r="G8" s="128">
        <v>1</v>
      </c>
      <c r="H8" s="128">
        <v>0</v>
      </c>
      <c r="I8" s="128">
        <v>1</v>
      </c>
      <c r="J8" s="128">
        <v>0</v>
      </c>
      <c r="K8" s="128">
        <v>0</v>
      </c>
      <c r="L8" s="128">
        <v>0</v>
      </c>
      <c r="M8" s="128">
        <f>SUM(D8,G8,J8)</f>
        <v>1</v>
      </c>
      <c r="N8" s="128">
        <f>SUM(E8,H8,K8)</f>
        <v>0</v>
      </c>
      <c r="O8" s="128">
        <f>SUM(M8:N8)</f>
        <v>1</v>
      </c>
      <c r="P8" s="2143" t="s">
        <v>1765</v>
      </c>
      <c r="Q8" s="2143"/>
      <c r="R8" s="1887" t="s">
        <v>1296</v>
      </c>
      <c r="S8" s="113"/>
    </row>
    <row r="9" spans="1:19" ht="48.75" customHeight="1">
      <c r="A9" s="1608" t="s">
        <v>961</v>
      </c>
      <c r="B9" s="1278" t="s">
        <v>1495</v>
      </c>
      <c r="C9" s="1370"/>
      <c r="D9" s="128">
        <v>0</v>
      </c>
      <c r="E9" s="128">
        <v>0</v>
      </c>
      <c r="F9" s="128">
        <v>0</v>
      </c>
      <c r="G9" s="128">
        <v>1</v>
      </c>
      <c r="H9" s="128">
        <v>0</v>
      </c>
      <c r="I9" s="128">
        <v>1</v>
      </c>
      <c r="J9" s="128">
        <v>0</v>
      </c>
      <c r="K9" s="128">
        <v>0</v>
      </c>
      <c r="L9" s="128">
        <v>0</v>
      </c>
      <c r="M9" s="126">
        <f t="shared" ref="M9:N10" si="0">SUM(D9,G9,J9)</f>
        <v>1</v>
      </c>
      <c r="N9" s="126">
        <f t="shared" si="0"/>
        <v>0</v>
      </c>
      <c r="O9" s="126">
        <f t="shared" ref="O9:O10" si="1">SUM(M9:N9)</f>
        <v>1</v>
      </c>
      <c r="P9" s="1968" t="s">
        <v>1766</v>
      </c>
      <c r="Q9" s="1968"/>
      <c r="R9" s="1687"/>
      <c r="S9" s="814"/>
    </row>
    <row r="10" spans="1:19" ht="23.25" customHeight="1" thickBot="1">
      <c r="A10" s="1606" t="s">
        <v>277</v>
      </c>
      <c r="B10" s="1606"/>
      <c r="C10" s="1606"/>
      <c r="D10" s="128">
        <f>SUM(D8:D9)</f>
        <v>0</v>
      </c>
      <c r="E10" s="128">
        <f t="shared" ref="E10:L10" si="2">SUM(E8:E9)</f>
        <v>0</v>
      </c>
      <c r="F10" s="128">
        <f t="shared" si="2"/>
        <v>0</v>
      </c>
      <c r="G10" s="128">
        <f t="shared" si="2"/>
        <v>2</v>
      </c>
      <c r="H10" s="128">
        <f t="shared" si="2"/>
        <v>0</v>
      </c>
      <c r="I10" s="128">
        <f t="shared" si="2"/>
        <v>2</v>
      </c>
      <c r="J10" s="128">
        <f t="shared" si="2"/>
        <v>0</v>
      </c>
      <c r="K10" s="128">
        <f t="shared" si="2"/>
        <v>0</v>
      </c>
      <c r="L10" s="128">
        <f t="shared" si="2"/>
        <v>0</v>
      </c>
      <c r="M10" s="126">
        <f t="shared" si="0"/>
        <v>2</v>
      </c>
      <c r="N10" s="126">
        <f t="shared" si="0"/>
        <v>0</v>
      </c>
      <c r="O10" s="126">
        <f t="shared" si="1"/>
        <v>2</v>
      </c>
      <c r="P10" s="2059" t="s">
        <v>1787</v>
      </c>
      <c r="Q10" s="2059"/>
      <c r="R10" s="2059"/>
    </row>
    <row r="11" spans="1:19" ht="25.5" customHeight="1" thickBot="1">
      <c r="A11" s="2140" t="s">
        <v>10</v>
      </c>
      <c r="B11" s="2140"/>
      <c r="C11" s="2140"/>
      <c r="D11" s="210">
        <f>SUM(D8:D9)</f>
        <v>0</v>
      </c>
      <c r="E11" s="210">
        <f t="shared" ref="E11:O11" si="3">SUM(E8:E9)</f>
        <v>0</v>
      </c>
      <c r="F11" s="210">
        <f t="shared" si="3"/>
        <v>0</v>
      </c>
      <c r="G11" s="210">
        <f t="shared" si="3"/>
        <v>2</v>
      </c>
      <c r="H11" s="210">
        <f t="shared" si="3"/>
        <v>0</v>
      </c>
      <c r="I11" s="210">
        <f t="shared" si="3"/>
        <v>2</v>
      </c>
      <c r="J11" s="210">
        <f t="shared" si="3"/>
        <v>0</v>
      </c>
      <c r="K11" s="210">
        <f t="shared" si="3"/>
        <v>0</v>
      </c>
      <c r="L11" s="210">
        <f t="shared" si="3"/>
        <v>0</v>
      </c>
      <c r="M11" s="210">
        <f t="shared" si="3"/>
        <v>2</v>
      </c>
      <c r="N11" s="210">
        <f t="shared" si="3"/>
        <v>0</v>
      </c>
      <c r="O11" s="210">
        <f t="shared" si="3"/>
        <v>2</v>
      </c>
      <c r="P11" s="1999" t="s">
        <v>1780</v>
      </c>
      <c r="Q11" s="1999"/>
      <c r="R11" s="1999"/>
    </row>
    <row r="12" spans="1:19" ht="13.5" thickTop="1"/>
  </sheetData>
  <mergeCells count="24"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11:C11"/>
    <mergeCell ref="P11:R11"/>
    <mergeCell ref="A8:A9"/>
    <mergeCell ref="A10:C10"/>
    <mergeCell ref="P10:R10"/>
    <mergeCell ref="R8:R9"/>
    <mergeCell ref="P8:Q8"/>
    <mergeCell ref="P9:Q9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6"/>
  <sheetViews>
    <sheetView rightToLeft="1" view="pageBreakPreview" topLeftCell="B1" zoomScaleSheetLayoutView="100" workbookViewId="0">
      <selection activeCell="B1" sqref="B1:L14"/>
    </sheetView>
  </sheetViews>
  <sheetFormatPr defaultRowHeight="12.75"/>
  <cols>
    <col min="1" max="11" width="9.140625" style="768"/>
    <col min="12" max="12" width="21.42578125" style="768" customWidth="1"/>
    <col min="13" max="267" width="9.140625" style="768"/>
    <col min="268" max="268" width="21.42578125" style="768" customWidth="1"/>
    <col min="269" max="523" width="9.140625" style="768"/>
    <col min="524" max="524" width="21.42578125" style="768" customWidth="1"/>
    <col min="525" max="779" width="9.140625" style="768"/>
    <col min="780" max="780" width="21.42578125" style="768" customWidth="1"/>
    <col min="781" max="1035" width="9.140625" style="768"/>
    <col min="1036" max="1036" width="21.42578125" style="768" customWidth="1"/>
    <col min="1037" max="1291" width="9.140625" style="768"/>
    <col min="1292" max="1292" width="21.42578125" style="768" customWidth="1"/>
    <col min="1293" max="1547" width="9.140625" style="768"/>
    <col min="1548" max="1548" width="21.42578125" style="768" customWidth="1"/>
    <col min="1549" max="1803" width="9.140625" style="768"/>
    <col min="1804" max="1804" width="21.42578125" style="768" customWidth="1"/>
    <col min="1805" max="2059" width="9.140625" style="768"/>
    <col min="2060" max="2060" width="21.42578125" style="768" customWidth="1"/>
    <col min="2061" max="2315" width="9.140625" style="768"/>
    <col min="2316" max="2316" width="21.42578125" style="768" customWidth="1"/>
    <col min="2317" max="2571" width="9.140625" style="768"/>
    <col min="2572" max="2572" width="21.42578125" style="768" customWidth="1"/>
    <col min="2573" max="2827" width="9.140625" style="768"/>
    <col min="2828" max="2828" width="21.42578125" style="768" customWidth="1"/>
    <col min="2829" max="3083" width="9.140625" style="768"/>
    <col min="3084" max="3084" width="21.42578125" style="768" customWidth="1"/>
    <col min="3085" max="3339" width="9.140625" style="768"/>
    <col min="3340" max="3340" width="21.42578125" style="768" customWidth="1"/>
    <col min="3341" max="3595" width="9.140625" style="768"/>
    <col min="3596" max="3596" width="21.42578125" style="768" customWidth="1"/>
    <col min="3597" max="3851" width="9.140625" style="768"/>
    <col min="3852" max="3852" width="21.42578125" style="768" customWidth="1"/>
    <col min="3853" max="4107" width="9.140625" style="768"/>
    <col min="4108" max="4108" width="21.42578125" style="768" customWidth="1"/>
    <col min="4109" max="4363" width="9.140625" style="768"/>
    <col min="4364" max="4364" width="21.42578125" style="768" customWidth="1"/>
    <col min="4365" max="4619" width="9.140625" style="768"/>
    <col min="4620" max="4620" width="21.42578125" style="768" customWidth="1"/>
    <col min="4621" max="4875" width="9.140625" style="768"/>
    <col min="4876" max="4876" width="21.42578125" style="768" customWidth="1"/>
    <col min="4877" max="5131" width="9.140625" style="768"/>
    <col min="5132" max="5132" width="21.42578125" style="768" customWidth="1"/>
    <col min="5133" max="5387" width="9.140625" style="768"/>
    <col min="5388" max="5388" width="21.42578125" style="768" customWidth="1"/>
    <col min="5389" max="5643" width="9.140625" style="768"/>
    <col min="5644" max="5644" width="21.42578125" style="768" customWidth="1"/>
    <col min="5645" max="5899" width="9.140625" style="768"/>
    <col min="5900" max="5900" width="21.42578125" style="768" customWidth="1"/>
    <col min="5901" max="6155" width="9.140625" style="768"/>
    <col min="6156" max="6156" width="21.42578125" style="768" customWidth="1"/>
    <col min="6157" max="6411" width="9.140625" style="768"/>
    <col min="6412" max="6412" width="21.42578125" style="768" customWidth="1"/>
    <col min="6413" max="6667" width="9.140625" style="768"/>
    <col min="6668" max="6668" width="21.42578125" style="768" customWidth="1"/>
    <col min="6669" max="6923" width="9.140625" style="768"/>
    <col min="6924" max="6924" width="21.42578125" style="768" customWidth="1"/>
    <col min="6925" max="7179" width="9.140625" style="768"/>
    <col min="7180" max="7180" width="21.42578125" style="768" customWidth="1"/>
    <col min="7181" max="7435" width="9.140625" style="768"/>
    <col min="7436" max="7436" width="21.42578125" style="768" customWidth="1"/>
    <col min="7437" max="7691" width="9.140625" style="768"/>
    <col min="7692" max="7692" width="21.42578125" style="768" customWidth="1"/>
    <col min="7693" max="7947" width="9.140625" style="768"/>
    <col min="7948" max="7948" width="21.42578125" style="768" customWidth="1"/>
    <col min="7949" max="8203" width="9.140625" style="768"/>
    <col min="8204" max="8204" width="21.42578125" style="768" customWidth="1"/>
    <col min="8205" max="8459" width="9.140625" style="768"/>
    <col min="8460" max="8460" width="21.42578125" style="768" customWidth="1"/>
    <col min="8461" max="8715" width="9.140625" style="768"/>
    <col min="8716" max="8716" width="21.42578125" style="768" customWidth="1"/>
    <col min="8717" max="8971" width="9.140625" style="768"/>
    <col min="8972" max="8972" width="21.42578125" style="768" customWidth="1"/>
    <col min="8973" max="9227" width="9.140625" style="768"/>
    <col min="9228" max="9228" width="21.42578125" style="768" customWidth="1"/>
    <col min="9229" max="9483" width="9.140625" style="768"/>
    <col min="9484" max="9484" width="21.42578125" style="768" customWidth="1"/>
    <col min="9485" max="9739" width="9.140625" style="768"/>
    <col min="9740" max="9740" width="21.42578125" style="768" customWidth="1"/>
    <col min="9741" max="9995" width="9.140625" style="768"/>
    <col min="9996" max="9996" width="21.42578125" style="768" customWidth="1"/>
    <col min="9997" max="10251" width="9.140625" style="768"/>
    <col min="10252" max="10252" width="21.42578125" style="768" customWidth="1"/>
    <col min="10253" max="10507" width="9.140625" style="768"/>
    <col min="10508" max="10508" width="21.42578125" style="768" customWidth="1"/>
    <col min="10509" max="10763" width="9.140625" style="768"/>
    <col min="10764" max="10764" width="21.42578125" style="768" customWidth="1"/>
    <col min="10765" max="11019" width="9.140625" style="768"/>
    <col min="11020" max="11020" width="21.42578125" style="768" customWidth="1"/>
    <col min="11021" max="11275" width="9.140625" style="768"/>
    <col min="11276" max="11276" width="21.42578125" style="768" customWidth="1"/>
    <col min="11277" max="11531" width="9.140625" style="768"/>
    <col min="11532" max="11532" width="21.42578125" style="768" customWidth="1"/>
    <col min="11533" max="11787" width="9.140625" style="768"/>
    <col min="11788" max="11788" width="21.42578125" style="768" customWidth="1"/>
    <col min="11789" max="12043" width="9.140625" style="768"/>
    <col min="12044" max="12044" width="21.42578125" style="768" customWidth="1"/>
    <col min="12045" max="12299" width="9.140625" style="768"/>
    <col min="12300" max="12300" width="21.42578125" style="768" customWidth="1"/>
    <col min="12301" max="12555" width="9.140625" style="768"/>
    <col min="12556" max="12556" width="21.42578125" style="768" customWidth="1"/>
    <col min="12557" max="12811" width="9.140625" style="768"/>
    <col min="12812" max="12812" width="21.42578125" style="768" customWidth="1"/>
    <col min="12813" max="13067" width="9.140625" style="768"/>
    <col min="13068" max="13068" width="21.42578125" style="768" customWidth="1"/>
    <col min="13069" max="13323" width="9.140625" style="768"/>
    <col min="13324" max="13324" width="21.42578125" style="768" customWidth="1"/>
    <col min="13325" max="13579" width="9.140625" style="768"/>
    <col min="13580" max="13580" width="21.42578125" style="768" customWidth="1"/>
    <col min="13581" max="13835" width="9.140625" style="768"/>
    <col min="13836" max="13836" width="21.42578125" style="768" customWidth="1"/>
    <col min="13837" max="14091" width="9.140625" style="768"/>
    <col min="14092" max="14092" width="21.42578125" style="768" customWidth="1"/>
    <col min="14093" max="14347" width="9.140625" style="768"/>
    <col min="14348" max="14348" width="21.42578125" style="768" customWidth="1"/>
    <col min="14349" max="14603" width="9.140625" style="768"/>
    <col min="14604" max="14604" width="21.42578125" style="768" customWidth="1"/>
    <col min="14605" max="14859" width="9.140625" style="768"/>
    <col min="14860" max="14860" width="21.42578125" style="768" customWidth="1"/>
    <col min="14861" max="15115" width="9.140625" style="768"/>
    <col min="15116" max="15116" width="21.42578125" style="768" customWidth="1"/>
    <col min="15117" max="15371" width="9.140625" style="768"/>
    <col min="15372" max="15372" width="21.42578125" style="768" customWidth="1"/>
    <col min="15373" max="15627" width="9.140625" style="768"/>
    <col min="15628" max="15628" width="21.42578125" style="768" customWidth="1"/>
    <col min="15629" max="15883" width="9.140625" style="768"/>
    <col min="15884" max="15884" width="21.42578125" style="768" customWidth="1"/>
    <col min="15885" max="16139" width="9.140625" style="768"/>
    <col min="16140" max="16140" width="21.42578125" style="768" customWidth="1"/>
    <col min="16141" max="16384" width="9.140625" style="768"/>
  </cols>
  <sheetData>
    <row r="5" spans="2:15" ht="90">
      <c r="M5" s="396"/>
      <c r="N5" s="396"/>
      <c r="O5" s="396"/>
    </row>
    <row r="6" spans="2:15" ht="90">
      <c r="B6" s="1495" t="s">
        <v>1950</v>
      </c>
      <c r="C6" s="1495"/>
      <c r="D6" s="1495"/>
      <c r="E6" s="1495"/>
      <c r="F6" s="1495"/>
      <c r="G6" s="1495"/>
      <c r="H6" s="1495"/>
      <c r="I6" s="1495"/>
      <c r="J6" s="1495"/>
      <c r="K6" s="1495"/>
      <c r="L6" s="1495"/>
    </row>
  </sheetData>
  <mergeCells count="1">
    <mergeCell ref="B6:L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3"/>
  <sheetViews>
    <sheetView rightToLeft="1" view="pageBreakPreview" zoomScale="90" zoomScaleNormal="75" zoomScaleSheetLayoutView="90" workbookViewId="0">
      <selection sqref="A1:N1"/>
    </sheetView>
  </sheetViews>
  <sheetFormatPr defaultRowHeight="12.75"/>
  <cols>
    <col min="1" max="1" width="24.42578125" style="387" customWidth="1"/>
    <col min="2" max="2" width="11.7109375" style="387" customWidth="1"/>
    <col min="3" max="3" width="10.42578125" style="387" customWidth="1"/>
    <col min="4" max="13" width="8.5703125" style="387" customWidth="1"/>
    <col min="14" max="14" width="23.42578125" style="387" customWidth="1"/>
    <col min="15" max="251" width="9.140625" style="387"/>
    <col min="252" max="252" width="15.28515625" style="387" customWidth="1"/>
    <col min="253" max="253" width="12.85546875" style="387" customWidth="1"/>
    <col min="254" max="254" width="10.7109375" style="387" customWidth="1"/>
    <col min="255" max="255" width="10.28515625" style="387" customWidth="1"/>
    <col min="256" max="256" width="9.140625" style="387" customWidth="1"/>
    <col min="257" max="259" width="10.28515625" style="387" customWidth="1"/>
    <col min="260" max="260" width="9.28515625" style="387" customWidth="1"/>
    <col min="261" max="266" width="10.28515625" style="387" customWidth="1"/>
    <col min="267" max="507" width="9.140625" style="387"/>
    <col min="508" max="508" width="15.28515625" style="387" customWidth="1"/>
    <col min="509" max="509" width="12.85546875" style="387" customWidth="1"/>
    <col min="510" max="510" width="10.7109375" style="387" customWidth="1"/>
    <col min="511" max="511" width="10.28515625" style="387" customWidth="1"/>
    <col min="512" max="512" width="9.140625" style="387" customWidth="1"/>
    <col min="513" max="515" width="10.28515625" style="387" customWidth="1"/>
    <col min="516" max="516" width="9.28515625" style="387" customWidth="1"/>
    <col min="517" max="522" width="10.28515625" style="387" customWidth="1"/>
    <col min="523" max="763" width="9.140625" style="387"/>
    <col min="764" max="764" width="15.28515625" style="387" customWidth="1"/>
    <col min="765" max="765" width="12.85546875" style="387" customWidth="1"/>
    <col min="766" max="766" width="10.7109375" style="387" customWidth="1"/>
    <col min="767" max="767" width="10.28515625" style="387" customWidth="1"/>
    <col min="768" max="768" width="9.140625" style="387" customWidth="1"/>
    <col min="769" max="771" width="10.28515625" style="387" customWidth="1"/>
    <col min="772" max="772" width="9.28515625" style="387" customWidth="1"/>
    <col min="773" max="778" width="10.28515625" style="387" customWidth="1"/>
    <col min="779" max="1019" width="9.140625" style="387"/>
    <col min="1020" max="1020" width="15.28515625" style="387" customWidth="1"/>
    <col min="1021" max="1021" width="12.85546875" style="387" customWidth="1"/>
    <col min="1022" max="1022" width="10.7109375" style="387" customWidth="1"/>
    <col min="1023" max="1023" width="10.28515625" style="387" customWidth="1"/>
    <col min="1024" max="1024" width="9.140625" style="387" customWidth="1"/>
    <col min="1025" max="1027" width="10.28515625" style="387" customWidth="1"/>
    <col min="1028" max="1028" width="9.28515625" style="387" customWidth="1"/>
    <col min="1029" max="1034" width="10.28515625" style="387" customWidth="1"/>
    <col min="1035" max="1275" width="9.140625" style="387"/>
    <col min="1276" max="1276" width="15.28515625" style="387" customWidth="1"/>
    <col min="1277" max="1277" width="12.85546875" style="387" customWidth="1"/>
    <col min="1278" max="1278" width="10.7109375" style="387" customWidth="1"/>
    <col min="1279" max="1279" width="10.28515625" style="387" customWidth="1"/>
    <col min="1280" max="1280" width="9.140625" style="387" customWidth="1"/>
    <col min="1281" max="1283" width="10.28515625" style="387" customWidth="1"/>
    <col min="1284" max="1284" width="9.28515625" style="387" customWidth="1"/>
    <col min="1285" max="1290" width="10.28515625" style="387" customWidth="1"/>
    <col min="1291" max="1531" width="9.140625" style="387"/>
    <col min="1532" max="1532" width="15.28515625" style="387" customWidth="1"/>
    <col min="1533" max="1533" width="12.85546875" style="387" customWidth="1"/>
    <col min="1534" max="1534" width="10.7109375" style="387" customWidth="1"/>
    <col min="1535" max="1535" width="10.28515625" style="387" customWidth="1"/>
    <col min="1536" max="1536" width="9.140625" style="387" customWidth="1"/>
    <col min="1537" max="1539" width="10.28515625" style="387" customWidth="1"/>
    <col min="1540" max="1540" width="9.28515625" style="387" customWidth="1"/>
    <col min="1541" max="1546" width="10.28515625" style="387" customWidth="1"/>
    <col min="1547" max="1787" width="9.140625" style="387"/>
    <col min="1788" max="1788" width="15.28515625" style="387" customWidth="1"/>
    <col min="1789" max="1789" width="12.85546875" style="387" customWidth="1"/>
    <col min="1790" max="1790" width="10.7109375" style="387" customWidth="1"/>
    <col min="1791" max="1791" width="10.28515625" style="387" customWidth="1"/>
    <col min="1792" max="1792" width="9.140625" style="387" customWidth="1"/>
    <col min="1793" max="1795" width="10.28515625" style="387" customWidth="1"/>
    <col min="1796" max="1796" width="9.28515625" style="387" customWidth="1"/>
    <col min="1797" max="1802" width="10.28515625" style="387" customWidth="1"/>
    <col min="1803" max="2043" width="9.140625" style="387"/>
    <col min="2044" max="2044" width="15.28515625" style="387" customWidth="1"/>
    <col min="2045" max="2045" width="12.85546875" style="387" customWidth="1"/>
    <col min="2046" max="2046" width="10.7109375" style="387" customWidth="1"/>
    <col min="2047" max="2047" width="10.28515625" style="387" customWidth="1"/>
    <col min="2048" max="2048" width="9.140625" style="387" customWidth="1"/>
    <col min="2049" max="2051" width="10.28515625" style="387" customWidth="1"/>
    <col min="2052" max="2052" width="9.28515625" style="387" customWidth="1"/>
    <col min="2053" max="2058" width="10.28515625" style="387" customWidth="1"/>
    <col min="2059" max="2299" width="9.140625" style="387"/>
    <col min="2300" max="2300" width="15.28515625" style="387" customWidth="1"/>
    <col min="2301" max="2301" width="12.85546875" style="387" customWidth="1"/>
    <col min="2302" max="2302" width="10.7109375" style="387" customWidth="1"/>
    <col min="2303" max="2303" width="10.28515625" style="387" customWidth="1"/>
    <col min="2304" max="2304" width="9.140625" style="387" customWidth="1"/>
    <col min="2305" max="2307" width="10.28515625" style="387" customWidth="1"/>
    <col min="2308" max="2308" width="9.28515625" style="387" customWidth="1"/>
    <col min="2309" max="2314" width="10.28515625" style="387" customWidth="1"/>
    <col min="2315" max="2555" width="9.140625" style="387"/>
    <col min="2556" max="2556" width="15.28515625" style="387" customWidth="1"/>
    <col min="2557" max="2557" width="12.85546875" style="387" customWidth="1"/>
    <col min="2558" max="2558" width="10.7109375" style="387" customWidth="1"/>
    <col min="2559" max="2559" width="10.28515625" style="387" customWidth="1"/>
    <col min="2560" max="2560" width="9.140625" style="387" customWidth="1"/>
    <col min="2561" max="2563" width="10.28515625" style="387" customWidth="1"/>
    <col min="2564" max="2564" width="9.28515625" style="387" customWidth="1"/>
    <col min="2565" max="2570" width="10.28515625" style="387" customWidth="1"/>
    <col min="2571" max="2811" width="9.140625" style="387"/>
    <col min="2812" max="2812" width="15.28515625" style="387" customWidth="1"/>
    <col min="2813" max="2813" width="12.85546875" style="387" customWidth="1"/>
    <col min="2814" max="2814" width="10.7109375" style="387" customWidth="1"/>
    <col min="2815" max="2815" width="10.28515625" style="387" customWidth="1"/>
    <col min="2816" max="2816" width="9.140625" style="387" customWidth="1"/>
    <col min="2817" max="2819" width="10.28515625" style="387" customWidth="1"/>
    <col min="2820" max="2820" width="9.28515625" style="387" customWidth="1"/>
    <col min="2821" max="2826" width="10.28515625" style="387" customWidth="1"/>
    <col min="2827" max="3067" width="9.140625" style="387"/>
    <col min="3068" max="3068" width="15.28515625" style="387" customWidth="1"/>
    <col min="3069" max="3069" width="12.85546875" style="387" customWidth="1"/>
    <col min="3070" max="3070" width="10.7109375" style="387" customWidth="1"/>
    <col min="3071" max="3071" width="10.28515625" style="387" customWidth="1"/>
    <col min="3072" max="3072" width="9.140625" style="387" customWidth="1"/>
    <col min="3073" max="3075" width="10.28515625" style="387" customWidth="1"/>
    <col min="3076" max="3076" width="9.28515625" style="387" customWidth="1"/>
    <col min="3077" max="3082" width="10.28515625" style="387" customWidth="1"/>
    <col min="3083" max="3323" width="9.140625" style="387"/>
    <col min="3324" max="3324" width="15.28515625" style="387" customWidth="1"/>
    <col min="3325" max="3325" width="12.85546875" style="387" customWidth="1"/>
    <col min="3326" max="3326" width="10.7109375" style="387" customWidth="1"/>
    <col min="3327" max="3327" width="10.28515625" style="387" customWidth="1"/>
    <col min="3328" max="3328" width="9.140625" style="387" customWidth="1"/>
    <col min="3329" max="3331" width="10.28515625" style="387" customWidth="1"/>
    <col min="3332" max="3332" width="9.28515625" style="387" customWidth="1"/>
    <col min="3333" max="3338" width="10.28515625" style="387" customWidth="1"/>
    <col min="3339" max="3579" width="9.140625" style="387"/>
    <col min="3580" max="3580" width="15.28515625" style="387" customWidth="1"/>
    <col min="3581" max="3581" width="12.85546875" style="387" customWidth="1"/>
    <col min="3582" max="3582" width="10.7109375" style="387" customWidth="1"/>
    <col min="3583" max="3583" width="10.28515625" style="387" customWidth="1"/>
    <col min="3584" max="3584" width="9.140625" style="387" customWidth="1"/>
    <col min="3585" max="3587" width="10.28515625" style="387" customWidth="1"/>
    <col min="3588" max="3588" width="9.28515625" style="387" customWidth="1"/>
    <col min="3589" max="3594" width="10.28515625" style="387" customWidth="1"/>
    <col min="3595" max="3835" width="9.140625" style="387"/>
    <col min="3836" max="3836" width="15.28515625" style="387" customWidth="1"/>
    <col min="3837" max="3837" width="12.85546875" style="387" customWidth="1"/>
    <col min="3838" max="3838" width="10.7109375" style="387" customWidth="1"/>
    <col min="3839" max="3839" width="10.28515625" style="387" customWidth="1"/>
    <col min="3840" max="3840" width="9.140625" style="387" customWidth="1"/>
    <col min="3841" max="3843" width="10.28515625" style="387" customWidth="1"/>
    <col min="3844" max="3844" width="9.28515625" style="387" customWidth="1"/>
    <col min="3845" max="3850" width="10.28515625" style="387" customWidth="1"/>
    <col min="3851" max="4091" width="9.140625" style="387"/>
    <col min="4092" max="4092" width="15.28515625" style="387" customWidth="1"/>
    <col min="4093" max="4093" width="12.85546875" style="387" customWidth="1"/>
    <col min="4094" max="4094" width="10.7109375" style="387" customWidth="1"/>
    <col min="4095" max="4095" width="10.28515625" style="387" customWidth="1"/>
    <col min="4096" max="4096" width="9.140625" style="387" customWidth="1"/>
    <col min="4097" max="4099" width="10.28515625" style="387" customWidth="1"/>
    <col min="4100" max="4100" width="9.28515625" style="387" customWidth="1"/>
    <col min="4101" max="4106" width="10.28515625" style="387" customWidth="1"/>
    <col min="4107" max="4347" width="9.140625" style="387"/>
    <col min="4348" max="4348" width="15.28515625" style="387" customWidth="1"/>
    <col min="4349" max="4349" width="12.85546875" style="387" customWidth="1"/>
    <col min="4350" max="4350" width="10.7109375" style="387" customWidth="1"/>
    <col min="4351" max="4351" width="10.28515625" style="387" customWidth="1"/>
    <col min="4352" max="4352" width="9.140625" style="387" customWidth="1"/>
    <col min="4353" max="4355" width="10.28515625" style="387" customWidth="1"/>
    <col min="4356" max="4356" width="9.28515625" style="387" customWidth="1"/>
    <col min="4357" max="4362" width="10.28515625" style="387" customWidth="1"/>
    <col min="4363" max="4603" width="9.140625" style="387"/>
    <col min="4604" max="4604" width="15.28515625" style="387" customWidth="1"/>
    <col min="4605" max="4605" width="12.85546875" style="387" customWidth="1"/>
    <col min="4606" max="4606" width="10.7109375" style="387" customWidth="1"/>
    <col min="4607" max="4607" width="10.28515625" style="387" customWidth="1"/>
    <col min="4608" max="4608" width="9.140625" style="387" customWidth="1"/>
    <col min="4609" max="4611" width="10.28515625" style="387" customWidth="1"/>
    <col min="4612" max="4612" width="9.28515625" style="387" customWidth="1"/>
    <col min="4613" max="4618" width="10.28515625" style="387" customWidth="1"/>
    <col min="4619" max="4859" width="9.140625" style="387"/>
    <col min="4860" max="4860" width="15.28515625" style="387" customWidth="1"/>
    <col min="4861" max="4861" width="12.85546875" style="387" customWidth="1"/>
    <col min="4862" max="4862" width="10.7109375" style="387" customWidth="1"/>
    <col min="4863" max="4863" width="10.28515625" style="387" customWidth="1"/>
    <col min="4864" max="4864" width="9.140625" style="387" customWidth="1"/>
    <col min="4865" max="4867" width="10.28515625" style="387" customWidth="1"/>
    <col min="4868" max="4868" width="9.28515625" style="387" customWidth="1"/>
    <col min="4869" max="4874" width="10.28515625" style="387" customWidth="1"/>
    <col min="4875" max="5115" width="9.140625" style="387"/>
    <col min="5116" max="5116" width="15.28515625" style="387" customWidth="1"/>
    <col min="5117" max="5117" width="12.85546875" style="387" customWidth="1"/>
    <col min="5118" max="5118" width="10.7109375" style="387" customWidth="1"/>
    <col min="5119" max="5119" width="10.28515625" style="387" customWidth="1"/>
    <col min="5120" max="5120" width="9.140625" style="387" customWidth="1"/>
    <col min="5121" max="5123" width="10.28515625" style="387" customWidth="1"/>
    <col min="5124" max="5124" width="9.28515625" style="387" customWidth="1"/>
    <col min="5125" max="5130" width="10.28515625" style="387" customWidth="1"/>
    <col min="5131" max="5371" width="9.140625" style="387"/>
    <col min="5372" max="5372" width="15.28515625" style="387" customWidth="1"/>
    <col min="5373" max="5373" width="12.85546875" style="387" customWidth="1"/>
    <col min="5374" max="5374" width="10.7109375" style="387" customWidth="1"/>
    <col min="5375" max="5375" width="10.28515625" style="387" customWidth="1"/>
    <col min="5376" max="5376" width="9.140625" style="387" customWidth="1"/>
    <col min="5377" max="5379" width="10.28515625" style="387" customWidth="1"/>
    <col min="5380" max="5380" width="9.28515625" style="387" customWidth="1"/>
    <col min="5381" max="5386" width="10.28515625" style="387" customWidth="1"/>
    <col min="5387" max="5627" width="9.140625" style="387"/>
    <col min="5628" max="5628" width="15.28515625" style="387" customWidth="1"/>
    <col min="5629" max="5629" width="12.85546875" style="387" customWidth="1"/>
    <col min="5630" max="5630" width="10.7109375" style="387" customWidth="1"/>
    <col min="5631" max="5631" width="10.28515625" style="387" customWidth="1"/>
    <col min="5632" max="5632" width="9.140625" style="387" customWidth="1"/>
    <col min="5633" max="5635" width="10.28515625" style="387" customWidth="1"/>
    <col min="5636" max="5636" width="9.28515625" style="387" customWidth="1"/>
    <col min="5637" max="5642" width="10.28515625" style="387" customWidth="1"/>
    <col min="5643" max="5883" width="9.140625" style="387"/>
    <col min="5884" max="5884" width="15.28515625" style="387" customWidth="1"/>
    <col min="5885" max="5885" width="12.85546875" style="387" customWidth="1"/>
    <col min="5886" max="5886" width="10.7109375" style="387" customWidth="1"/>
    <col min="5887" max="5887" width="10.28515625" style="387" customWidth="1"/>
    <col min="5888" max="5888" width="9.140625" style="387" customWidth="1"/>
    <col min="5889" max="5891" width="10.28515625" style="387" customWidth="1"/>
    <col min="5892" max="5892" width="9.28515625" style="387" customWidth="1"/>
    <col min="5893" max="5898" width="10.28515625" style="387" customWidth="1"/>
    <col min="5899" max="6139" width="9.140625" style="387"/>
    <col min="6140" max="6140" width="15.28515625" style="387" customWidth="1"/>
    <col min="6141" max="6141" width="12.85546875" style="387" customWidth="1"/>
    <col min="6142" max="6142" width="10.7109375" style="387" customWidth="1"/>
    <col min="6143" max="6143" width="10.28515625" style="387" customWidth="1"/>
    <col min="6144" max="6144" width="9.140625" style="387" customWidth="1"/>
    <col min="6145" max="6147" width="10.28515625" style="387" customWidth="1"/>
    <col min="6148" max="6148" width="9.28515625" style="387" customWidth="1"/>
    <col min="6149" max="6154" width="10.28515625" style="387" customWidth="1"/>
    <col min="6155" max="6395" width="9.140625" style="387"/>
    <col min="6396" max="6396" width="15.28515625" style="387" customWidth="1"/>
    <col min="6397" max="6397" width="12.85546875" style="387" customWidth="1"/>
    <col min="6398" max="6398" width="10.7109375" style="387" customWidth="1"/>
    <col min="6399" max="6399" width="10.28515625" style="387" customWidth="1"/>
    <col min="6400" max="6400" width="9.140625" style="387" customWidth="1"/>
    <col min="6401" max="6403" width="10.28515625" style="387" customWidth="1"/>
    <col min="6404" max="6404" width="9.28515625" style="387" customWidth="1"/>
    <col min="6405" max="6410" width="10.28515625" style="387" customWidth="1"/>
    <col min="6411" max="6651" width="9.140625" style="387"/>
    <col min="6652" max="6652" width="15.28515625" style="387" customWidth="1"/>
    <col min="6653" max="6653" width="12.85546875" style="387" customWidth="1"/>
    <col min="6654" max="6654" width="10.7109375" style="387" customWidth="1"/>
    <col min="6655" max="6655" width="10.28515625" style="387" customWidth="1"/>
    <col min="6656" max="6656" width="9.140625" style="387" customWidth="1"/>
    <col min="6657" max="6659" width="10.28515625" style="387" customWidth="1"/>
    <col min="6660" max="6660" width="9.28515625" style="387" customWidth="1"/>
    <col min="6661" max="6666" width="10.28515625" style="387" customWidth="1"/>
    <col min="6667" max="6907" width="9.140625" style="387"/>
    <col min="6908" max="6908" width="15.28515625" style="387" customWidth="1"/>
    <col min="6909" max="6909" width="12.85546875" style="387" customWidth="1"/>
    <col min="6910" max="6910" width="10.7109375" style="387" customWidth="1"/>
    <col min="6911" max="6911" width="10.28515625" style="387" customWidth="1"/>
    <col min="6912" max="6912" width="9.140625" style="387" customWidth="1"/>
    <col min="6913" max="6915" width="10.28515625" style="387" customWidth="1"/>
    <col min="6916" max="6916" width="9.28515625" style="387" customWidth="1"/>
    <col min="6917" max="6922" width="10.28515625" style="387" customWidth="1"/>
    <col min="6923" max="7163" width="9.140625" style="387"/>
    <col min="7164" max="7164" width="15.28515625" style="387" customWidth="1"/>
    <col min="7165" max="7165" width="12.85546875" style="387" customWidth="1"/>
    <col min="7166" max="7166" width="10.7109375" style="387" customWidth="1"/>
    <col min="7167" max="7167" width="10.28515625" style="387" customWidth="1"/>
    <col min="7168" max="7168" width="9.140625" style="387" customWidth="1"/>
    <col min="7169" max="7171" width="10.28515625" style="387" customWidth="1"/>
    <col min="7172" max="7172" width="9.28515625" style="387" customWidth="1"/>
    <col min="7173" max="7178" width="10.28515625" style="387" customWidth="1"/>
    <col min="7179" max="7419" width="9.140625" style="387"/>
    <col min="7420" max="7420" width="15.28515625" style="387" customWidth="1"/>
    <col min="7421" max="7421" width="12.85546875" style="387" customWidth="1"/>
    <col min="7422" max="7422" width="10.7109375" style="387" customWidth="1"/>
    <col min="7423" max="7423" width="10.28515625" style="387" customWidth="1"/>
    <col min="7424" max="7424" width="9.140625" style="387" customWidth="1"/>
    <col min="7425" max="7427" width="10.28515625" style="387" customWidth="1"/>
    <col min="7428" max="7428" width="9.28515625" style="387" customWidth="1"/>
    <col min="7429" max="7434" width="10.28515625" style="387" customWidth="1"/>
    <col min="7435" max="7675" width="9.140625" style="387"/>
    <col min="7676" max="7676" width="15.28515625" style="387" customWidth="1"/>
    <col min="7677" max="7677" width="12.85546875" style="387" customWidth="1"/>
    <col min="7678" max="7678" width="10.7109375" style="387" customWidth="1"/>
    <col min="7679" max="7679" width="10.28515625" style="387" customWidth="1"/>
    <col min="7680" max="7680" width="9.140625" style="387" customWidth="1"/>
    <col min="7681" max="7683" width="10.28515625" style="387" customWidth="1"/>
    <col min="7684" max="7684" width="9.28515625" style="387" customWidth="1"/>
    <col min="7685" max="7690" width="10.28515625" style="387" customWidth="1"/>
    <col min="7691" max="7931" width="9.140625" style="387"/>
    <col min="7932" max="7932" width="15.28515625" style="387" customWidth="1"/>
    <col min="7933" max="7933" width="12.85546875" style="387" customWidth="1"/>
    <col min="7934" max="7934" width="10.7109375" style="387" customWidth="1"/>
    <col min="7935" max="7935" width="10.28515625" style="387" customWidth="1"/>
    <col min="7936" max="7936" width="9.140625" style="387" customWidth="1"/>
    <col min="7937" max="7939" width="10.28515625" style="387" customWidth="1"/>
    <col min="7940" max="7940" width="9.28515625" style="387" customWidth="1"/>
    <col min="7941" max="7946" width="10.28515625" style="387" customWidth="1"/>
    <col min="7947" max="8187" width="9.140625" style="387"/>
    <col min="8188" max="8188" width="15.28515625" style="387" customWidth="1"/>
    <col min="8189" max="8189" width="12.85546875" style="387" customWidth="1"/>
    <col min="8190" max="8190" width="10.7109375" style="387" customWidth="1"/>
    <col min="8191" max="8191" width="10.28515625" style="387" customWidth="1"/>
    <col min="8192" max="8192" width="9.140625" style="387" customWidth="1"/>
    <col min="8193" max="8195" width="10.28515625" style="387" customWidth="1"/>
    <col min="8196" max="8196" width="9.28515625" style="387" customWidth="1"/>
    <col min="8197" max="8202" width="10.28515625" style="387" customWidth="1"/>
    <col min="8203" max="8443" width="9.140625" style="387"/>
    <col min="8444" max="8444" width="15.28515625" style="387" customWidth="1"/>
    <col min="8445" max="8445" width="12.85546875" style="387" customWidth="1"/>
    <col min="8446" max="8446" width="10.7109375" style="387" customWidth="1"/>
    <col min="8447" max="8447" width="10.28515625" style="387" customWidth="1"/>
    <col min="8448" max="8448" width="9.140625" style="387" customWidth="1"/>
    <col min="8449" max="8451" width="10.28515625" style="387" customWidth="1"/>
    <col min="8452" max="8452" width="9.28515625" style="387" customWidth="1"/>
    <col min="8453" max="8458" width="10.28515625" style="387" customWidth="1"/>
    <col min="8459" max="8699" width="9.140625" style="387"/>
    <col min="8700" max="8700" width="15.28515625" style="387" customWidth="1"/>
    <col min="8701" max="8701" width="12.85546875" style="387" customWidth="1"/>
    <col min="8702" max="8702" width="10.7109375" style="387" customWidth="1"/>
    <col min="8703" max="8703" width="10.28515625" style="387" customWidth="1"/>
    <col min="8704" max="8704" width="9.140625" style="387" customWidth="1"/>
    <col min="8705" max="8707" width="10.28515625" style="387" customWidth="1"/>
    <col min="8708" max="8708" width="9.28515625" style="387" customWidth="1"/>
    <col min="8709" max="8714" width="10.28515625" style="387" customWidth="1"/>
    <col min="8715" max="8955" width="9.140625" style="387"/>
    <col min="8956" max="8956" width="15.28515625" style="387" customWidth="1"/>
    <col min="8957" max="8957" width="12.85546875" style="387" customWidth="1"/>
    <col min="8958" max="8958" width="10.7109375" style="387" customWidth="1"/>
    <col min="8959" max="8959" width="10.28515625" style="387" customWidth="1"/>
    <col min="8960" max="8960" width="9.140625" style="387" customWidth="1"/>
    <col min="8961" max="8963" width="10.28515625" style="387" customWidth="1"/>
    <col min="8964" max="8964" width="9.28515625" style="387" customWidth="1"/>
    <col min="8965" max="8970" width="10.28515625" style="387" customWidth="1"/>
    <col min="8971" max="9211" width="9.140625" style="387"/>
    <col min="9212" max="9212" width="15.28515625" style="387" customWidth="1"/>
    <col min="9213" max="9213" width="12.85546875" style="387" customWidth="1"/>
    <col min="9214" max="9214" width="10.7109375" style="387" customWidth="1"/>
    <col min="9215" max="9215" width="10.28515625" style="387" customWidth="1"/>
    <col min="9216" max="9216" width="9.140625" style="387" customWidth="1"/>
    <col min="9217" max="9219" width="10.28515625" style="387" customWidth="1"/>
    <col min="9220" max="9220" width="9.28515625" style="387" customWidth="1"/>
    <col min="9221" max="9226" width="10.28515625" style="387" customWidth="1"/>
    <col min="9227" max="9467" width="9.140625" style="387"/>
    <col min="9468" max="9468" width="15.28515625" style="387" customWidth="1"/>
    <col min="9469" max="9469" width="12.85546875" style="387" customWidth="1"/>
    <col min="9470" max="9470" width="10.7109375" style="387" customWidth="1"/>
    <col min="9471" max="9471" width="10.28515625" style="387" customWidth="1"/>
    <col min="9472" max="9472" width="9.140625" style="387" customWidth="1"/>
    <col min="9473" max="9475" width="10.28515625" style="387" customWidth="1"/>
    <col min="9476" max="9476" width="9.28515625" style="387" customWidth="1"/>
    <col min="9477" max="9482" width="10.28515625" style="387" customWidth="1"/>
    <col min="9483" max="9723" width="9.140625" style="387"/>
    <col min="9724" max="9724" width="15.28515625" style="387" customWidth="1"/>
    <col min="9725" max="9725" width="12.85546875" style="387" customWidth="1"/>
    <col min="9726" max="9726" width="10.7109375" style="387" customWidth="1"/>
    <col min="9727" max="9727" width="10.28515625" style="387" customWidth="1"/>
    <col min="9728" max="9728" width="9.140625" style="387" customWidth="1"/>
    <col min="9729" max="9731" width="10.28515625" style="387" customWidth="1"/>
    <col min="9732" max="9732" width="9.28515625" style="387" customWidth="1"/>
    <col min="9733" max="9738" width="10.28515625" style="387" customWidth="1"/>
    <col min="9739" max="9979" width="9.140625" style="387"/>
    <col min="9980" max="9980" width="15.28515625" style="387" customWidth="1"/>
    <col min="9981" max="9981" width="12.85546875" style="387" customWidth="1"/>
    <col min="9982" max="9982" width="10.7109375" style="387" customWidth="1"/>
    <col min="9983" max="9983" width="10.28515625" style="387" customWidth="1"/>
    <col min="9984" max="9984" width="9.140625" style="387" customWidth="1"/>
    <col min="9985" max="9987" width="10.28515625" style="387" customWidth="1"/>
    <col min="9988" max="9988" width="9.28515625" style="387" customWidth="1"/>
    <col min="9989" max="9994" width="10.28515625" style="387" customWidth="1"/>
    <col min="9995" max="10235" width="9.140625" style="387"/>
    <col min="10236" max="10236" width="15.28515625" style="387" customWidth="1"/>
    <col min="10237" max="10237" width="12.85546875" style="387" customWidth="1"/>
    <col min="10238" max="10238" width="10.7109375" style="387" customWidth="1"/>
    <col min="10239" max="10239" width="10.28515625" style="387" customWidth="1"/>
    <col min="10240" max="10240" width="9.140625" style="387" customWidth="1"/>
    <col min="10241" max="10243" width="10.28515625" style="387" customWidth="1"/>
    <col min="10244" max="10244" width="9.28515625" style="387" customWidth="1"/>
    <col min="10245" max="10250" width="10.28515625" style="387" customWidth="1"/>
    <col min="10251" max="10491" width="9.140625" style="387"/>
    <col min="10492" max="10492" width="15.28515625" style="387" customWidth="1"/>
    <col min="10493" max="10493" width="12.85546875" style="387" customWidth="1"/>
    <col min="10494" max="10494" width="10.7109375" style="387" customWidth="1"/>
    <col min="10495" max="10495" width="10.28515625" style="387" customWidth="1"/>
    <col min="10496" max="10496" width="9.140625" style="387" customWidth="1"/>
    <col min="10497" max="10499" width="10.28515625" style="387" customWidth="1"/>
    <col min="10500" max="10500" width="9.28515625" style="387" customWidth="1"/>
    <col min="10501" max="10506" width="10.28515625" style="387" customWidth="1"/>
    <col min="10507" max="10747" width="9.140625" style="387"/>
    <col min="10748" max="10748" width="15.28515625" style="387" customWidth="1"/>
    <col min="10749" max="10749" width="12.85546875" style="387" customWidth="1"/>
    <col min="10750" max="10750" width="10.7109375" style="387" customWidth="1"/>
    <col min="10751" max="10751" width="10.28515625" style="387" customWidth="1"/>
    <col min="10752" max="10752" width="9.140625" style="387" customWidth="1"/>
    <col min="10753" max="10755" width="10.28515625" style="387" customWidth="1"/>
    <col min="10756" max="10756" width="9.28515625" style="387" customWidth="1"/>
    <col min="10757" max="10762" width="10.28515625" style="387" customWidth="1"/>
    <col min="10763" max="11003" width="9.140625" style="387"/>
    <col min="11004" max="11004" width="15.28515625" style="387" customWidth="1"/>
    <col min="11005" max="11005" width="12.85546875" style="387" customWidth="1"/>
    <col min="11006" max="11006" width="10.7109375" style="387" customWidth="1"/>
    <col min="11007" max="11007" width="10.28515625" style="387" customWidth="1"/>
    <col min="11008" max="11008" width="9.140625" style="387" customWidth="1"/>
    <col min="11009" max="11011" width="10.28515625" style="387" customWidth="1"/>
    <col min="11012" max="11012" width="9.28515625" style="387" customWidth="1"/>
    <col min="11013" max="11018" width="10.28515625" style="387" customWidth="1"/>
    <col min="11019" max="11259" width="9.140625" style="387"/>
    <col min="11260" max="11260" width="15.28515625" style="387" customWidth="1"/>
    <col min="11261" max="11261" width="12.85546875" style="387" customWidth="1"/>
    <col min="11262" max="11262" width="10.7109375" style="387" customWidth="1"/>
    <col min="11263" max="11263" width="10.28515625" style="387" customWidth="1"/>
    <col min="11264" max="11264" width="9.140625" style="387" customWidth="1"/>
    <col min="11265" max="11267" width="10.28515625" style="387" customWidth="1"/>
    <col min="11268" max="11268" width="9.28515625" style="387" customWidth="1"/>
    <col min="11269" max="11274" width="10.28515625" style="387" customWidth="1"/>
    <col min="11275" max="11515" width="9.140625" style="387"/>
    <col min="11516" max="11516" width="15.28515625" style="387" customWidth="1"/>
    <col min="11517" max="11517" width="12.85546875" style="387" customWidth="1"/>
    <col min="11518" max="11518" width="10.7109375" style="387" customWidth="1"/>
    <col min="11519" max="11519" width="10.28515625" style="387" customWidth="1"/>
    <col min="11520" max="11520" width="9.140625" style="387" customWidth="1"/>
    <col min="11521" max="11523" width="10.28515625" style="387" customWidth="1"/>
    <col min="11524" max="11524" width="9.28515625" style="387" customWidth="1"/>
    <col min="11525" max="11530" width="10.28515625" style="387" customWidth="1"/>
    <col min="11531" max="11771" width="9.140625" style="387"/>
    <col min="11772" max="11772" width="15.28515625" style="387" customWidth="1"/>
    <col min="11773" max="11773" width="12.85546875" style="387" customWidth="1"/>
    <col min="11774" max="11774" width="10.7109375" style="387" customWidth="1"/>
    <col min="11775" max="11775" width="10.28515625" style="387" customWidth="1"/>
    <col min="11776" max="11776" width="9.140625" style="387" customWidth="1"/>
    <col min="11777" max="11779" width="10.28515625" style="387" customWidth="1"/>
    <col min="11780" max="11780" width="9.28515625" style="387" customWidth="1"/>
    <col min="11781" max="11786" width="10.28515625" style="387" customWidth="1"/>
    <col min="11787" max="12027" width="9.140625" style="387"/>
    <col min="12028" max="12028" width="15.28515625" style="387" customWidth="1"/>
    <col min="12029" max="12029" width="12.85546875" style="387" customWidth="1"/>
    <col min="12030" max="12030" width="10.7109375" style="387" customWidth="1"/>
    <col min="12031" max="12031" width="10.28515625" style="387" customWidth="1"/>
    <col min="12032" max="12032" width="9.140625" style="387" customWidth="1"/>
    <col min="12033" max="12035" width="10.28515625" style="387" customWidth="1"/>
    <col min="12036" max="12036" width="9.28515625" style="387" customWidth="1"/>
    <col min="12037" max="12042" width="10.28515625" style="387" customWidth="1"/>
    <col min="12043" max="12283" width="9.140625" style="387"/>
    <col min="12284" max="12284" width="15.28515625" style="387" customWidth="1"/>
    <col min="12285" max="12285" width="12.85546875" style="387" customWidth="1"/>
    <col min="12286" max="12286" width="10.7109375" style="387" customWidth="1"/>
    <col min="12287" max="12287" width="10.28515625" style="387" customWidth="1"/>
    <col min="12288" max="12288" width="9.140625" style="387" customWidth="1"/>
    <col min="12289" max="12291" width="10.28515625" style="387" customWidth="1"/>
    <col min="12292" max="12292" width="9.28515625" style="387" customWidth="1"/>
    <col min="12293" max="12298" width="10.28515625" style="387" customWidth="1"/>
    <col min="12299" max="12539" width="9.140625" style="387"/>
    <col min="12540" max="12540" width="15.28515625" style="387" customWidth="1"/>
    <col min="12541" max="12541" width="12.85546875" style="387" customWidth="1"/>
    <col min="12542" max="12542" width="10.7109375" style="387" customWidth="1"/>
    <col min="12543" max="12543" width="10.28515625" style="387" customWidth="1"/>
    <col min="12544" max="12544" width="9.140625" style="387" customWidth="1"/>
    <col min="12545" max="12547" width="10.28515625" style="387" customWidth="1"/>
    <col min="12548" max="12548" width="9.28515625" style="387" customWidth="1"/>
    <col min="12549" max="12554" width="10.28515625" style="387" customWidth="1"/>
    <col min="12555" max="12795" width="9.140625" style="387"/>
    <col min="12796" max="12796" width="15.28515625" style="387" customWidth="1"/>
    <col min="12797" max="12797" width="12.85546875" style="387" customWidth="1"/>
    <col min="12798" max="12798" width="10.7109375" style="387" customWidth="1"/>
    <col min="12799" max="12799" width="10.28515625" style="387" customWidth="1"/>
    <col min="12800" max="12800" width="9.140625" style="387" customWidth="1"/>
    <col min="12801" max="12803" width="10.28515625" style="387" customWidth="1"/>
    <col min="12804" max="12804" width="9.28515625" style="387" customWidth="1"/>
    <col min="12805" max="12810" width="10.28515625" style="387" customWidth="1"/>
    <col min="12811" max="13051" width="9.140625" style="387"/>
    <col min="13052" max="13052" width="15.28515625" style="387" customWidth="1"/>
    <col min="13053" max="13053" width="12.85546875" style="387" customWidth="1"/>
    <col min="13054" max="13054" width="10.7109375" style="387" customWidth="1"/>
    <col min="13055" max="13055" width="10.28515625" style="387" customWidth="1"/>
    <col min="13056" max="13056" width="9.140625" style="387" customWidth="1"/>
    <col min="13057" max="13059" width="10.28515625" style="387" customWidth="1"/>
    <col min="13060" max="13060" width="9.28515625" style="387" customWidth="1"/>
    <col min="13061" max="13066" width="10.28515625" style="387" customWidth="1"/>
    <col min="13067" max="13307" width="9.140625" style="387"/>
    <col min="13308" max="13308" width="15.28515625" style="387" customWidth="1"/>
    <col min="13309" max="13309" width="12.85546875" style="387" customWidth="1"/>
    <col min="13310" max="13310" width="10.7109375" style="387" customWidth="1"/>
    <col min="13311" max="13311" width="10.28515625" style="387" customWidth="1"/>
    <col min="13312" max="13312" width="9.140625" style="387" customWidth="1"/>
    <col min="13313" max="13315" width="10.28515625" style="387" customWidth="1"/>
    <col min="13316" max="13316" width="9.28515625" style="387" customWidth="1"/>
    <col min="13317" max="13322" width="10.28515625" style="387" customWidth="1"/>
    <col min="13323" max="13563" width="9.140625" style="387"/>
    <col min="13564" max="13564" width="15.28515625" style="387" customWidth="1"/>
    <col min="13565" max="13565" width="12.85546875" style="387" customWidth="1"/>
    <col min="13566" max="13566" width="10.7109375" style="387" customWidth="1"/>
    <col min="13567" max="13567" width="10.28515625" style="387" customWidth="1"/>
    <col min="13568" max="13568" width="9.140625" style="387" customWidth="1"/>
    <col min="13569" max="13571" width="10.28515625" style="387" customWidth="1"/>
    <col min="13572" max="13572" width="9.28515625" style="387" customWidth="1"/>
    <col min="13573" max="13578" width="10.28515625" style="387" customWidth="1"/>
    <col min="13579" max="13819" width="9.140625" style="387"/>
    <col min="13820" max="13820" width="15.28515625" style="387" customWidth="1"/>
    <col min="13821" max="13821" width="12.85546875" style="387" customWidth="1"/>
    <col min="13822" max="13822" width="10.7109375" style="387" customWidth="1"/>
    <col min="13823" max="13823" width="10.28515625" style="387" customWidth="1"/>
    <col min="13824" max="13824" width="9.140625" style="387" customWidth="1"/>
    <col min="13825" max="13827" width="10.28515625" style="387" customWidth="1"/>
    <col min="13828" max="13828" width="9.28515625" style="387" customWidth="1"/>
    <col min="13829" max="13834" width="10.28515625" style="387" customWidth="1"/>
    <col min="13835" max="14075" width="9.140625" style="387"/>
    <col min="14076" max="14076" width="15.28515625" style="387" customWidth="1"/>
    <col min="14077" max="14077" width="12.85546875" style="387" customWidth="1"/>
    <col min="14078" max="14078" width="10.7109375" style="387" customWidth="1"/>
    <col min="14079" max="14079" width="10.28515625" style="387" customWidth="1"/>
    <col min="14080" max="14080" width="9.140625" style="387" customWidth="1"/>
    <col min="14081" max="14083" width="10.28515625" style="387" customWidth="1"/>
    <col min="14084" max="14084" width="9.28515625" style="387" customWidth="1"/>
    <col min="14085" max="14090" width="10.28515625" style="387" customWidth="1"/>
    <col min="14091" max="14331" width="9.140625" style="387"/>
    <col min="14332" max="14332" width="15.28515625" style="387" customWidth="1"/>
    <col min="14333" max="14333" width="12.85546875" style="387" customWidth="1"/>
    <col min="14334" max="14334" width="10.7109375" style="387" customWidth="1"/>
    <col min="14335" max="14335" width="10.28515625" style="387" customWidth="1"/>
    <col min="14336" max="14336" width="9.140625" style="387" customWidth="1"/>
    <col min="14337" max="14339" width="10.28515625" style="387" customWidth="1"/>
    <col min="14340" max="14340" width="9.28515625" style="387" customWidth="1"/>
    <col min="14341" max="14346" width="10.28515625" style="387" customWidth="1"/>
    <col min="14347" max="14587" width="9.140625" style="387"/>
    <col min="14588" max="14588" width="15.28515625" style="387" customWidth="1"/>
    <col min="14589" max="14589" width="12.85546875" style="387" customWidth="1"/>
    <col min="14590" max="14590" width="10.7109375" style="387" customWidth="1"/>
    <col min="14591" max="14591" width="10.28515625" style="387" customWidth="1"/>
    <col min="14592" max="14592" width="9.140625" style="387" customWidth="1"/>
    <col min="14593" max="14595" width="10.28515625" style="387" customWidth="1"/>
    <col min="14596" max="14596" width="9.28515625" style="387" customWidth="1"/>
    <col min="14597" max="14602" width="10.28515625" style="387" customWidth="1"/>
    <col min="14603" max="14843" width="9.140625" style="387"/>
    <col min="14844" max="14844" width="15.28515625" style="387" customWidth="1"/>
    <col min="14845" max="14845" width="12.85546875" style="387" customWidth="1"/>
    <col min="14846" max="14846" width="10.7109375" style="387" customWidth="1"/>
    <col min="14847" max="14847" width="10.28515625" style="387" customWidth="1"/>
    <col min="14848" max="14848" width="9.140625" style="387" customWidth="1"/>
    <col min="14849" max="14851" width="10.28515625" style="387" customWidth="1"/>
    <col min="14852" max="14852" width="9.28515625" style="387" customWidth="1"/>
    <col min="14853" max="14858" width="10.28515625" style="387" customWidth="1"/>
    <col min="14859" max="15099" width="9.140625" style="387"/>
    <col min="15100" max="15100" width="15.28515625" style="387" customWidth="1"/>
    <col min="15101" max="15101" width="12.85546875" style="387" customWidth="1"/>
    <col min="15102" max="15102" width="10.7109375" style="387" customWidth="1"/>
    <col min="15103" max="15103" width="10.28515625" style="387" customWidth="1"/>
    <col min="15104" max="15104" width="9.140625" style="387" customWidth="1"/>
    <col min="15105" max="15107" width="10.28515625" style="387" customWidth="1"/>
    <col min="15108" max="15108" width="9.28515625" style="387" customWidth="1"/>
    <col min="15109" max="15114" width="10.28515625" style="387" customWidth="1"/>
    <col min="15115" max="15355" width="9.140625" style="387"/>
    <col min="15356" max="15356" width="15.28515625" style="387" customWidth="1"/>
    <col min="15357" max="15357" width="12.85546875" style="387" customWidth="1"/>
    <col min="15358" max="15358" width="10.7109375" style="387" customWidth="1"/>
    <col min="15359" max="15359" width="10.28515625" style="387" customWidth="1"/>
    <col min="15360" max="15360" width="9.140625" style="387" customWidth="1"/>
    <col min="15361" max="15363" width="10.28515625" style="387" customWidth="1"/>
    <col min="15364" max="15364" width="9.28515625" style="387" customWidth="1"/>
    <col min="15365" max="15370" width="10.28515625" style="387" customWidth="1"/>
    <col min="15371" max="15611" width="9.140625" style="387"/>
    <col min="15612" max="15612" width="15.28515625" style="387" customWidth="1"/>
    <col min="15613" max="15613" width="12.85546875" style="387" customWidth="1"/>
    <col min="15614" max="15614" width="10.7109375" style="387" customWidth="1"/>
    <col min="15615" max="15615" width="10.28515625" style="387" customWidth="1"/>
    <col min="15616" max="15616" width="9.140625" style="387" customWidth="1"/>
    <col min="15617" max="15619" width="10.28515625" style="387" customWidth="1"/>
    <col min="15620" max="15620" width="9.28515625" style="387" customWidth="1"/>
    <col min="15621" max="15626" width="10.28515625" style="387" customWidth="1"/>
    <col min="15627" max="15867" width="9.140625" style="387"/>
    <col min="15868" max="15868" width="15.28515625" style="387" customWidth="1"/>
    <col min="15869" max="15869" width="12.85546875" style="387" customWidth="1"/>
    <col min="15870" max="15870" width="10.7109375" style="387" customWidth="1"/>
    <col min="15871" max="15871" width="10.28515625" style="387" customWidth="1"/>
    <col min="15872" max="15872" width="9.140625" style="387" customWidth="1"/>
    <col min="15873" max="15875" width="10.28515625" style="387" customWidth="1"/>
    <col min="15876" max="15876" width="9.28515625" style="387" customWidth="1"/>
    <col min="15877" max="15882" width="10.28515625" style="387" customWidth="1"/>
    <col min="15883" max="16123" width="9.140625" style="387"/>
    <col min="16124" max="16124" width="15.28515625" style="387" customWidth="1"/>
    <col min="16125" max="16125" width="12.85546875" style="387" customWidth="1"/>
    <col min="16126" max="16126" width="10.7109375" style="387" customWidth="1"/>
    <col min="16127" max="16127" width="10.28515625" style="387" customWidth="1"/>
    <col min="16128" max="16128" width="9.140625" style="387" customWidth="1"/>
    <col min="16129" max="16131" width="10.28515625" style="387" customWidth="1"/>
    <col min="16132" max="16132" width="9.28515625" style="387" customWidth="1"/>
    <col min="16133" max="16138" width="10.28515625" style="387" customWidth="1"/>
    <col min="16139" max="16384" width="9.140625" style="387"/>
  </cols>
  <sheetData>
    <row r="1" spans="1:15" ht="22.5" customHeight="1">
      <c r="A1" s="1961" t="s">
        <v>1952</v>
      </c>
      <c r="B1" s="1961"/>
      <c r="C1" s="1961"/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</row>
    <row r="2" spans="1:15" ht="42.75" customHeight="1">
      <c r="A2" s="1996" t="s">
        <v>1491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</row>
    <row r="3" spans="1:15" ht="22.5" customHeight="1" thickBot="1">
      <c r="A3" s="72" t="s">
        <v>1911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 t="s">
        <v>1912</v>
      </c>
    </row>
    <row r="4" spans="1:15" s="422" customFormat="1" ht="21" customHeight="1" thickTop="1">
      <c r="A4" s="1665" t="s">
        <v>11</v>
      </c>
      <c r="B4" s="1665" t="s">
        <v>1172</v>
      </c>
      <c r="C4" s="1665"/>
      <c r="D4" s="1665"/>
      <c r="E4" s="1665" t="s">
        <v>1173</v>
      </c>
      <c r="F4" s="1665"/>
      <c r="G4" s="1665"/>
      <c r="H4" s="1665" t="s">
        <v>1174</v>
      </c>
      <c r="I4" s="1665"/>
      <c r="J4" s="1665"/>
      <c r="K4" s="1665" t="s">
        <v>1175</v>
      </c>
      <c r="L4" s="1665"/>
      <c r="M4" s="1665"/>
      <c r="N4" s="1665" t="s">
        <v>525</v>
      </c>
    </row>
    <row r="5" spans="1:15" s="422" customFormat="1" ht="21" customHeight="1">
      <c r="A5" s="1654"/>
      <c r="B5" s="1654" t="s">
        <v>910</v>
      </c>
      <c r="C5" s="1654"/>
      <c r="D5" s="1654"/>
      <c r="E5" s="1654" t="s">
        <v>1176</v>
      </c>
      <c r="F5" s="1654"/>
      <c r="G5" s="1654"/>
      <c r="H5" s="1654" t="s">
        <v>911</v>
      </c>
      <c r="I5" s="1654"/>
      <c r="J5" s="1654"/>
      <c r="K5" s="1654" t="s">
        <v>1177</v>
      </c>
      <c r="L5" s="1654"/>
      <c r="M5" s="1654"/>
      <c r="N5" s="1654"/>
    </row>
    <row r="6" spans="1:15" s="422" customFormat="1" ht="21" customHeight="1">
      <c r="A6" s="1654"/>
      <c r="B6" s="645" t="s">
        <v>914</v>
      </c>
      <c r="C6" s="645" t="s">
        <v>915</v>
      </c>
      <c r="D6" s="645" t="s">
        <v>916</v>
      </c>
      <c r="E6" s="645" t="s">
        <v>914</v>
      </c>
      <c r="F6" s="645" t="s">
        <v>915</v>
      </c>
      <c r="G6" s="645" t="s">
        <v>916</v>
      </c>
      <c r="H6" s="645" t="s">
        <v>914</v>
      </c>
      <c r="I6" s="645" t="s">
        <v>915</v>
      </c>
      <c r="J6" s="645" t="s">
        <v>916</v>
      </c>
      <c r="K6" s="645" t="s">
        <v>914</v>
      </c>
      <c r="L6" s="645" t="s">
        <v>915</v>
      </c>
      <c r="M6" s="645" t="s">
        <v>916</v>
      </c>
      <c r="N6" s="1654"/>
    </row>
    <row r="7" spans="1:15" s="422" customFormat="1" ht="21" customHeight="1" thickBot="1">
      <c r="A7" s="1773"/>
      <c r="B7" s="528" t="s">
        <v>1156</v>
      </c>
      <c r="C7" s="528" t="s">
        <v>918</v>
      </c>
      <c r="D7" s="528" t="s">
        <v>919</v>
      </c>
      <c r="E7" s="528" t="s">
        <v>1156</v>
      </c>
      <c r="F7" s="528" t="s">
        <v>918</v>
      </c>
      <c r="G7" s="528" t="s">
        <v>919</v>
      </c>
      <c r="H7" s="528" t="s">
        <v>1156</v>
      </c>
      <c r="I7" s="528" t="s">
        <v>918</v>
      </c>
      <c r="J7" s="528" t="s">
        <v>919</v>
      </c>
      <c r="K7" s="528" t="s">
        <v>1156</v>
      </c>
      <c r="L7" s="528" t="s">
        <v>918</v>
      </c>
      <c r="M7" s="528" t="s">
        <v>919</v>
      </c>
      <c r="N7" s="1773"/>
    </row>
    <row r="8" spans="1:15" ht="28.5" customHeight="1" thickTop="1">
      <c r="A8" s="166" t="s">
        <v>12</v>
      </c>
      <c r="B8" s="381">
        <v>0</v>
      </c>
      <c r="C8" s="380">
        <v>0</v>
      </c>
      <c r="D8" s="380">
        <v>0</v>
      </c>
      <c r="E8" s="380">
        <v>7</v>
      </c>
      <c r="F8" s="380">
        <v>8</v>
      </c>
      <c r="G8" s="380">
        <v>15</v>
      </c>
      <c r="H8" s="380">
        <v>0</v>
      </c>
      <c r="I8" s="380">
        <v>0</v>
      </c>
      <c r="J8" s="380">
        <v>0</v>
      </c>
      <c r="K8" s="380">
        <f>SUM(B8,E8,H8)</f>
        <v>7</v>
      </c>
      <c r="L8" s="380">
        <f t="shared" ref="L8:M11" si="0">SUM(C8,F8,I8)</f>
        <v>8</v>
      </c>
      <c r="M8" s="380">
        <f t="shared" si="0"/>
        <v>15</v>
      </c>
      <c r="N8" s="182" t="s">
        <v>432</v>
      </c>
    </row>
    <row r="9" spans="1:15" ht="28.5" customHeight="1">
      <c r="A9" s="213" t="s">
        <v>13</v>
      </c>
      <c r="B9" s="374">
        <v>0</v>
      </c>
      <c r="C9" s="373">
        <v>0</v>
      </c>
      <c r="D9" s="373">
        <v>0</v>
      </c>
      <c r="E9" s="373">
        <v>9</v>
      </c>
      <c r="F9" s="373">
        <v>6</v>
      </c>
      <c r="G9" s="373">
        <v>15</v>
      </c>
      <c r="H9" s="373">
        <v>0</v>
      </c>
      <c r="I9" s="373">
        <v>0</v>
      </c>
      <c r="J9" s="373">
        <v>0</v>
      </c>
      <c r="K9" s="373">
        <f t="shared" ref="K9:K11" si="1">SUM(B9,E9,H9)</f>
        <v>9</v>
      </c>
      <c r="L9" s="373">
        <f t="shared" si="0"/>
        <v>6</v>
      </c>
      <c r="M9" s="373">
        <f t="shared" si="0"/>
        <v>15</v>
      </c>
      <c r="N9" s="440" t="s">
        <v>436</v>
      </c>
    </row>
    <row r="10" spans="1:15" ht="28.5" customHeight="1">
      <c r="A10" s="160" t="s">
        <v>8</v>
      </c>
      <c r="B10" s="370">
        <v>0</v>
      </c>
      <c r="C10" s="370">
        <v>0</v>
      </c>
      <c r="D10" s="370">
        <v>0</v>
      </c>
      <c r="E10" s="370">
        <v>1</v>
      </c>
      <c r="F10" s="370">
        <v>7</v>
      </c>
      <c r="G10" s="370">
        <v>8</v>
      </c>
      <c r="H10" s="370">
        <v>0</v>
      </c>
      <c r="I10" s="370">
        <v>0</v>
      </c>
      <c r="J10" s="370">
        <v>0</v>
      </c>
      <c r="K10" s="370">
        <f t="shared" si="1"/>
        <v>1</v>
      </c>
      <c r="L10" s="370">
        <f t="shared" si="0"/>
        <v>7</v>
      </c>
      <c r="M10" s="370">
        <f t="shared" si="0"/>
        <v>8</v>
      </c>
      <c r="N10" s="389" t="s">
        <v>452</v>
      </c>
    </row>
    <row r="11" spans="1:15" ht="28.5" customHeight="1" thickBot="1">
      <c r="A11" s="122" t="s">
        <v>961</v>
      </c>
      <c r="B11" s="383">
        <v>0</v>
      </c>
      <c r="C11" s="383">
        <v>0</v>
      </c>
      <c r="D11" s="383">
        <v>0</v>
      </c>
      <c r="E11" s="383">
        <v>11</v>
      </c>
      <c r="F11" s="383">
        <v>3</v>
      </c>
      <c r="G11" s="383">
        <v>14</v>
      </c>
      <c r="H11" s="383">
        <v>0</v>
      </c>
      <c r="I11" s="383">
        <v>0</v>
      </c>
      <c r="J11" s="383">
        <v>0</v>
      </c>
      <c r="K11" s="383">
        <f t="shared" si="1"/>
        <v>11</v>
      </c>
      <c r="L11" s="383">
        <f t="shared" si="0"/>
        <v>3</v>
      </c>
      <c r="M11" s="383">
        <f t="shared" si="0"/>
        <v>14</v>
      </c>
      <c r="N11" s="444" t="s">
        <v>847</v>
      </c>
    </row>
    <row r="12" spans="1:15" ht="28.5" customHeight="1" thickTop="1" thickBot="1">
      <c r="A12" s="445" t="s">
        <v>10</v>
      </c>
      <c r="B12" s="446">
        <f>SUM(B8:B11)</f>
        <v>0</v>
      </c>
      <c r="C12" s="446">
        <f t="shared" ref="C12:M12" si="2">SUM(C8:C11)</f>
        <v>0</v>
      </c>
      <c r="D12" s="446">
        <f t="shared" si="2"/>
        <v>0</v>
      </c>
      <c r="E12" s="446">
        <f t="shared" si="2"/>
        <v>28</v>
      </c>
      <c r="F12" s="446">
        <f t="shared" si="2"/>
        <v>24</v>
      </c>
      <c r="G12" s="446">
        <f t="shared" si="2"/>
        <v>52</v>
      </c>
      <c r="H12" s="446">
        <f t="shared" si="2"/>
        <v>0</v>
      </c>
      <c r="I12" s="446">
        <f t="shared" si="2"/>
        <v>0</v>
      </c>
      <c r="J12" s="446">
        <f t="shared" si="2"/>
        <v>0</v>
      </c>
      <c r="K12" s="446">
        <f t="shared" si="2"/>
        <v>28</v>
      </c>
      <c r="L12" s="446">
        <f t="shared" si="2"/>
        <v>24</v>
      </c>
      <c r="M12" s="446">
        <f t="shared" si="2"/>
        <v>52</v>
      </c>
      <c r="N12" s="447" t="s">
        <v>1781</v>
      </c>
      <c r="O12" s="448"/>
    </row>
    <row r="13" spans="1:15" ht="28.5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4"/>
  <sheetViews>
    <sheetView rightToLeft="1" view="pageBreakPreview" zoomScale="90" zoomScaleNormal="75" zoomScaleSheetLayoutView="90" workbookViewId="0">
      <selection activeCell="N14" sqref="N14"/>
    </sheetView>
  </sheetViews>
  <sheetFormatPr defaultRowHeight="12.75"/>
  <cols>
    <col min="1" max="1" width="14.7109375" style="387" customWidth="1"/>
    <col min="2" max="2" width="17.85546875" style="387" customWidth="1"/>
    <col min="3" max="3" width="15.7109375" style="387" customWidth="1"/>
    <col min="4" max="15" width="6" style="387" customWidth="1"/>
    <col min="16" max="16" width="17.28515625" style="387" customWidth="1"/>
    <col min="17" max="17" width="15.42578125" style="387" customWidth="1"/>
    <col min="18" max="18" width="20.7109375" style="387" customWidth="1"/>
    <col min="19" max="252" width="9.140625" style="387"/>
    <col min="253" max="253" width="20.42578125" style="387" customWidth="1"/>
    <col min="254" max="254" width="15" style="387" customWidth="1"/>
    <col min="255" max="255" width="24.140625" style="387" customWidth="1"/>
    <col min="256" max="267" width="8.5703125" style="387" customWidth="1"/>
    <col min="268" max="508" width="9.140625" style="387"/>
    <col min="509" max="509" width="20.42578125" style="387" customWidth="1"/>
    <col min="510" max="510" width="15" style="387" customWidth="1"/>
    <col min="511" max="511" width="24.140625" style="387" customWidth="1"/>
    <col min="512" max="523" width="8.5703125" style="387" customWidth="1"/>
    <col min="524" max="764" width="9.140625" style="387"/>
    <col min="765" max="765" width="20.42578125" style="387" customWidth="1"/>
    <col min="766" max="766" width="15" style="387" customWidth="1"/>
    <col min="767" max="767" width="24.140625" style="387" customWidth="1"/>
    <col min="768" max="779" width="8.5703125" style="387" customWidth="1"/>
    <col min="780" max="1020" width="9.140625" style="387"/>
    <col min="1021" max="1021" width="20.42578125" style="387" customWidth="1"/>
    <col min="1022" max="1022" width="15" style="387" customWidth="1"/>
    <col min="1023" max="1023" width="24.140625" style="387" customWidth="1"/>
    <col min="1024" max="1035" width="8.5703125" style="387" customWidth="1"/>
    <col min="1036" max="1276" width="9.140625" style="387"/>
    <col min="1277" max="1277" width="20.42578125" style="387" customWidth="1"/>
    <col min="1278" max="1278" width="15" style="387" customWidth="1"/>
    <col min="1279" max="1279" width="24.140625" style="387" customWidth="1"/>
    <col min="1280" max="1291" width="8.5703125" style="387" customWidth="1"/>
    <col min="1292" max="1532" width="9.140625" style="387"/>
    <col min="1533" max="1533" width="20.42578125" style="387" customWidth="1"/>
    <col min="1534" max="1534" width="15" style="387" customWidth="1"/>
    <col min="1535" max="1535" width="24.140625" style="387" customWidth="1"/>
    <col min="1536" max="1547" width="8.5703125" style="387" customWidth="1"/>
    <col min="1548" max="1788" width="9.140625" style="387"/>
    <col min="1789" max="1789" width="20.42578125" style="387" customWidth="1"/>
    <col min="1790" max="1790" width="15" style="387" customWidth="1"/>
    <col min="1791" max="1791" width="24.140625" style="387" customWidth="1"/>
    <col min="1792" max="1803" width="8.5703125" style="387" customWidth="1"/>
    <col min="1804" max="2044" width="9.140625" style="387"/>
    <col min="2045" max="2045" width="20.42578125" style="387" customWidth="1"/>
    <col min="2046" max="2046" width="15" style="387" customWidth="1"/>
    <col min="2047" max="2047" width="24.140625" style="387" customWidth="1"/>
    <col min="2048" max="2059" width="8.5703125" style="387" customWidth="1"/>
    <col min="2060" max="2300" width="9.140625" style="387"/>
    <col min="2301" max="2301" width="20.42578125" style="387" customWidth="1"/>
    <col min="2302" max="2302" width="15" style="387" customWidth="1"/>
    <col min="2303" max="2303" width="24.140625" style="387" customWidth="1"/>
    <col min="2304" max="2315" width="8.5703125" style="387" customWidth="1"/>
    <col min="2316" max="2556" width="9.140625" style="387"/>
    <col min="2557" max="2557" width="20.42578125" style="387" customWidth="1"/>
    <col min="2558" max="2558" width="15" style="387" customWidth="1"/>
    <col min="2559" max="2559" width="24.140625" style="387" customWidth="1"/>
    <col min="2560" max="2571" width="8.5703125" style="387" customWidth="1"/>
    <col min="2572" max="2812" width="9.140625" style="387"/>
    <col min="2813" max="2813" width="20.42578125" style="387" customWidth="1"/>
    <col min="2814" max="2814" width="15" style="387" customWidth="1"/>
    <col min="2815" max="2815" width="24.140625" style="387" customWidth="1"/>
    <col min="2816" max="2827" width="8.5703125" style="387" customWidth="1"/>
    <col min="2828" max="3068" width="9.140625" style="387"/>
    <col min="3069" max="3069" width="20.42578125" style="387" customWidth="1"/>
    <col min="3070" max="3070" width="15" style="387" customWidth="1"/>
    <col min="3071" max="3071" width="24.140625" style="387" customWidth="1"/>
    <col min="3072" max="3083" width="8.5703125" style="387" customWidth="1"/>
    <col min="3084" max="3324" width="9.140625" style="387"/>
    <col min="3325" max="3325" width="20.42578125" style="387" customWidth="1"/>
    <col min="3326" max="3326" width="15" style="387" customWidth="1"/>
    <col min="3327" max="3327" width="24.140625" style="387" customWidth="1"/>
    <col min="3328" max="3339" width="8.5703125" style="387" customWidth="1"/>
    <col min="3340" max="3580" width="9.140625" style="387"/>
    <col min="3581" max="3581" width="20.42578125" style="387" customWidth="1"/>
    <col min="3582" max="3582" width="15" style="387" customWidth="1"/>
    <col min="3583" max="3583" width="24.140625" style="387" customWidth="1"/>
    <col min="3584" max="3595" width="8.5703125" style="387" customWidth="1"/>
    <col min="3596" max="3836" width="9.140625" style="387"/>
    <col min="3837" max="3837" width="20.42578125" style="387" customWidth="1"/>
    <col min="3838" max="3838" width="15" style="387" customWidth="1"/>
    <col min="3839" max="3839" width="24.140625" style="387" customWidth="1"/>
    <col min="3840" max="3851" width="8.5703125" style="387" customWidth="1"/>
    <col min="3852" max="4092" width="9.140625" style="387"/>
    <col min="4093" max="4093" width="20.42578125" style="387" customWidth="1"/>
    <col min="4094" max="4094" width="15" style="387" customWidth="1"/>
    <col min="4095" max="4095" width="24.140625" style="387" customWidth="1"/>
    <col min="4096" max="4107" width="8.5703125" style="387" customWidth="1"/>
    <col min="4108" max="4348" width="9.140625" style="387"/>
    <col min="4349" max="4349" width="20.42578125" style="387" customWidth="1"/>
    <col min="4350" max="4350" width="15" style="387" customWidth="1"/>
    <col min="4351" max="4351" width="24.140625" style="387" customWidth="1"/>
    <col min="4352" max="4363" width="8.5703125" style="387" customWidth="1"/>
    <col min="4364" max="4604" width="9.140625" style="387"/>
    <col min="4605" max="4605" width="20.42578125" style="387" customWidth="1"/>
    <col min="4606" max="4606" width="15" style="387" customWidth="1"/>
    <col min="4607" max="4607" width="24.140625" style="387" customWidth="1"/>
    <col min="4608" max="4619" width="8.5703125" style="387" customWidth="1"/>
    <col min="4620" max="4860" width="9.140625" style="387"/>
    <col min="4861" max="4861" width="20.42578125" style="387" customWidth="1"/>
    <col min="4862" max="4862" width="15" style="387" customWidth="1"/>
    <col min="4863" max="4863" width="24.140625" style="387" customWidth="1"/>
    <col min="4864" max="4875" width="8.5703125" style="387" customWidth="1"/>
    <col min="4876" max="5116" width="9.140625" style="387"/>
    <col min="5117" max="5117" width="20.42578125" style="387" customWidth="1"/>
    <col min="5118" max="5118" width="15" style="387" customWidth="1"/>
    <col min="5119" max="5119" width="24.140625" style="387" customWidth="1"/>
    <col min="5120" max="5131" width="8.5703125" style="387" customWidth="1"/>
    <col min="5132" max="5372" width="9.140625" style="387"/>
    <col min="5373" max="5373" width="20.42578125" style="387" customWidth="1"/>
    <col min="5374" max="5374" width="15" style="387" customWidth="1"/>
    <col min="5375" max="5375" width="24.140625" style="387" customWidth="1"/>
    <col min="5376" max="5387" width="8.5703125" style="387" customWidth="1"/>
    <col min="5388" max="5628" width="9.140625" style="387"/>
    <col min="5629" max="5629" width="20.42578125" style="387" customWidth="1"/>
    <col min="5630" max="5630" width="15" style="387" customWidth="1"/>
    <col min="5631" max="5631" width="24.140625" style="387" customWidth="1"/>
    <col min="5632" max="5643" width="8.5703125" style="387" customWidth="1"/>
    <col min="5644" max="5884" width="9.140625" style="387"/>
    <col min="5885" max="5885" width="20.42578125" style="387" customWidth="1"/>
    <col min="5886" max="5886" width="15" style="387" customWidth="1"/>
    <col min="5887" max="5887" width="24.140625" style="387" customWidth="1"/>
    <col min="5888" max="5899" width="8.5703125" style="387" customWidth="1"/>
    <col min="5900" max="6140" width="9.140625" style="387"/>
    <col min="6141" max="6141" width="20.42578125" style="387" customWidth="1"/>
    <col min="6142" max="6142" width="15" style="387" customWidth="1"/>
    <col min="6143" max="6143" width="24.140625" style="387" customWidth="1"/>
    <col min="6144" max="6155" width="8.5703125" style="387" customWidth="1"/>
    <col min="6156" max="6396" width="9.140625" style="387"/>
    <col min="6397" max="6397" width="20.42578125" style="387" customWidth="1"/>
    <col min="6398" max="6398" width="15" style="387" customWidth="1"/>
    <col min="6399" max="6399" width="24.140625" style="387" customWidth="1"/>
    <col min="6400" max="6411" width="8.5703125" style="387" customWidth="1"/>
    <col min="6412" max="6652" width="9.140625" style="387"/>
    <col min="6653" max="6653" width="20.42578125" style="387" customWidth="1"/>
    <col min="6654" max="6654" width="15" style="387" customWidth="1"/>
    <col min="6655" max="6655" width="24.140625" style="387" customWidth="1"/>
    <col min="6656" max="6667" width="8.5703125" style="387" customWidth="1"/>
    <col min="6668" max="6908" width="9.140625" style="387"/>
    <col min="6909" max="6909" width="20.42578125" style="387" customWidth="1"/>
    <col min="6910" max="6910" width="15" style="387" customWidth="1"/>
    <col min="6911" max="6911" width="24.140625" style="387" customWidth="1"/>
    <col min="6912" max="6923" width="8.5703125" style="387" customWidth="1"/>
    <col min="6924" max="7164" width="9.140625" style="387"/>
    <col min="7165" max="7165" width="20.42578125" style="387" customWidth="1"/>
    <col min="7166" max="7166" width="15" style="387" customWidth="1"/>
    <col min="7167" max="7167" width="24.140625" style="387" customWidth="1"/>
    <col min="7168" max="7179" width="8.5703125" style="387" customWidth="1"/>
    <col min="7180" max="7420" width="9.140625" style="387"/>
    <col min="7421" max="7421" width="20.42578125" style="387" customWidth="1"/>
    <col min="7422" max="7422" width="15" style="387" customWidth="1"/>
    <col min="7423" max="7423" width="24.140625" style="387" customWidth="1"/>
    <col min="7424" max="7435" width="8.5703125" style="387" customWidth="1"/>
    <col min="7436" max="7676" width="9.140625" style="387"/>
    <col min="7677" max="7677" width="20.42578125" style="387" customWidth="1"/>
    <col min="7678" max="7678" width="15" style="387" customWidth="1"/>
    <col min="7679" max="7679" width="24.140625" style="387" customWidth="1"/>
    <col min="7680" max="7691" width="8.5703125" style="387" customWidth="1"/>
    <col min="7692" max="7932" width="9.140625" style="387"/>
    <col min="7933" max="7933" width="20.42578125" style="387" customWidth="1"/>
    <col min="7934" max="7934" width="15" style="387" customWidth="1"/>
    <col min="7935" max="7935" width="24.140625" style="387" customWidth="1"/>
    <col min="7936" max="7947" width="8.5703125" style="387" customWidth="1"/>
    <col min="7948" max="8188" width="9.140625" style="387"/>
    <col min="8189" max="8189" width="20.42578125" style="387" customWidth="1"/>
    <col min="8190" max="8190" width="15" style="387" customWidth="1"/>
    <col min="8191" max="8191" width="24.140625" style="387" customWidth="1"/>
    <col min="8192" max="8203" width="8.5703125" style="387" customWidth="1"/>
    <col min="8204" max="8444" width="9.140625" style="387"/>
    <col min="8445" max="8445" width="20.42578125" style="387" customWidth="1"/>
    <col min="8446" max="8446" width="15" style="387" customWidth="1"/>
    <col min="8447" max="8447" width="24.140625" style="387" customWidth="1"/>
    <col min="8448" max="8459" width="8.5703125" style="387" customWidth="1"/>
    <col min="8460" max="8700" width="9.140625" style="387"/>
    <col min="8701" max="8701" width="20.42578125" style="387" customWidth="1"/>
    <col min="8702" max="8702" width="15" style="387" customWidth="1"/>
    <col min="8703" max="8703" width="24.140625" style="387" customWidth="1"/>
    <col min="8704" max="8715" width="8.5703125" style="387" customWidth="1"/>
    <col min="8716" max="8956" width="9.140625" style="387"/>
    <col min="8957" max="8957" width="20.42578125" style="387" customWidth="1"/>
    <col min="8958" max="8958" width="15" style="387" customWidth="1"/>
    <col min="8959" max="8959" width="24.140625" style="387" customWidth="1"/>
    <col min="8960" max="8971" width="8.5703125" style="387" customWidth="1"/>
    <col min="8972" max="9212" width="9.140625" style="387"/>
    <col min="9213" max="9213" width="20.42578125" style="387" customWidth="1"/>
    <col min="9214" max="9214" width="15" style="387" customWidth="1"/>
    <col min="9215" max="9215" width="24.140625" style="387" customWidth="1"/>
    <col min="9216" max="9227" width="8.5703125" style="387" customWidth="1"/>
    <col min="9228" max="9468" width="9.140625" style="387"/>
    <col min="9469" max="9469" width="20.42578125" style="387" customWidth="1"/>
    <col min="9470" max="9470" width="15" style="387" customWidth="1"/>
    <col min="9471" max="9471" width="24.140625" style="387" customWidth="1"/>
    <col min="9472" max="9483" width="8.5703125" style="387" customWidth="1"/>
    <col min="9484" max="9724" width="9.140625" style="387"/>
    <col min="9725" max="9725" width="20.42578125" style="387" customWidth="1"/>
    <col min="9726" max="9726" width="15" style="387" customWidth="1"/>
    <col min="9727" max="9727" width="24.140625" style="387" customWidth="1"/>
    <col min="9728" max="9739" width="8.5703125" style="387" customWidth="1"/>
    <col min="9740" max="9980" width="9.140625" style="387"/>
    <col min="9981" max="9981" width="20.42578125" style="387" customWidth="1"/>
    <col min="9982" max="9982" width="15" style="387" customWidth="1"/>
    <col min="9983" max="9983" width="24.140625" style="387" customWidth="1"/>
    <col min="9984" max="9995" width="8.5703125" style="387" customWidth="1"/>
    <col min="9996" max="10236" width="9.140625" style="387"/>
    <col min="10237" max="10237" width="20.42578125" style="387" customWidth="1"/>
    <col min="10238" max="10238" width="15" style="387" customWidth="1"/>
    <col min="10239" max="10239" width="24.140625" style="387" customWidth="1"/>
    <col min="10240" max="10251" width="8.5703125" style="387" customWidth="1"/>
    <col min="10252" max="10492" width="9.140625" style="387"/>
    <col min="10493" max="10493" width="20.42578125" style="387" customWidth="1"/>
    <col min="10494" max="10494" width="15" style="387" customWidth="1"/>
    <col min="10495" max="10495" width="24.140625" style="387" customWidth="1"/>
    <col min="10496" max="10507" width="8.5703125" style="387" customWidth="1"/>
    <col min="10508" max="10748" width="9.140625" style="387"/>
    <col min="10749" max="10749" width="20.42578125" style="387" customWidth="1"/>
    <col min="10750" max="10750" width="15" style="387" customWidth="1"/>
    <col min="10751" max="10751" width="24.140625" style="387" customWidth="1"/>
    <col min="10752" max="10763" width="8.5703125" style="387" customWidth="1"/>
    <col min="10764" max="11004" width="9.140625" style="387"/>
    <col min="11005" max="11005" width="20.42578125" style="387" customWidth="1"/>
    <col min="11006" max="11006" width="15" style="387" customWidth="1"/>
    <col min="11007" max="11007" width="24.140625" style="387" customWidth="1"/>
    <col min="11008" max="11019" width="8.5703125" style="387" customWidth="1"/>
    <col min="11020" max="11260" width="9.140625" style="387"/>
    <col min="11261" max="11261" width="20.42578125" style="387" customWidth="1"/>
    <col min="11262" max="11262" width="15" style="387" customWidth="1"/>
    <col min="11263" max="11263" width="24.140625" style="387" customWidth="1"/>
    <col min="11264" max="11275" width="8.5703125" style="387" customWidth="1"/>
    <col min="11276" max="11516" width="9.140625" style="387"/>
    <col min="11517" max="11517" width="20.42578125" style="387" customWidth="1"/>
    <col min="11518" max="11518" width="15" style="387" customWidth="1"/>
    <col min="11519" max="11519" width="24.140625" style="387" customWidth="1"/>
    <col min="11520" max="11531" width="8.5703125" style="387" customWidth="1"/>
    <col min="11532" max="11772" width="9.140625" style="387"/>
    <col min="11773" max="11773" width="20.42578125" style="387" customWidth="1"/>
    <col min="11774" max="11774" width="15" style="387" customWidth="1"/>
    <col min="11775" max="11775" width="24.140625" style="387" customWidth="1"/>
    <col min="11776" max="11787" width="8.5703125" style="387" customWidth="1"/>
    <col min="11788" max="12028" width="9.140625" style="387"/>
    <col min="12029" max="12029" width="20.42578125" style="387" customWidth="1"/>
    <col min="12030" max="12030" width="15" style="387" customWidth="1"/>
    <col min="12031" max="12031" width="24.140625" style="387" customWidth="1"/>
    <col min="12032" max="12043" width="8.5703125" style="387" customWidth="1"/>
    <col min="12044" max="12284" width="9.140625" style="387"/>
    <col min="12285" max="12285" width="20.42578125" style="387" customWidth="1"/>
    <col min="12286" max="12286" width="15" style="387" customWidth="1"/>
    <col min="12287" max="12287" width="24.140625" style="387" customWidth="1"/>
    <col min="12288" max="12299" width="8.5703125" style="387" customWidth="1"/>
    <col min="12300" max="12540" width="9.140625" style="387"/>
    <col min="12541" max="12541" width="20.42578125" style="387" customWidth="1"/>
    <col min="12542" max="12542" width="15" style="387" customWidth="1"/>
    <col min="12543" max="12543" width="24.140625" style="387" customWidth="1"/>
    <col min="12544" max="12555" width="8.5703125" style="387" customWidth="1"/>
    <col min="12556" max="12796" width="9.140625" style="387"/>
    <col min="12797" max="12797" width="20.42578125" style="387" customWidth="1"/>
    <col min="12798" max="12798" width="15" style="387" customWidth="1"/>
    <col min="12799" max="12799" width="24.140625" style="387" customWidth="1"/>
    <col min="12800" max="12811" width="8.5703125" style="387" customWidth="1"/>
    <col min="12812" max="13052" width="9.140625" style="387"/>
    <col min="13053" max="13053" width="20.42578125" style="387" customWidth="1"/>
    <col min="13054" max="13054" width="15" style="387" customWidth="1"/>
    <col min="13055" max="13055" width="24.140625" style="387" customWidth="1"/>
    <col min="13056" max="13067" width="8.5703125" style="387" customWidth="1"/>
    <col min="13068" max="13308" width="9.140625" style="387"/>
    <col min="13309" max="13309" width="20.42578125" style="387" customWidth="1"/>
    <col min="13310" max="13310" width="15" style="387" customWidth="1"/>
    <col min="13311" max="13311" width="24.140625" style="387" customWidth="1"/>
    <col min="13312" max="13323" width="8.5703125" style="387" customWidth="1"/>
    <col min="13324" max="13564" width="9.140625" style="387"/>
    <col min="13565" max="13565" width="20.42578125" style="387" customWidth="1"/>
    <col min="13566" max="13566" width="15" style="387" customWidth="1"/>
    <col min="13567" max="13567" width="24.140625" style="387" customWidth="1"/>
    <col min="13568" max="13579" width="8.5703125" style="387" customWidth="1"/>
    <col min="13580" max="13820" width="9.140625" style="387"/>
    <col min="13821" max="13821" width="20.42578125" style="387" customWidth="1"/>
    <col min="13822" max="13822" width="15" style="387" customWidth="1"/>
    <col min="13823" max="13823" width="24.140625" style="387" customWidth="1"/>
    <col min="13824" max="13835" width="8.5703125" style="387" customWidth="1"/>
    <col min="13836" max="14076" width="9.140625" style="387"/>
    <col min="14077" max="14077" width="20.42578125" style="387" customWidth="1"/>
    <col min="14078" max="14078" width="15" style="387" customWidth="1"/>
    <col min="14079" max="14079" width="24.140625" style="387" customWidth="1"/>
    <col min="14080" max="14091" width="8.5703125" style="387" customWidth="1"/>
    <col min="14092" max="14332" width="9.140625" style="387"/>
    <col min="14333" max="14333" width="20.42578125" style="387" customWidth="1"/>
    <col min="14334" max="14334" width="15" style="387" customWidth="1"/>
    <col min="14335" max="14335" width="24.140625" style="387" customWidth="1"/>
    <col min="14336" max="14347" width="8.5703125" style="387" customWidth="1"/>
    <col min="14348" max="14588" width="9.140625" style="387"/>
    <col min="14589" max="14589" width="20.42578125" style="387" customWidth="1"/>
    <col min="14590" max="14590" width="15" style="387" customWidth="1"/>
    <col min="14591" max="14591" width="24.140625" style="387" customWidth="1"/>
    <col min="14592" max="14603" width="8.5703125" style="387" customWidth="1"/>
    <col min="14604" max="14844" width="9.140625" style="387"/>
    <col min="14845" max="14845" width="20.42578125" style="387" customWidth="1"/>
    <col min="14846" max="14846" width="15" style="387" customWidth="1"/>
    <col min="14847" max="14847" width="24.140625" style="387" customWidth="1"/>
    <col min="14848" max="14859" width="8.5703125" style="387" customWidth="1"/>
    <col min="14860" max="15100" width="9.140625" style="387"/>
    <col min="15101" max="15101" width="20.42578125" style="387" customWidth="1"/>
    <col min="15102" max="15102" width="15" style="387" customWidth="1"/>
    <col min="15103" max="15103" width="24.140625" style="387" customWidth="1"/>
    <col min="15104" max="15115" width="8.5703125" style="387" customWidth="1"/>
    <col min="15116" max="15356" width="9.140625" style="387"/>
    <col min="15357" max="15357" width="20.42578125" style="387" customWidth="1"/>
    <col min="15358" max="15358" width="15" style="387" customWidth="1"/>
    <col min="15359" max="15359" width="24.140625" style="387" customWidth="1"/>
    <col min="15360" max="15371" width="8.5703125" style="387" customWidth="1"/>
    <col min="15372" max="15612" width="9.140625" style="387"/>
    <col min="15613" max="15613" width="20.42578125" style="387" customWidth="1"/>
    <col min="15614" max="15614" width="15" style="387" customWidth="1"/>
    <col min="15615" max="15615" width="24.140625" style="387" customWidth="1"/>
    <col min="15616" max="15627" width="8.5703125" style="387" customWidth="1"/>
    <col min="15628" max="15868" width="9.140625" style="387"/>
    <col min="15869" max="15869" width="20.42578125" style="387" customWidth="1"/>
    <col min="15870" max="15870" width="15" style="387" customWidth="1"/>
    <col min="15871" max="15871" width="24.140625" style="387" customWidth="1"/>
    <col min="15872" max="15883" width="8.5703125" style="387" customWidth="1"/>
    <col min="15884" max="16124" width="9.140625" style="387"/>
    <col min="16125" max="16125" width="20.42578125" style="387" customWidth="1"/>
    <col min="16126" max="16126" width="15" style="387" customWidth="1"/>
    <col min="16127" max="16127" width="24.140625" style="387" customWidth="1"/>
    <col min="16128" max="16139" width="8.5703125" style="387" customWidth="1"/>
    <col min="16140" max="16384" width="9.140625" style="387"/>
  </cols>
  <sheetData>
    <row r="1" spans="1:18" ht="22.5" customHeight="1">
      <c r="A1" s="1961" t="s">
        <v>1490</v>
      </c>
      <c r="B1" s="1961"/>
      <c r="C1" s="1961"/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  <c r="O1" s="1961"/>
      <c r="P1" s="1961"/>
      <c r="Q1" s="1961"/>
      <c r="R1" s="1961"/>
    </row>
    <row r="2" spans="1:18" ht="39.75" customHeight="1">
      <c r="A2" s="1497" t="s">
        <v>1491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  <c r="Q2" s="1497"/>
      <c r="R2" s="1497"/>
    </row>
    <row r="3" spans="1:18" ht="18.75" customHeight="1" thickBot="1">
      <c r="A3" s="72" t="s">
        <v>1913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69"/>
      <c r="O3" s="869"/>
      <c r="R3" s="443" t="s">
        <v>1914</v>
      </c>
    </row>
    <row r="4" spans="1:18" s="422" customFormat="1" ht="18.75" customHeight="1" thickTop="1">
      <c r="A4" s="1663" t="s">
        <v>11</v>
      </c>
      <c r="B4" s="1663" t="s">
        <v>50</v>
      </c>
      <c r="C4" s="1663" t="s">
        <v>34</v>
      </c>
      <c r="D4" s="1665" t="s">
        <v>1172</v>
      </c>
      <c r="E4" s="1665"/>
      <c r="F4" s="1665"/>
      <c r="G4" s="1665" t="s">
        <v>1173</v>
      </c>
      <c r="H4" s="1665"/>
      <c r="I4" s="1665"/>
      <c r="J4" s="1665" t="s">
        <v>1174</v>
      </c>
      <c r="K4" s="1665"/>
      <c r="L4" s="1665"/>
      <c r="M4" s="1665" t="s">
        <v>1175</v>
      </c>
      <c r="N4" s="1665"/>
      <c r="O4" s="1665"/>
      <c r="P4" s="1523" t="s">
        <v>524</v>
      </c>
      <c r="Q4" s="1523" t="s">
        <v>431</v>
      </c>
      <c r="R4" s="1651" t="s">
        <v>525</v>
      </c>
    </row>
    <row r="5" spans="1:18" s="422" customFormat="1" ht="18.75" customHeight="1">
      <c r="A5" s="1583"/>
      <c r="B5" s="1583"/>
      <c r="C5" s="1583"/>
      <c r="D5" s="1654" t="s">
        <v>910</v>
      </c>
      <c r="E5" s="1654"/>
      <c r="F5" s="1654"/>
      <c r="G5" s="1654" t="s">
        <v>1176</v>
      </c>
      <c r="H5" s="1654"/>
      <c r="I5" s="1654"/>
      <c r="J5" s="1654" t="s">
        <v>911</v>
      </c>
      <c r="K5" s="1654"/>
      <c r="L5" s="1654"/>
      <c r="M5" s="1654" t="s">
        <v>1177</v>
      </c>
      <c r="N5" s="1654"/>
      <c r="O5" s="1654"/>
      <c r="P5" s="1524"/>
      <c r="Q5" s="1524"/>
      <c r="R5" s="1652"/>
    </row>
    <row r="6" spans="1:18" s="422" customFormat="1" ht="18.75" customHeight="1">
      <c r="A6" s="1583"/>
      <c r="B6" s="1583"/>
      <c r="C6" s="1583"/>
      <c r="D6" s="645" t="s">
        <v>914</v>
      </c>
      <c r="E6" s="645" t="s">
        <v>915</v>
      </c>
      <c r="F6" s="645" t="s">
        <v>916</v>
      </c>
      <c r="G6" s="645" t="s">
        <v>914</v>
      </c>
      <c r="H6" s="645" t="s">
        <v>915</v>
      </c>
      <c r="I6" s="645" t="s">
        <v>916</v>
      </c>
      <c r="J6" s="645" t="s">
        <v>914</v>
      </c>
      <c r="K6" s="645" t="s">
        <v>915</v>
      </c>
      <c r="L6" s="645" t="s">
        <v>916</v>
      </c>
      <c r="M6" s="645" t="s">
        <v>914</v>
      </c>
      <c r="N6" s="645" t="s">
        <v>915</v>
      </c>
      <c r="O6" s="645" t="s">
        <v>916</v>
      </c>
      <c r="P6" s="1524"/>
      <c r="Q6" s="1524"/>
      <c r="R6" s="1652"/>
    </row>
    <row r="7" spans="1:18" s="422" customFormat="1" ht="18.75" customHeight="1" thickBot="1">
      <c r="A7" s="1664"/>
      <c r="B7" s="1664"/>
      <c r="C7" s="1664"/>
      <c r="D7" s="528" t="s">
        <v>1156</v>
      </c>
      <c r="E7" s="528" t="s">
        <v>918</v>
      </c>
      <c r="F7" s="528" t="s">
        <v>919</v>
      </c>
      <c r="G7" s="528" t="s">
        <v>1156</v>
      </c>
      <c r="H7" s="528" t="s">
        <v>918</v>
      </c>
      <c r="I7" s="528" t="s">
        <v>919</v>
      </c>
      <c r="J7" s="528" t="s">
        <v>1156</v>
      </c>
      <c r="K7" s="528" t="s">
        <v>918</v>
      </c>
      <c r="L7" s="528" t="s">
        <v>919</v>
      </c>
      <c r="M7" s="528" t="s">
        <v>1156</v>
      </c>
      <c r="N7" s="528" t="s">
        <v>918</v>
      </c>
      <c r="O7" s="528" t="s">
        <v>919</v>
      </c>
      <c r="P7" s="1650"/>
      <c r="Q7" s="1650"/>
      <c r="R7" s="1653"/>
    </row>
    <row r="8" spans="1:18" ht="24" customHeight="1" thickTop="1">
      <c r="A8" s="2148" t="s">
        <v>12</v>
      </c>
      <c r="B8" s="160" t="s">
        <v>166</v>
      </c>
      <c r="C8" s="375" t="s">
        <v>1204</v>
      </c>
      <c r="D8" s="126">
        <v>0</v>
      </c>
      <c r="E8" s="126">
        <v>0</v>
      </c>
      <c r="F8" s="126">
        <v>0</v>
      </c>
      <c r="G8" s="126">
        <v>2</v>
      </c>
      <c r="H8" s="126">
        <v>3</v>
      </c>
      <c r="I8" s="126">
        <v>5</v>
      </c>
      <c r="J8" s="126">
        <v>0</v>
      </c>
      <c r="K8" s="126">
        <v>0</v>
      </c>
      <c r="L8" s="126">
        <v>0</v>
      </c>
      <c r="M8" s="126">
        <f t="shared" ref="M8:M19" si="0">SUM(D8,G8,J8)</f>
        <v>2</v>
      </c>
      <c r="N8" s="126">
        <f t="shared" ref="N8:O19" si="1">SUM(E8,H8,K8)</f>
        <v>3</v>
      </c>
      <c r="O8" s="126">
        <f t="shared" si="1"/>
        <v>5</v>
      </c>
      <c r="P8" s="1291" t="s">
        <v>1304</v>
      </c>
      <c r="Q8" s="1289" t="s">
        <v>1252</v>
      </c>
      <c r="R8" s="1962" t="s">
        <v>442</v>
      </c>
    </row>
    <row r="9" spans="1:18" ht="30" customHeight="1">
      <c r="A9" s="2149"/>
      <c r="B9" s="209" t="s">
        <v>1064</v>
      </c>
      <c r="C9" s="1282" t="s">
        <v>1205</v>
      </c>
      <c r="D9" s="126">
        <v>0</v>
      </c>
      <c r="E9" s="126">
        <v>0</v>
      </c>
      <c r="F9" s="126">
        <v>0</v>
      </c>
      <c r="G9" s="126">
        <v>1</v>
      </c>
      <c r="H9" s="126">
        <v>3</v>
      </c>
      <c r="I9" s="126">
        <v>4</v>
      </c>
      <c r="J9" s="126">
        <v>0</v>
      </c>
      <c r="K9" s="126">
        <v>0</v>
      </c>
      <c r="L9" s="126">
        <v>0</v>
      </c>
      <c r="M9" s="126">
        <f t="shared" si="0"/>
        <v>1</v>
      </c>
      <c r="N9" s="126">
        <f t="shared" si="1"/>
        <v>3</v>
      </c>
      <c r="O9" s="126">
        <f t="shared" si="1"/>
        <v>4</v>
      </c>
      <c r="P9" s="1289" t="s">
        <v>1305</v>
      </c>
      <c r="Q9" s="1371" t="s">
        <v>1306</v>
      </c>
      <c r="R9" s="1778"/>
    </row>
    <row r="10" spans="1:18" ht="24" customHeight="1">
      <c r="A10" s="1783"/>
      <c r="B10" s="222" t="s">
        <v>1066</v>
      </c>
      <c r="C10" s="370"/>
      <c r="D10" s="126">
        <v>0</v>
      </c>
      <c r="E10" s="126">
        <v>0</v>
      </c>
      <c r="F10" s="126">
        <v>0</v>
      </c>
      <c r="G10" s="126">
        <v>4</v>
      </c>
      <c r="H10" s="126">
        <v>2</v>
      </c>
      <c r="I10" s="126">
        <v>6</v>
      </c>
      <c r="J10" s="126">
        <v>0</v>
      </c>
      <c r="K10" s="126">
        <v>0</v>
      </c>
      <c r="L10" s="126">
        <v>0</v>
      </c>
      <c r="M10" s="126">
        <f t="shared" si="0"/>
        <v>4</v>
      </c>
      <c r="N10" s="126">
        <f t="shared" si="1"/>
        <v>2</v>
      </c>
      <c r="O10" s="126">
        <f t="shared" si="1"/>
        <v>6</v>
      </c>
      <c r="P10" s="1291"/>
      <c r="Q10" s="1291" t="s">
        <v>1307</v>
      </c>
      <c r="R10" s="1882"/>
    </row>
    <row r="11" spans="1:18" ht="24" customHeight="1">
      <c r="A11" s="1655" t="s">
        <v>277</v>
      </c>
      <c r="B11" s="1655"/>
      <c r="C11" s="1655"/>
      <c r="D11" s="126">
        <f>SUM(D8:D10)</f>
        <v>0</v>
      </c>
      <c r="E11" s="126">
        <f t="shared" ref="E11:O11" si="2">SUM(E8:E10)</f>
        <v>0</v>
      </c>
      <c r="F11" s="126">
        <f t="shared" si="2"/>
        <v>0</v>
      </c>
      <c r="G11" s="126">
        <f t="shared" si="2"/>
        <v>7</v>
      </c>
      <c r="H11" s="126">
        <f t="shared" si="2"/>
        <v>8</v>
      </c>
      <c r="I11" s="126">
        <f t="shared" si="2"/>
        <v>15</v>
      </c>
      <c r="J11" s="126">
        <f t="shared" si="2"/>
        <v>0</v>
      </c>
      <c r="K11" s="126">
        <f t="shared" si="2"/>
        <v>0</v>
      </c>
      <c r="L11" s="126">
        <f t="shared" si="2"/>
        <v>0</v>
      </c>
      <c r="M11" s="126">
        <f t="shared" si="2"/>
        <v>7</v>
      </c>
      <c r="N11" s="126">
        <f t="shared" si="2"/>
        <v>8</v>
      </c>
      <c r="O11" s="126">
        <f t="shared" si="2"/>
        <v>15</v>
      </c>
      <c r="P11" s="1655" t="s">
        <v>1787</v>
      </c>
      <c r="Q11" s="1655"/>
      <c r="R11" s="1655"/>
    </row>
    <row r="12" spans="1:18" ht="24" customHeight="1">
      <c r="A12" s="2144" t="s">
        <v>324</v>
      </c>
      <c r="B12" s="375" t="s">
        <v>45</v>
      </c>
      <c r="C12" s="157" t="s">
        <v>112</v>
      </c>
      <c r="D12" s="126">
        <f>SUM(D8:D9,D10:D11)</f>
        <v>0</v>
      </c>
      <c r="E12" s="126">
        <f>SUM(E8:E9,E10:E11)</f>
        <v>0</v>
      </c>
      <c r="F12" s="126">
        <f>SUM(F8:F9,F10:F11)</f>
        <v>0</v>
      </c>
      <c r="G12" s="126">
        <v>3</v>
      </c>
      <c r="H12" s="126">
        <v>0</v>
      </c>
      <c r="I12" s="126">
        <v>3</v>
      </c>
      <c r="J12" s="126">
        <f>SUM(J8:J9,J10:J11)</f>
        <v>0</v>
      </c>
      <c r="K12" s="126">
        <f>SUM(K8:K9,K10:K11)</f>
        <v>0</v>
      </c>
      <c r="L12" s="126">
        <f>SUM(L8:L9,L10:L11)</f>
        <v>0</v>
      </c>
      <c r="M12" s="126">
        <f t="shared" si="0"/>
        <v>3</v>
      </c>
      <c r="N12" s="126">
        <f t="shared" si="1"/>
        <v>0</v>
      </c>
      <c r="O12" s="126">
        <f t="shared" si="1"/>
        <v>3</v>
      </c>
      <c r="P12" s="1291" t="s">
        <v>1295</v>
      </c>
      <c r="Q12" s="1286" t="s">
        <v>445</v>
      </c>
      <c r="R12" s="2147" t="s">
        <v>443</v>
      </c>
    </row>
    <row r="13" spans="1:18" s="646" customFormat="1" ht="24" customHeight="1">
      <c r="A13" s="2145"/>
      <c r="B13" s="647" t="s">
        <v>65</v>
      </c>
      <c r="C13" s="157"/>
      <c r="D13" s="126">
        <f>SUM(D9:D9,D11:D12)</f>
        <v>0</v>
      </c>
      <c r="E13" s="126">
        <f>SUM(E9:E9,E11:E12)</f>
        <v>0</v>
      </c>
      <c r="F13" s="126">
        <f>SUM(F9:F9,F11:F12)</f>
        <v>0</v>
      </c>
      <c r="G13" s="126">
        <v>1</v>
      </c>
      <c r="H13" s="126">
        <v>2</v>
      </c>
      <c r="I13" s="126">
        <v>3</v>
      </c>
      <c r="J13" s="126">
        <f>SUM(J9:J9,J11:J12)</f>
        <v>0</v>
      </c>
      <c r="K13" s="126">
        <f>SUM(K9:K9,K11:K12)</f>
        <v>0</v>
      </c>
      <c r="L13" s="126">
        <f>SUM(L9:L9,L11:L12)</f>
        <v>0</v>
      </c>
      <c r="M13" s="126">
        <f t="shared" ref="M13" si="3">SUM(D13,G13,J13)</f>
        <v>1</v>
      </c>
      <c r="N13" s="126">
        <f t="shared" ref="N13" si="4">SUM(E13,H13,K13)</f>
        <v>2</v>
      </c>
      <c r="O13" s="126">
        <f t="shared" ref="O13" si="5">SUM(F13,I13,L13)</f>
        <v>3</v>
      </c>
      <c r="P13" s="1283"/>
      <c r="Q13" s="1372" t="s">
        <v>586</v>
      </c>
      <c r="R13" s="1778"/>
    </row>
    <row r="14" spans="1:18" ht="24" customHeight="1">
      <c r="A14" s="2145"/>
      <c r="B14" s="1552" t="s">
        <v>49</v>
      </c>
      <c r="C14" s="375" t="s">
        <v>49</v>
      </c>
      <c r="D14" s="126">
        <v>0</v>
      </c>
      <c r="E14" s="126">
        <v>0</v>
      </c>
      <c r="F14" s="126">
        <v>0</v>
      </c>
      <c r="G14" s="126">
        <v>2</v>
      </c>
      <c r="H14" s="126">
        <v>2</v>
      </c>
      <c r="I14" s="126">
        <v>4</v>
      </c>
      <c r="J14" s="126">
        <v>0</v>
      </c>
      <c r="K14" s="126">
        <v>0</v>
      </c>
      <c r="L14" s="126">
        <v>0</v>
      </c>
      <c r="M14" s="126">
        <f t="shared" ref="M14:M17" si="6">SUM(D14,G14,J14)</f>
        <v>2</v>
      </c>
      <c r="N14" s="126">
        <f t="shared" ref="N14:N17" si="7">SUM(E14,H14,K14)</f>
        <v>2</v>
      </c>
      <c r="O14" s="126">
        <f t="shared" ref="O14:O17" si="8">SUM(F14,I14,L14)</f>
        <v>4</v>
      </c>
      <c r="P14" s="1282" t="s">
        <v>447</v>
      </c>
      <c r="Q14" s="1552" t="s">
        <v>446</v>
      </c>
      <c r="R14" s="1778"/>
    </row>
    <row r="15" spans="1:18" ht="24" customHeight="1">
      <c r="A15" s="2145"/>
      <c r="B15" s="1553"/>
      <c r="C15" s="375" t="s">
        <v>198</v>
      </c>
      <c r="D15" s="126">
        <f>SUM(D10:D10,D13:D14)</f>
        <v>0</v>
      </c>
      <c r="E15" s="126">
        <f>SUM(E10:E10,E13:E14)</f>
        <v>0</v>
      </c>
      <c r="F15" s="126">
        <f>SUM(F10:F10,F13:F14)</f>
        <v>0</v>
      </c>
      <c r="G15" s="126">
        <v>3</v>
      </c>
      <c r="H15" s="126">
        <v>2</v>
      </c>
      <c r="I15" s="126">
        <v>5</v>
      </c>
      <c r="J15" s="126">
        <f>SUM(J10:J10,J13:J14)</f>
        <v>0</v>
      </c>
      <c r="K15" s="126">
        <f>SUM(K10:K10,K13:K14)</f>
        <v>0</v>
      </c>
      <c r="L15" s="126">
        <f>SUM(L10:L10,L13:L14)</f>
        <v>0</v>
      </c>
      <c r="M15" s="126">
        <f t="shared" si="6"/>
        <v>3</v>
      </c>
      <c r="N15" s="126">
        <f t="shared" si="7"/>
        <v>2</v>
      </c>
      <c r="O15" s="126">
        <f t="shared" si="8"/>
        <v>5</v>
      </c>
      <c r="P15" s="1282" t="s">
        <v>435</v>
      </c>
      <c r="Q15" s="1553"/>
      <c r="R15" s="1778"/>
    </row>
    <row r="16" spans="1:18" ht="15.75" customHeight="1">
      <c r="A16" s="2146"/>
      <c r="B16" s="1655" t="s">
        <v>1206</v>
      </c>
      <c r="C16" s="1655"/>
      <c r="D16" s="126">
        <f>SUM(D14:D15)</f>
        <v>0</v>
      </c>
      <c r="E16" s="126">
        <f t="shared" ref="E16:L16" si="9">SUM(E14:E15)</f>
        <v>0</v>
      </c>
      <c r="F16" s="126">
        <f t="shared" si="9"/>
        <v>0</v>
      </c>
      <c r="G16" s="126">
        <f t="shared" si="9"/>
        <v>5</v>
      </c>
      <c r="H16" s="126">
        <f t="shared" si="9"/>
        <v>4</v>
      </c>
      <c r="I16" s="126">
        <f t="shared" si="9"/>
        <v>9</v>
      </c>
      <c r="J16" s="126">
        <f t="shared" si="9"/>
        <v>0</v>
      </c>
      <c r="K16" s="126">
        <f t="shared" si="9"/>
        <v>0</v>
      </c>
      <c r="L16" s="126">
        <f t="shared" si="9"/>
        <v>0</v>
      </c>
      <c r="M16" s="126">
        <f t="shared" si="6"/>
        <v>5</v>
      </c>
      <c r="N16" s="126">
        <f t="shared" si="7"/>
        <v>4</v>
      </c>
      <c r="O16" s="126">
        <f t="shared" si="8"/>
        <v>9</v>
      </c>
      <c r="P16" s="2059" t="s">
        <v>1784</v>
      </c>
      <c r="Q16" s="2059"/>
      <c r="R16" s="1882"/>
    </row>
    <row r="17" spans="1:18" ht="18.75" customHeight="1">
      <c r="A17" s="1655" t="s">
        <v>277</v>
      </c>
      <c r="B17" s="1655"/>
      <c r="C17" s="1655"/>
      <c r="D17" s="126">
        <f>SUM(D12:D13,D16)</f>
        <v>0</v>
      </c>
      <c r="E17" s="126">
        <f t="shared" ref="E17:L17" si="10">SUM(E12:E13,E16)</f>
        <v>0</v>
      </c>
      <c r="F17" s="126">
        <f t="shared" si="10"/>
        <v>0</v>
      </c>
      <c r="G17" s="126">
        <f t="shared" si="10"/>
        <v>9</v>
      </c>
      <c r="H17" s="126">
        <f t="shared" si="10"/>
        <v>6</v>
      </c>
      <c r="I17" s="126">
        <f t="shared" si="10"/>
        <v>15</v>
      </c>
      <c r="J17" s="126">
        <f t="shared" si="10"/>
        <v>0</v>
      </c>
      <c r="K17" s="126">
        <f t="shared" si="10"/>
        <v>0</v>
      </c>
      <c r="L17" s="126">
        <f t="shared" si="10"/>
        <v>0</v>
      </c>
      <c r="M17" s="126">
        <f t="shared" si="6"/>
        <v>9</v>
      </c>
      <c r="N17" s="126">
        <f t="shared" si="7"/>
        <v>6</v>
      </c>
      <c r="O17" s="126">
        <f t="shared" si="8"/>
        <v>15</v>
      </c>
      <c r="P17" s="1655" t="s">
        <v>1787</v>
      </c>
      <c r="Q17" s="1655"/>
      <c r="R17" s="1655"/>
    </row>
    <row r="18" spans="1:18" ht="24" customHeight="1">
      <c r="A18" s="1782" t="s">
        <v>8</v>
      </c>
      <c r="B18" s="1605" t="s">
        <v>42</v>
      </c>
      <c r="C18" s="133" t="s">
        <v>68</v>
      </c>
      <c r="D18" s="126">
        <f t="shared" ref="D18:D19" si="11">SUM(D13:D14,D17)</f>
        <v>0</v>
      </c>
      <c r="E18" s="126">
        <f t="shared" ref="E18:E19" si="12">SUM(E13:E14,E17)</f>
        <v>0</v>
      </c>
      <c r="F18" s="126">
        <f t="shared" ref="F18:F19" si="13">SUM(F13:F14,F17)</f>
        <v>0</v>
      </c>
      <c r="G18" s="126">
        <v>1</v>
      </c>
      <c r="H18" s="126">
        <v>3</v>
      </c>
      <c r="I18" s="126">
        <v>4</v>
      </c>
      <c r="J18" s="126">
        <f t="shared" ref="J18:J19" si="14">SUM(J13:J14,J17)</f>
        <v>0</v>
      </c>
      <c r="K18" s="126">
        <f t="shared" ref="K18:K19" si="15">SUM(K13:K14,K17)</f>
        <v>0</v>
      </c>
      <c r="L18" s="126">
        <f t="shared" ref="L18:L19" si="16">SUM(L13:L14,L17)</f>
        <v>0</v>
      </c>
      <c r="M18" s="126">
        <f t="shared" si="0"/>
        <v>1</v>
      </c>
      <c r="N18" s="126">
        <f t="shared" si="1"/>
        <v>3</v>
      </c>
      <c r="O18" s="126">
        <f t="shared" si="1"/>
        <v>4</v>
      </c>
      <c r="P18" s="1277" t="s">
        <v>449</v>
      </c>
      <c r="Q18" s="2147" t="s">
        <v>451</v>
      </c>
      <c r="R18" s="2147" t="s">
        <v>444</v>
      </c>
    </row>
    <row r="19" spans="1:18" ht="24" customHeight="1">
      <c r="A19" s="2149"/>
      <c r="B19" s="1561"/>
      <c r="C19" s="133" t="s">
        <v>1207</v>
      </c>
      <c r="D19" s="126">
        <f t="shared" si="11"/>
        <v>0</v>
      </c>
      <c r="E19" s="126">
        <f t="shared" si="12"/>
        <v>0</v>
      </c>
      <c r="F19" s="126">
        <f t="shared" si="13"/>
        <v>0</v>
      </c>
      <c r="G19" s="126">
        <v>0</v>
      </c>
      <c r="H19" s="126">
        <v>4</v>
      </c>
      <c r="I19" s="126">
        <v>4</v>
      </c>
      <c r="J19" s="126">
        <f t="shared" si="14"/>
        <v>0</v>
      </c>
      <c r="K19" s="126">
        <f t="shared" si="15"/>
        <v>0</v>
      </c>
      <c r="L19" s="126">
        <f t="shared" si="16"/>
        <v>0</v>
      </c>
      <c r="M19" s="126">
        <f t="shared" si="0"/>
        <v>0</v>
      </c>
      <c r="N19" s="126">
        <f t="shared" si="1"/>
        <v>4</v>
      </c>
      <c r="O19" s="126">
        <f t="shared" si="1"/>
        <v>4</v>
      </c>
      <c r="P19" s="1277" t="s">
        <v>450</v>
      </c>
      <c r="Q19" s="1882"/>
      <c r="R19" s="1778"/>
    </row>
    <row r="20" spans="1:18" ht="17.25" customHeight="1">
      <c r="A20" s="1783"/>
      <c r="B20" s="1657" t="s">
        <v>317</v>
      </c>
      <c r="C20" s="1657"/>
      <c r="D20" s="126">
        <f>SUM(D18:D19)</f>
        <v>0</v>
      </c>
      <c r="E20" s="126">
        <f t="shared" ref="E20:O20" si="17">SUM(E18:E19)</f>
        <v>0</v>
      </c>
      <c r="F20" s="126">
        <f t="shared" si="17"/>
        <v>0</v>
      </c>
      <c r="G20" s="126">
        <f t="shared" si="17"/>
        <v>1</v>
      </c>
      <c r="H20" s="126">
        <f t="shared" si="17"/>
        <v>7</v>
      </c>
      <c r="I20" s="126">
        <f t="shared" si="17"/>
        <v>8</v>
      </c>
      <c r="J20" s="126">
        <f t="shared" si="17"/>
        <v>0</v>
      </c>
      <c r="K20" s="126">
        <f t="shared" si="17"/>
        <v>0</v>
      </c>
      <c r="L20" s="126">
        <f t="shared" si="17"/>
        <v>0</v>
      </c>
      <c r="M20" s="126">
        <f t="shared" si="17"/>
        <v>1</v>
      </c>
      <c r="N20" s="126">
        <f t="shared" si="17"/>
        <v>7</v>
      </c>
      <c r="O20" s="126">
        <f t="shared" si="17"/>
        <v>8</v>
      </c>
      <c r="P20" s="2059" t="s">
        <v>1784</v>
      </c>
      <c r="Q20" s="2059"/>
      <c r="R20" s="1882"/>
    </row>
    <row r="21" spans="1:18" ht="24" customHeight="1">
      <c r="A21" s="1931" t="s">
        <v>277</v>
      </c>
      <c r="B21" s="1931"/>
      <c r="C21" s="1931"/>
      <c r="D21" s="126">
        <f>SUM(D18:D19)</f>
        <v>0</v>
      </c>
      <c r="E21" s="126">
        <f t="shared" ref="E21:O22" si="18">SUM(E18:E19)</f>
        <v>0</v>
      </c>
      <c r="F21" s="126">
        <f t="shared" si="18"/>
        <v>0</v>
      </c>
      <c r="G21" s="126">
        <f t="shared" si="18"/>
        <v>1</v>
      </c>
      <c r="H21" s="126">
        <f t="shared" si="18"/>
        <v>7</v>
      </c>
      <c r="I21" s="126">
        <f t="shared" si="18"/>
        <v>8</v>
      </c>
      <c r="J21" s="126">
        <f t="shared" si="18"/>
        <v>0</v>
      </c>
      <c r="K21" s="126">
        <f t="shared" si="18"/>
        <v>0</v>
      </c>
      <c r="L21" s="126">
        <f t="shared" si="18"/>
        <v>0</v>
      </c>
      <c r="M21" s="126">
        <f t="shared" si="18"/>
        <v>1</v>
      </c>
      <c r="N21" s="126">
        <f t="shared" si="18"/>
        <v>7</v>
      </c>
      <c r="O21" s="126">
        <f t="shared" si="18"/>
        <v>8</v>
      </c>
      <c r="P21" s="1850" t="s">
        <v>1787</v>
      </c>
      <c r="Q21" s="1850"/>
      <c r="R21" s="1850"/>
    </row>
    <row r="22" spans="1:18" ht="45" customHeight="1" thickBot="1">
      <c r="A22" s="1353" t="s">
        <v>961</v>
      </c>
      <c r="B22" s="786" t="s">
        <v>61</v>
      </c>
      <c r="C22" s="378"/>
      <c r="D22" s="126">
        <f>SUM(D19:D20)</f>
        <v>0</v>
      </c>
      <c r="E22" s="126">
        <f t="shared" si="18"/>
        <v>0</v>
      </c>
      <c r="F22" s="126">
        <f t="shared" si="18"/>
        <v>0</v>
      </c>
      <c r="G22" s="98">
        <v>11</v>
      </c>
      <c r="H22" s="98">
        <v>3</v>
      </c>
      <c r="I22" s="98">
        <v>14</v>
      </c>
      <c r="J22" s="126">
        <f t="shared" si="18"/>
        <v>0</v>
      </c>
      <c r="K22" s="126">
        <f t="shared" si="18"/>
        <v>0</v>
      </c>
      <c r="L22" s="126">
        <f t="shared" si="18"/>
        <v>0</v>
      </c>
      <c r="M22" s="129">
        <f>SUM(D22,G22,J22)</f>
        <v>11</v>
      </c>
      <c r="N22" s="129">
        <f t="shared" ref="N22:O22" si="19">SUM(E22,H22,K22)</f>
        <v>3</v>
      </c>
      <c r="O22" s="129">
        <f t="shared" si="19"/>
        <v>14</v>
      </c>
      <c r="P22" s="1285"/>
      <c r="Q22" s="1285" t="s">
        <v>1308</v>
      </c>
      <c r="R22" s="1373" t="s">
        <v>1296</v>
      </c>
    </row>
    <row r="23" spans="1:18" ht="29.25" customHeight="1" thickTop="1" thickBot="1">
      <c r="A23" s="1932" t="s">
        <v>10</v>
      </c>
      <c r="B23" s="1932"/>
      <c r="C23" s="1932"/>
      <c r="D23" s="130">
        <f>SUM(D22,D21,D17,D11)</f>
        <v>0</v>
      </c>
      <c r="E23" s="130">
        <f t="shared" ref="E23:O23" si="20">SUM(E22,E21,E17,E11)</f>
        <v>0</v>
      </c>
      <c r="F23" s="130">
        <f t="shared" si="20"/>
        <v>0</v>
      </c>
      <c r="G23" s="130">
        <f t="shared" si="20"/>
        <v>28</v>
      </c>
      <c r="H23" s="130">
        <f t="shared" si="20"/>
        <v>24</v>
      </c>
      <c r="I23" s="130">
        <f t="shared" si="20"/>
        <v>52</v>
      </c>
      <c r="J23" s="130">
        <f t="shared" si="20"/>
        <v>0</v>
      </c>
      <c r="K23" s="130">
        <f t="shared" si="20"/>
        <v>0</v>
      </c>
      <c r="L23" s="130">
        <f t="shared" si="20"/>
        <v>0</v>
      </c>
      <c r="M23" s="130">
        <f t="shared" si="20"/>
        <v>28</v>
      </c>
      <c r="N23" s="130">
        <f t="shared" si="20"/>
        <v>24</v>
      </c>
      <c r="O23" s="130">
        <f t="shared" si="20"/>
        <v>52</v>
      </c>
      <c r="P23" s="1932" t="s">
        <v>1781</v>
      </c>
      <c r="Q23" s="1932"/>
      <c r="R23" s="1932"/>
    </row>
    <row r="24" spans="1:18" ht="13.5" thickTop="1"/>
  </sheetData>
  <mergeCells count="38">
    <mergeCell ref="R18:R20"/>
    <mergeCell ref="A8:A10"/>
    <mergeCell ref="R8:R10"/>
    <mergeCell ref="A23:C23"/>
    <mergeCell ref="P23:R23"/>
    <mergeCell ref="A17:C17"/>
    <mergeCell ref="P17:R17"/>
    <mergeCell ref="A18:A20"/>
    <mergeCell ref="B18:B19"/>
    <mergeCell ref="B20:C20"/>
    <mergeCell ref="A21:C21"/>
    <mergeCell ref="P21:R21"/>
    <mergeCell ref="P20:Q20"/>
    <mergeCell ref="Q18:Q19"/>
    <mergeCell ref="A11:C11"/>
    <mergeCell ref="P11:R11"/>
    <mergeCell ref="A12:A16"/>
    <mergeCell ref="R12:R16"/>
    <mergeCell ref="B14:B15"/>
    <mergeCell ref="Q14:Q15"/>
    <mergeCell ref="B16:C16"/>
    <mergeCell ref="P16:Q16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5"/>
  <sheetViews>
    <sheetView rightToLeft="1" workbookViewId="0">
      <selection activeCell="M16" sqref="M16"/>
    </sheetView>
  </sheetViews>
  <sheetFormatPr defaultRowHeight="12.75"/>
  <cols>
    <col min="1" max="16384" width="9.140625" style="368"/>
  </cols>
  <sheetData>
    <row r="5" spans="3:16" ht="59.25">
      <c r="C5" s="1795" t="s">
        <v>905</v>
      </c>
      <c r="D5" s="1795"/>
      <c r="E5" s="1795"/>
      <c r="F5" s="1795"/>
      <c r="G5" s="1795"/>
      <c r="H5" s="1795"/>
      <c r="I5" s="1795"/>
      <c r="J5" s="1795"/>
      <c r="K5" s="1795"/>
      <c r="L5" s="1795"/>
      <c r="M5" s="1795"/>
      <c r="N5" s="1795"/>
      <c r="O5" s="1795"/>
      <c r="P5" s="1795"/>
    </row>
  </sheetData>
  <mergeCells count="1">
    <mergeCell ref="C5:P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0"/>
  <sheetViews>
    <sheetView rightToLeft="1" view="pageBreakPreview" zoomScale="80" zoomScaleNormal="90" zoomScaleSheetLayoutView="80" workbookViewId="0">
      <selection activeCell="F29" sqref="F29"/>
    </sheetView>
  </sheetViews>
  <sheetFormatPr defaultRowHeight="12.75"/>
  <cols>
    <col min="1" max="1" width="26.140625" customWidth="1"/>
    <col min="14" max="14" width="35.5703125" customWidth="1"/>
  </cols>
  <sheetData>
    <row r="1" spans="1:14" ht="38.25" customHeight="1">
      <c r="A1" s="1498" t="s">
        <v>1951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</row>
    <row r="2" spans="1:14" s="286" customFormat="1" ht="38.25" customHeight="1">
      <c r="A2" s="1969" t="s">
        <v>1508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</row>
    <row r="3" spans="1:14" ht="38.25" customHeight="1" thickBot="1">
      <c r="A3" s="870" t="s">
        <v>1915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871" t="s">
        <v>1916</v>
      </c>
    </row>
    <row r="4" spans="1:14" ht="25.5" customHeight="1" thickTop="1">
      <c r="A4" s="1485" t="s">
        <v>1047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1048</v>
      </c>
    </row>
    <row r="5" spans="1:14" s="286" customFormat="1" ht="25.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ht="25.5" customHeight="1">
      <c r="A6" s="1486"/>
      <c r="B6" s="640" t="s">
        <v>914</v>
      </c>
      <c r="C6" s="640" t="s">
        <v>915</v>
      </c>
      <c r="D6" s="640" t="s">
        <v>916</v>
      </c>
      <c r="E6" s="640" t="s">
        <v>914</v>
      </c>
      <c r="F6" s="640" t="s">
        <v>915</v>
      </c>
      <c r="G6" s="640" t="s">
        <v>916</v>
      </c>
      <c r="H6" s="640" t="s">
        <v>914</v>
      </c>
      <c r="I6" s="640" t="s">
        <v>915</v>
      </c>
      <c r="J6" s="640" t="s">
        <v>916</v>
      </c>
      <c r="K6" s="640" t="s">
        <v>914</v>
      </c>
      <c r="L6" s="640" t="s">
        <v>915</v>
      </c>
      <c r="M6" s="640" t="s">
        <v>916</v>
      </c>
      <c r="N6" s="1486"/>
    </row>
    <row r="7" spans="1:14" s="286" customFormat="1" ht="25.5" customHeight="1" thickBot="1">
      <c r="A7" s="1486"/>
      <c r="B7" s="640" t="s">
        <v>917</v>
      </c>
      <c r="C7" s="640" t="s">
        <v>918</v>
      </c>
      <c r="D7" s="640" t="s">
        <v>919</v>
      </c>
      <c r="E7" s="640" t="s">
        <v>917</v>
      </c>
      <c r="F7" s="640" t="s">
        <v>918</v>
      </c>
      <c r="G7" s="640" t="s">
        <v>919</v>
      </c>
      <c r="H7" s="640" t="s">
        <v>917</v>
      </c>
      <c r="I7" s="640" t="s">
        <v>918</v>
      </c>
      <c r="J7" s="640" t="s">
        <v>919</v>
      </c>
      <c r="K7" s="640" t="s">
        <v>917</v>
      </c>
      <c r="L7" s="640" t="s">
        <v>918</v>
      </c>
      <c r="M7" s="640" t="s">
        <v>919</v>
      </c>
      <c r="N7" s="1486"/>
    </row>
    <row r="8" spans="1:14" ht="33" customHeight="1" thickBot="1">
      <c r="A8" s="486" t="s">
        <v>1070</v>
      </c>
      <c r="B8" s="351">
        <f>'[1]التقنية في المنطقة الشمالية'!D9</f>
        <v>0</v>
      </c>
      <c r="C8" s="351">
        <f>'[1]التقنية في المنطقة الشمالية'!E9</f>
        <v>0</v>
      </c>
      <c r="D8" s="351">
        <f>'[1]التقنية في المنطقة الشمالية'!F9</f>
        <v>0</v>
      </c>
      <c r="E8" s="351">
        <v>2</v>
      </c>
      <c r="F8" s="351">
        <v>1</v>
      </c>
      <c r="G8" s="351">
        <v>3</v>
      </c>
      <c r="H8" s="351">
        <f>'[1]التقنية في المنطقة الشمالية'!J9</f>
        <v>0</v>
      </c>
      <c r="I8" s="351">
        <f>'[1]التقنية في المنطقة الشمالية'!K9</f>
        <v>0</v>
      </c>
      <c r="J8" s="351">
        <f>'[1]التقنية في المنطقة الشمالية'!L9</f>
        <v>0</v>
      </c>
      <c r="K8" s="351">
        <f>SUM(H8,E8,B8)</f>
        <v>2</v>
      </c>
      <c r="L8" s="351">
        <f>SUM(I8,F8,C8)</f>
        <v>1</v>
      </c>
      <c r="M8" s="351">
        <f>SUM(J8,G8,D8)</f>
        <v>3</v>
      </c>
      <c r="N8" s="682" t="s">
        <v>1310</v>
      </c>
    </row>
    <row r="9" spans="1:14" ht="33" customHeight="1" thickBot="1">
      <c r="A9" s="339" t="s">
        <v>10</v>
      </c>
      <c r="B9" s="342">
        <f>SUM(B8)</f>
        <v>0</v>
      </c>
      <c r="C9" s="342">
        <f t="shared" ref="C9:M9" si="0">SUM(C8)</f>
        <v>0</v>
      </c>
      <c r="D9" s="342">
        <f t="shared" si="0"/>
        <v>0</v>
      </c>
      <c r="E9" s="342">
        <f t="shared" si="0"/>
        <v>2</v>
      </c>
      <c r="F9" s="342">
        <f t="shared" si="0"/>
        <v>1</v>
      </c>
      <c r="G9" s="342">
        <f t="shared" si="0"/>
        <v>3</v>
      </c>
      <c r="H9" s="342">
        <f t="shared" si="0"/>
        <v>0</v>
      </c>
      <c r="I9" s="342">
        <f t="shared" si="0"/>
        <v>0</v>
      </c>
      <c r="J9" s="342">
        <f t="shared" si="0"/>
        <v>0</v>
      </c>
      <c r="K9" s="342">
        <f t="shared" si="0"/>
        <v>2</v>
      </c>
      <c r="L9" s="342">
        <f t="shared" si="0"/>
        <v>1</v>
      </c>
      <c r="M9" s="342">
        <f t="shared" si="0"/>
        <v>3</v>
      </c>
      <c r="N9" s="317" t="s">
        <v>1780</v>
      </c>
    </row>
    <row r="10" spans="1:14" ht="13.5" thickTop="1"/>
  </sheetData>
  <mergeCells count="12">
    <mergeCell ref="A1:N1"/>
    <mergeCell ref="A2:N2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1"/>
  <sheetViews>
    <sheetView rightToLeft="1" view="pageBreakPreview" zoomScale="80" zoomScaleSheetLayoutView="80" workbookViewId="0">
      <selection activeCell="Q9" sqref="Q9"/>
    </sheetView>
  </sheetViews>
  <sheetFormatPr defaultRowHeight="12.75"/>
  <cols>
    <col min="2" max="2" width="17.28515625" customWidth="1"/>
    <col min="3" max="3" width="14.28515625" customWidth="1"/>
    <col min="4" max="15" width="4.5703125" customWidth="1"/>
    <col min="16" max="16" width="21.7109375" customWidth="1"/>
    <col min="17" max="17" width="22.140625" customWidth="1"/>
    <col min="18" max="18" width="16.28515625" customWidth="1"/>
  </cols>
  <sheetData>
    <row r="1" spans="1:18" ht="31.5" customHeight="1">
      <c r="A1" s="1498" t="s">
        <v>1954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8"/>
      <c r="R1" s="1498"/>
    </row>
    <row r="2" spans="1:18" s="286" customFormat="1" ht="48.75" customHeight="1">
      <c r="A2" s="1969" t="s">
        <v>1509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  <c r="O2" s="1969"/>
      <c r="P2" s="1969"/>
      <c r="Q2" s="1969"/>
      <c r="R2" s="1969"/>
    </row>
    <row r="3" spans="1:18" ht="28.5" customHeight="1" thickBot="1">
      <c r="A3" s="2150" t="s">
        <v>1917</v>
      </c>
      <c r="B3" s="2150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40"/>
      <c r="Q3" s="2151" t="s">
        <v>1918</v>
      </c>
      <c r="R3" s="2151"/>
    </row>
    <row r="4" spans="1:18" ht="24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18" s="286" customFormat="1" ht="24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18" ht="24" customHeight="1">
      <c r="A6" s="1674"/>
      <c r="B6" s="1674"/>
      <c r="C6" s="1674"/>
      <c r="D6" s="1275" t="s">
        <v>914</v>
      </c>
      <c r="E6" s="1275" t="s">
        <v>915</v>
      </c>
      <c r="F6" s="1275" t="s">
        <v>916</v>
      </c>
      <c r="G6" s="1275" t="s">
        <v>914</v>
      </c>
      <c r="H6" s="1275" t="s">
        <v>915</v>
      </c>
      <c r="I6" s="1275" t="s">
        <v>916</v>
      </c>
      <c r="J6" s="1275" t="s">
        <v>914</v>
      </c>
      <c r="K6" s="1275" t="s">
        <v>915</v>
      </c>
      <c r="L6" s="1275" t="s">
        <v>916</v>
      </c>
      <c r="M6" s="1275" t="s">
        <v>914</v>
      </c>
      <c r="N6" s="1275" t="s">
        <v>915</v>
      </c>
      <c r="O6" s="1275" t="s">
        <v>916</v>
      </c>
      <c r="P6" s="1820"/>
      <c r="Q6" s="1820"/>
      <c r="R6" s="1820"/>
    </row>
    <row r="7" spans="1:18" s="286" customFormat="1" ht="24" customHeight="1" thickBot="1">
      <c r="A7" s="1798"/>
      <c r="B7" s="1798"/>
      <c r="C7" s="1798"/>
      <c r="D7" s="1276" t="s">
        <v>917</v>
      </c>
      <c r="E7" s="1276" t="s">
        <v>918</v>
      </c>
      <c r="F7" s="1276" t="s">
        <v>919</v>
      </c>
      <c r="G7" s="1276" t="s">
        <v>917</v>
      </c>
      <c r="H7" s="1276" t="s">
        <v>918</v>
      </c>
      <c r="I7" s="1276" t="s">
        <v>919</v>
      </c>
      <c r="J7" s="1276" t="s">
        <v>917</v>
      </c>
      <c r="K7" s="1276" t="s">
        <v>918</v>
      </c>
      <c r="L7" s="1276" t="s">
        <v>919</v>
      </c>
      <c r="M7" s="1276" t="s">
        <v>917</v>
      </c>
      <c r="N7" s="1276" t="s">
        <v>918</v>
      </c>
      <c r="O7" s="1276" t="s">
        <v>919</v>
      </c>
      <c r="P7" s="2111"/>
      <c r="Q7" s="2111"/>
      <c r="R7" s="1820"/>
    </row>
    <row r="8" spans="1:18" ht="65.25" customHeight="1">
      <c r="A8" s="2152" t="s">
        <v>1070</v>
      </c>
      <c r="B8" s="1366" t="s">
        <v>1071</v>
      </c>
      <c r="C8" s="1366" t="s">
        <v>1071</v>
      </c>
      <c r="D8" s="1374">
        <v>0</v>
      </c>
      <c r="E8" s="1374">
        <v>0</v>
      </c>
      <c r="F8" s="1374">
        <v>0</v>
      </c>
      <c r="G8" s="1374">
        <v>1</v>
      </c>
      <c r="H8" s="1374">
        <v>1</v>
      </c>
      <c r="I8" s="1374">
        <v>2</v>
      </c>
      <c r="J8" s="1374">
        <v>0</v>
      </c>
      <c r="K8" s="1374">
        <v>0</v>
      </c>
      <c r="L8" s="1374">
        <v>0</v>
      </c>
      <c r="M8" s="1374">
        <f t="shared" ref="M8:N10" si="0">SUM(J8,G8,D8)</f>
        <v>1</v>
      </c>
      <c r="N8" s="1374">
        <f t="shared" si="0"/>
        <v>1</v>
      </c>
      <c r="O8" s="1374">
        <f>SUM(M8:N8)</f>
        <v>2</v>
      </c>
      <c r="P8" s="1376" t="s">
        <v>1311</v>
      </c>
      <c r="Q8" s="1376" t="s">
        <v>1311</v>
      </c>
      <c r="R8" s="2154" t="s">
        <v>1310</v>
      </c>
    </row>
    <row r="9" spans="1:18" ht="50.25" customHeight="1" thickBot="1">
      <c r="A9" s="2153"/>
      <c r="B9" s="285" t="s">
        <v>1072</v>
      </c>
      <c r="C9" s="285" t="s">
        <v>1072</v>
      </c>
      <c r="D9" s="352">
        <v>0</v>
      </c>
      <c r="E9" s="352">
        <v>0</v>
      </c>
      <c r="F9" s="352">
        <v>0</v>
      </c>
      <c r="G9" s="352">
        <v>1</v>
      </c>
      <c r="H9" s="352">
        <v>0</v>
      </c>
      <c r="I9" s="352">
        <v>1</v>
      </c>
      <c r="J9" s="352">
        <v>0</v>
      </c>
      <c r="K9" s="352">
        <v>0</v>
      </c>
      <c r="L9" s="352">
        <v>0</v>
      </c>
      <c r="M9" s="352">
        <f t="shared" si="0"/>
        <v>1</v>
      </c>
      <c r="N9" s="352">
        <f t="shared" si="0"/>
        <v>0</v>
      </c>
      <c r="O9" s="352">
        <f>SUM(M9:N9)</f>
        <v>1</v>
      </c>
      <c r="P9" s="1375" t="s">
        <v>1312</v>
      </c>
      <c r="Q9" s="1375" t="s">
        <v>1312</v>
      </c>
      <c r="R9" s="2155"/>
    </row>
    <row r="10" spans="1:18" ht="27" customHeight="1" thickBot="1">
      <c r="A10" s="1734" t="s">
        <v>10</v>
      </c>
      <c r="B10" s="1734"/>
      <c r="C10" s="1734"/>
      <c r="D10" s="353">
        <f t="shared" ref="D10:L10" si="1">SUM(D8:D9)</f>
        <v>0</v>
      </c>
      <c r="E10" s="353">
        <f t="shared" si="1"/>
        <v>0</v>
      </c>
      <c r="F10" s="353">
        <f t="shared" si="1"/>
        <v>0</v>
      </c>
      <c r="G10" s="353">
        <f t="shared" si="1"/>
        <v>2</v>
      </c>
      <c r="H10" s="353">
        <f t="shared" si="1"/>
        <v>1</v>
      </c>
      <c r="I10" s="353">
        <f t="shared" si="1"/>
        <v>3</v>
      </c>
      <c r="J10" s="353">
        <f t="shared" si="1"/>
        <v>0</v>
      </c>
      <c r="K10" s="353">
        <f t="shared" si="1"/>
        <v>0</v>
      </c>
      <c r="L10" s="353">
        <f t="shared" si="1"/>
        <v>0</v>
      </c>
      <c r="M10" s="353">
        <f t="shared" si="0"/>
        <v>2</v>
      </c>
      <c r="N10" s="353">
        <f t="shared" si="0"/>
        <v>1</v>
      </c>
      <c r="O10" s="353">
        <f>SUM(M10:N10)</f>
        <v>3</v>
      </c>
      <c r="P10" s="2156" t="s">
        <v>1780</v>
      </c>
      <c r="Q10" s="2156"/>
      <c r="R10" s="2156"/>
    </row>
    <row r="11" spans="1:18" ht="13.5" thickTop="1"/>
  </sheetData>
  <mergeCells count="22">
    <mergeCell ref="A10:C10"/>
    <mergeCell ref="P10:R10"/>
    <mergeCell ref="C4:C7"/>
    <mergeCell ref="P4:P7"/>
    <mergeCell ref="Q4:Q7"/>
    <mergeCell ref="R4:R7"/>
    <mergeCell ref="D5:F5"/>
    <mergeCell ref="G5:I5"/>
    <mergeCell ref="J5:L5"/>
    <mergeCell ref="M5:O5"/>
    <mergeCell ref="D4:F4"/>
    <mergeCell ref="G4:I4"/>
    <mergeCell ref="J4:L4"/>
    <mergeCell ref="M4:O4"/>
    <mergeCell ref="A4:A7"/>
    <mergeCell ref="B4:B7"/>
    <mergeCell ref="A1:R1"/>
    <mergeCell ref="A2:R2"/>
    <mergeCell ref="A3:B3"/>
    <mergeCell ref="Q3:R3"/>
    <mergeCell ref="A8:A9"/>
    <mergeCell ref="R8:R9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Z60" sqref="Z60"/>
    </sheetView>
  </sheetViews>
  <sheetFormatPr defaultRowHeight="12.75"/>
  <cols>
    <col min="1" max="6" width="9.140625" style="368"/>
    <col min="7" max="7" width="9.140625" style="368" customWidth="1"/>
    <col min="8" max="262" width="9.140625" style="368"/>
    <col min="263" max="263" width="9.140625" style="368" customWidth="1"/>
    <col min="264" max="518" width="9.140625" style="368"/>
    <col min="519" max="519" width="9.140625" style="368" customWidth="1"/>
    <col min="520" max="774" width="9.140625" style="368"/>
    <col min="775" max="775" width="9.140625" style="368" customWidth="1"/>
    <col min="776" max="1030" width="9.140625" style="368"/>
    <col min="1031" max="1031" width="9.140625" style="368" customWidth="1"/>
    <col min="1032" max="1286" width="9.140625" style="368"/>
    <col min="1287" max="1287" width="9.140625" style="368" customWidth="1"/>
    <col min="1288" max="1542" width="9.140625" style="368"/>
    <col min="1543" max="1543" width="9.140625" style="368" customWidth="1"/>
    <col min="1544" max="1798" width="9.140625" style="368"/>
    <col min="1799" max="1799" width="9.140625" style="368" customWidth="1"/>
    <col min="1800" max="2054" width="9.140625" style="368"/>
    <col min="2055" max="2055" width="9.140625" style="368" customWidth="1"/>
    <col min="2056" max="2310" width="9.140625" style="368"/>
    <col min="2311" max="2311" width="9.140625" style="368" customWidth="1"/>
    <col min="2312" max="2566" width="9.140625" style="368"/>
    <col min="2567" max="2567" width="9.140625" style="368" customWidth="1"/>
    <col min="2568" max="2822" width="9.140625" style="368"/>
    <col min="2823" max="2823" width="9.140625" style="368" customWidth="1"/>
    <col min="2824" max="3078" width="9.140625" style="368"/>
    <col min="3079" max="3079" width="9.140625" style="368" customWidth="1"/>
    <col min="3080" max="3334" width="9.140625" style="368"/>
    <col min="3335" max="3335" width="9.140625" style="368" customWidth="1"/>
    <col min="3336" max="3590" width="9.140625" style="368"/>
    <col min="3591" max="3591" width="9.140625" style="368" customWidth="1"/>
    <col min="3592" max="3846" width="9.140625" style="368"/>
    <col min="3847" max="3847" width="9.140625" style="368" customWidth="1"/>
    <col min="3848" max="4102" width="9.140625" style="368"/>
    <col min="4103" max="4103" width="9.140625" style="368" customWidth="1"/>
    <col min="4104" max="4358" width="9.140625" style="368"/>
    <col min="4359" max="4359" width="9.140625" style="368" customWidth="1"/>
    <col min="4360" max="4614" width="9.140625" style="368"/>
    <col min="4615" max="4615" width="9.140625" style="368" customWidth="1"/>
    <col min="4616" max="4870" width="9.140625" style="368"/>
    <col min="4871" max="4871" width="9.140625" style="368" customWidth="1"/>
    <col min="4872" max="5126" width="9.140625" style="368"/>
    <col min="5127" max="5127" width="9.140625" style="368" customWidth="1"/>
    <col min="5128" max="5382" width="9.140625" style="368"/>
    <col min="5383" max="5383" width="9.140625" style="368" customWidth="1"/>
    <col min="5384" max="5638" width="9.140625" style="368"/>
    <col min="5639" max="5639" width="9.140625" style="368" customWidth="1"/>
    <col min="5640" max="5894" width="9.140625" style="368"/>
    <col min="5895" max="5895" width="9.140625" style="368" customWidth="1"/>
    <col min="5896" max="6150" width="9.140625" style="368"/>
    <col min="6151" max="6151" width="9.140625" style="368" customWidth="1"/>
    <col min="6152" max="6406" width="9.140625" style="368"/>
    <col min="6407" max="6407" width="9.140625" style="368" customWidth="1"/>
    <col min="6408" max="6662" width="9.140625" style="368"/>
    <col min="6663" max="6663" width="9.140625" style="368" customWidth="1"/>
    <col min="6664" max="6918" width="9.140625" style="368"/>
    <col min="6919" max="6919" width="9.140625" style="368" customWidth="1"/>
    <col min="6920" max="7174" width="9.140625" style="368"/>
    <col min="7175" max="7175" width="9.140625" style="368" customWidth="1"/>
    <col min="7176" max="7430" width="9.140625" style="368"/>
    <col min="7431" max="7431" width="9.140625" style="368" customWidth="1"/>
    <col min="7432" max="7686" width="9.140625" style="368"/>
    <col min="7687" max="7687" width="9.140625" style="368" customWidth="1"/>
    <col min="7688" max="7942" width="9.140625" style="368"/>
    <col min="7943" max="7943" width="9.140625" style="368" customWidth="1"/>
    <col min="7944" max="8198" width="9.140625" style="368"/>
    <col min="8199" max="8199" width="9.140625" style="368" customWidth="1"/>
    <col min="8200" max="8454" width="9.140625" style="368"/>
    <col min="8455" max="8455" width="9.140625" style="368" customWidth="1"/>
    <col min="8456" max="8710" width="9.140625" style="368"/>
    <col min="8711" max="8711" width="9.140625" style="368" customWidth="1"/>
    <col min="8712" max="8966" width="9.140625" style="368"/>
    <col min="8967" max="8967" width="9.140625" style="368" customWidth="1"/>
    <col min="8968" max="9222" width="9.140625" style="368"/>
    <col min="9223" max="9223" width="9.140625" style="368" customWidth="1"/>
    <col min="9224" max="9478" width="9.140625" style="368"/>
    <col min="9479" max="9479" width="9.140625" style="368" customWidth="1"/>
    <col min="9480" max="9734" width="9.140625" style="368"/>
    <col min="9735" max="9735" width="9.140625" style="368" customWidth="1"/>
    <col min="9736" max="9990" width="9.140625" style="368"/>
    <col min="9991" max="9991" width="9.140625" style="368" customWidth="1"/>
    <col min="9992" max="10246" width="9.140625" style="368"/>
    <col min="10247" max="10247" width="9.140625" style="368" customWidth="1"/>
    <col min="10248" max="10502" width="9.140625" style="368"/>
    <col min="10503" max="10503" width="9.140625" style="368" customWidth="1"/>
    <col min="10504" max="10758" width="9.140625" style="368"/>
    <col min="10759" max="10759" width="9.140625" style="368" customWidth="1"/>
    <col min="10760" max="11014" width="9.140625" style="368"/>
    <col min="11015" max="11015" width="9.140625" style="368" customWidth="1"/>
    <col min="11016" max="11270" width="9.140625" style="368"/>
    <col min="11271" max="11271" width="9.140625" style="368" customWidth="1"/>
    <col min="11272" max="11526" width="9.140625" style="368"/>
    <col min="11527" max="11527" width="9.140625" style="368" customWidth="1"/>
    <col min="11528" max="11782" width="9.140625" style="368"/>
    <col min="11783" max="11783" width="9.140625" style="368" customWidth="1"/>
    <col min="11784" max="12038" width="9.140625" style="368"/>
    <col min="12039" max="12039" width="9.140625" style="368" customWidth="1"/>
    <col min="12040" max="12294" width="9.140625" style="368"/>
    <col min="12295" max="12295" width="9.140625" style="368" customWidth="1"/>
    <col min="12296" max="12550" width="9.140625" style="368"/>
    <col min="12551" max="12551" width="9.140625" style="368" customWidth="1"/>
    <col min="12552" max="12806" width="9.140625" style="368"/>
    <col min="12807" max="12807" width="9.140625" style="368" customWidth="1"/>
    <col min="12808" max="13062" width="9.140625" style="368"/>
    <col min="13063" max="13063" width="9.140625" style="368" customWidth="1"/>
    <col min="13064" max="13318" width="9.140625" style="368"/>
    <col min="13319" max="13319" width="9.140625" style="368" customWidth="1"/>
    <col min="13320" max="13574" width="9.140625" style="368"/>
    <col min="13575" max="13575" width="9.140625" style="368" customWidth="1"/>
    <col min="13576" max="13830" width="9.140625" style="368"/>
    <col min="13831" max="13831" width="9.140625" style="368" customWidth="1"/>
    <col min="13832" max="14086" width="9.140625" style="368"/>
    <col min="14087" max="14087" width="9.140625" style="368" customWidth="1"/>
    <col min="14088" max="14342" width="9.140625" style="368"/>
    <col min="14343" max="14343" width="9.140625" style="368" customWidth="1"/>
    <col min="14344" max="14598" width="9.140625" style="368"/>
    <col min="14599" max="14599" width="9.140625" style="368" customWidth="1"/>
    <col min="14600" max="14854" width="9.140625" style="368"/>
    <col min="14855" max="14855" width="9.140625" style="368" customWidth="1"/>
    <col min="14856" max="15110" width="9.140625" style="368"/>
    <col min="15111" max="15111" width="9.140625" style="368" customWidth="1"/>
    <col min="15112" max="15366" width="9.140625" style="368"/>
    <col min="15367" max="15367" width="9.140625" style="368" customWidth="1"/>
    <col min="15368" max="15622" width="9.140625" style="368"/>
    <col min="15623" max="15623" width="9.140625" style="368" customWidth="1"/>
    <col min="15624" max="15878" width="9.140625" style="368"/>
    <col min="15879" max="15879" width="9.140625" style="368" customWidth="1"/>
    <col min="15880" max="16134" width="9.140625" style="368"/>
    <col min="16135" max="16135" width="9.140625" style="368" customWidth="1"/>
    <col min="16136" max="16384" width="9.140625" style="368"/>
  </cols>
  <sheetData>
    <row r="13" spans="1:14" ht="72.75">
      <c r="A13" s="2157" t="s">
        <v>906</v>
      </c>
      <c r="B13" s="2157"/>
      <c r="C13" s="2157"/>
      <c r="D13" s="2157"/>
      <c r="E13" s="2157"/>
      <c r="F13" s="2157"/>
      <c r="G13" s="2157"/>
      <c r="H13" s="2157"/>
      <c r="I13" s="2157"/>
      <c r="J13" s="2157"/>
      <c r="K13" s="2157"/>
      <c r="L13" s="2157"/>
      <c r="M13" s="2157"/>
      <c r="N13" s="2157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2"/>
  <sheetViews>
    <sheetView rightToLeft="1" view="pageBreakPreview" zoomScale="84" zoomScaleNormal="75" zoomScaleSheetLayoutView="84" workbookViewId="0">
      <selection activeCell="N4" sqref="N4:N7"/>
    </sheetView>
  </sheetViews>
  <sheetFormatPr defaultRowHeight="20.100000000000001" customHeight="1"/>
  <cols>
    <col min="1" max="1" width="19.42578125" style="397" customWidth="1"/>
    <col min="2" max="13" width="9" style="397" customWidth="1"/>
    <col min="14" max="14" width="33.7109375" style="397" customWidth="1"/>
    <col min="15" max="16384" width="9.140625" style="397"/>
  </cols>
  <sheetData>
    <row r="1" spans="1:14" s="2" customFormat="1" ht="27" customHeight="1">
      <c r="A1" s="1638" t="s">
        <v>1373</v>
      </c>
      <c r="B1" s="1638"/>
      <c r="C1" s="1638"/>
      <c r="D1" s="1638"/>
      <c r="E1" s="1638"/>
      <c r="F1" s="1638"/>
      <c r="G1" s="1638"/>
      <c r="H1" s="1638"/>
      <c r="I1" s="1638"/>
      <c r="J1" s="1638"/>
      <c r="K1" s="1638"/>
      <c r="L1" s="1638"/>
      <c r="M1" s="1638"/>
      <c r="N1" s="1638"/>
    </row>
    <row r="2" spans="1:14" s="2" customFormat="1" ht="38.25" customHeight="1">
      <c r="A2" s="1637" t="s">
        <v>1374</v>
      </c>
      <c r="B2" s="1637"/>
      <c r="C2" s="1637"/>
      <c r="D2" s="1637"/>
      <c r="E2" s="1637"/>
      <c r="F2" s="1637"/>
      <c r="G2" s="1637"/>
      <c r="H2" s="1637"/>
      <c r="I2" s="1637"/>
      <c r="J2" s="1637"/>
      <c r="K2" s="1637"/>
      <c r="L2" s="1637"/>
      <c r="M2" s="1637"/>
      <c r="N2" s="1637"/>
    </row>
    <row r="3" spans="1:14" s="2" customFormat="1" ht="27" customHeight="1" thickBot="1">
      <c r="A3" s="2" t="s">
        <v>1797</v>
      </c>
      <c r="N3" s="729" t="s">
        <v>1798</v>
      </c>
    </row>
    <row r="4" spans="1:14" ht="23.25" customHeight="1" thickTop="1">
      <c r="A4" s="1639" t="s">
        <v>11</v>
      </c>
      <c r="B4" s="1639" t="s">
        <v>1166</v>
      </c>
      <c r="C4" s="1639"/>
      <c r="D4" s="1639"/>
      <c r="E4" s="1639" t="s">
        <v>1167</v>
      </c>
      <c r="F4" s="1639"/>
      <c r="G4" s="1639"/>
      <c r="H4" s="1639" t="s">
        <v>1168</v>
      </c>
      <c r="I4" s="1639"/>
      <c r="J4" s="1639"/>
      <c r="K4" s="1639" t="s">
        <v>1170</v>
      </c>
      <c r="L4" s="1639"/>
      <c r="M4" s="1639"/>
      <c r="N4" s="1485" t="s">
        <v>525</v>
      </c>
    </row>
    <row r="5" spans="1:14" ht="23.25" customHeight="1">
      <c r="A5" s="1636"/>
      <c r="B5" s="1636" t="s">
        <v>910</v>
      </c>
      <c r="C5" s="1636"/>
      <c r="D5" s="1636"/>
      <c r="E5" s="1636" t="s">
        <v>427</v>
      </c>
      <c r="F5" s="1636"/>
      <c r="G5" s="1636"/>
      <c r="H5" s="1636" t="s">
        <v>1169</v>
      </c>
      <c r="I5" s="1636"/>
      <c r="J5" s="1636"/>
      <c r="K5" s="1636" t="s">
        <v>1171</v>
      </c>
      <c r="L5" s="1636"/>
      <c r="M5" s="1636"/>
      <c r="N5" s="1486"/>
    </row>
    <row r="6" spans="1:14" ht="23.25" customHeight="1">
      <c r="A6" s="1636"/>
      <c r="B6" s="503" t="s">
        <v>914</v>
      </c>
      <c r="C6" s="503" t="s">
        <v>915</v>
      </c>
      <c r="D6" s="503" t="s">
        <v>916</v>
      </c>
      <c r="E6" s="503" t="s">
        <v>914</v>
      </c>
      <c r="F6" s="503" t="s">
        <v>915</v>
      </c>
      <c r="G6" s="503" t="s">
        <v>916</v>
      </c>
      <c r="H6" s="503" t="s">
        <v>914</v>
      </c>
      <c r="I6" s="503" t="s">
        <v>915</v>
      </c>
      <c r="J6" s="503" t="s">
        <v>916</v>
      </c>
      <c r="K6" s="503" t="s">
        <v>914</v>
      </c>
      <c r="L6" s="503" t="s">
        <v>915</v>
      </c>
      <c r="M6" s="503" t="s">
        <v>916</v>
      </c>
      <c r="N6" s="1486"/>
    </row>
    <row r="7" spans="1:14" ht="24" customHeight="1" thickBot="1">
      <c r="A7" s="1640"/>
      <c r="B7" s="527" t="s">
        <v>917</v>
      </c>
      <c r="C7" s="527" t="s">
        <v>918</v>
      </c>
      <c r="D7" s="527" t="s">
        <v>919</v>
      </c>
      <c r="E7" s="527" t="s">
        <v>917</v>
      </c>
      <c r="F7" s="527" t="s">
        <v>918</v>
      </c>
      <c r="G7" s="527" t="s">
        <v>919</v>
      </c>
      <c r="H7" s="527" t="s">
        <v>917</v>
      </c>
      <c r="I7" s="527" t="s">
        <v>918</v>
      </c>
      <c r="J7" s="527" t="s">
        <v>919</v>
      </c>
      <c r="K7" s="527" t="s">
        <v>917</v>
      </c>
      <c r="L7" s="527" t="s">
        <v>918</v>
      </c>
      <c r="M7" s="527" t="s">
        <v>919</v>
      </c>
      <c r="N7" s="1496"/>
    </row>
    <row r="8" spans="1:14" ht="23.25" customHeight="1" thickTop="1">
      <c r="A8" s="403" t="s">
        <v>6</v>
      </c>
      <c r="B8" s="398">
        <v>0</v>
      </c>
      <c r="C8" s="398">
        <v>0</v>
      </c>
      <c r="D8" s="398">
        <v>0</v>
      </c>
      <c r="E8" s="398">
        <v>6</v>
      </c>
      <c r="F8" s="398">
        <v>3</v>
      </c>
      <c r="G8" s="398">
        <v>9</v>
      </c>
      <c r="H8" s="398">
        <v>1</v>
      </c>
      <c r="I8" s="398">
        <v>3</v>
      </c>
      <c r="J8" s="398">
        <v>4</v>
      </c>
      <c r="K8" s="398">
        <f t="shared" ref="K8:K20" si="0">SUM(B8,E8,H8)</f>
        <v>7</v>
      </c>
      <c r="L8" s="398">
        <f t="shared" ref="L8:L20" si="1">SUM(C8,F8,I8)</f>
        <v>6</v>
      </c>
      <c r="M8" s="398">
        <f t="shared" ref="M8:M20" si="2">SUM(D8,G8,J8)</f>
        <v>13</v>
      </c>
      <c r="N8" s="845" t="s">
        <v>670</v>
      </c>
    </row>
    <row r="9" spans="1:14" ht="23.25" customHeight="1">
      <c r="A9" s="402" t="s">
        <v>14</v>
      </c>
      <c r="B9" s="401">
        <v>5</v>
      </c>
      <c r="C9" s="401">
        <v>7</v>
      </c>
      <c r="D9" s="398">
        <v>12</v>
      </c>
      <c r="E9" s="401">
        <v>3</v>
      </c>
      <c r="F9" s="401">
        <v>1</v>
      </c>
      <c r="G9" s="398">
        <v>4</v>
      </c>
      <c r="H9" s="401">
        <v>0</v>
      </c>
      <c r="I9" s="401">
        <v>0</v>
      </c>
      <c r="J9" s="398">
        <v>0</v>
      </c>
      <c r="K9" s="398">
        <f t="shared" si="0"/>
        <v>8</v>
      </c>
      <c r="L9" s="398">
        <f t="shared" si="1"/>
        <v>8</v>
      </c>
      <c r="M9" s="398">
        <f t="shared" si="2"/>
        <v>16</v>
      </c>
      <c r="N9" s="846" t="s">
        <v>526</v>
      </c>
    </row>
    <row r="10" spans="1:14" ht="23.25" customHeight="1">
      <c r="A10" s="402" t="s">
        <v>15</v>
      </c>
      <c r="B10" s="401">
        <v>0</v>
      </c>
      <c r="C10" s="401">
        <v>0</v>
      </c>
      <c r="D10" s="398">
        <v>0</v>
      </c>
      <c r="E10" s="401">
        <v>15</v>
      </c>
      <c r="F10" s="401">
        <v>12</v>
      </c>
      <c r="G10" s="398">
        <v>27</v>
      </c>
      <c r="H10" s="401">
        <v>0</v>
      </c>
      <c r="I10" s="401">
        <v>0</v>
      </c>
      <c r="J10" s="398">
        <v>0</v>
      </c>
      <c r="K10" s="398">
        <f t="shared" si="0"/>
        <v>15</v>
      </c>
      <c r="L10" s="398">
        <f t="shared" si="1"/>
        <v>12</v>
      </c>
      <c r="M10" s="398">
        <f t="shared" si="2"/>
        <v>27</v>
      </c>
      <c r="N10" s="846" t="s">
        <v>531</v>
      </c>
    </row>
    <row r="11" spans="1:14" ht="23.25" customHeight="1">
      <c r="A11" s="402" t="s">
        <v>7</v>
      </c>
      <c r="B11" s="401">
        <v>0</v>
      </c>
      <c r="C11" s="401">
        <v>0</v>
      </c>
      <c r="D11" s="398">
        <v>0</v>
      </c>
      <c r="E11" s="401">
        <v>22</v>
      </c>
      <c r="F11" s="401">
        <v>29</v>
      </c>
      <c r="G11" s="398">
        <v>51</v>
      </c>
      <c r="H11" s="401">
        <v>2</v>
      </c>
      <c r="I11" s="401">
        <v>0</v>
      </c>
      <c r="J11" s="398">
        <v>2</v>
      </c>
      <c r="K11" s="398">
        <f t="shared" si="0"/>
        <v>24</v>
      </c>
      <c r="L11" s="398">
        <f t="shared" si="1"/>
        <v>29</v>
      </c>
      <c r="M11" s="398">
        <f t="shared" si="2"/>
        <v>53</v>
      </c>
      <c r="N11" s="846" t="s">
        <v>540</v>
      </c>
    </row>
    <row r="12" spans="1:14" ht="23.25" customHeight="1">
      <c r="A12" s="402" t="s">
        <v>8</v>
      </c>
      <c r="B12" s="401">
        <v>0</v>
      </c>
      <c r="C12" s="401">
        <v>0</v>
      </c>
      <c r="D12" s="398">
        <v>0</v>
      </c>
      <c r="E12" s="401">
        <v>38</v>
      </c>
      <c r="F12" s="401">
        <v>70</v>
      </c>
      <c r="G12" s="398">
        <v>108</v>
      </c>
      <c r="H12" s="401">
        <v>16</v>
      </c>
      <c r="I12" s="401">
        <v>23</v>
      </c>
      <c r="J12" s="398">
        <v>39</v>
      </c>
      <c r="K12" s="398">
        <f t="shared" si="0"/>
        <v>54</v>
      </c>
      <c r="L12" s="398">
        <f t="shared" si="1"/>
        <v>93</v>
      </c>
      <c r="M12" s="398">
        <f t="shared" si="2"/>
        <v>147</v>
      </c>
      <c r="N12" s="846" t="s">
        <v>673</v>
      </c>
    </row>
    <row r="13" spans="1:14" ht="23.25" customHeight="1">
      <c r="A13" s="402" t="s">
        <v>20</v>
      </c>
      <c r="B13" s="401">
        <v>17</v>
      </c>
      <c r="C13" s="401">
        <v>11</v>
      </c>
      <c r="D13" s="398">
        <v>28</v>
      </c>
      <c r="E13" s="401">
        <v>14</v>
      </c>
      <c r="F13" s="401">
        <v>12</v>
      </c>
      <c r="G13" s="398">
        <v>26</v>
      </c>
      <c r="H13" s="401">
        <v>10</v>
      </c>
      <c r="I13" s="401">
        <v>10</v>
      </c>
      <c r="J13" s="398">
        <v>20</v>
      </c>
      <c r="K13" s="398">
        <f t="shared" si="0"/>
        <v>41</v>
      </c>
      <c r="L13" s="398">
        <f t="shared" si="1"/>
        <v>33</v>
      </c>
      <c r="M13" s="398">
        <f t="shared" si="2"/>
        <v>74</v>
      </c>
      <c r="N13" s="846" t="s">
        <v>671</v>
      </c>
    </row>
    <row r="14" spans="1:14" ht="23.25" customHeight="1">
      <c r="A14" s="402" t="s">
        <v>1155</v>
      </c>
      <c r="B14" s="401">
        <v>0</v>
      </c>
      <c r="C14" s="401">
        <v>0</v>
      </c>
      <c r="D14" s="398">
        <v>0</v>
      </c>
      <c r="E14" s="401">
        <v>5</v>
      </c>
      <c r="F14" s="401">
        <v>2</v>
      </c>
      <c r="G14" s="398">
        <v>7</v>
      </c>
      <c r="H14" s="401">
        <v>4</v>
      </c>
      <c r="I14" s="401">
        <v>0</v>
      </c>
      <c r="J14" s="398">
        <v>4</v>
      </c>
      <c r="K14" s="398">
        <f t="shared" si="0"/>
        <v>9</v>
      </c>
      <c r="L14" s="398">
        <f t="shared" si="1"/>
        <v>2</v>
      </c>
      <c r="M14" s="398">
        <f t="shared" si="2"/>
        <v>11</v>
      </c>
      <c r="N14" s="847" t="s">
        <v>1154</v>
      </c>
    </row>
    <row r="15" spans="1:14" ht="23.25" customHeight="1">
      <c r="A15" s="402" t="s">
        <v>13</v>
      </c>
      <c r="B15" s="401">
        <v>0</v>
      </c>
      <c r="C15" s="401">
        <v>0</v>
      </c>
      <c r="D15" s="398">
        <v>0</v>
      </c>
      <c r="E15" s="401">
        <v>62</v>
      </c>
      <c r="F15" s="401">
        <v>64</v>
      </c>
      <c r="G15" s="398">
        <v>126</v>
      </c>
      <c r="H15" s="401">
        <v>22</v>
      </c>
      <c r="I15" s="401">
        <v>11</v>
      </c>
      <c r="J15" s="398">
        <v>33</v>
      </c>
      <c r="K15" s="398">
        <f t="shared" si="0"/>
        <v>84</v>
      </c>
      <c r="L15" s="398">
        <f t="shared" si="1"/>
        <v>75</v>
      </c>
      <c r="M15" s="398">
        <f t="shared" si="2"/>
        <v>159</v>
      </c>
      <c r="N15" s="846" t="s">
        <v>668</v>
      </c>
    </row>
    <row r="16" spans="1:14" ht="23.25" customHeight="1">
      <c r="A16" s="402" t="s">
        <v>24</v>
      </c>
      <c r="B16" s="401">
        <v>0</v>
      </c>
      <c r="C16" s="401">
        <v>0</v>
      </c>
      <c r="D16" s="398">
        <v>0</v>
      </c>
      <c r="E16" s="401">
        <v>36</v>
      </c>
      <c r="F16" s="401">
        <v>44</v>
      </c>
      <c r="G16" s="398">
        <v>80</v>
      </c>
      <c r="H16" s="401">
        <v>6</v>
      </c>
      <c r="I16" s="401">
        <v>0</v>
      </c>
      <c r="J16" s="398">
        <v>6</v>
      </c>
      <c r="K16" s="398">
        <f t="shared" si="0"/>
        <v>42</v>
      </c>
      <c r="L16" s="398">
        <f t="shared" si="1"/>
        <v>44</v>
      </c>
      <c r="M16" s="398">
        <f t="shared" si="2"/>
        <v>86</v>
      </c>
      <c r="N16" s="846" t="s">
        <v>669</v>
      </c>
    </row>
    <row r="17" spans="1:14" ht="23.25" customHeight="1">
      <c r="A17" s="402" t="s">
        <v>22</v>
      </c>
      <c r="B17" s="401">
        <v>0</v>
      </c>
      <c r="C17" s="401">
        <v>0</v>
      </c>
      <c r="D17" s="398">
        <v>0</v>
      </c>
      <c r="E17" s="401">
        <v>26</v>
      </c>
      <c r="F17" s="401">
        <v>32</v>
      </c>
      <c r="G17" s="398">
        <v>58</v>
      </c>
      <c r="H17" s="401">
        <v>15</v>
      </c>
      <c r="I17" s="401">
        <v>6</v>
      </c>
      <c r="J17" s="398">
        <v>21</v>
      </c>
      <c r="K17" s="398">
        <f t="shared" si="0"/>
        <v>41</v>
      </c>
      <c r="L17" s="398">
        <f t="shared" si="1"/>
        <v>38</v>
      </c>
      <c r="M17" s="398">
        <f t="shared" si="2"/>
        <v>79</v>
      </c>
      <c r="N17" s="846" t="s">
        <v>592</v>
      </c>
    </row>
    <row r="18" spans="1:14" ht="23.25" customHeight="1">
      <c r="A18" s="402" t="s">
        <v>23</v>
      </c>
      <c r="B18" s="401">
        <v>0</v>
      </c>
      <c r="C18" s="401">
        <v>0</v>
      </c>
      <c r="D18" s="398">
        <v>0</v>
      </c>
      <c r="E18" s="401">
        <v>5</v>
      </c>
      <c r="F18" s="401">
        <v>5</v>
      </c>
      <c r="G18" s="398">
        <v>10</v>
      </c>
      <c r="H18" s="401">
        <v>0</v>
      </c>
      <c r="I18" s="401">
        <v>0</v>
      </c>
      <c r="J18" s="398">
        <v>0</v>
      </c>
      <c r="K18" s="398">
        <f t="shared" si="0"/>
        <v>5</v>
      </c>
      <c r="L18" s="398">
        <f t="shared" si="1"/>
        <v>5</v>
      </c>
      <c r="M18" s="398">
        <f t="shared" si="2"/>
        <v>10</v>
      </c>
      <c r="N18" s="846" t="s">
        <v>600</v>
      </c>
    </row>
    <row r="19" spans="1:14" ht="23.25" customHeight="1">
      <c r="A19" s="400" t="s">
        <v>9</v>
      </c>
      <c r="B19" s="401">
        <v>0</v>
      </c>
      <c r="C19" s="401">
        <v>0</v>
      </c>
      <c r="D19" s="398">
        <v>0</v>
      </c>
      <c r="E19" s="401">
        <v>14</v>
      </c>
      <c r="F19" s="401">
        <v>6</v>
      </c>
      <c r="G19" s="398">
        <v>20</v>
      </c>
      <c r="H19" s="401">
        <v>0</v>
      </c>
      <c r="I19" s="401">
        <v>0</v>
      </c>
      <c r="J19" s="398">
        <v>0</v>
      </c>
      <c r="K19" s="398">
        <f t="shared" si="0"/>
        <v>14</v>
      </c>
      <c r="L19" s="398">
        <f t="shared" si="1"/>
        <v>6</v>
      </c>
      <c r="M19" s="398">
        <f t="shared" si="2"/>
        <v>20</v>
      </c>
      <c r="N19" s="848" t="s">
        <v>672</v>
      </c>
    </row>
    <row r="20" spans="1:14" ht="23.25" customHeight="1" thickBot="1">
      <c r="A20" s="400" t="s">
        <v>961</v>
      </c>
      <c r="B20" s="399">
        <v>0</v>
      </c>
      <c r="C20" s="399">
        <v>0</v>
      </c>
      <c r="D20" s="1044">
        <v>0</v>
      </c>
      <c r="E20" s="399">
        <v>15</v>
      </c>
      <c r="F20" s="399">
        <v>8</v>
      </c>
      <c r="G20" s="1044">
        <v>23</v>
      </c>
      <c r="H20" s="399">
        <v>0</v>
      </c>
      <c r="I20" s="399">
        <v>0</v>
      </c>
      <c r="J20" s="1044">
        <v>0</v>
      </c>
      <c r="K20" s="1044">
        <f t="shared" si="0"/>
        <v>15</v>
      </c>
      <c r="L20" s="1044">
        <f t="shared" si="1"/>
        <v>8</v>
      </c>
      <c r="M20" s="1044">
        <f t="shared" si="2"/>
        <v>23</v>
      </c>
      <c r="N20" s="848" t="s">
        <v>847</v>
      </c>
    </row>
    <row r="21" spans="1:14" ht="29.25" customHeight="1" thickBot="1">
      <c r="A21" s="1045" t="s">
        <v>10</v>
      </c>
      <c r="B21" s="1046">
        <f t="shared" ref="B21:L21" si="3">SUM(B8:B20)</f>
        <v>22</v>
      </c>
      <c r="C21" s="1046">
        <f t="shared" si="3"/>
        <v>18</v>
      </c>
      <c r="D21" s="1046">
        <f t="shared" si="3"/>
        <v>40</v>
      </c>
      <c r="E21" s="1046">
        <f t="shared" si="3"/>
        <v>261</v>
      </c>
      <c r="F21" s="1046">
        <f t="shared" si="3"/>
        <v>288</v>
      </c>
      <c r="G21" s="1046">
        <f t="shared" si="3"/>
        <v>549</v>
      </c>
      <c r="H21" s="1046">
        <f t="shared" si="3"/>
        <v>76</v>
      </c>
      <c r="I21" s="1046">
        <f t="shared" si="3"/>
        <v>53</v>
      </c>
      <c r="J21" s="1046">
        <f t="shared" si="3"/>
        <v>129</v>
      </c>
      <c r="K21" s="1046">
        <f t="shared" si="3"/>
        <v>359</v>
      </c>
      <c r="L21" s="1046">
        <f t="shared" si="3"/>
        <v>359</v>
      </c>
      <c r="M21" s="1046">
        <f>SUM(K21:L21)</f>
        <v>718</v>
      </c>
      <c r="N21" s="1047" t="s">
        <v>1782</v>
      </c>
    </row>
    <row r="22" spans="1:14" ht="20.100000000000001" customHeight="1" thickTop="1"/>
  </sheetData>
  <mergeCells count="12">
    <mergeCell ref="H5:J5"/>
    <mergeCell ref="K5:M5"/>
    <mergeCell ref="A2:N2"/>
    <mergeCell ref="A1:N1"/>
    <mergeCell ref="N4:N7"/>
    <mergeCell ref="A4:A7"/>
    <mergeCell ref="B4:D4"/>
    <mergeCell ref="E4:G4"/>
    <mergeCell ref="H4:J4"/>
    <mergeCell ref="K4:M4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3"/>
  <sheetViews>
    <sheetView rightToLeft="1" view="pageBreakPreview" zoomScale="80" zoomScaleSheetLayoutView="80" workbookViewId="0">
      <selection sqref="A1:N12"/>
    </sheetView>
  </sheetViews>
  <sheetFormatPr defaultRowHeight="12.75"/>
  <cols>
    <col min="1" max="1" width="28.7109375" bestFit="1" customWidth="1"/>
    <col min="14" max="14" width="31.42578125" customWidth="1"/>
  </cols>
  <sheetData>
    <row r="1" spans="1:14" ht="34.5" customHeight="1">
      <c r="A1" s="1498" t="s">
        <v>1955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</row>
    <row r="2" spans="1:14" s="280" customFormat="1" ht="46.5" customHeight="1">
      <c r="A2" s="1969" t="s">
        <v>1510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</row>
    <row r="3" spans="1:14" ht="34.5" customHeight="1" thickBot="1">
      <c r="A3" s="872" t="s">
        <v>1919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1" t="s">
        <v>1920</v>
      </c>
    </row>
    <row r="4" spans="1:14" ht="34.5" customHeight="1" thickTop="1">
      <c r="A4" s="1485" t="s">
        <v>1047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1048</v>
      </c>
    </row>
    <row r="5" spans="1:14" s="280" customFormat="1" ht="34.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ht="34.5" customHeight="1">
      <c r="A6" s="1486"/>
      <c r="B6" s="640" t="s">
        <v>914</v>
      </c>
      <c r="C6" s="640" t="s">
        <v>915</v>
      </c>
      <c r="D6" s="640" t="s">
        <v>916</v>
      </c>
      <c r="E6" s="640" t="s">
        <v>914</v>
      </c>
      <c r="F6" s="640" t="s">
        <v>915</v>
      </c>
      <c r="G6" s="640" t="s">
        <v>916</v>
      </c>
      <c r="H6" s="640" t="s">
        <v>914</v>
      </c>
      <c r="I6" s="640" t="s">
        <v>915</v>
      </c>
      <c r="J6" s="640" t="s">
        <v>916</v>
      </c>
      <c r="K6" s="640" t="s">
        <v>914</v>
      </c>
      <c r="L6" s="640" t="s">
        <v>915</v>
      </c>
      <c r="M6" s="640" t="s">
        <v>916</v>
      </c>
      <c r="N6" s="1486"/>
    </row>
    <row r="7" spans="1:14" s="280" customFormat="1" ht="34.5" customHeight="1" thickBot="1">
      <c r="A7" s="2158"/>
      <c r="B7" s="640" t="s">
        <v>917</v>
      </c>
      <c r="C7" s="640" t="s">
        <v>918</v>
      </c>
      <c r="D7" s="640" t="s">
        <v>919</v>
      </c>
      <c r="E7" s="640" t="s">
        <v>917</v>
      </c>
      <c r="F7" s="640" t="s">
        <v>918</v>
      </c>
      <c r="G7" s="640" t="s">
        <v>919</v>
      </c>
      <c r="H7" s="640" t="s">
        <v>917</v>
      </c>
      <c r="I7" s="640" t="s">
        <v>918</v>
      </c>
      <c r="J7" s="640" t="s">
        <v>919</v>
      </c>
      <c r="K7" s="640" t="s">
        <v>917</v>
      </c>
      <c r="L7" s="640" t="s">
        <v>918</v>
      </c>
      <c r="M7" s="640" t="s">
        <v>919</v>
      </c>
      <c r="N7" s="2158"/>
    </row>
    <row r="8" spans="1:14" ht="38.25" customHeight="1">
      <c r="A8" s="335" t="s">
        <v>1043</v>
      </c>
      <c r="B8" s="330">
        <v>0</v>
      </c>
      <c r="C8" s="330">
        <v>0</v>
      </c>
      <c r="D8" s="330">
        <v>0</v>
      </c>
      <c r="E8" s="330">
        <v>10</v>
      </c>
      <c r="F8" s="330">
        <v>9</v>
      </c>
      <c r="G8" s="330">
        <v>19</v>
      </c>
      <c r="H8" s="330">
        <v>0</v>
      </c>
      <c r="I8" s="330">
        <v>0</v>
      </c>
      <c r="J8" s="330">
        <v>0</v>
      </c>
      <c r="K8" s="330">
        <f t="shared" ref="K8:M12" si="0">SUM(H8,E8,B8)</f>
        <v>10</v>
      </c>
      <c r="L8" s="330">
        <f t="shared" si="0"/>
        <v>9</v>
      </c>
      <c r="M8" s="330">
        <f t="shared" si="0"/>
        <v>19</v>
      </c>
      <c r="N8" s="1385" t="s">
        <v>1313</v>
      </c>
    </row>
    <row r="9" spans="1:14" ht="38.25" customHeight="1">
      <c r="A9" s="336" t="s">
        <v>1044</v>
      </c>
      <c r="B9" s="331">
        <v>0</v>
      </c>
      <c r="C9" s="331">
        <v>0</v>
      </c>
      <c r="D9" s="331">
        <v>0</v>
      </c>
      <c r="E9" s="331">
        <v>2</v>
      </c>
      <c r="F9" s="331">
        <v>8</v>
      </c>
      <c r="G9" s="331">
        <v>10</v>
      </c>
      <c r="H9" s="331">
        <v>0</v>
      </c>
      <c r="I9" s="331">
        <v>1</v>
      </c>
      <c r="J9" s="331">
        <v>1</v>
      </c>
      <c r="K9" s="331">
        <f t="shared" si="0"/>
        <v>2</v>
      </c>
      <c r="L9" s="331">
        <f t="shared" si="0"/>
        <v>9</v>
      </c>
      <c r="M9" s="331">
        <f t="shared" si="0"/>
        <v>11</v>
      </c>
      <c r="N9" s="1070" t="s">
        <v>1314</v>
      </c>
    </row>
    <row r="10" spans="1:14" ht="38.25" customHeight="1">
      <c r="A10" s="337" t="s">
        <v>1045</v>
      </c>
      <c r="B10" s="331">
        <v>0</v>
      </c>
      <c r="C10" s="331">
        <v>0</v>
      </c>
      <c r="D10" s="331">
        <v>0</v>
      </c>
      <c r="E10" s="331">
        <v>2</v>
      </c>
      <c r="F10" s="331">
        <v>2</v>
      </c>
      <c r="G10" s="331">
        <v>4</v>
      </c>
      <c r="H10" s="331">
        <v>0</v>
      </c>
      <c r="I10" s="331">
        <v>0</v>
      </c>
      <c r="J10" s="331">
        <v>0</v>
      </c>
      <c r="K10" s="331">
        <f t="shared" si="0"/>
        <v>2</v>
      </c>
      <c r="L10" s="331">
        <f t="shared" si="0"/>
        <v>2</v>
      </c>
      <c r="M10" s="331">
        <f t="shared" si="0"/>
        <v>4</v>
      </c>
      <c r="N10" s="1070" t="s">
        <v>1315</v>
      </c>
    </row>
    <row r="11" spans="1:14" ht="38.25" customHeight="1" thickBot="1">
      <c r="A11" s="338" t="s">
        <v>1046</v>
      </c>
      <c r="B11" s="341">
        <v>0</v>
      </c>
      <c r="C11" s="341">
        <v>0</v>
      </c>
      <c r="D11" s="341">
        <v>0</v>
      </c>
      <c r="E11" s="341">
        <v>11</v>
      </c>
      <c r="F11" s="341">
        <v>10</v>
      </c>
      <c r="G11" s="341">
        <v>21</v>
      </c>
      <c r="H11" s="341">
        <v>0</v>
      </c>
      <c r="I11" s="341">
        <v>0</v>
      </c>
      <c r="J11" s="341">
        <v>0</v>
      </c>
      <c r="K11" s="341">
        <f t="shared" si="0"/>
        <v>11</v>
      </c>
      <c r="L11" s="341">
        <f t="shared" si="0"/>
        <v>10</v>
      </c>
      <c r="M11" s="341">
        <f t="shared" si="0"/>
        <v>21</v>
      </c>
      <c r="N11" s="1237" t="s">
        <v>1316</v>
      </c>
    </row>
    <row r="12" spans="1:14" ht="31.5" customHeight="1" thickBot="1">
      <c r="A12" s="339" t="s">
        <v>10</v>
      </c>
      <c r="B12" s="342">
        <f>SUM(B8:B11)</f>
        <v>0</v>
      </c>
      <c r="C12" s="342">
        <f t="shared" ref="C12:J12" si="1">SUM(C8:C11)</f>
        <v>0</v>
      </c>
      <c r="D12" s="342">
        <f t="shared" si="1"/>
        <v>0</v>
      </c>
      <c r="E12" s="342">
        <f t="shared" si="1"/>
        <v>25</v>
      </c>
      <c r="F12" s="342">
        <f t="shared" si="1"/>
        <v>29</v>
      </c>
      <c r="G12" s="342">
        <f t="shared" si="1"/>
        <v>54</v>
      </c>
      <c r="H12" s="342">
        <f t="shared" si="1"/>
        <v>0</v>
      </c>
      <c r="I12" s="342">
        <f t="shared" si="1"/>
        <v>1</v>
      </c>
      <c r="J12" s="342">
        <f t="shared" si="1"/>
        <v>1</v>
      </c>
      <c r="K12" s="342">
        <f t="shared" si="0"/>
        <v>25</v>
      </c>
      <c r="L12" s="342">
        <f t="shared" si="0"/>
        <v>30</v>
      </c>
      <c r="M12" s="342">
        <f t="shared" si="0"/>
        <v>55</v>
      </c>
      <c r="N12" s="317" t="s">
        <v>1780</v>
      </c>
    </row>
    <row r="13" spans="1:14" ht="13.5" thickTop="1"/>
  </sheetData>
  <mergeCells count="12">
    <mergeCell ref="A1:N1"/>
    <mergeCell ref="A2:N2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25"/>
  <sheetViews>
    <sheetView rightToLeft="1" view="pageBreakPreview" zoomScale="80" zoomScaleSheetLayoutView="80" workbookViewId="0">
      <selection activeCell="P12" sqref="P12:R12"/>
    </sheetView>
  </sheetViews>
  <sheetFormatPr defaultRowHeight="12.75"/>
  <cols>
    <col min="1" max="1" width="13.7109375" customWidth="1"/>
    <col min="2" max="2" width="18.7109375" customWidth="1"/>
    <col min="3" max="3" width="14.28515625" customWidth="1"/>
    <col min="4" max="6" width="4.28515625" customWidth="1"/>
    <col min="7" max="7" width="5.85546875" customWidth="1"/>
    <col min="8" max="14" width="5.140625" customWidth="1"/>
    <col min="15" max="15" width="5.42578125" customWidth="1"/>
    <col min="16" max="16" width="27.28515625" customWidth="1"/>
    <col min="17" max="17" width="43.5703125" customWidth="1"/>
    <col min="18" max="18" width="20.7109375" customWidth="1"/>
  </cols>
  <sheetData>
    <row r="1" spans="1:18" ht="27" customHeight="1">
      <c r="A1" s="1498" t="s">
        <v>1956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8"/>
      <c r="R1" s="1498"/>
    </row>
    <row r="2" spans="1:18" s="280" customFormat="1" ht="36.75" customHeight="1">
      <c r="A2" s="1969" t="s">
        <v>1512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  <c r="O2" s="1969"/>
      <c r="P2" s="1969"/>
      <c r="Q2" s="1969"/>
      <c r="R2" s="1969"/>
    </row>
    <row r="3" spans="1:18" ht="21.75" customHeight="1" thickBot="1">
      <c r="A3" s="872" t="s">
        <v>1921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28"/>
      <c r="O3" s="328"/>
      <c r="R3" s="319" t="s">
        <v>1922</v>
      </c>
    </row>
    <row r="4" spans="1:18" ht="14.25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18" s="280" customFormat="1" ht="14.25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18" ht="14.25" customHeight="1">
      <c r="A6" s="1674"/>
      <c r="B6" s="1674"/>
      <c r="C6" s="1674"/>
      <c r="D6" s="1347" t="s">
        <v>914</v>
      </c>
      <c r="E6" s="1347" t="s">
        <v>915</v>
      </c>
      <c r="F6" s="1347" t="s">
        <v>916</v>
      </c>
      <c r="G6" s="1347" t="s">
        <v>914</v>
      </c>
      <c r="H6" s="1347" t="s">
        <v>915</v>
      </c>
      <c r="I6" s="1347" t="s">
        <v>916</v>
      </c>
      <c r="J6" s="1347" t="s">
        <v>914</v>
      </c>
      <c r="K6" s="1347" t="s">
        <v>915</v>
      </c>
      <c r="L6" s="1347" t="s">
        <v>916</v>
      </c>
      <c r="M6" s="1347" t="s">
        <v>914</v>
      </c>
      <c r="N6" s="1347" t="s">
        <v>915</v>
      </c>
      <c r="O6" s="1347" t="s">
        <v>916</v>
      </c>
      <c r="P6" s="1820"/>
      <c r="Q6" s="1820"/>
      <c r="R6" s="1820"/>
    </row>
    <row r="7" spans="1:18" s="280" customFormat="1" ht="14.25" customHeight="1" thickBot="1">
      <c r="A7" s="1798"/>
      <c r="B7" s="1798"/>
      <c r="C7" s="1798"/>
      <c r="D7" s="1348" t="s">
        <v>917</v>
      </c>
      <c r="E7" s="1348" t="s">
        <v>918</v>
      </c>
      <c r="F7" s="1348" t="s">
        <v>919</v>
      </c>
      <c r="G7" s="1348" t="s">
        <v>917</v>
      </c>
      <c r="H7" s="1348" t="s">
        <v>918</v>
      </c>
      <c r="I7" s="1348" t="s">
        <v>919</v>
      </c>
      <c r="J7" s="1348" t="s">
        <v>917</v>
      </c>
      <c r="K7" s="1348" t="s">
        <v>918</v>
      </c>
      <c r="L7" s="1348" t="s">
        <v>919</v>
      </c>
      <c r="M7" s="1348" t="s">
        <v>917</v>
      </c>
      <c r="N7" s="1348" t="s">
        <v>918</v>
      </c>
      <c r="O7" s="1348" t="s">
        <v>919</v>
      </c>
      <c r="P7" s="2111"/>
      <c r="Q7" s="2111"/>
      <c r="R7" s="2111"/>
    </row>
    <row r="8" spans="1:18" ht="30.75" customHeight="1">
      <c r="A8" s="1504" t="s">
        <v>1049</v>
      </c>
      <c r="B8" s="1349" t="s">
        <v>1050</v>
      </c>
      <c r="C8" s="1349" t="s">
        <v>1050</v>
      </c>
      <c r="D8" s="1387">
        <v>0</v>
      </c>
      <c r="E8" s="1387">
        <v>0</v>
      </c>
      <c r="F8" s="1387">
        <v>0</v>
      </c>
      <c r="G8" s="1387">
        <v>3</v>
      </c>
      <c r="H8" s="1387">
        <v>3</v>
      </c>
      <c r="I8" s="1387">
        <v>6</v>
      </c>
      <c r="J8" s="1387">
        <v>0</v>
      </c>
      <c r="K8" s="1387">
        <v>0</v>
      </c>
      <c r="L8" s="1387">
        <v>0</v>
      </c>
      <c r="M8" s="1387">
        <f>SUM(J8,G8,D8)</f>
        <v>3</v>
      </c>
      <c r="N8" s="1387">
        <f>SUM(K8,H8,E8)</f>
        <v>3</v>
      </c>
      <c r="O8" s="1387">
        <f>SUM(L8,I8,F8)</f>
        <v>6</v>
      </c>
      <c r="P8" s="1386" t="s">
        <v>1334</v>
      </c>
      <c r="Q8" s="1352" t="s">
        <v>1334</v>
      </c>
      <c r="R8" s="2160" t="s">
        <v>1339</v>
      </c>
    </row>
    <row r="9" spans="1:18" ht="36" customHeight="1">
      <c r="A9" s="1505"/>
      <c r="B9" s="251" t="s">
        <v>1051</v>
      </c>
      <c r="C9" s="251" t="s">
        <v>1052</v>
      </c>
      <c r="D9" s="921">
        <v>0</v>
      </c>
      <c r="E9" s="921">
        <v>0</v>
      </c>
      <c r="F9" s="921">
        <v>0</v>
      </c>
      <c r="G9" s="921">
        <v>4</v>
      </c>
      <c r="H9" s="921">
        <v>2</v>
      </c>
      <c r="I9" s="921">
        <v>6</v>
      </c>
      <c r="J9" s="921">
        <v>0</v>
      </c>
      <c r="K9" s="921">
        <v>0</v>
      </c>
      <c r="L9" s="921">
        <v>0</v>
      </c>
      <c r="M9" s="921">
        <f t="shared" ref="M9:O21" si="0">SUM(J9,G9,D9)</f>
        <v>4</v>
      </c>
      <c r="N9" s="921">
        <f t="shared" si="0"/>
        <v>2</v>
      </c>
      <c r="O9" s="921">
        <f t="shared" si="0"/>
        <v>6</v>
      </c>
      <c r="P9" s="873" t="s">
        <v>1335</v>
      </c>
      <c r="Q9" s="873" t="s">
        <v>1336</v>
      </c>
      <c r="R9" s="1835"/>
    </row>
    <row r="10" spans="1:18" ht="25.5" customHeight="1">
      <c r="A10" s="1505"/>
      <c r="B10" s="251" t="s">
        <v>1053</v>
      </c>
      <c r="C10" s="251"/>
      <c r="D10" s="921">
        <v>0</v>
      </c>
      <c r="E10" s="921">
        <v>0</v>
      </c>
      <c r="F10" s="921">
        <v>0</v>
      </c>
      <c r="G10" s="921">
        <v>0</v>
      </c>
      <c r="H10" s="921">
        <v>4</v>
      </c>
      <c r="I10" s="921">
        <v>4</v>
      </c>
      <c r="J10" s="921">
        <v>0</v>
      </c>
      <c r="K10" s="921">
        <v>0</v>
      </c>
      <c r="L10" s="921">
        <v>0</v>
      </c>
      <c r="M10" s="921">
        <f t="shared" si="0"/>
        <v>0</v>
      </c>
      <c r="N10" s="921">
        <f t="shared" si="0"/>
        <v>4</v>
      </c>
      <c r="O10" s="921">
        <f t="shared" si="0"/>
        <v>4</v>
      </c>
      <c r="P10" s="873"/>
      <c r="Q10" s="873" t="s">
        <v>1338</v>
      </c>
      <c r="R10" s="1835"/>
    </row>
    <row r="11" spans="1:18" ht="17.25" customHeight="1">
      <c r="A11" s="1506"/>
      <c r="B11" s="251" t="s">
        <v>1054</v>
      </c>
      <c r="C11" s="251"/>
      <c r="D11" s="921">
        <v>0</v>
      </c>
      <c r="E11" s="921">
        <v>0</v>
      </c>
      <c r="F11" s="921">
        <v>0</v>
      </c>
      <c r="G11" s="921">
        <v>3</v>
      </c>
      <c r="H11" s="921">
        <v>0</v>
      </c>
      <c r="I11" s="921">
        <v>3</v>
      </c>
      <c r="J11" s="921">
        <v>0</v>
      </c>
      <c r="K11" s="921">
        <v>0</v>
      </c>
      <c r="L11" s="921">
        <v>0</v>
      </c>
      <c r="M11" s="921">
        <f t="shared" si="0"/>
        <v>3</v>
      </c>
      <c r="N11" s="921">
        <f t="shared" si="0"/>
        <v>0</v>
      </c>
      <c r="O11" s="921">
        <f t="shared" si="0"/>
        <v>3</v>
      </c>
      <c r="P11" s="873"/>
      <c r="Q11" s="873" t="s">
        <v>1337</v>
      </c>
      <c r="R11" s="1836"/>
    </row>
    <row r="12" spans="1:18" ht="23.25" customHeight="1">
      <c r="A12" s="1594" t="s">
        <v>277</v>
      </c>
      <c r="B12" s="1594"/>
      <c r="C12" s="1594"/>
      <c r="D12" s="921">
        <f>SUM(D8:D11)</f>
        <v>0</v>
      </c>
      <c r="E12" s="921">
        <f t="shared" ref="E12:O13" si="1">SUM(E8:E11)</f>
        <v>0</v>
      </c>
      <c r="F12" s="921">
        <f t="shared" si="1"/>
        <v>0</v>
      </c>
      <c r="G12" s="921">
        <f t="shared" si="1"/>
        <v>10</v>
      </c>
      <c r="H12" s="921">
        <f t="shared" si="1"/>
        <v>9</v>
      </c>
      <c r="I12" s="921">
        <f t="shared" si="1"/>
        <v>19</v>
      </c>
      <c r="J12" s="921">
        <f t="shared" si="1"/>
        <v>0</v>
      </c>
      <c r="K12" s="921">
        <f t="shared" si="1"/>
        <v>0</v>
      </c>
      <c r="L12" s="921">
        <f t="shared" si="1"/>
        <v>0</v>
      </c>
      <c r="M12" s="921">
        <f t="shared" si="1"/>
        <v>10</v>
      </c>
      <c r="N12" s="921">
        <f t="shared" si="1"/>
        <v>9</v>
      </c>
      <c r="O12" s="921">
        <f t="shared" si="1"/>
        <v>19</v>
      </c>
      <c r="P12" s="1537" t="s">
        <v>1787</v>
      </c>
      <c r="Q12" s="1537"/>
      <c r="R12" s="1537"/>
    </row>
    <row r="13" spans="1:18" ht="27" customHeight="1">
      <c r="A13" s="1513" t="s">
        <v>1044</v>
      </c>
      <c r="B13" s="251" t="s">
        <v>1055</v>
      </c>
      <c r="C13" s="251"/>
      <c r="D13" s="921">
        <f t="shared" ref="D13:F13" si="2">SUM(D9:D12)</f>
        <v>0</v>
      </c>
      <c r="E13" s="921">
        <f t="shared" si="2"/>
        <v>0</v>
      </c>
      <c r="F13" s="921">
        <f t="shared" si="2"/>
        <v>0</v>
      </c>
      <c r="G13" s="921">
        <v>1</v>
      </c>
      <c r="H13" s="921">
        <v>3</v>
      </c>
      <c r="I13" s="921">
        <v>4</v>
      </c>
      <c r="J13" s="921">
        <f t="shared" ref="J13" si="3">SUM(J9:J12)</f>
        <v>0</v>
      </c>
      <c r="K13" s="921">
        <f t="shared" si="1"/>
        <v>0</v>
      </c>
      <c r="L13" s="921">
        <f t="shared" si="1"/>
        <v>0</v>
      </c>
      <c r="M13" s="921">
        <f t="shared" si="0"/>
        <v>1</v>
      </c>
      <c r="N13" s="921">
        <f t="shared" si="0"/>
        <v>3</v>
      </c>
      <c r="O13" s="921">
        <f t="shared" si="0"/>
        <v>4</v>
      </c>
      <c r="P13" s="873"/>
      <c r="Q13" s="873" t="s">
        <v>1340</v>
      </c>
      <c r="R13" s="2013" t="s">
        <v>1313</v>
      </c>
    </row>
    <row r="14" spans="1:18" ht="17.25" customHeight="1">
      <c r="A14" s="1506"/>
      <c r="B14" s="251" t="s">
        <v>1004</v>
      </c>
      <c r="C14" s="251"/>
      <c r="D14" s="921">
        <f t="shared" ref="D14:F14" si="4">SUM(D10:D13)</f>
        <v>0</v>
      </c>
      <c r="E14" s="921">
        <f t="shared" si="4"/>
        <v>0</v>
      </c>
      <c r="F14" s="921">
        <f t="shared" si="4"/>
        <v>0</v>
      </c>
      <c r="G14" s="921">
        <v>1</v>
      </c>
      <c r="H14" s="921">
        <v>5</v>
      </c>
      <c r="I14" s="921">
        <v>6</v>
      </c>
      <c r="J14" s="921">
        <f t="shared" ref="J14" si="5">SUM(J10:J13)</f>
        <v>0</v>
      </c>
      <c r="K14" s="921">
        <v>1</v>
      </c>
      <c r="L14" s="921">
        <v>1</v>
      </c>
      <c r="M14" s="921">
        <f t="shared" si="0"/>
        <v>1</v>
      </c>
      <c r="N14" s="921">
        <f t="shared" si="0"/>
        <v>6</v>
      </c>
      <c r="O14" s="921">
        <f t="shared" si="0"/>
        <v>7</v>
      </c>
      <c r="P14" s="873"/>
      <c r="Q14" s="873" t="s">
        <v>1341</v>
      </c>
      <c r="R14" s="1836"/>
    </row>
    <row r="15" spans="1:18" ht="20.25" customHeight="1">
      <c r="A15" s="1594" t="s">
        <v>277</v>
      </c>
      <c r="B15" s="1594"/>
      <c r="C15" s="1594"/>
      <c r="D15" s="921">
        <f>SUM(D13:D14)</f>
        <v>0</v>
      </c>
      <c r="E15" s="921">
        <f t="shared" ref="E15:O15" si="6">SUM(E13:E14)</f>
        <v>0</v>
      </c>
      <c r="F15" s="921">
        <f t="shared" si="6"/>
        <v>0</v>
      </c>
      <c r="G15" s="921">
        <f t="shared" si="6"/>
        <v>2</v>
      </c>
      <c r="H15" s="921">
        <f t="shared" si="6"/>
        <v>8</v>
      </c>
      <c r="I15" s="921">
        <f t="shared" si="6"/>
        <v>10</v>
      </c>
      <c r="J15" s="921">
        <f t="shared" si="6"/>
        <v>0</v>
      </c>
      <c r="K15" s="921">
        <f t="shared" si="6"/>
        <v>1</v>
      </c>
      <c r="L15" s="921">
        <f t="shared" si="6"/>
        <v>1</v>
      </c>
      <c r="M15" s="921">
        <f t="shared" si="6"/>
        <v>2</v>
      </c>
      <c r="N15" s="921">
        <f t="shared" si="6"/>
        <v>9</v>
      </c>
      <c r="O15" s="921">
        <f t="shared" si="6"/>
        <v>11</v>
      </c>
      <c r="P15" s="1537" t="s">
        <v>1787</v>
      </c>
      <c r="Q15" s="1537"/>
      <c r="R15" s="1537"/>
    </row>
    <row r="16" spans="1:18" ht="57.75" customHeight="1">
      <c r="A16" s="1513" t="s">
        <v>1045</v>
      </c>
      <c r="B16" s="251" t="s">
        <v>1056</v>
      </c>
      <c r="C16" s="251" t="s">
        <v>1057</v>
      </c>
      <c r="D16" s="921">
        <f t="shared" ref="D16:F16" si="7">SUM(D14:D15)</f>
        <v>0</v>
      </c>
      <c r="E16" s="921">
        <f t="shared" si="7"/>
        <v>0</v>
      </c>
      <c r="F16" s="921">
        <f t="shared" si="7"/>
        <v>0</v>
      </c>
      <c r="G16" s="921">
        <v>1</v>
      </c>
      <c r="H16" s="921">
        <v>0</v>
      </c>
      <c r="I16" s="921">
        <v>1</v>
      </c>
      <c r="J16" s="921">
        <v>0</v>
      </c>
      <c r="K16" s="921">
        <v>0</v>
      </c>
      <c r="L16" s="921">
        <v>0</v>
      </c>
      <c r="M16" s="921">
        <f t="shared" si="0"/>
        <v>1</v>
      </c>
      <c r="N16" s="921">
        <f t="shared" si="0"/>
        <v>0</v>
      </c>
      <c r="O16" s="921">
        <f t="shared" si="0"/>
        <v>1</v>
      </c>
      <c r="P16" s="873" t="s">
        <v>1344</v>
      </c>
      <c r="Q16" s="873" t="s">
        <v>1342</v>
      </c>
      <c r="R16" s="2013" t="s">
        <v>1315</v>
      </c>
    </row>
    <row r="17" spans="1:18" ht="35.25" customHeight="1">
      <c r="A17" s="1506"/>
      <c r="B17" s="251" t="s">
        <v>975</v>
      </c>
      <c r="C17" s="251" t="s">
        <v>1058</v>
      </c>
      <c r="D17" s="921">
        <f t="shared" ref="D17:F17" si="8">SUM(D15:D16)</f>
        <v>0</v>
      </c>
      <c r="E17" s="921">
        <f t="shared" si="8"/>
        <v>0</v>
      </c>
      <c r="F17" s="921">
        <f t="shared" si="8"/>
        <v>0</v>
      </c>
      <c r="G17" s="921">
        <v>1</v>
      </c>
      <c r="H17" s="921">
        <v>2</v>
      </c>
      <c r="I17" s="921">
        <v>3</v>
      </c>
      <c r="J17" s="921">
        <v>0</v>
      </c>
      <c r="K17" s="921">
        <v>0</v>
      </c>
      <c r="L17" s="921">
        <v>0</v>
      </c>
      <c r="M17" s="921">
        <f t="shared" si="0"/>
        <v>1</v>
      </c>
      <c r="N17" s="921">
        <f t="shared" si="0"/>
        <v>2</v>
      </c>
      <c r="O17" s="921">
        <f t="shared" si="0"/>
        <v>3</v>
      </c>
      <c r="P17" s="1351" t="s">
        <v>1345</v>
      </c>
      <c r="Q17" s="873" t="s">
        <v>1343</v>
      </c>
      <c r="R17" s="1836"/>
    </row>
    <row r="18" spans="1:18" ht="30.75" customHeight="1">
      <c r="A18" s="1594" t="s">
        <v>277</v>
      </c>
      <c r="B18" s="1594"/>
      <c r="C18" s="1594"/>
      <c r="D18" s="921">
        <f>SUM(D16:D17)</f>
        <v>0</v>
      </c>
      <c r="E18" s="921">
        <f t="shared" ref="E18:O18" si="9">SUM(E16:E17)</f>
        <v>0</v>
      </c>
      <c r="F18" s="921">
        <f t="shared" si="9"/>
        <v>0</v>
      </c>
      <c r="G18" s="921">
        <f t="shared" si="9"/>
        <v>2</v>
      </c>
      <c r="H18" s="921">
        <f t="shared" si="9"/>
        <v>2</v>
      </c>
      <c r="I18" s="921">
        <f t="shared" si="9"/>
        <v>4</v>
      </c>
      <c r="J18" s="921">
        <f t="shared" si="9"/>
        <v>0</v>
      </c>
      <c r="K18" s="921">
        <f t="shared" si="9"/>
        <v>0</v>
      </c>
      <c r="L18" s="921">
        <f t="shared" si="9"/>
        <v>0</v>
      </c>
      <c r="M18" s="921">
        <f t="shared" si="9"/>
        <v>2</v>
      </c>
      <c r="N18" s="921">
        <f t="shared" si="9"/>
        <v>2</v>
      </c>
      <c r="O18" s="921">
        <f t="shared" si="9"/>
        <v>4</v>
      </c>
      <c r="P18" s="1537" t="s">
        <v>1787</v>
      </c>
      <c r="Q18" s="1537"/>
      <c r="R18" s="1537"/>
    </row>
    <row r="19" spans="1:18" ht="30.75" customHeight="1">
      <c r="A19" s="1513" t="s">
        <v>1046</v>
      </c>
      <c r="B19" s="251" t="s">
        <v>1059</v>
      </c>
      <c r="C19" s="251"/>
      <c r="D19" s="921">
        <f t="shared" ref="D19:F19" si="10">SUM(D17:D18)</f>
        <v>0</v>
      </c>
      <c r="E19" s="921">
        <f t="shared" si="10"/>
        <v>0</v>
      </c>
      <c r="F19" s="921">
        <f t="shared" si="10"/>
        <v>0</v>
      </c>
      <c r="G19" s="921">
        <v>5</v>
      </c>
      <c r="H19" s="921">
        <v>3</v>
      </c>
      <c r="I19" s="921">
        <v>8</v>
      </c>
      <c r="J19" s="921">
        <f t="shared" ref="J19:L19" si="11">SUM(J17:J18)</f>
        <v>0</v>
      </c>
      <c r="K19" s="921">
        <f t="shared" si="11"/>
        <v>0</v>
      </c>
      <c r="L19" s="921">
        <f t="shared" si="11"/>
        <v>0</v>
      </c>
      <c r="M19" s="921">
        <f t="shared" si="0"/>
        <v>5</v>
      </c>
      <c r="N19" s="921">
        <f t="shared" si="0"/>
        <v>3</v>
      </c>
      <c r="O19" s="921">
        <f t="shared" si="0"/>
        <v>8</v>
      </c>
      <c r="P19" s="1350"/>
      <c r="Q19" s="1350" t="s">
        <v>1943</v>
      </c>
      <c r="R19" s="2013" t="s">
        <v>1316</v>
      </c>
    </row>
    <row r="20" spans="1:18" ht="29.25" customHeight="1">
      <c r="A20" s="1505"/>
      <c r="B20" s="251" t="s">
        <v>1060</v>
      </c>
      <c r="C20" s="251"/>
      <c r="D20" s="921">
        <f t="shared" ref="D20:F20" si="12">SUM(D18:D19)</f>
        <v>0</v>
      </c>
      <c r="E20" s="921">
        <f t="shared" si="12"/>
        <v>0</v>
      </c>
      <c r="F20" s="921">
        <f t="shared" si="12"/>
        <v>0</v>
      </c>
      <c r="G20" s="921">
        <v>2</v>
      </c>
      <c r="H20" s="921">
        <v>1</v>
      </c>
      <c r="I20" s="921">
        <v>3</v>
      </c>
      <c r="J20" s="921">
        <f t="shared" ref="J20:L20" si="13">SUM(J18:J19)</f>
        <v>0</v>
      </c>
      <c r="K20" s="921">
        <f t="shared" si="13"/>
        <v>0</v>
      </c>
      <c r="L20" s="921">
        <f t="shared" si="13"/>
        <v>0</v>
      </c>
      <c r="M20" s="921">
        <f t="shared" si="0"/>
        <v>2</v>
      </c>
      <c r="N20" s="921">
        <f t="shared" si="0"/>
        <v>1</v>
      </c>
      <c r="O20" s="921">
        <f t="shared" si="0"/>
        <v>3</v>
      </c>
      <c r="P20" s="873"/>
      <c r="Q20" s="873" t="s">
        <v>1346</v>
      </c>
      <c r="R20" s="1835"/>
    </row>
    <row r="21" spans="1:18" ht="27.75" customHeight="1">
      <c r="A21" s="1506"/>
      <c r="B21" s="251" t="s">
        <v>1061</v>
      </c>
      <c r="C21" s="251"/>
      <c r="D21" s="921">
        <f t="shared" ref="D21:F21" si="14">SUM(D19:D20)</f>
        <v>0</v>
      </c>
      <c r="E21" s="921">
        <f t="shared" si="14"/>
        <v>0</v>
      </c>
      <c r="F21" s="921">
        <f t="shared" si="14"/>
        <v>0</v>
      </c>
      <c r="G21" s="921">
        <v>4</v>
      </c>
      <c r="H21" s="921">
        <v>2</v>
      </c>
      <c r="I21" s="921">
        <v>6</v>
      </c>
      <c r="J21" s="921">
        <f t="shared" ref="J21:L21" si="15">SUM(J19:J20)</f>
        <v>0</v>
      </c>
      <c r="K21" s="921">
        <f t="shared" si="15"/>
        <v>0</v>
      </c>
      <c r="L21" s="921">
        <f t="shared" si="15"/>
        <v>0</v>
      </c>
      <c r="M21" s="921">
        <f t="shared" si="0"/>
        <v>4</v>
      </c>
      <c r="N21" s="921">
        <f t="shared" si="0"/>
        <v>2</v>
      </c>
      <c r="O21" s="921">
        <f t="shared" si="0"/>
        <v>6</v>
      </c>
      <c r="P21" s="873"/>
      <c r="Q21" s="873" t="s">
        <v>1347</v>
      </c>
      <c r="R21" s="1836"/>
    </row>
    <row r="22" spans="1:18" s="646" customFormat="1" ht="22.5" customHeight="1">
      <c r="A22" s="643"/>
      <c r="B22" s="644" t="s">
        <v>1511</v>
      </c>
      <c r="C22" s="642"/>
      <c r="D22" s="921">
        <f t="shared" ref="D22:F22" si="16">SUM(D20:D21)</f>
        <v>0</v>
      </c>
      <c r="E22" s="921">
        <f t="shared" si="16"/>
        <v>0</v>
      </c>
      <c r="F22" s="921">
        <f t="shared" si="16"/>
        <v>0</v>
      </c>
      <c r="G22" s="1388">
        <v>0</v>
      </c>
      <c r="H22" s="1388">
        <v>4</v>
      </c>
      <c r="I22" s="1388">
        <v>4</v>
      </c>
      <c r="J22" s="921">
        <f t="shared" ref="J22:L22" si="17">SUM(J20:J21)</f>
        <v>0</v>
      </c>
      <c r="K22" s="921">
        <f t="shared" si="17"/>
        <v>0</v>
      </c>
      <c r="L22" s="921">
        <f t="shared" si="17"/>
        <v>0</v>
      </c>
      <c r="M22" s="921">
        <f t="shared" ref="M22" si="18">SUM(J22,G22,D22)</f>
        <v>0</v>
      </c>
      <c r="N22" s="921">
        <f t="shared" ref="N22" si="19">SUM(K22,H22,E22)</f>
        <v>4</v>
      </c>
      <c r="O22" s="921">
        <f t="shared" ref="O22" si="20">SUM(L22,I22,F22)</f>
        <v>4</v>
      </c>
      <c r="P22" s="874"/>
      <c r="Q22" s="873" t="s">
        <v>1754</v>
      </c>
      <c r="R22" s="875"/>
    </row>
    <row r="23" spans="1:18" ht="24.75" customHeight="1" thickBot="1">
      <c r="A23" s="1537" t="s">
        <v>277</v>
      </c>
      <c r="B23" s="1537"/>
      <c r="C23" s="1537"/>
      <c r="D23" s="1388">
        <f>SUM(D19:D22)</f>
        <v>0</v>
      </c>
      <c r="E23" s="1388">
        <f t="shared" ref="E23:O23" si="21">SUM(E19:E22)</f>
        <v>0</v>
      </c>
      <c r="F23" s="1388">
        <f t="shared" si="21"/>
        <v>0</v>
      </c>
      <c r="G23" s="1388">
        <f t="shared" si="21"/>
        <v>11</v>
      </c>
      <c r="H23" s="1388">
        <f t="shared" si="21"/>
        <v>10</v>
      </c>
      <c r="I23" s="1388">
        <f t="shared" si="21"/>
        <v>21</v>
      </c>
      <c r="J23" s="1388">
        <f t="shared" si="21"/>
        <v>0</v>
      </c>
      <c r="K23" s="1388">
        <f t="shared" si="21"/>
        <v>0</v>
      </c>
      <c r="L23" s="1388">
        <f t="shared" si="21"/>
        <v>0</v>
      </c>
      <c r="M23" s="1388">
        <f t="shared" si="21"/>
        <v>11</v>
      </c>
      <c r="N23" s="1388">
        <f t="shared" si="21"/>
        <v>10</v>
      </c>
      <c r="O23" s="1388">
        <f t="shared" si="21"/>
        <v>21</v>
      </c>
      <c r="P23" s="1537" t="s">
        <v>1787</v>
      </c>
      <c r="Q23" s="1537"/>
      <c r="R23" s="1537"/>
    </row>
    <row r="24" spans="1:18" ht="24.75" customHeight="1" thickBot="1">
      <c r="A24" s="1734" t="s">
        <v>10</v>
      </c>
      <c r="B24" s="1734"/>
      <c r="C24" s="1734"/>
      <c r="D24" s="313">
        <f>SUM(D23,D18,D15,D12)</f>
        <v>0</v>
      </c>
      <c r="E24" s="313">
        <f t="shared" ref="E24:O24" si="22">SUM(E23,E18,E15,E12)</f>
        <v>0</v>
      </c>
      <c r="F24" s="313">
        <f t="shared" si="22"/>
        <v>0</v>
      </c>
      <c r="G24" s="313">
        <f t="shared" si="22"/>
        <v>25</v>
      </c>
      <c r="H24" s="313">
        <f t="shared" si="22"/>
        <v>29</v>
      </c>
      <c r="I24" s="313">
        <f t="shared" si="22"/>
        <v>54</v>
      </c>
      <c r="J24" s="313">
        <f t="shared" si="22"/>
        <v>0</v>
      </c>
      <c r="K24" s="313">
        <f t="shared" si="22"/>
        <v>1</v>
      </c>
      <c r="L24" s="313">
        <f t="shared" si="22"/>
        <v>1</v>
      </c>
      <c r="M24" s="313">
        <f t="shared" si="22"/>
        <v>25</v>
      </c>
      <c r="N24" s="313">
        <f t="shared" si="22"/>
        <v>30</v>
      </c>
      <c r="O24" s="313">
        <f t="shared" si="22"/>
        <v>55</v>
      </c>
      <c r="P24" s="2159" t="s">
        <v>1780</v>
      </c>
      <c r="Q24" s="2159"/>
      <c r="R24" s="2159"/>
    </row>
    <row r="25" spans="1:18" ht="13.5" thickTop="1"/>
  </sheetData>
  <mergeCells count="34">
    <mergeCell ref="R8:R11"/>
    <mergeCell ref="R13:R14"/>
    <mergeCell ref="P15:R15"/>
    <mergeCell ref="R16:R17"/>
    <mergeCell ref="R19:R21"/>
    <mergeCell ref="P24:R24"/>
    <mergeCell ref="A24:C24"/>
    <mergeCell ref="A12:C12"/>
    <mergeCell ref="A15:C15"/>
    <mergeCell ref="A18:C18"/>
    <mergeCell ref="A23:C23"/>
    <mergeCell ref="P12:R12"/>
    <mergeCell ref="P18:R18"/>
    <mergeCell ref="P23:R23"/>
    <mergeCell ref="A1:R1"/>
    <mergeCell ref="A2:R2"/>
    <mergeCell ref="A4:A7"/>
    <mergeCell ref="B4:B7"/>
    <mergeCell ref="C4:C7"/>
    <mergeCell ref="P4:P7"/>
    <mergeCell ref="Q4:Q7"/>
    <mergeCell ref="G4:I4"/>
    <mergeCell ref="J4:L4"/>
    <mergeCell ref="M4:O4"/>
    <mergeCell ref="R4:R7"/>
    <mergeCell ref="D5:F5"/>
    <mergeCell ref="G5:I5"/>
    <mergeCell ref="J5:L5"/>
    <mergeCell ref="M5:O5"/>
    <mergeCell ref="A8:A11"/>
    <mergeCell ref="A13:A14"/>
    <mergeCell ref="A16:A17"/>
    <mergeCell ref="A19:A21"/>
    <mergeCell ref="D4:F4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7"/>
  <sheetViews>
    <sheetView rightToLeft="1" workbookViewId="0">
      <selection activeCell="N19" sqref="N19"/>
    </sheetView>
  </sheetViews>
  <sheetFormatPr defaultRowHeight="12.75"/>
  <cols>
    <col min="1" max="16384" width="9.140625" style="368"/>
  </cols>
  <sheetData>
    <row r="7" spans="2:15" ht="59.25">
      <c r="B7" s="1795" t="s">
        <v>907</v>
      </c>
      <c r="C7" s="1795"/>
      <c r="D7" s="1795"/>
      <c r="E7" s="1795"/>
      <c r="F7" s="1795"/>
      <c r="G7" s="1795"/>
      <c r="H7" s="1795"/>
      <c r="I7" s="1795"/>
      <c r="J7" s="1795"/>
      <c r="K7" s="1795"/>
      <c r="L7" s="1795"/>
      <c r="M7" s="1795"/>
      <c r="N7" s="1795"/>
      <c r="O7" s="1795"/>
    </row>
  </sheetData>
  <mergeCells count="1">
    <mergeCell ref="B7:O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1"/>
  <sheetViews>
    <sheetView rightToLeft="1" view="pageBreakPreview" zoomScale="80" zoomScaleSheetLayoutView="80" workbookViewId="0">
      <selection activeCell="N3" sqref="N1:N1048576"/>
    </sheetView>
  </sheetViews>
  <sheetFormatPr defaultRowHeight="15"/>
  <cols>
    <col min="1" max="1" width="23.85546875" style="113" customWidth="1"/>
    <col min="2" max="13" width="8.28515625" style="113" customWidth="1"/>
    <col min="14" max="14" width="41.28515625" style="113" customWidth="1"/>
    <col min="15" max="16384" width="9.140625" style="113"/>
  </cols>
  <sheetData>
    <row r="1" spans="1:14" ht="30" customHeight="1">
      <c r="A1" s="1498" t="s">
        <v>1513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</row>
    <row r="2" spans="1:14" ht="37.5" customHeight="1">
      <c r="A2" s="1969" t="s">
        <v>1756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</row>
    <row r="3" spans="1:14" ht="30" customHeight="1" thickBot="1">
      <c r="A3" s="872" t="s">
        <v>1923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1" t="s">
        <v>1924</v>
      </c>
    </row>
    <row r="4" spans="1:14" ht="26.25" customHeight="1" thickTop="1">
      <c r="A4" s="1485" t="s">
        <v>1047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1048</v>
      </c>
    </row>
    <row r="5" spans="1:14" ht="26.2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ht="26.25" customHeight="1">
      <c r="A6" s="1486"/>
      <c r="B6" s="640" t="s">
        <v>914</v>
      </c>
      <c r="C6" s="640" t="s">
        <v>915</v>
      </c>
      <c r="D6" s="640" t="s">
        <v>916</v>
      </c>
      <c r="E6" s="640" t="s">
        <v>914</v>
      </c>
      <c r="F6" s="640" t="s">
        <v>915</v>
      </c>
      <c r="G6" s="640" t="s">
        <v>916</v>
      </c>
      <c r="H6" s="640" t="s">
        <v>914</v>
      </c>
      <c r="I6" s="640" t="s">
        <v>915</v>
      </c>
      <c r="J6" s="640" t="s">
        <v>916</v>
      </c>
      <c r="K6" s="640" t="s">
        <v>914</v>
      </c>
      <c r="L6" s="640" t="s">
        <v>915</v>
      </c>
      <c r="M6" s="640" t="s">
        <v>916</v>
      </c>
      <c r="N6" s="1486"/>
    </row>
    <row r="7" spans="1:14" ht="26.25" customHeight="1" thickBot="1">
      <c r="A7" s="2158"/>
      <c r="B7" s="640" t="s">
        <v>917</v>
      </c>
      <c r="C7" s="640" t="s">
        <v>918</v>
      </c>
      <c r="D7" s="640" t="s">
        <v>919</v>
      </c>
      <c r="E7" s="640" t="s">
        <v>917</v>
      </c>
      <c r="F7" s="640" t="s">
        <v>918</v>
      </c>
      <c r="G7" s="640" t="s">
        <v>919</v>
      </c>
      <c r="H7" s="640" t="s">
        <v>917</v>
      </c>
      <c r="I7" s="640" t="s">
        <v>918</v>
      </c>
      <c r="J7" s="640" t="s">
        <v>919</v>
      </c>
      <c r="K7" s="640" t="s">
        <v>917</v>
      </c>
      <c r="L7" s="640" t="s">
        <v>918</v>
      </c>
      <c r="M7" s="640" t="s">
        <v>919</v>
      </c>
      <c r="N7" s="2158"/>
    </row>
    <row r="8" spans="1:14" ht="43.5" customHeight="1">
      <c r="A8" s="304" t="s">
        <v>1062</v>
      </c>
      <c r="B8" s="330">
        <v>0</v>
      </c>
      <c r="C8" s="330">
        <v>0</v>
      </c>
      <c r="D8" s="330">
        <v>0</v>
      </c>
      <c r="E8" s="330">
        <v>18</v>
      </c>
      <c r="F8" s="330">
        <v>17</v>
      </c>
      <c r="G8" s="330">
        <v>35</v>
      </c>
      <c r="H8" s="330">
        <v>1</v>
      </c>
      <c r="I8" s="330">
        <v>1</v>
      </c>
      <c r="J8" s="330">
        <v>2</v>
      </c>
      <c r="K8" s="330">
        <f t="shared" ref="K8:M9" si="0">SUM(H8,E8,B8)</f>
        <v>19</v>
      </c>
      <c r="L8" s="330">
        <f t="shared" si="0"/>
        <v>18</v>
      </c>
      <c r="M8" s="330">
        <f>SUM(J8,G8,D8)</f>
        <v>37</v>
      </c>
      <c r="N8" s="1389" t="s">
        <v>1757</v>
      </c>
    </row>
    <row r="9" spans="1:14" ht="43.5" customHeight="1" thickBot="1">
      <c r="A9" s="345" t="s">
        <v>1063</v>
      </c>
      <c r="B9" s="346">
        <v>0</v>
      </c>
      <c r="C9" s="346">
        <v>0</v>
      </c>
      <c r="D9" s="346">
        <v>0</v>
      </c>
      <c r="E9" s="346">
        <v>5</v>
      </c>
      <c r="F9" s="346">
        <v>1</v>
      </c>
      <c r="G9" s="346">
        <v>6</v>
      </c>
      <c r="H9" s="346">
        <v>0</v>
      </c>
      <c r="I9" s="346">
        <v>0</v>
      </c>
      <c r="J9" s="346">
        <v>0</v>
      </c>
      <c r="K9" s="346">
        <f t="shared" si="0"/>
        <v>5</v>
      </c>
      <c r="L9" s="346">
        <f t="shared" si="0"/>
        <v>1</v>
      </c>
      <c r="M9" s="346">
        <f t="shared" si="0"/>
        <v>6</v>
      </c>
      <c r="N9" s="1389" t="s">
        <v>1758</v>
      </c>
    </row>
    <row r="10" spans="1:14" ht="43.5" customHeight="1" thickBot="1">
      <c r="A10" s="347" t="s">
        <v>10</v>
      </c>
      <c r="B10" s="344">
        <f t="shared" ref="B10:M10" si="1">SUM(B8:B9)</f>
        <v>0</v>
      </c>
      <c r="C10" s="344">
        <f t="shared" si="1"/>
        <v>0</v>
      </c>
      <c r="D10" s="344">
        <f t="shared" si="1"/>
        <v>0</v>
      </c>
      <c r="E10" s="344">
        <f t="shared" si="1"/>
        <v>23</v>
      </c>
      <c r="F10" s="344">
        <f t="shared" si="1"/>
        <v>18</v>
      </c>
      <c r="G10" s="344">
        <f t="shared" si="1"/>
        <v>41</v>
      </c>
      <c r="H10" s="344">
        <f t="shared" si="1"/>
        <v>1</v>
      </c>
      <c r="I10" s="344">
        <f t="shared" si="1"/>
        <v>1</v>
      </c>
      <c r="J10" s="344">
        <f t="shared" si="1"/>
        <v>2</v>
      </c>
      <c r="K10" s="344">
        <f t="shared" si="1"/>
        <v>24</v>
      </c>
      <c r="L10" s="344">
        <f t="shared" si="1"/>
        <v>19</v>
      </c>
      <c r="M10" s="344">
        <f t="shared" si="1"/>
        <v>43</v>
      </c>
      <c r="N10" s="317" t="s">
        <v>1780</v>
      </c>
    </row>
    <row r="11" spans="1:14" ht="15.75" thickTop="1"/>
  </sheetData>
  <mergeCells count="12">
    <mergeCell ref="A1:N1"/>
    <mergeCell ref="A2:N2"/>
    <mergeCell ref="H5:J5"/>
    <mergeCell ref="N4:N7"/>
    <mergeCell ref="A4:A7"/>
    <mergeCell ref="B4:D4"/>
    <mergeCell ref="E4:G4"/>
    <mergeCell ref="H4:J4"/>
    <mergeCell ref="K4:M4"/>
    <mergeCell ref="B5:D5"/>
    <mergeCell ref="E5:G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6"/>
  <sheetViews>
    <sheetView rightToLeft="1" view="pageBreakPreview" zoomScale="80" zoomScaleNormal="80" zoomScaleSheetLayoutView="80" workbookViewId="0">
      <selection activeCell="P8" sqref="P8"/>
    </sheetView>
  </sheetViews>
  <sheetFormatPr defaultRowHeight="15"/>
  <cols>
    <col min="1" max="1" width="11" style="113" customWidth="1"/>
    <col min="2" max="2" width="12.85546875" style="113" customWidth="1"/>
    <col min="3" max="3" width="19.140625" style="113" bestFit="1" customWidth="1"/>
    <col min="4" max="15" width="6.5703125" style="113" customWidth="1"/>
    <col min="16" max="16" width="26.42578125" style="113" customWidth="1"/>
    <col min="17" max="17" width="18" style="113" customWidth="1"/>
    <col min="18" max="18" width="17.42578125" style="113" customWidth="1"/>
    <col min="19" max="16384" width="9.140625" style="113"/>
  </cols>
  <sheetData>
    <row r="1" spans="1:18" ht="33" customHeight="1">
      <c r="A1" s="1498" t="s">
        <v>1517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8"/>
      <c r="R1" s="1498"/>
    </row>
    <row r="2" spans="1:18" ht="34.5" customHeight="1">
      <c r="A2" s="1969" t="s">
        <v>1755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  <c r="O2" s="1969"/>
      <c r="P2" s="1969"/>
      <c r="Q2" s="1969"/>
      <c r="R2" s="1969"/>
    </row>
    <row r="3" spans="1:18" ht="24" thickBot="1">
      <c r="A3" s="872" t="s">
        <v>1925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28"/>
      <c r="O3" s="328"/>
      <c r="P3" s="768"/>
      <c r="Q3" s="768"/>
      <c r="R3" s="319" t="s">
        <v>1926</v>
      </c>
    </row>
    <row r="4" spans="1:18" ht="21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18" ht="21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18" ht="21" customHeight="1">
      <c r="A6" s="1674"/>
      <c r="B6" s="1674"/>
      <c r="C6" s="1674"/>
      <c r="D6" s="669" t="s">
        <v>914</v>
      </c>
      <c r="E6" s="669" t="s">
        <v>915</v>
      </c>
      <c r="F6" s="669" t="s">
        <v>916</v>
      </c>
      <c r="G6" s="669" t="s">
        <v>914</v>
      </c>
      <c r="H6" s="669" t="s">
        <v>915</v>
      </c>
      <c r="I6" s="669" t="s">
        <v>916</v>
      </c>
      <c r="J6" s="669" t="s">
        <v>914</v>
      </c>
      <c r="K6" s="669" t="s">
        <v>915</v>
      </c>
      <c r="L6" s="669" t="s">
        <v>916</v>
      </c>
      <c r="M6" s="669" t="s">
        <v>914</v>
      </c>
      <c r="N6" s="669" t="s">
        <v>915</v>
      </c>
      <c r="O6" s="669" t="s">
        <v>916</v>
      </c>
      <c r="P6" s="1820"/>
      <c r="Q6" s="1820"/>
      <c r="R6" s="1820"/>
    </row>
    <row r="7" spans="1:18" ht="21" customHeight="1" thickBot="1">
      <c r="A7" s="1674"/>
      <c r="B7" s="1674"/>
      <c r="C7" s="1674"/>
      <c r="D7" s="669" t="s">
        <v>917</v>
      </c>
      <c r="E7" s="669" t="s">
        <v>918</v>
      </c>
      <c r="F7" s="669" t="s">
        <v>919</v>
      </c>
      <c r="G7" s="669" t="s">
        <v>917</v>
      </c>
      <c r="H7" s="669" t="s">
        <v>918</v>
      </c>
      <c r="I7" s="669" t="s">
        <v>919</v>
      </c>
      <c r="J7" s="669" t="s">
        <v>917</v>
      </c>
      <c r="K7" s="669" t="s">
        <v>918</v>
      </c>
      <c r="L7" s="669" t="s">
        <v>919</v>
      </c>
      <c r="M7" s="669" t="s">
        <v>917</v>
      </c>
      <c r="N7" s="669" t="s">
        <v>918</v>
      </c>
      <c r="O7" s="669" t="s">
        <v>919</v>
      </c>
      <c r="P7" s="2111"/>
      <c r="Q7" s="2111"/>
      <c r="R7" s="2111"/>
    </row>
    <row r="8" spans="1:18" ht="39.75" customHeight="1">
      <c r="A8" s="1504" t="s">
        <v>1062</v>
      </c>
      <c r="B8" s="1895" t="s">
        <v>1064</v>
      </c>
      <c r="C8" s="348" t="s">
        <v>1065</v>
      </c>
      <c r="D8" s="330">
        <v>0</v>
      </c>
      <c r="E8" s="330">
        <v>0</v>
      </c>
      <c r="F8" s="330">
        <v>0</v>
      </c>
      <c r="G8" s="330">
        <v>4</v>
      </c>
      <c r="H8" s="330">
        <v>11</v>
      </c>
      <c r="I8" s="330">
        <v>15</v>
      </c>
      <c r="J8" s="330">
        <v>0</v>
      </c>
      <c r="K8" s="330">
        <v>0</v>
      </c>
      <c r="L8" s="330">
        <v>0</v>
      </c>
      <c r="M8" s="330">
        <f t="shared" ref="M8:N13" si="0">SUM(J8,G8,D8)</f>
        <v>4</v>
      </c>
      <c r="N8" s="330">
        <f t="shared" si="0"/>
        <v>11</v>
      </c>
      <c r="O8" s="330">
        <f t="shared" ref="O8:O13" si="1">SUM(M8:N8)</f>
        <v>15</v>
      </c>
      <c r="P8" s="1390" t="s">
        <v>1760</v>
      </c>
      <c r="Q8" s="2161" t="s">
        <v>1759</v>
      </c>
      <c r="R8" s="2163" t="s">
        <v>1757</v>
      </c>
    </row>
    <row r="9" spans="1:18" ht="47.25" customHeight="1">
      <c r="A9" s="1505"/>
      <c r="B9" s="1785"/>
      <c r="C9" s="349" t="s">
        <v>1514</v>
      </c>
      <c r="D9" s="331">
        <v>0</v>
      </c>
      <c r="E9" s="331">
        <v>0</v>
      </c>
      <c r="F9" s="331">
        <v>0</v>
      </c>
      <c r="G9" s="331">
        <v>6</v>
      </c>
      <c r="H9" s="331">
        <v>5</v>
      </c>
      <c r="I9" s="331">
        <v>11</v>
      </c>
      <c r="J9" s="331">
        <v>1</v>
      </c>
      <c r="K9" s="331">
        <v>1</v>
      </c>
      <c r="L9" s="331">
        <v>2</v>
      </c>
      <c r="M9" s="331">
        <f t="shared" si="0"/>
        <v>7</v>
      </c>
      <c r="N9" s="331">
        <f t="shared" si="0"/>
        <v>6</v>
      </c>
      <c r="O9" s="331">
        <f t="shared" si="1"/>
        <v>13</v>
      </c>
      <c r="P9" s="815" t="s">
        <v>1762</v>
      </c>
      <c r="Q9" s="2162"/>
      <c r="R9" s="2163"/>
    </row>
    <row r="10" spans="1:18" ht="31.5" customHeight="1">
      <c r="A10" s="1505"/>
      <c r="B10" s="1655" t="s">
        <v>317</v>
      </c>
      <c r="C10" s="1655"/>
      <c r="D10" s="331">
        <f>SUM(D8:D9)</f>
        <v>0</v>
      </c>
      <c r="E10" s="331">
        <f t="shared" ref="E10:O11" si="2">SUM(E8:E9)</f>
        <v>0</v>
      </c>
      <c r="F10" s="331">
        <f t="shared" si="2"/>
        <v>0</v>
      </c>
      <c r="G10" s="331">
        <f t="shared" si="2"/>
        <v>10</v>
      </c>
      <c r="H10" s="331">
        <f t="shared" si="2"/>
        <v>16</v>
      </c>
      <c r="I10" s="331">
        <f t="shared" si="2"/>
        <v>26</v>
      </c>
      <c r="J10" s="331">
        <f t="shared" si="2"/>
        <v>1</v>
      </c>
      <c r="K10" s="331">
        <f t="shared" si="2"/>
        <v>1</v>
      </c>
      <c r="L10" s="331">
        <f t="shared" si="2"/>
        <v>2</v>
      </c>
      <c r="M10" s="331">
        <f t="shared" si="2"/>
        <v>11</v>
      </c>
      <c r="N10" s="331">
        <f t="shared" si="2"/>
        <v>17</v>
      </c>
      <c r="O10" s="331">
        <f t="shared" si="2"/>
        <v>28</v>
      </c>
      <c r="P10" s="2105" t="s">
        <v>1784</v>
      </c>
      <c r="Q10" s="2105"/>
      <c r="R10" s="2163"/>
    </row>
    <row r="11" spans="1:18" ht="46.5" customHeight="1">
      <c r="A11" s="1506"/>
      <c r="B11" s="349" t="s">
        <v>1066</v>
      </c>
      <c r="C11" s="349" t="s">
        <v>1067</v>
      </c>
      <c r="D11" s="331">
        <f>SUM(D9:D10)</f>
        <v>0</v>
      </c>
      <c r="E11" s="331">
        <f t="shared" si="2"/>
        <v>0</v>
      </c>
      <c r="F11" s="331">
        <f t="shared" si="2"/>
        <v>0</v>
      </c>
      <c r="G11" s="331">
        <v>8</v>
      </c>
      <c r="H11" s="331">
        <v>1</v>
      </c>
      <c r="I11" s="331">
        <v>9</v>
      </c>
      <c r="J11" s="331">
        <v>0</v>
      </c>
      <c r="K11" s="331">
        <v>0</v>
      </c>
      <c r="L11" s="331">
        <v>0</v>
      </c>
      <c r="M11" s="331">
        <f t="shared" si="0"/>
        <v>8</v>
      </c>
      <c r="N11" s="331">
        <f t="shared" si="0"/>
        <v>1</v>
      </c>
      <c r="O11" s="331">
        <f t="shared" si="1"/>
        <v>9</v>
      </c>
      <c r="P11" s="815" t="s">
        <v>1761</v>
      </c>
      <c r="Q11" s="816" t="s">
        <v>1744</v>
      </c>
      <c r="R11" s="2164"/>
    </row>
    <row r="12" spans="1:18" ht="31.5" customHeight="1">
      <c r="A12" s="1655" t="s">
        <v>277</v>
      </c>
      <c r="B12" s="1655"/>
      <c r="C12" s="1655"/>
      <c r="D12" s="331">
        <f>SUM(D10:D11)</f>
        <v>0</v>
      </c>
      <c r="E12" s="331">
        <f t="shared" ref="E12:O13" si="3">SUM(E10:E11)</f>
        <v>0</v>
      </c>
      <c r="F12" s="331">
        <f t="shared" si="3"/>
        <v>0</v>
      </c>
      <c r="G12" s="331">
        <f t="shared" si="3"/>
        <v>18</v>
      </c>
      <c r="H12" s="331">
        <f t="shared" si="3"/>
        <v>17</v>
      </c>
      <c r="I12" s="331">
        <f t="shared" si="3"/>
        <v>35</v>
      </c>
      <c r="J12" s="331">
        <f t="shared" si="3"/>
        <v>1</v>
      </c>
      <c r="K12" s="331">
        <f t="shared" si="3"/>
        <v>1</v>
      </c>
      <c r="L12" s="331">
        <f t="shared" si="3"/>
        <v>2</v>
      </c>
      <c r="M12" s="331">
        <f t="shared" si="3"/>
        <v>19</v>
      </c>
      <c r="N12" s="331">
        <f t="shared" si="3"/>
        <v>18</v>
      </c>
      <c r="O12" s="331">
        <f t="shared" si="3"/>
        <v>37</v>
      </c>
      <c r="P12" s="1588" t="s">
        <v>1787</v>
      </c>
      <c r="Q12" s="1588"/>
      <c r="R12" s="1588"/>
    </row>
    <row r="13" spans="1:18" ht="53.25" customHeight="1">
      <c r="A13" s="677" t="s">
        <v>1063</v>
      </c>
      <c r="B13" s="1093" t="s">
        <v>1068</v>
      </c>
      <c r="C13" s="349" t="s">
        <v>1069</v>
      </c>
      <c r="D13" s="331">
        <f>SUM(D11:D12)</f>
        <v>0</v>
      </c>
      <c r="E13" s="331">
        <f t="shared" si="3"/>
        <v>0</v>
      </c>
      <c r="F13" s="331">
        <f t="shared" si="3"/>
        <v>0</v>
      </c>
      <c r="G13" s="331">
        <v>5</v>
      </c>
      <c r="H13" s="331">
        <v>1</v>
      </c>
      <c r="I13" s="331">
        <v>6</v>
      </c>
      <c r="J13" s="331">
        <v>0</v>
      </c>
      <c r="K13" s="331">
        <v>0</v>
      </c>
      <c r="L13" s="331">
        <v>0</v>
      </c>
      <c r="M13" s="331">
        <f t="shared" si="0"/>
        <v>5</v>
      </c>
      <c r="N13" s="331">
        <f t="shared" si="0"/>
        <v>1</v>
      </c>
      <c r="O13" s="331">
        <f t="shared" si="1"/>
        <v>6</v>
      </c>
      <c r="P13" s="1391" t="s">
        <v>1764</v>
      </c>
      <c r="Q13" s="1392" t="s">
        <v>1763</v>
      </c>
      <c r="R13" s="817" t="s">
        <v>1758</v>
      </c>
    </row>
    <row r="14" spans="1:18" ht="31.5" customHeight="1" thickBot="1">
      <c r="A14" s="1673" t="s">
        <v>277</v>
      </c>
      <c r="B14" s="1673"/>
      <c r="C14" s="1673"/>
      <c r="D14" s="341">
        <f>SUM(D13)</f>
        <v>0</v>
      </c>
      <c r="E14" s="341">
        <f t="shared" ref="E14:O14" si="4">SUM(E13)</f>
        <v>0</v>
      </c>
      <c r="F14" s="341">
        <f t="shared" si="4"/>
        <v>0</v>
      </c>
      <c r="G14" s="341">
        <f t="shared" si="4"/>
        <v>5</v>
      </c>
      <c r="H14" s="341">
        <f t="shared" si="4"/>
        <v>1</v>
      </c>
      <c r="I14" s="341">
        <f t="shared" si="4"/>
        <v>6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5</v>
      </c>
      <c r="N14" s="341">
        <f t="shared" si="4"/>
        <v>1</v>
      </c>
      <c r="O14" s="341">
        <f t="shared" si="4"/>
        <v>6</v>
      </c>
      <c r="P14" s="1588" t="s">
        <v>1787</v>
      </c>
      <c r="Q14" s="1588"/>
      <c r="R14" s="1588"/>
    </row>
    <row r="15" spans="1:18" ht="31.5" customHeight="1" thickBot="1">
      <c r="A15" s="2159" t="s">
        <v>10</v>
      </c>
      <c r="B15" s="2159"/>
      <c r="C15" s="2159"/>
      <c r="D15" s="342">
        <f t="shared" ref="D15:O15" si="5">SUM(D14,D12)</f>
        <v>0</v>
      </c>
      <c r="E15" s="342">
        <f t="shared" si="5"/>
        <v>0</v>
      </c>
      <c r="F15" s="342">
        <f t="shared" si="5"/>
        <v>0</v>
      </c>
      <c r="G15" s="342">
        <f t="shared" si="5"/>
        <v>23</v>
      </c>
      <c r="H15" s="342">
        <f t="shared" si="5"/>
        <v>18</v>
      </c>
      <c r="I15" s="342">
        <f t="shared" si="5"/>
        <v>41</v>
      </c>
      <c r="J15" s="342">
        <f t="shared" si="5"/>
        <v>1</v>
      </c>
      <c r="K15" s="342">
        <f t="shared" si="5"/>
        <v>1</v>
      </c>
      <c r="L15" s="342">
        <f t="shared" si="5"/>
        <v>2</v>
      </c>
      <c r="M15" s="342">
        <f t="shared" si="5"/>
        <v>24</v>
      </c>
      <c r="N15" s="342">
        <f t="shared" si="5"/>
        <v>19</v>
      </c>
      <c r="O15" s="342">
        <f t="shared" si="5"/>
        <v>43</v>
      </c>
      <c r="P15" s="1994" t="s">
        <v>1780</v>
      </c>
      <c r="Q15" s="1994"/>
      <c r="R15" s="1994"/>
    </row>
    <row r="16" spans="1:18" ht="15.75" thickTop="1"/>
  </sheetData>
  <mergeCells count="28">
    <mergeCell ref="B10:C10"/>
    <mergeCell ref="A12:C12"/>
    <mergeCell ref="P12:R12"/>
    <mergeCell ref="Q8:Q9"/>
    <mergeCell ref="R8:R11"/>
    <mergeCell ref="A2:R2"/>
    <mergeCell ref="A1:R1"/>
    <mergeCell ref="A4:A7"/>
    <mergeCell ref="B4:B7"/>
    <mergeCell ref="C4:C7"/>
    <mergeCell ref="D4:F4"/>
    <mergeCell ref="G4:I4"/>
    <mergeCell ref="A15:C15"/>
    <mergeCell ref="D5:F5"/>
    <mergeCell ref="P4:P7"/>
    <mergeCell ref="Q4:Q7"/>
    <mergeCell ref="R4:R7"/>
    <mergeCell ref="G5:I5"/>
    <mergeCell ref="J5:L5"/>
    <mergeCell ref="M5:O5"/>
    <mergeCell ref="P15:R15"/>
    <mergeCell ref="A14:C14"/>
    <mergeCell ref="J4:L4"/>
    <mergeCell ref="M4:O4"/>
    <mergeCell ref="P14:R14"/>
    <mergeCell ref="P10:Q10"/>
    <mergeCell ref="A8:A11"/>
    <mergeCell ref="B8:B9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7"/>
  <sheetViews>
    <sheetView rightToLeft="1" view="pageBreakPreview" zoomScale="75" zoomScaleNormal="100" zoomScaleSheetLayoutView="75" workbookViewId="0">
      <selection sqref="A1:O7"/>
    </sheetView>
  </sheetViews>
  <sheetFormatPr defaultRowHeight="12.75"/>
  <cols>
    <col min="1" max="16384" width="9.140625" style="768"/>
  </cols>
  <sheetData>
    <row r="7" spans="2:15" ht="59.25">
      <c r="B7" s="1795" t="s">
        <v>1946</v>
      </c>
      <c r="C7" s="1795"/>
      <c r="D7" s="1795"/>
      <c r="E7" s="1795"/>
      <c r="F7" s="1795"/>
      <c r="G7" s="1795"/>
      <c r="H7" s="1795"/>
      <c r="I7" s="1795"/>
      <c r="J7" s="1795"/>
      <c r="K7" s="1795"/>
      <c r="L7" s="1795"/>
      <c r="M7" s="1795"/>
      <c r="N7" s="1795"/>
      <c r="O7" s="1795"/>
    </row>
  </sheetData>
  <mergeCells count="1">
    <mergeCell ref="B7:O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0"/>
  <sheetViews>
    <sheetView rightToLeft="1" view="pageBreakPreview" zoomScale="80" zoomScaleSheetLayoutView="80" workbookViewId="0">
      <selection sqref="A1:N1"/>
    </sheetView>
  </sheetViews>
  <sheetFormatPr defaultRowHeight="15"/>
  <cols>
    <col min="1" max="1" width="23.85546875" style="113" customWidth="1"/>
    <col min="2" max="13" width="7" style="113" customWidth="1"/>
    <col min="14" max="14" width="41.28515625" style="113" customWidth="1"/>
    <col min="15" max="16384" width="9.140625" style="113"/>
  </cols>
  <sheetData>
    <row r="1" spans="1:14" ht="30" customHeight="1">
      <c r="A1" s="1498" t="s">
        <v>1515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</row>
    <row r="2" spans="1:14" ht="30" customHeight="1">
      <c r="A2" s="1969" t="s">
        <v>1767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</row>
    <row r="3" spans="1:14" ht="30" customHeight="1" thickBot="1">
      <c r="A3" s="872" t="s">
        <v>1927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1" t="s">
        <v>1928</v>
      </c>
    </row>
    <row r="4" spans="1:14" ht="26.25" customHeight="1" thickTop="1">
      <c r="A4" s="1485" t="s">
        <v>1047</v>
      </c>
      <c r="B4" s="1485" t="s">
        <v>4</v>
      </c>
      <c r="C4" s="1485"/>
      <c r="D4" s="1485"/>
      <c r="E4" s="1485" t="s">
        <v>5</v>
      </c>
      <c r="F4" s="1485"/>
      <c r="G4" s="1485"/>
      <c r="H4" s="1485" t="s">
        <v>909</v>
      </c>
      <c r="I4" s="1485"/>
      <c r="J4" s="1485"/>
      <c r="K4" s="1485" t="s">
        <v>908</v>
      </c>
      <c r="L4" s="1485"/>
      <c r="M4" s="1485"/>
      <c r="N4" s="1485" t="s">
        <v>1048</v>
      </c>
    </row>
    <row r="5" spans="1:14" ht="26.25" customHeight="1">
      <c r="A5" s="1486"/>
      <c r="B5" s="1486" t="s">
        <v>910</v>
      </c>
      <c r="C5" s="1486"/>
      <c r="D5" s="1486"/>
      <c r="E5" s="1486" t="s">
        <v>427</v>
      </c>
      <c r="F5" s="1486"/>
      <c r="G5" s="1486"/>
      <c r="H5" s="1486" t="s">
        <v>911</v>
      </c>
      <c r="I5" s="1486"/>
      <c r="J5" s="1486"/>
      <c r="K5" s="1486" t="s">
        <v>504</v>
      </c>
      <c r="L5" s="1486"/>
      <c r="M5" s="1486"/>
      <c r="N5" s="1486"/>
    </row>
    <row r="6" spans="1:14" ht="26.25" customHeight="1">
      <c r="A6" s="1486"/>
      <c r="B6" s="669" t="s">
        <v>914</v>
      </c>
      <c r="C6" s="669" t="s">
        <v>915</v>
      </c>
      <c r="D6" s="669" t="s">
        <v>916</v>
      </c>
      <c r="E6" s="669" t="s">
        <v>914</v>
      </c>
      <c r="F6" s="669" t="s">
        <v>915</v>
      </c>
      <c r="G6" s="669" t="s">
        <v>916</v>
      </c>
      <c r="H6" s="669" t="s">
        <v>914</v>
      </c>
      <c r="I6" s="669" t="s">
        <v>915</v>
      </c>
      <c r="J6" s="669" t="s">
        <v>916</v>
      </c>
      <c r="K6" s="669" t="s">
        <v>914</v>
      </c>
      <c r="L6" s="669" t="s">
        <v>915</v>
      </c>
      <c r="M6" s="669" t="s">
        <v>916</v>
      </c>
      <c r="N6" s="1486"/>
    </row>
    <row r="7" spans="1:14" ht="26.25" customHeight="1" thickBot="1">
      <c r="A7" s="2158"/>
      <c r="B7" s="669" t="s">
        <v>917</v>
      </c>
      <c r="C7" s="669" t="s">
        <v>918</v>
      </c>
      <c r="D7" s="669" t="s">
        <v>919</v>
      </c>
      <c r="E7" s="669" t="s">
        <v>917</v>
      </c>
      <c r="F7" s="669" t="s">
        <v>918</v>
      </c>
      <c r="G7" s="669" t="s">
        <v>919</v>
      </c>
      <c r="H7" s="669" t="s">
        <v>917</v>
      </c>
      <c r="I7" s="669" t="s">
        <v>918</v>
      </c>
      <c r="J7" s="669" t="s">
        <v>919</v>
      </c>
      <c r="K7" s="669" t="s">
        <v>917</v>
      </c>
      <c r="L7" s="669" t="s">
        <v>918</v>
      </c>
      <c r="M7" s="669" t="s">
        <v>919</v>
      </c>
      <c r="N7" s="2158"/>
    </row>
    <row r="8" spans="1:14" ht="43.5" customHeight="1" thickBot="1">
      <c r="A8" s="689" t="s">
        <v>1552</v>
      </c>
      <c r="B8" s="690">
        <v>0</v>
      </c>
      <c r="C8" s="690">
        <v>0</v>
      </c>
      <c r="D8" s="690">
        <v>0</v>
      </c>
      <c r="E8" s="690">
        <v>0</v>
      </c>
      <c r="F8" s="690">
        <v>2</v>
      </c>
      <c r="G8" s="690">
        <v>2</v>
      </c>
      <c r="H8" s="690">
        <v>0</v>
      </c>
      <c r="I8" s="690">
        <v>0</v>
      </c>
      <c r="J8" s="690">
        <v>0</v>
      </c>
      <c r="K8" s="690">
        <f t="shared" ref="K8:L8" si="0">SUM(H8,E8,B8)</f>
        <v>0</v>
      </c>
      <c r="L8" s="690">
        <f t="shared" si="0"/>
        <v>2</v>
      </c>
      <c r="M8" s="690">
        <f>SUM(J8,G8,D8)</f>
        <v>2</v>
      </c>
      <c r="N8" s="818" t="s">
        <v>1553</v>
      </c>
    </row>
    <row r="9" spans="1:14" ht="43.5" customHeight="1" thickBot="1">
      <c r="A9" s="313" t="s">
        <v>10</v>
      </c>
      <c r="B9" s="342">
        <f t="shared" ref="B9:M9" si="1">SUM(B8:B8)</f>
        <v>0</v>
      </c>
      <c r="C9" s="342">
        <f t="shared" si="1"/>
        <v>0</v>
      </c>
      <c r="D9" s="342">
        <f t="shared" si="1"/>
        <v>0</v>
      </c>
      <c r="E9" s="342">
        <f t="shared" si="1"/>
        <v>0</v>
      </c>
      <c r="F9" s="342">
        <f t="shared" si="1"/>
        <v>2</v>
      </c>
      <c r="G9" s="342">
        <f t="shared" si="1"/>
        <v>2</v>
      </c>
      <c r="H9" s="342">
        <f t="shared" si="1"/>
        <v>0</v>
      </c>
      <c r="I9" s="342">
        <f t="shared" si="1"/>
        <v>0</v>
      </c>
      <c r="J9" s="342">
        <f t="shared" si="1"/>
        <v>0</v>
      </c>
      <c r="K9" s="342">
        <f t="shared" si="1"/>
        <v>0</v>
      </c>
      <c r="L9" s="342">
        <f t="shared" si="1"/>
        <v>2</v>
      </c>
      <c r="M9" s="342">
        <f t="shared" si="1"/>
        <v>2</v>
      </c>
      <c r="N9" s="317" t="s">
        <v>1780</v>
      </c>
    </row>
    <row r="10" spans="1:14" ht="15.75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1"/>
  <sheetViews>
    <sheetView rightToLeft="1" view="pageBreakPreview" zoomScale="80" zoomScaleNormal="80" zoomScaleSheetLayoutView="80" workbookViewId="0">
      <selection activeCell="P4" sqref="P4:P7"/>
    </sheetView>
  </sheetViews>
  <sheetFormatPr defaultRowHeight="15"/>
  <cols>
    <col min="1" max="1" width="13.85546875" style="113" customWidth="1"/>
    <col min="2" max="2" width="12.85546875" style="113" customWidth="1"/>
    <col min="3" max="3" width="17.5703125" style="113" customWidth="1"/>
    <col min="4" max="15" width="6.28515625" style="113" customWidth="1"/>
    <col min="16" max="16" width="15.140625" style="113" customWidth="1"/>
    <col min="17" max="17" width="13.7109375" style="113" customWidth="1"/>
    <col min="18" max="18" width="23.85546875" style="113" customWidth="1"/>
    <col min="19" max="16384" width="9.140625" style="113"/>
  </cols>
  <sheetData>
    <row r="1" spans="1:18" ht="33" customHeight="1">
      <c r="A1" s="1498" t="s">
        <v>1518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8"/>
      <c r="R1" s="1498"/>
    </row>
    <row r="2" spans="1:18" ht="34.5" customHeight="1">
      <c r="A2" s="1969" t="s">
        <v>1768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  <c r="O2" s="1969"/>
      <c r="P2" s="1969"/>
      <c r="Q2" s="1969"/>
      <c r="R2" s="1969"/>
    </row>
    <row r="3" spans="1:18" ht="42" customHeight="1" thickBot="1">
      <c r="A3" s="872" t="s">
        <v>1929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28"/>
      <c r="O3" s="328"/>
      <c r="P3" s="768"/>
      <c r="Q3" s="768"/>
      <c r="R3" s="319" t="s">
        <v>1930</v>
      </c>
    </row>
    <row r="4" spans="1:18" ht="42" customHeight="1" thickTop="1">
      <c r="A4" s="1797" t="s">
        <v>11</v>
      </c>
      <c r="B4" s="1797" t="s">
        <v>50</v>
      </c>
      <c r="C4" s="1797" t="s">
        <v>34</v>
      </c>
      <c r="D4" s="1485" t="s">
        <v>4</v>
      </c>
      <c r="E4" s="1485"/>
      <c r="F4" s="1485"/>
      <c r="G4" s="1485" t="s">
        <v>5</v>
      </c>
      <c r="H4" s="1485"/>
      <c r="I4" s="1485"/>
      <c r="J4" s="1485" t="s">
        <v>909</v>
      </c>
      <c r="K4" s="1485"/>
      <c r="L4" s="1485"/>
      <c r="M4" s="1485" t="s">
        <v>908</v>
      </c>
      <c r="N4" s="1485"/>
      <c r="O4" s="1485"/>
      <c r="P4" s="1819" t="s">
        <v>524</v>
      </c>
      <c r="Q4" s="1819" t="s">
        <v>431</v>
      </c>
      <c r="R4" s="1819" t="s">
        <v>525</v>
      </c>
    </row>
    <row r="5" spans="1:18" ht="42" customHeight="1">
      <c r="A5" s="1674"/>
      <c r="B5" s="1674"/>
      <c r="C5" s="1674"/>
      <c r="D5" s="1486" t="s">
        <v>910</v>
      </c>
      <c r="E5" s="1486"/>
      <c r="F5" s="1486"/>
      <c r="G5" s="1486" t="s">
        <v>427</v>
      </c>
      <c r="H5" s="1486"/>
      <c r="I5" s="1486"/>
      <c r="J5" s="1486" t="s">
        <v>911</v>
      </c>
      <c r="K5" s="1486"/>
      <c r="L5" s="1486"/>
      <c r="M5" s="1486" t="s">
        <v>504</v>
      </c>
      <c r="N5" s="1486"/>
      <c r="O5" s="1486"/>
      <c r="P5" s="1820"/>
      <c r="Q5" s="1820"/>
      <c r="R5" s="1820"/>
    </row>
    <row r="6" spans="1:18" ht="42" customHeight="1">
      <c r="A6" s="1674"/>
      <c r="B6" s="1674"/>
      <c r="C6" s="1674"/>
      <c r="D6" s="669" t="s">
        <v>914</v>
      </c>
      <c r="E6" s="669" t="s">
        <v>915</v>
      </c>
      <c r="F6" s="669" t="s">
        <v>916</v>
      </c>
      <c r="G6" s="669" t="s">
        <v>914</v>
      </c>
      <c r="H6" s="669" t="s">
        <v>915</v>
      </c>
      <c r="I6" s="669" t="s">
        <v>916</v>
      </c>
      <c r="J6" s="669" t="s">
        <v>914</v>
      </c>
      <c r="K6" s="669" t="s">
        <v>915</v>
      </c>
      <c r="L6" s="669" t="s">
        <v>916</v>
      </c>
      <c r="M6" s="669" t="s">
        <v>914</v>
      </c>
      <c r="N6" s="669" t="s">
        <v>915</v>
      </c>
      <c r="O6" s="669" t="s">
        <v>916</v>
      </c>
      <c r="P6" s="1820"/>
      <c r="Q6" s="1820"/>
      <c r="R6" s="1820"/>
    </row>
    <row r="7" spans="1:18" ht="42" customHeight="1" thickBot="1">
      <c r="A7" s="1674"/>
      <c r="B7" s="1674"/>
      <c r="C7" s="1674"/>
      <c r="D7" s="669" t="s">
        <v>917</v>
      </c>
      <c r="E7" s="669" t="s">
        <v>918</v>
      </c>
      <c r="F7" s="669" t="s">
        <v>919</v>
      </c>
      <c r="G7" s="669" t="s">
        <v>917</v>
      </c>
      <c r="H7" s="669" t="s">
        <v>918</v>
      </c>
      <c r="I7" s="669" t="s">
        <v>919</v>
      </c>
      <c r="J7" s="669" t="s">
        <v>917</v>
      </c>
      <c r="K7" s="669" t="s">
        <v>918</v>
      </c>
      <c r="L7" s="669" t="s">
        <v>919</v>
      </c>
      <c r="M7" s="669" t="s">
        <v>917</v>
      </c>
      <c r="N7" s="669" t="s">
        <v>918</v>
      </c>
      <c r="O7" s="669" t="s">
        <v>919</v>
      </c>
      <c r="P7" s="1820"/>
      <c r="Q7" s="1820"/>
      <c r="R7" s="1820"/>
    </row>
    <row r="8" spans="1:18" ht="61.5" customHeight="1">
      <c r="A8" s="329" t="s">
        <v>1552</v>
      </c>
      <c r="B8" s="1393" t="s">
        <v>1555</v>
      </c>
      <c r="C8" s="329" t="s">
        <v>1516</v>
      </c>
      <c r="D8" s="330">
        <v>0</v>
      </c>
      <c r="E8" s="330">
        <v>0</v>
      </c>
      <c r="F8" s="330">
        <v>0</v>
      </c>
      <c r="G8" s="330">
        <v>0</v>
      </c>
      <c r="H8" s="330">
        <v>2</v>
      </c>
      <c r="I8" s="330">
        <v>2</v>
      </c>
      <c r="J8" s="330">
        <v>0</v>
      </c>
      <c r="K8" s="330">
        <v>0</v>
      </c>
      <c r="L8" s="330">
        <v>0</v>
      </c>
      <c r="M8" s="330">
        <f t="shared" ref="M8:N8" si="0">SUM(J8,G8,D8)</f>
        <v>0</v>
      </c>
      <c r="N8" s="330">
        <f t="shared" si="0"/>
        <v>2</v>
      </c>
      <c r="O8" s="330">
        <f t="shared" ref="O8" si="1">SUM(M8:N8)</f>
        <v>2</v>
      </c>
      <c r="P8" s="715" t="s">
        <v>856</v>
      </c>
      <c r="Q8" s="1394" t="s">
        <v>1554</v>
      </c>
      <c r="R8" s="714" t="s">
        <v>1553</v>
      </c>
    </row>
    <row r="9" spans="1:18" ht="42" customHeight="1" thickBot="1">
      <c r="A9" s="1673" t="s">
        <v>277</v>
      </c>
      <c r="B9" s="1673"/>
      <c r="C9" s="1673"/>
      <c r="D9" s="341">
        <f>SUM(D8)</f>
        <v>0</v>
      </c>
      <c r="E9" s="341">
        <f t="shared" ref="E9:O9" si="2">SUM(E8)</f>
        <v>0</v>
      </c>
      <c r="F9" s="341">
        <f t="shared" si="2"/>
        <v>0</v>
      </c>
      <c r="G9" s="341">
        <f t="shared" si="2"/>
        <v>0</v>
      </c>
      <c r="H9" s="341">
        <f t="shared" si="2"/>
        <v>2</v>
      </c>
      <c r="I9" s="341">
        <f t="shared" si="2"/>
        <v>2</v>
      </c>
      <c r="J9" s="341">
        <f t="shared" si="2"/>
        <v>0</v>
      </c>
      <c r="K9" s="341">
        <f t="shared" si="2"/>
        <v>0</v>
      </c>
      <c r="L9" s="341">
        <f t="shared" si="2"/>
        <v>0</v>
      </c>
      <c r="M9" s="341">
        <f t="shared" si="2"/>
        <v>0</v>
      </c>
      <c r="N9" s="341">
        <f t="shared" si="2"/>
        <v>2</v>
      </c>
      <c r="O9" s="341">
        <f t="shared" si="2"/>
        <v>2</v>
      </c>
      <c r="P9" s="2165" t="s">
        <v>1787</v>
      </c>
      <c r="Q9" s="2165"/>
      <c r="R9" s="2165"/>
    </row>
    <row r="10" spans="1:18" ht="42" customHeight="1" thickBot="1">
      <c r="A10" s="2159" t="s">
        <v>10</v>
      </c>
      <c r="B10" s="2159"/>
      <c r="C10" s="2159"/>
      <c r="D10" s="342">
        <f>SUM(D9)</f>
        <v>0</v>
      </c>
      <c r="E10" s="342">
        <f t="shared" ref="E10:O10" si="3">SUM(E9)</f>
        <v>0</v>
      </c>
      <c r="F10" s="342">
        <f t="shared" si="3"/>
        <v>0</v>
      </c>
      <c r="G10" s="342">
        <f t="shared" si="3"/>
        <v>0</v>
      </c>
      <c r="H10" s="342">
        <f t="shared" si="3"/>
        <v>2</v>
      </c>
      <c r="I10" s="342">
        <f t="shared" si="3"/>
        <v>2</v>
      </c>
      <c r="J10" s="342">
        <f t="shared" si="3"/>
        <v>0</v>
      </c>
      <c r="K10" s="342">
        <f t="shared" si="3"/>
        <v>0</v>
      </c>
      <c r="L10" s="342">
        <f t="shared" si="3"/>
        <v>0</v>
      </c>
      <c r="M10" s="342">
        <f t="shared" si="3"/>
        <v>0</v>
      </c>
      <c r="N10" s="342">
        <f t="shared" si="3"/>
        <v>2</v>
      </c>
      <c r="O10" s="342">
        <f t="shared" si="3"/>
        <v>2</v>
      </c>
      <c r="P10" s="1576" t="s">
        <v>1780</v>
      </c>
      <c r="Q10" s="1576"/>
      <c r="R10" s="1576"/>
    </row>
    <row r="11" spans="1:18" ht="15.75" thickTop="1"/>
  </sheetData>
  <mergeCells count="20">
    <mergeCell ref="A9:C9"/>
    <mergeCell ref="P9:R9"/>
    <mergeCell ref="A10:C10"/>
    <mergeCell ref="P10:R10"/>
    <mergeCell ref="Q4:Q7"/>
    <mergeCell ref="R4:R7"/>
    <mergeCell ref="D5:F5"/>
    <mergeCell ref="G5:I5"/>
    <mergeCell ref="J5:L5"/>
    <mergeCell ref="M5:O5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T160"/>
  <sheetViews>
    <sheetView rightToLeft="1" view="pageBreakPreview" topLeftCell="A22" zoomScale="80" zoomScaleSheetLayoutView="80" workbookViewId="0">
      <selection activeCell="A35" sqref="A35:O35"/>
    </sheetView>
  </sheetViews>
  <sheetFormatPr defaultRowHeight="20.100000000000001" customHeight="1"/>
  <cols>
    <col min="1" max="1" width="13" style="411" customWidth="1"/>
    <col min="2" max="2" width="18.140625" style="411" customWidth="1"/>
    <col min="3" max="3" width="19" style="411" customWidth="1"/>
    <col min="4" max="5" width="5" style="42" customWidth="1"/>
    <col min="6" max="6" width="5.7109375" style="42" customWidth="1"/>
    <col min="7" max="15" width="6" style="42" customWidth="1"/>
    <col min="16" max="16" width="27" style="42" customWidth="1"/>
    <col min="17" max="17" width="25.28515625" style="42" customWidth="1"/>
    <col min="18" max="18" width="18" style="42" customWidth="1"/>
    <col min="19" max="16384" width="9.140625" style="42"/>
  </cols>
  <sheetData>
    <row r="1" spans="1:18" s="9" customFormat="1" ht="23.25" customHeight="1">
      <c r="A1" s="1498" t="s">
        <v>1375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8"/>
      <c r="R1" s="1498"/>
    </row>
    <row r="2" spans="1:18" s="9" customFormat="1" ht="23.25" customHeight="1">
      <c r="A2" s="1662" t="s">
        <v>1376</v>
      </c>
      <c r="B2" s="1662"/>
      <c r="C2" s="1662"/>
      <c r="D2" s="1662"/>
      <c r="E2" s="1662"/>
      <c r="F2" s="1662"/>
      <c r="G2" s="1662"/>
      <c r="H2" s="1662"/>
      <c r="I2" s="1662"/>
      <c r="J2" s="1662"/>
      <c r="K2" s="1662"/>
      <c r="L2" s="1662"/>
      <c r="M2" s="1662"/>
      <c r="N2" s="1662"/>
      <c r="O2" s="1662"/>
      <c r="P2" s="1662"/>
      <c r="Q2" s="1662"/>
      <c r="R2" s="1662"/>
    </row>
    <row r="3" spans="1:18" s="9" customFormat="1" ht="23.25" customHeight="1" thickBot="1">
      <c r="A3" s="821" t="s">
        <v>1799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R3" s="729" t="s">
        <v>1800</v>
      </c>
    </row>
    <row r="4" spans="1:18" ht="13.5" customHeight="1" thickTop="1">
      <c r="A4" s="1663" t="s">
        <v>11</v>
      </c>
      <c r="B4" s="1663" t="s">
        <v>50</v>
      </c>
      <c r="C4" s="1663" t="s">
        <v>34</v>
      </c>
      <c r="D4" s="1665" t="s">
        <v>1172</v>
      </c>
      <c r="E4" s="1665"/>
      <c r="F4" s="1665"/>
      <c r="G4" s="1665" t="s">
        <v>1173</v>
      </c>
      <c r="H4" s="1665"/>
      <c r="I4" s="1665"/>
      <c r="J4" s="1665" t="s">
        <v>1174</v>
      </c>
      <c r="K4" s="1665"/>
      <c r="L4" s="1665"/>
      <c r="M4" s="1665" t="s">
        <v>1175</v>
      </c>
      <c r="N4" s="1665"/>
      <c r="O4" s="1665"/>
      <c r="P4" s="1523" t="s">
        <v>524</v>
      </c>
      <c r="Q4" s="1523" t="s">
        <v>431</v>
      </c>
      <c r="R4" s="1651" t="s">
        <v>525</v>
      </c>
    </row>
    <row r="5" spans="1:18" ht="13.5" customHeight="1">
      <c r="A5" s="1583"/>
      <c r="B5" s="1583"/>
      <c r="C5" s="1583"/>
      <c r="D5" s="1654" t="s">
        <v>910</v>
      </c>
      <c r="E5" s="1654"/>
      <c r="F5" s="1654"/>
      <c r="G5" s="1654" t="s">
        <v>1176</v>
      </c>
      <c r="H5" s="1654"/>
      <c r="I5" s="1654"/>
      <c r="J5" s="1654" t="s">
        <v>911</v>
      </c>
      <c r="K5" s="1654"/>
      <c r="L5" s="1654"/>
      <c r="M5" s="1654" t="s">
        <v>1177</v>
      </c>
      <c r="N5" s="1654"/>
      <c r="O5" s="1654"/>
      <c r="P5" s="1524"/>
      <c r="Q5" s="1524"/>
      <c r="R5" s="1652"/>
    </row>
    <row r="6" spans="1:18" ht="13.5" customHeight="1">
      <c r="A6" s="1583"/>
      <c r="B6" s="1583"/>
      <c r="C6" s="1583"/>
      <c r="D6" s="507" t="s">
        <v>914</v>
      </c>
      <c r="E6" s="507" t="s">
        <v>915</v>
      </c>
      <c r="F6" s="507" t="s">
        <v>916</v>
      </c>
      <c r="G6" s="507" t="s">
        <v>914</v>
      </c>
      <c r="H6" s="507" t="s">
        <v>915</v>
      </c>
      <c r="I6" s="507" t="s">
        <v>916</v>
      </c>
      <c r="J6" s="507" t="s">
        <v>914</v>
      </c>
      <c r="K6" s="507" t="s">
        <v>915</v>
      </c>
      <c r="L6" s="507" t="s">
        <v>916</v>
      </c>
      <c r="M6" s="507" t="s">
        <v>914</v>
      </c>
      <c r="N6" s="507" t="s">
        <v>915</v>
      </c>
      <c r="O6" s="507" t="s">
        <v>916</v>
      </c>
      <c r="P6" s="1524"/>
      <c r="Q6" s="1524"/>
      <c r="R6" s="1652"/>
    </row>
    <row r="7" spans="1:18" ht="13.5" customHeight="1" thickBot="1">
      <c r="A7" s="1583"/>
      <c r="B7" s="1664"/>
      <c r="C7" s="1664"/>
      <c r="D7" s="528" t="s">
        <v>1156</v>
      </c>
      <c r="E7" s="528" t="s">
        <v>918</v>
      </c>
      <c r="F7" s="528" t="s">
        <v>919</v>
      </c>
      <c r="G7" s="528" t="s">
        <v>1156</v>
      </c>
      <c r="H7" s="528" t="s">
        <v>918</v>
      </c>
      <c r="I7" s="528" t="s">
        <v>919</v>
      </c>
      <c r="J7" s="528" t="s">
        <v>1156</v>
      </c>
      <c r="K7" s="528" t="s">
        <v>918</v>
      </c>
      <c r="L7" s="528" t="s">
        <v>919</v>
      </c>
      <c r="M7" s="528" t="s">
        <v>1156</v>
      </c>
      <c r="N7" s="528" t="s">
        <v>918</v>
      </c>
      <c r="O7" s="528" t="s">
        <v>919</v>
      </c>
      <c r="P7" s="1650"/>
      <c r="Q7" s="1650"/>
      <c r="R7" s="1653"/>
    </row>
    <row r="8" spans="1:18" ht="18" customHeight="1" thickTop="1">
      <c r="A8" s="1661" t="s">
        <v>6</v>
      </c>
      <c r="B8" s="376" t="s">
        <v>237</v>
      </c>
      <c r="C8" s="376" t="s">
        <v>210</v>
      </c>
      <c r="D8" s="160">
        <v>0</v>
      </c>
      <c r="E8" s="160">
        <v>0</v>
      </c>
      <c r="F8" s="160">
        <v>0</v>
      </c>
      <c r="G8" s="160">
        <v>1</v>
      </c>
      <c r="H8" s="160">
        <v>0</v>
      </c>
      <c r="I8" s="160">
        <v>1</v>
      </c>
      <c r="J8" s="160">
        <v>0</v>
      </c>
      <c r="K8" s="160">
        <v>0</v>
      </c>
      <c r="L8" s="160">
        <v>0</v>
      </c>
      <c r="M8" s="160">
        <f t="shared" ref="M8:M12" si="0">SUM(D8,G8,J8)</f>
        <v>1</v>
      </c>
      <c r="N8" s="160">
        <f t="shared" ref="N8:O15" si="1">SUM(E8,H8,K8)</f>
        <v>0</v>
      </c>
      <c r="O8" s="160">
        <f t="shared" si="1"/>
        <v>1</v>
      </c>
      <c r="P8" s="217" t="s">
        <v>676</v>
      </c>
      <c r="Q8" s="217" t="s">
        <v>674</v>
      </c>
      <c r="R8" s="1658" t="s">
        <v>631</v>
      </c>
    </row>
    <row r="9" spans="1:18" ht="18" customHeight="1">
      <c r="A9" s="1642"/>
      <c r="B9" s="376" t="s">
        <v>1157</v>
      </c>
      <c r="C9" s="376" t="s">
        <v>1158</v>
      </c>
      <c r="D9" s="160">
        <v>0</v>
      </c>
      <c r="E9" s="160">
        <v>0</v>
      </c>
      <c r="F9" s="160">
        <v>0</v>
      </c>
      <c r="G9" s="160">
        <v>1</v>
      </c>
      <c r="H9" s="160">
        <v>0</v>
      </c>
      <c r="I9" s="160">
        <v>1</v>
      </c>
      <c r="J9" s="160">
        <v>0</v>
      </c>
      <c r="K9" s="160">
        <v>0</v>
      </c>
      <c r="L9" s="160">
        <v>0</v>
      </c>
      <c r="M9" s="160">
        <f t="shared" si="0"/>
        <v>1</v>
      </c>
      <c r="N9" s="160">
        <f t="shared" si="1"/>
        <v>0</v>
      </c>
      <c r="O9" s="160">
        <f t="shared" si="1"/>
        <v>1</v>
      </c>
      <c r="P9" s="217" t="s">
        <v>861</v>
      </c>
      <c r="Q9" s="217" t="s">
        <v>675</v>
      </c>
      <c r="R9" s="1659"/>
    </row>
    <row r="10" spans="1:18" ht="18" customHeight="1">
      <c r="A10" s="1642"/>
      <c r="B10" s="376" t="s">
        <v>186</v>
      </c>
      <c r="C10" s="475" t="s">
        <v>186</v>
      </c>
      <c r="D10" s="160">
        <v>0</v>
      </c>
      <c r="E10" s="160">
        <v>0</v>
      </c>
      <c r="F10" s="160">
        <v>0</v>
      </c>
      <c r="G10" s="160">
        <v>1</v>
      </c>
      <c r="H10" s="160">
        <v>0</v>
      </c>
      <c r="I10" s="160">
        <v>1</v>
      </c>
      <c r="J10" s="160">
        <v>1</v>
      </c>
      <c r="K10" s="160">
        <v>2</v>
      </c>
      <c r="L10" s="160">
        <v>3</v>
      </c>
      <c r="M10" s="160">
        <f t="shared" si="0"/>
        <v>2</v>
      </c>
      <c r="N10" s="160">
        <f t="shared" si="1"/>
        <v>2</v>
      </c>
      <c r="O10" s="160">
        <f t="shared" si="1"/>
        <v>4</v>
      </c>
      <c r="P10" s="217" t="s">
        <v>677</v>
      </c>
      <c r="Q10" s="217" t="s">
        <v>449</v>
      </c>
      <c r="R10" s="1659"/>
    </row>
    <row r="11" spans="1:18" ht="18" customHeight="1">
      <c r="A11" s="1642"/>
      <c r="B11" s="376" t="s">
        <v>98</v>
      </c>
      <c r="C11" s="376"/>
      <c r="D11" s="160">
        <v>0</v>
      </c>
      <c r="E11" s="160">
        <v>0</v>
      </c>
      <c r="F11" s="160">
        <v>0</v>
      </c>
      <c r="G11" s="160">
        <v>2</v>
      </c>
      <c r="H11" s="160">
        <v>3</v>
      </c>
      <c r="I11" s="160">
        <v>5</v>
      </c>
      <c r="J11" s="160">
        <v>0</v>
      </c>
      <c r="K11" s="160">
        <v>0</v>
      </c>
      <c r="L11" s="160">
        <v>0</v>
      </c>
      <c r="M11" s="160">
        <f t="shared" si="0"/>
        <v>2</v>
      </c>
      <c r="N11" s="160">
        <f t="shared" si="1"/>
        <v>3</v>
      </c>
      <c r="O11" s="160">
        <f t="shared" si="1"/>
        <v>5</v>
      </c>
      <c r="P11" s="217"/>
      <c r="Q11" s="921" t="s">
        <v>536</v>
      </c>
      <c r="R11" s="1659"/>
    </row>
    <row r="12" spans="1:18" ht="18" customHeight="1">
      <c r="A12" s="1643"/>
      <c r="B12" s="504" t="s">
        <v>1107</v>
      </c>
      <c r="C12" s="376"/>
      <c r="D12" s="160">
        <v>0</v>
      </c>
      <c r="E12" s="160">
        <v>0</v>
      </c>
      <c r="F12" s="160">
        <v>0</v>
      </c>
      <c r="G12" s="160">
        <v>1</v>
      </c>
      <c r="H12" s="160">
        <v>0</v>
      </c>
      <c r="I12" s="160">
        <v>1</v>
      </c>
      <c r="J12" s="160">
        <v>0</v>
      </c>
      <c r="K12" s="160">
        <v>1</v>
      </c>
      <c r="L12" s="160">
        <v>1</v>
      </c>
      <c r="M12" s="160">
        <f t="shared" si="0"/>
        <v>1</v>
      </c>
      <c r="N12" s="160">
        <f t="shared" si="1"/>
        <v>1</v>
      </c>
      <c r="O12" s="160">
        <f t="shared" si="1"/>
        <v>2</v>
      </c>
      <c r="P12" s="217"/>
      <c r="Q12" s="921" t="s">
        <v>1586</v>
      </c>
      <c r="R12" s="1660"/>
    </row>
    <row r="13" spans="1:18" ht="18" customHeight="1">
      <c r="A13" s="1655" t="s">
        <v>277</v>
      </c>
      <c r="B13" s="1655"/>
      <c r="C13" s="1655"/>
      <c r="D13" s="160">
        <f t="shared" ref="D13:O13" si="2">SUM(D8:D12)</f>
        <v>0</v>
      </c>
      <c r="E13" s="160">
        <f t="shared" si="2"/>
        <v>0</v>
      </c>
      <c r="F13" s="160">
        <f t="shared" si="2"/>
        <v>0</v>
      </c>
      <c r="G13" s="160">
        <f t="shared" si="2"/>
        <v>6</v>
      </c>
      <c r="H13" s="160">
        <f t="shared" si="2"/>
        <v>3</v>
      </c>
      <c r="I13" s="160">
        <f t="shared" si="2"/>
        <v>9</v>
      </c>
      <c r="J13" s="160">
        <f t="shared" si="2"/>
        <v>1</v>
      </c>
      <c r="K13" s="160">
        <f t="shared" si="2"/>
        <v>3</v>
      </c>
      <c r="L13" s="160">
        <f t="shared" si="2"/>
        <v>4</v>
      </c>
      <c r="M13" s="160">
        <f t="shared" si="2"/>
        <v>7</v>
      </c>
      <c r="N13" s="160">
        <f t="shared" si="2"/>
        <v>6</v>
      </c>
      <c r="O13" s="160">
        <f t="shared" si="2"/>
        <v>13</v>
      </c>
      <c r="P13" s="1656" t="s">
        <v>1787</v>
      </c>
      <c r="Q13" s="1656"/>
      <c r="R13" s="1656"/>
    </row>
    <row r="14" spans="1:18" ht="18" customHeight="1">
      <c r="A14" s="1641" t="s">
        <v>14</v>
      </c>
      <c r="B14" s="376" t="s">
        <v>77</v>
      </c>
      <c r="C14" s="376" t="s">
        <v>77</v>
      </c>
      <c r="D14" s="160">
        <v>4</v>
      </c>
      <c r="E14" s="160">
        <v>3</v>
      </c>
      <c r="F14" s="160">
        <v>7</v>
      </c>
      <c r="G14" s="160">
        <v>3</v>
      </c>
      <c r="H14" s="160">
        <v>1</v>
      </c>
      <c r="I14" s="160">
        <v>4</v>
      </c>
      <c r="J14" s="160">
        <v>0</v>
      </c>
      <c r="K14" s="160">
        <v>0</v>
      </c>
      <c r="L14" s="160">
        <v>0</v>
      </c>
      <c r="M14" s="160">
        <f>SUM(D14,G14,J14)</f>
        <v>7</v>
      </c>
      <c r="N14" s="160">
        <f t="shared" si="1"/>
        <v>4</v>
      </c>
      <c r="O14" s="160">
        <f>SUM(M14:N14)</f>
        <v>11</v>
      </c>
      <c r="P14" s="217" t="s">
        <v>528</v>
      </c>
      <c r="Q14" s="217" t="s">
        <v>528</v>
      </c>
      <c r="R14" s="1514" t="s">
        <v>526</v>
      </c>
    </row>
    <row r="15" spans="1:18" ht="18" customHeight="1">
      <c r="A15" s="1643"/>
      <c r="B15" s="376" t="s">
        <v>284</v>
      </c>
      <c r="C15" s="504" t="s">
        <v>284</v>
      </c>
      <c r="D15" s="160">
        <v>1</v>
      </c>
      <c r="E15" s="160">
        <v>4</v>
      </c>
      <c r="F15" s="160">
        <v>5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f t="shared" ref="M15" si="3">SUM(D15,G15,J15)</f>
        <v>1</v>
      </c>
      <c r="N15" s="160">
        <f t="shared" si="1"/>
        <v>4</v>
      </c>
      <c r="O15" s="160">
        <f t="shared" ref="O15" si="4">SUM(M15:N15)</f>
        <v>5</v>
      </c>
      <c r="P15" s="217" t="s">
        <v>678</v>
      </c>
      <c r="Q15" s="217" t="s">
        <v>678</v>
      </c>
      <c r="R15" s="1516"/>
    </row>
    <row r="16" spans="1:18" ht="18" customHeight="1">
      <c r="A16" s="1655" t="s">
        <v>277</v>
      </c>
      <c r="B16" s="1655"/>
      <c r="C16" s="1655"/>
      <c r="D16" s="160">
        <f t="shared" ref="D16:O16" si="5">SUM(D14:D15)</f>
        <v>5</v>
      </c>
      <c r="E16" s="160">
        <f t="shared" si="5"/>
        <v>7</v>
      </c>
      <c r="F16" s="160">
        <f t="shared" si="5"/>
        <v>12</v>
      </c>
      <c r="G16" s="160">
        <f t="shared" si="5"/>
        <v>3</v>
      </c>
      <c r="H16" s="160">
        <f t="shared" si="5"/>
        <v>1</v>
      </c>
      <c r="I16" s="160">
        <f t="shared" si="5"/>
        <v>4</v>
      </c>
      <c r="J16" s="160">
        <f t="shared" si="5"/>
        <v>0</v>
      </c>
      <c r="K16" s="160">
        <f t="shared" si="5"/>
        <v>0</v>
      </c>
      <c r="L16" s="160">
        <f t="shared" si="5"/>
        <v>0</v>
      </c>
      <c r="M16" s="160">
        <f t="shared" si="5"/>
        <v>8</v>
      </c>
      <c r="N16" s="160">
        <f t="shared" si="5"/>
        <v>8</v>
      </c>
      <c r="O16" s="160">
        <f t="shared" si="5"/>
        <v>16</v>
      </c>
      <c r="P16" s="1656" t="s">
        <v>1787</v>
      </c>
      <c r="Q16" s="1656"/>
      <c r="R16" s="1656"/>
    </row>
    <row r="17" spans="1:254" ht="18" customHeight="1">
      <c r="A17" s="1641" t="s">
        <v>15</v>
      </c>
      <c r="B17" s="376" t="s">
        <v>119</v>
      </c>
      <c r="C17" s="376"/>
      <c r="D17" s="160">
        <v>0</v>
      </c>
      <c r="E17" s="160">
        <v>0</v>
      </c>
      <c r="F17" s="160">
        <v>0</v>
      </c>
      <c r="G17" s="160">
        <v>4</v>
      </c>
      <c r="H17" s="160">
        <v>1</v>
      </c>
      <c r="I17" s="160">
        <v>5</v>
      </c>
      <c r="J17" s="160">
        <v>0</v>
      </c>
      <c r="K17" s="160">
        <v>0</v>
      </c>
      <c r="L17" s="160">
        <v>0</v>
      </c>
      <c r="M17" s="160">
        <f>SUM(D17,G17,J17)</f>
        <v>4</v>
      </c>
      <c r="N17" s="160">
        <f>SUM(E17,H17,K17)</f>
        <v>1</v>
      </c>
      <c r="O17" s="160">
        <f>SUM(F17,I17,L17)</f>
        <v>5</v>
      </c>
      <c r="P17" s="946"/>
      <c r="Q17" s="1049" t="s">
        <v>532</v>
      </c>
      <c r="R17" s="1514" t="s">
        <v>537</v>
      </c>
    </row>
    <row r="18" spans="1:254" ht="18" customHeight="1">
      <c r="A18" s="1642"/>
      <c r="B18" s="376" t="s">
        <v>120</v>
      </c>
      <c r="C18" s="376"/>
      <c r="D18" s="160">
        <v>0</v>
      </c>
      <c r="E18" s="160">
        <v>0</v>
      </c>
      <c r="F18" s="160">
        <v>0</v>
      </c>
      <c r="G18" s="160">
        <v>1</v>
      </c>
      <c r="H18" s="160">
        <v>4</v>
      </c>
      <c r="I18" s="160">
        <v>5</v>
      </c>
      <c r="J18" s="160">
        <v>0</v>
      </c>
      <c r="K18" s="160">
        <v>0</v>
      </c>
      <c r="L18" s="160">
        <v>0</v>
      </c>
      <c r="M18" s="160">
        <f t="shared" ref="M18:O21" si="6">SUM(D18,G18,J18)</f>
        <v>1</v>
      </c>
      <c r="N18" s="160">
        <f t="shared" si="6"/>
        <v>4</v>
      </c>
      <c r="O18" s="160">
        <f t="shared" si="6"/>
        <v>5</v>
      </c>
      <c r="P18" s="946"/>
      <c r="Q18" s="905" t="s">
        <v>535</v>
      </c>
      <c r="R18" s="1515"/>
    </row>
    <row r="19" spans="1:254" ht="18" customHeight="1">
      <c r="A19" s="1642"/>
      <c r="B19" s="376" t="s">
        <v>121</v>
      </c>
      <c r="C19" s="376"/>
      <c r="D19" s="160">
        <v>0</v>
      </c>
      <c r="E19" s="160">
        <v>0</v>
      </c>
      <c r="F19" s="160">
        <v>0</v>
      </c>
      <c r="G19" s="160">
        <v>4</v>
      </c>
      <c r="H19" s="160">
        <v>0</v>
      </c>
      <c r="I19" s="160">
        <v>4</v>
      </c>
      <c r="J19" s="160">
        <v>0</v>
      </c>
      <c r="K19" s="160">
        <v>0</v>
      </c>
      <c r="L19" s="160">
        <v>0</v>
      </c>
      <c r="M19" s="160">
        <f t="shared" si="6"/>
        <v>4</v>
      </c>
      <c r="N19" s="160">
        <f t="shared" si="6"/>
        <v>0</v>
      </c>
      <c r="O19" s="160">
        <f t="shared" si="6"/>
        <v>4</v>
      </c>
      <c r="P19" s="946"/>
      <c r="Q19" s="905" t="s">
        <v>536</v>
      </c>
      <c r="R19" s="1515"/>
    </row>
    <row r="20" spans="1:254" ht="18" customHeight="1">
      <c r="A20" s="1642"/>
      <c r="B20" s="376" t="s">
        <v>123</v>
      </c>
      <c r="C20" s="376"/>
      <c r="D20" s="160">
        <v>0</v>
      </c>
      <c r="E20" s="160">
        <v>0</v>
      </c>
      <c r="F20" s="160">
        <v>0</v>
      </c>
      <c r="G20" s="160">
        <v>4</v>
      </c>
      <c r="H20" s="160">
        <v>4</v>
      </c>
      <c r="I20" s="160">
        <v>8</v>
      </c>
      <c r="J20" s="160">
        <v>0</v>
      </c>
      <c r="K20" s="160">
        <v>0</v>
      </c>
      <c r="L20" s="160">
        <v>0</v>
      </c>
      <c r="M20" s="160">
        <f t="shared" si="6"/>
        <v>4</v>
      </c>
      <c r="N20" s="160">
        <f t="shared" si="6"/>
        <v>4</v>
      </c>
      <c r="O20" s="160">
        <f t="shared" si="6"/>
        <v>8</v>
      </c>
      <c r="P20" s="946"/>
      <c r="Q20" s="905" t="s">
        <v>534</v>
      </c>
      <c r="R20" s="1515"/>
    </row>
    <row r="21" spans="1:254" ht="18" customHeight="1">
      <c r="A21" s="1642"/>
      <c r="B21" s="376" t="s">
        <v>122</v>
      </c>
      <c r="C21" s="376"/>
      <c r="D21" s="160">
        <v>0</v>
      </c>
      <c r="E21" s="160">
        <v>0</v>
      </c>
      <c r="F21" s="160">
        <v>0</v>
      </c>
      <c r="G21" s="160">
        <v>1</v>
      </c>
      <c r="H21" s="160">
        <v>2</v>
      </c>
      <c r="I21" s="160">
        <v>3</v>
      </c>
      <c r="J21" s="160">
        <v>0</v>
      </c>
      <c r="K21" s="160">
        <v>0</v>
      </c>
      <c r="L21" s="160">
        <v>0</v>
      </c>
      <c r="M21" s="160">
        <f t="shared" si="6"/>
        <v>1</v>
      </c>
      <c r="N21" s="160">
        <f t="shared" si="6"/>
        <v>2</v>
      </c>
      <c r="O21" s="160">
        <f t="shared" si="6"/>
        <v>3</v>
      </c>
      <c r="P21" s="946"/>
      <c r="Q21" s="950" t="s">
        <v>537</v>
      </c>
      <c r="R21" s="1515"/>
    </row>
    <row r="22" spans="1:254" ht="29.25" customHeight="1">
      <c r="A22" s="1643"/>
      <c r="B22" s="504" t="s">
        <v>124</v>
      </c>
      <c r="C22" s="504"/>
      <c r="D22" s="160">
        <v>0</v>
      </c>
      <c r="E22" s="160">
        <v>0</v>
      </c>
      <c r="F22" s="160">
        <v>0</v>
      </c>
      <c r="G22" s="160">
        <v>1</v>
      </c>
      <c r="H22" s="160">
        <v>1</v>
      </c>
      <c r="I22" s="160">
        <v>2</v>
      </c>
      <c r="J22" s="160">
        <v>0</v>
      </c>
      <c r="K22" s="160">
        <v>0</v>
      </c>
      <c r="L22" s="160">
        <v>0</v>
      </c>
      <c r="M22" s="160">
        <f t="shared" ref="M22" si="7">SUM(D22,G22,J22)</f>
        <v>1</v>
      </c>
      <c r="N22" s="160">
        <f t="shared" ref="N22" si="8">SUM(E22,H22,K22)</f>
        <v>1</v>
      </c>
      <c r="O22" s="160">
        <f t="shared" ref="O22" si="9">SUM(F22,I22,L22)</f>
        <v>2</v>
      </c>
      <c r="P22" s="946"/>
      <c r="Q22" s="950" t="s">
        <v>1587</v>
      </c>
      <c r="R22" s="1516"/>
    </row>
    <row r="23" spans="1:254" ht="18" customHeight="1">
      <c r="A23" s="1655" t="s">
        <v>277</v>
      </c>
      <c r="B23" s="1655"/>
      <c r="C23" s="1655"/>
      <c r="D23" s="160">
        <f>SUM(D17:D22)</f>
        <v>0</v>
      </c>
      <c r="E23" s="160">
        <f t="shared" ref="E23:L23" si="10">SUM(E17:E22)</f>
        <v>0</v>
      </c>
      <c r="F23" s="160">
        <f t="shared" si="10"/>
        <v>0</v>
      </c>
      <c r="G23" s="160">
        <f t="shared" si="10"/>
        <v>15</v>
      </c>
      <c r="H23" s="160">
        <f t="shared" si="10"/>
        <v>12</v>
      </c>
      <c r="I23" s="160">
        <f t="shared" si="10"/>
        <v>27</v>
      </c>
      <c r="J23" s="160">
        <f t="shared" si="10"/>
        <v>0</v>
      </c>
      <c r="K23" s="160">
        <f t="shared" si="10"/>
        <v>0</v>
      </c>
      <c r="L23" s="160">
        <f t="shared" si="10"/>
        <v>0</v>
      </c>
      <c r="M23" s="160">
        <f t="shared" ref="M23" si="11">SUM(D23,G23,J23)</f>
        <v>15</v>
      </c>
      <c r="N23" s="160">
        <f t="shared" ref="N23" si="12">SUM(E23,H23,K23)</f>
        <v>12</v>
      </c>
      <c r="O23" s="160">
        <f t="shared" ref="O23" si="13">SUM(F23,I23,L23)</f>
        <v>27</v>
      </c>
      <c r="P23" s="1657" t="s">
        <v>1787</v>
      </c>
      <c r="Q23" s="1657"/>
      <c r="R23" s="1657"/>
    </row>
    <row r="24" spans="1:254" ht="18" customHeight="1">
      <c r="A24" s="1641" t="s">
        <v>7</v>
      </c>
      <c r="B24" s="529" t="s">
        <v>158</v>
      </c>
      <c r="C24" s="376"/>
      <c r="D24" s="160">
        <v>0</v>
      </c>
      <c r="E24" s="160">
        <v>0</v>
      </c>
      <c r="F24" s="160">
        <v>0</v>
      </c>
      <c r="G24" s="160">
        <v>9</v>
      </c>
      <c r="H24" s="160">
        <v>7</v>
      </c>
      <c r="I24" s="160">
        <v>16</v>
      </c>
      <c r="J24" s="160">
        <v>0</v>
      </c>
      <c r="K24" s="160">
        <v>0</v>
      </c>
      <c r="L24" s="160">
        <v>0</v>
      </c>
      <c r="M24" s="160">
        <f t="shared" ref="M24:O24" si="14">SUM(J24,G24,D24)</f>
        <v>9</v>
      </c>
      <c r="N24" s="160">
        <f t="shared" si="14"/>
        <v>7</v>
      </c>
      <c r="O24" s="160">
        <f t="shared" si="14"/>
        <v>16</v>
      </c>
      <c r="P24" s="217" t="s">
        <v>679</v>
      </c>
      <c r="Q24" s="943" t="s">
        <v>539</v>
      </c>
      <c r="R24" s="1514" t="s">
        <v>540</v>
      </c>
    </row>
    <row r="25" spans="1:254" ht="18" customHeight="1">
      <c r="A25" s="1642"/>
      <c r="B25" s="1655" t="s">
        <v>159</v>
      </c>
      <c r="C25" s="420" t="s">
        <v>246</v>
      </c>
      <c r="D25" s="160">
        <v>0</v>
      </c>
      <c r="E25" s="160">
        <v>0</v>
      </c>
      <c r="F25" s="160">
        <v>0</v>
      </c>
      <c r="G25" s="160">
        <v>2</v>
      </c>
      <c r="H25" s="160">
        <v>5</v>
      </c>
      <c r="I25" s="160">
        <v>7</v>
      </c>
      <c r="J25" s="160">
        <v>2</v>
      </c>
      <c r="K25" s="160">
        <v>0</v>
      </c>
      <c r="L25" s="160">
        <v>2</v>
      </c>
      <c r="M25" s="160">
        <f t="shared" ref="M25:O26" si="15">SUM(J25,G25,D25)</f>
        <v>4</v>
      </c>
      <c r="N25" s="160">
        <f t="shared" si="15"/>
        <v>5</v>
      </c>
      <c r="O25" s="160">
        <f t="shared" si="15"/>
        <v>9</v>
      </c>
      <c r="P25" s="217" t="s">
        <v>682</v>
      </c>
      <c r="Q25" s="1644" t="s">
        <v>681</v>
      </c>
      <c r="R25" s="1515"/>
      <c r="IT25" s="42">
        <f>SUM(M25:IS25)</f>
        <v>18</v>
      </c>
    </row>
    <row r="26" spans="1:254" ht="18" customHeight="1">
      <c r="A26" s="1642"/>
      <c r="B26" s="1655"/>
      <c r="C26" s="420" t="s">
        <v>213</v>
      </c>
      <c r="D26" s="160">
        <v>0</v>
      </c>
      <c r="E26" s="160">
        <v>0</v>
      </c>
      <c r="F26" s="160">
        <v>0</v>
      </c>
      <c r="G26" s="160">
        <v>0</v>
      </c>
      <c r="H26" s="160">
        <v>1</v>
      </c>
      <c r="I26" s="160">
        <v>1</v>
      </c>
      <c r="J26" s="160">
        <v>0</v>
      </c>
      <c r="K26" s="160">
        <v>0</v>
      </c>
      <c r="L26" s="160">
        <v>0</v>
      </c>
      <c r="M26" s="160">
        <f t="shared" si="15"/>
        <v>0</v>
      </c>
      <c r="N26" s="160">
        <f t="shared" si="15"/>
        <v>1</v>
      </c>
      <c r="O26" s="160">
        <f t="shared" si="15"/>
        <v>1</v>
      </c>
      <c r="P26" s="217" t="s">
        <v>683</v>
      </c>
      <c r="Q26" s="1646"/>
      <c r="R26" s="1515"/>
    </row>
    <row r="27" spans="1:254" s="43" customFormat="1" ht="18" customHeight="1">
      <c r="A27" s="1642"/>
      <c r="B27" s="1555" t="s">
        <v>317</v>
      </c>
      <c r="C27" s="1555"/>
      <c r="D27" s="160">
        <v>0</v>
      </c>
      <c r="E27" s="160">
        <v>0</v>
      </c>
      <c r="F27" s="160">
        <f>SUM(F25:F26)</f>
        <v>0</v>
      </c>
      <c r="G27" s="160">
        <f>SUM(G25:G26)</f>
        <v>2</v>
      </c>
      <c r="H27" s="160">
        <f t="shared" ref="H27:O27" si="16">SUM(H25:H26)</f>
        <v>6</v>
      </c>
      <c r="I27" s="160">
        <f t="shared" si="16"/>
        <v>8</v>
      </c>
      <c r="J27" s="160">
        <f t="shared" si="16"/>
        <v>2</v>
      </c>
      <c r="K27" s="160">
        <f t="shared" si="16"/>
        <v>0</v>
      </c>
      <c r="L27" s="160">
        <f t="shared" si="16"/>
        <v>2</v>
      </c>
      <c r="M27" s="160">
        <f t="shared" si="16"/>
        <v>4</v>
      </c>
      <c r="N27" s="160">
        <f t="shared" si="16"/>
        <v>6</v>
      </c>
      <c r="O27" s="160">
        <f t="shared" si="16"/>
        <v>10</v>
      </c>
      <c r="P27" s="1555" t="s">
        <v>1786</v>
      </c>
      <c r="Q27" s="1555"/>
      <c r="R27" s="1515"/>
    </row>
    <row r="28" spans="1:254" s="408" customFormat="1" ht="26.25" customHeight="1">
      <c r="A28" s="1642"/>
      <c r="B28" s="1673" t="s">
        <v>160</v>
      </c>
      <c r="C28" s="954" t="s">
        <v>161</v>
      </c>
      <c r="D28" s="160">
        <v>0</v>
      </c>
      <c r="E28" s="160">
        <v>0</v>
      </c>
      <c r="F28" s="160">
        <f t="shared" ref="F28:F29" si="17">SUM(F26:F27)</f>
        <v>0</v>
      </c>
      <c r="G28" s="160">
        <v>2</v>
      </c>
      <c r="H28" s="160">
        <v>1</v>
      </c>
      <c r="I28" s="160">
        <v>3</v>
      </c>
      <c r="J28" s="160">
        <v>0</v>
      </c>
      <c r="K28" s="160">
        <v>0</v>
      </c>
      <c r="L28" s="160">
        <v>0</v>
      </c>
      <c r="M28" s="160">
        <f t="shared" ref="M28:O31" si="18">SUM(J28,G28,D28)</f>
        <v>2</v>
      </c>
      <c r="N28" s="160">
        <f t="shared" si="18"/>
        <v>1</v>
      </c>
      <c r="O28" s="160">
        <f t="shared" si="18"/>
        <v>3</v>
      </c>
      <c r="P28" s="217" t="s">
        <v>686</v>
      </c>
      <c r="Q28" s="1644" t="s">
        <v>684</v>
      </c>
      <c r="R28" s="1515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</row>
    <row r="29" spans="1:254" s="408" customFormat="1" ht="18" customHeight="1">
      <c r="A29" s="1642"/>
      <c r="B29" s="1680"/>
      <c r="C29" s="504" t="s">
        <v>1378</v>
      </c>
      <c r="D29" s="160">
        <v>0</v>
      </c>
      <c r="E29" s="160">
        <v>0</v>
      </c>
      <c r="F29" s="160">
        <f t="shared" si="17"/>
        <v>0</v>
      </c>
      <c r="G29" s="160">
        <v>4</v>
      </c>
      <c r="H29" s="160">
        <v>1</v>
      </c>
      <c r="I29" s="160">
        <v>5</v>
      </c>
      <c r="J29" s="160">
        <v>0</v>
      </c>
      <c r="K29" s="160">
        <v>0</v>
      </c>
      <c r="L29" s="160">
        <v>0</v>
      </c>
      <c r="M29" s="160">
        <f t="shared" ref="M29" si="19">SUM(J29,G29,D29)</f>
        <v>4</v>
      </c>
      <c r="N29" s="160">
        <f t="shared" ref="N29" si="20">SUM(K29,H29,E29)</f>
        <v>1</v>
      </c>
      <c r="O29" s="160">
        <f t="shared" ref="O29" si="21">SUM(L29,I29,F29)</f>
        <v>5</v>
      </c>
      <c r="P29" s="217" t="s">
        <v>1624</v>
      </c>
      <c r="Q29" s="1646"/>
      <c r="R29" s="1515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</row>
    <row r="30" spans="1:254" s="408" customFormat="1" ht="18" customHeight="1">
      <c r="A30" s="1642"/>
      <c r="B30" s="475" t="s">
        <v>1220</v>
      </c>
      <c r="C30" s="473" t="s">
        <v>314</v>
      </c>
      <c r="D30" s="160">
        <v>0</v>
      </c>
      <c r="E30" s="160">
        <v>0</v>
      </c>
      <c r="F30" s="160">
        <f t="shared" ref="F30:F32" si="22">SUM(F28:F29)</f>
        <v>0</v>
      </c>
      <c r="G30" s="160">
        <v>2</v>
      </c>
      <c r="H30" s="160">
        <v>7</v>
      </c>
      <c r="I30" s="160">
        <v>9</v>
      </c>
      <c r="J30" s="160">
        <v>0</v>
      </c>
      <c r="K30" s="160">
        <v>0</v>
      </c>
      <c r="L30" s="160">
        <v>0</v>
      </c>
      <c r="M30" s="160">
        <f t="shared" si="18"/>
        <v>2</v>
      </c>
      <c r="N30" s="160">
        <f t="shared" si="18"/>
        <v>7</v>
      </c>
      <c r="O30" s="160">
        <f t="shared" si="18"/>
        <v>9</v>
      </c>
      <c r="P30" s="42" t="s">
        <v>1688</v>
      </c>
      <c r="Q30" s="217" t="s">
        <v>1689</v>
      </c>
      <c r="R30" s="1515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</row>
    <row r="31" spans="1:254" s="408" customFormat="1" ht="18" customHeight="1">
      <c r="A31" s="1642"/>
      <c r="B31" s="376" t="s">
        <v>31</v>
      </c>
      <c r="C31" s="370"/>
      <c r="D31" s="160">
        <v>0</v>
      </c>
      <c r="E31" s="160">
        <v>0</v>
      </c>
      <c r="F31" s="160">
        <f t="shared" si="22"/>
        <v>0</v>
      </c>
      <c r="G31" s="160">
        <v>1</v>
      </c>
      <c r="H31" s="160">
        <v>6</v>
      </c>
      <c r="I31" s="160">
        <v>7</v>
      </c>
      <c r="J31" s="160">
        <v>0</v>
      </c>
      <c r="K31" s="160">
        <v>0</v>
      </c>
      <c r="L31" s="160">
        <v>0</v>
      </c>
      <c r="M31" s="160">
        <f t="shared" si="18"/>
        <v>1</v>
      </c>
      <c r="N31" s="160">
        <f t="shared" si="18"/>
        <v>6</v>
      </c>
      <c r="O31" s="160">
        <f t="shared" si="18"/>
        <v>7</v>
      </c>
      <c r="P31" s="217"/>
      <c r="Q31" s="217" t="s">
        <v>685</v>
      </c>
      <c r="R31" s="1515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</row>
    <row r="32" spans="1:254" s="408" customFormat="1" ht="18" customHeight="1">
      <c r="A32" s="1642"/>
      <c r="B32" s="450" t="s">
        <v>1159</v>
      </c>
      <c r="C32" s="449"/>
      <c r="D32" s="201">
        <v>0</v>
      </c>
      <c r="E32" s="201">
        <v>0</v>
      </c>
      <c r="F32" s="201">
        <f t="shared" si="22"/>
        <v>0</v>
      </c>
      <c r="G32" s="201">
        <v>2</v>
      </c>
      <c r="H32" s="201">
        <v>1</v>
      </c>
      <c r="I32" s="201">
        <v>3</v>
      </c>
      <c r="J32" s="201">
        <v>0</v>
      </c>
      <c r="K32" s="201">
        <v>0</v>
      </c>
      <c r="L32" s="201">
        <v>0</v>
      </c>
      <c r="M32" s="201">
        <f>SUM(D32,G32,J32)</f>
        <v>2</v>
      </c>
      <c r="N32" s="201">
        <f t="shared" ref="N32:O32" si="23">SUM(E32,H32,K32)</f>
        <v>1</v>
      </c>
      <c r="O32" s="201">
        <f t="shared" si="23"/>
        <v>3</v>
      </c>
      <c r="P32" s="914"/>
      <c r="Q32" s="914" t="s">
        <v>649</v>
      </c>
      <c r="R32" s="1516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</row>
    <row r="33" spans="1:20" ht="18" customHeight="1" thickBot="1">
      <c r="A33" s="1666" t="s">
        <v>277</v>
      </c>
      <c r="B33" s="1666"/>
      <c r="C33" s="1666"/>
      <c r="D33" s="1048">
        <f>SUM(D24,D27,D28:D32)</f>
        <v>0</v>
      </c>
      <c r="E33" s="1048">
        <f t="shared" ref="E33:L33" si="24">SUM(E24,E27,E28:E32)</f>
        <v>0</v>
      </c>
      <c r="F33" s="1048">
        <f t="shared" si="24"/>
        <v>0</v>
      </c>
      <c r="G33" s="1048">
        <f t="shared" si="24"/>
        <v>22</v>
      </c>
      <c r="H33" s="1048">
        <f t="shared" si="24"/>
        <v>29</v>
      </c>
      <c r="I33" s="1048">
        <f t="shared" si="24"/>
        <v>51</v>
      </c>
      <c r="J33" s="1048">
        <f t="shared" si="24"/>
        <v>2</v>
      </c>
      <c r="K33" s="1048">
        <f t="shared" si="24"/>
        <v>0</v>
      </c>
      <c r="L33" s="1048">
        <f t="shared" si="24"/>
        <v>2</v>
      </c>
      <c r="M33" s="226">
        <f>SUM(D33,G33,J33)</f>
        <v>24</v>
      </c>
      <c r="N33" s="226">
        <f t="shared" ref="N33" si="25">SUM(E33,H33,K33)</f>
        <v>29</v>
      </c>
      <c r="O33" s="226">
        <f t="shared" ref="O33" si="26">SUM(F33,I33,L33)</f>
        <v>53</v>
      </c>
      <c r="P33" s="1667" t="s">
        <v>1787</v>
      </c>
      <c r="Q33" s="1667"/>
      <c r="R33" s="1667"/>
    </row>
    <row r="34" spans="1:20" ht="15" customHeight="1" thickTop="1"/>
    <row r="35" spans="1:20" ht="12.75" customHeight="1" thickBot="1">
      <c r="A35" s="1669" t="s">
        <v>1802</v>
      </c>
      <c r="B35" s="1669"/>
      <c r="C35" s="1669"/>
      <c r="D35" s="1669"/>
      <c r="E35" s="1669"/>
      <c r="F35" s="1669"/>
      <c r="G35" s="1669"/>
      <c r="H35" s="1669"/>
      <c r="I35" s="1669"/>
      <c r="J35" s="1669"/>
      <c r="K35" s="1669"/>
      <c r="L35" s="1669"/>
      <c r="M35" s="1669"/>
      <c r="N35" s="1669"/>
      <c r="O35" s="1669"/>
      <c r="R35" s="42" t="s">
        <v>1801</v>
      </c>
    </row>
    <row r="36" spans="1:20" ht="12.75" customHeight="1" thickTop="1">
      <c r="A36" s="1663" t="s">
        <v>11</v>
      </c>
      <c r="B36" s="1663" t="s">
        <v>50</v>
      </c>
      <c r="C36" s="1663" t="s">
        <v>34</v>
      </c>
      <c r="D36" s="1665" t="s">
        <v>1172</v>
      </c>
      <c r="E36" s="1665"/>
      <c r="F36" s="1665"/>
      <c r="G36" s="1665" t="s">
        <v>1173</v>
      </c>
      <c r="H36" s="1665"/>
      <c r="I36" s="1665"/>
      <c r="J36" s="1665" t="s">
        <v>1174</v>
      </c>
      <c r="K36" s="1665"/>
      <c r="L36" s="1665"/>
      <c r="M36" s="1665" t="s">
        <v>1175</v>
      </c>
      <c r="N36" s="1665"/>
      <c r="O36" s="1665"/>
      <c r="P36" s="1523" t="s">
        <v>524</v>
      </c>
      <c r="Q36" s="1523" t="s">
        <v>431</v>
      </c>
      <c r="R36" s="1523" t="s">
        <v>525</v>
      </c>
      <c r="S36" s="407"/>
      <c r="T36" s="407"/>
    </row>
    <row r="37" spans="1:20" ht="12.75" customHeight="1">
      <c r="A37" s="1583"/>
      <c r="B37" s="1583"/>
      <c r="C37" s="1583"/>
      <c r="D37" s="1654" t="s">
        <v>910</v>
      </c>
      <c r="E37" s="1654"/>
      <c r="F37" s="1654"/>
      <c r="G37" s="1654" t="s">
        <v>1176</v>
      </c>
      <c r="H37" s="1654"/>
      <c r="I37" s="1654"/>
      <c r="J37" s="1654" t="s">
        <v>911</v>
      </c>
      <c r="K37" s="1654"/>
      <c r="L37" s="1654"/>
      <c r="M37" s="1654" t="s">
        <v>1177</v>
      </c>
      <c r="N37" s="1654"/>
      <c r="O37" s="1654"/>
      <c r="P37" s="1524"/>
      <c r="Q37" s="1524"/>
      <c r="R37" s="1524"/>
      <c r="S37" s="407"/>
      <c r="T37" s="407"/>
    </row>
    <row r="38" spans="1:20" ht="12.75" customHeight="1">
      <c r="A38" s="1583"/>
      <c r="B38" s="1583"/>
      <c r="C38" s="1583"/>
      <c r="D38" s="711" t="s">
        <v>914</v>
      </c>
      <c r="E38" s="711" t="s">
        <v>915</v>
      </c>
      <c r="F38" s="711" t="s">
        <v>916</v>
      </c>
      <c r="G38" s="711" t="s">
        <v>914</v>
      </c>
      <c r="H38" s="711" t="s">
        <v>915</v>
      </c>
      <c r="I38" s="711" t="s">
        <v>916</v>
      </c>
      <c r="J38" s="711" t="s">
        <v>914</v>
      </c>
      <c r="K38" s="711" t="s">
        <v>915</v>
      </c>
      <c r="L38" s="711" t="s">
        <v>916</v>
      </c>
      <c r="M38" s="711" t="s">
        <v>914</v>
      </c>
      <c r="N38" s="711" t="s">
        <v>915</v>
      </c>
      <c r="O38" s="711" t="s">
        <v>916</v>
      </c>
      <c r="P38" s="1524"/>
      <c r="Q38" s="1524"/>
      <c r="R38" s="1524"/>
      <c r="S38" s="407"/>
      <c r="T38" s="407"/>
    </row>
    <row r="39" spans="1:20" ht="12.75" customHeight="1" thickBot="1">
      <c r="A39" s="1664"/>
      <c r="B39" s="1664"/>
      <c r="C39" s="1664"/>
      <c r="D39" s="528" t="s">
        <v>1156</v>
      </c>
      <c r="E39" s="528" t="s">
        <v>918</v>
      </c>
      <c r="F39" s="528" t="s">
        <v>919</v>
      </c>
      <c r="G39" s="528" t="s">
        <v>1156</v>
      </c>
      <c r="H39" s="528" t="s">
        <v>918</v>
      </c>
      <c r="I39" s="528" t="s">
        <v>919</v>
      </c>
      <c r="J39" s="528" t="s">
        <v>1156</v>
      </c>
      <c r="K39" s="528" t="s">
        <v>918</v>
      </c>
      <c r="L39" s="528" t="s">
        <v>919</v>
      </c>
      <c r="M39" s="528" t="s">
        <v>1156</v>
      </c>
      <c r="N39" s="528" t="s">
        <v>918</v>
      </c>
      <c r="O39" s="528" t="s">
        <v>919</v>
      </c>
      <c r="P39" s="1650"/>
      <c r="Q39" s="1650"/>
      <c r="R39" s="1650"/>
      <c r="S39" s="407"/>
      <c r="T39" s="407"/>
    </row>
    <row r="40" spans="1:20" ht="18.75" customHeight="1" thickTop="1">
      <c r="A40" s="1647" t="s">
        <v>8</v>
      </c>
      <c r="B40" s="420" t="s">
        <v>42</v>
      </c>
      <c r="C40" s="376"/>
      <c r="D40" s="160">
        <v>0</v>
      </c>
      <c r="E40" s="160">
        <v>0</v>
      </c>
      <c r="F40" s="160">
        <v>0</v>
      </c>
      <c r="G40" s="160">
        <v>8</v>
      </c>
      <c r="H40" s="160">
        <v>27</v>
      </c>
      <c r="I40" s="160">
        <v>35</v>
      </c>
      <c r="J40" s="160">
        <v>1</v>
      </c>
      <c r="K40" s="160">
        <v>5</v>
      </c>
      <c r="L40" s="160">
        <v>6</v>
      </c>
      <c r="M40" s="160">
        <f>SUM(D40,G40,J40)</f>
        <v>9</v>
      </c>
      <c r="N40" s="160">
        <f t="shared" ref="N40:O45" si="27">SUM(E40,H40,K40)</f>
        <v>32</v>
      </c>
      <c r="O40" s="160">
        <f t="shared" si="27"/>
        <v>41</v>
      </c>
      <c r="P40" s="133"/>
      <c r="Q40" s="1050" t="s">
        <v>568</v>
      </c>
      <c r="R40" s="1668" t="s">
        <v>444</v>
      </c>
      <c r="S40" s="407"/>
      <c r="T40" s="407"/>
    </row>
    <row r="41" spans="1:20" ht="18.75" customHeight="1">
      <c r="A41" s="1642"/>
      <c r="B41" s="420" t="s">
        <v>40</v>
      </c>
      <c r="C41" s="376"/>
      <c r="D41" s="160">
        <v>0</v>
      </c>
      <c r="E41" s="160">
        <v>0</v>
      </c>
      <c r="F41" s="160">
        <v>0</v>
      </c>
      <c r="G41" s="160">
        <v>10</v>
      </c>
      <c r="H41" s="160">
        <v>9</v>
      </c>
      <c r="I41" s="160">
        <v>19</v>
      </c>
      <c r="J41" s="160">
        <v>5</v>
      </c>
      <c r="K41" s="160">
        <v>5</v>
      </c>
      <c r="L41" s="160">
        <v>10</v>
      </c>
      <c r="M41" s="160">
        <f t="shared" ref="M41:M45" si="28">SUM(D41,G41,J41)</f>
        <v>15</v>
      </c>
      <c r="N41" s="160">
        <f t="shared" si="27"/>
        <v>14</v>
      </c>
      <c r="O41" s="160">
        <f t="shared" si="27"/>
        <v>29</v>
      </c>
      <c r="P41" s="133"/>
      <c r="Q41" s="1051" t="s">
        <v>570</v>
      </c>
      <c r="R41" s="1515"/>
      <c r="S41" s="407"/>
      <c r="T41" s="407"/>
    </row>
    <row r="42" spans="1:20" ht="18.75" customHeight="1">
      <c r="A42" s="1642"/>
      <c r="B42" s="420" t="s">
        <v>41</v>
      </c>
      <c r="C42" s="376"/>
      <c r="D42" s="160">
        <v>0</v>
      </c>
      <c r="E42" s="160">
        <v>0</v>
      </c>
      <c r="F42" s="160">
        <v>0</v>
      </c>
      <c r="G42" s="160">
        <v>13</v>
      </c>
      <c r="H42" s="160">
        <v>8</v>
      </c>
      <c r="I42" s="160">
        <v>21</v>
      </c>
      <c r="J42" s="160">
        <v>8</v>
      </c>
      <c r="K42" s="160">
        <v>7</v>
      </c>
      <c r="L42" s="160">
        <v>15</v>
      </c>
      <c r="M42" s="160">
        <f t="shared" si="28"/>
        <v>21</v>
      </c>
      <c r="N42" s="160">
        <f t="shared" si="27"/>
        <v>15</v>
      </c>
      <c r="O42" s="160">
        <f t="shared" si="27"/>
        <v>36</v>
      </c>
      <c r="P42" s="133"/>
      <c r="Q42" s="1051" t="s">
        <v>571</v>
      </c>
      <c r="R42" s="1515"/>
      <c r="S42" s="407"/>
      <c r="T42" s="407"/>
    </row>
    <row r="43" spans="1:20" ht="18.75" customHeight="1">
      <c r="A43" s="1642"/>
      <c r="B43" s="420" t="s">
        <v>52</v>
      </c>
      <c r="C43" s="376"/>
      <c r="D43" s="160">
        <v>0</v>
      </c>
      <c r="E43" s="160">
        <v>0</v>
      </c>
      <c r="F43" s="160">
        <v>0</v>
      </c>
      <c r="G43" s="160">
        <v>2</v>
      </c>
      <c r="H43" s="160">
        <v>12</v>
      </c>
      <c r="I43" s="160">
        <v>14</v>
      </c>
      <c r="J43" s="160">
        <v>2</v>
      </c>
      <c r="K43" s="160">
        <v>4</v>
      </c>
      <c r="L43" s="160">
        <v>6</v>
      </c>
      <c r="M43" s="160">
        <f t="shared" si="28"/>
        <v>4</v>
      </c>
      <c r="N43" s="160">
        <f t="shared" si="27"/>
        <v>16</v>
      </c>
      <c r="O43" s="160">
        <f t="shared" si="27"/>
        <v>20</v>
      </c>
      <c r="P43" s="133"/>
      <c r="Q43" s="1051" t="s">
        <v>572</v>
      </c>
      <c r="R43" s="1515"/>
      <c r="S43" s="407"/>
      <c r="T43" s="407"/>
    </row>
    <row r="44" spans="1:20" ht="18.75" customHeight="1">
      <c r="A44" s="1642"/>
      <c r="B44" s="724" t="s">
        <v>51</v>
      </c>
      <c r="C44" s="377"/>
      <c r="D44" s="160">
        <v>0</v>
      </c>
      <c r="E44" s="160">
        <v>0</v>
      </c>
      <c r="F44" s="160">
        <v>0</v>
      </c>
      <c r="G44" s="201">
        <v>3</v>
      </c>
      <c r="H44" s="201">
        <v>8</v>
      </c>
      <c r="I44" s="201">
        <v>11</v>
      </c>
      <c r="J44" s="201">
        <v>0</v>
      </c>
      <c r="K44" s="201">
        <v>2</v>
      </c>
      <c r="L44" s="201">
        <v>2</v>
      </c>
      <c r="M44" s="160">
        <f t="shared" si="28"/>
        <v>3</v>
      </c>
      <c r="N44" s="160">
        <f t="shared" si="27"/>
        <v>10</v>
      </c>
      <c r="O44" s="160">
        <f t="shared" si="27"/>
        <v>13</v>
      </c>
      <c r="P44" s="1052"/>
      <c r="Q44" s="787" t="s">
        <v>574</v>
      </c>
      <c r="R44" s="1515"/>
      <c r="S44" s="407"/>
      <c r="T44" s="407"/>
    </row>
    <row r="45" spans="1:20" ht="18.75" customHeight="1">
      <c r="A45" s="1643"/>
      <c r="B45" s="724" t="s">
        <v>144</v>
      </c>
      <c r="C45" s="450"/>
      <c r="D45" s="160">
        <v>0</v>
      </c>
      <c r="E45" s="160">
        <v>0</v>
      </c>
      <c r="F45" s="160">
        <v>0</v>
      </c>
      <c r="G45" s="201">
        <v>2</v>
      </c>
      <c r="H45" s="201">
        <v>6</v>
      </c>
      <c r="I45" s="201">
        <v>8</v>
      </c>
      <c r="J45" s="201">
        <v>0</v>
      </c>
      <c r="K45" s="201">
        <v>0</v>
      </c>
      <c r="L45" s="201">
        <v>0</v>
      </c>
      <c r="M45" s="201">
        <f t="shared" si="28"/>
        <v>2</v>
      </c>
      <c r="N45" s="201">
        <f t="shared" si="27"/>
        <v>6</v>
      </c>
      <c r="O45" s="201">
        <f t="shared" si="27"/>
        <v>8</v>
      </c>
      <c r="P45" s="1052"/>
      <c r="Q45" s="1053" t="s">
        <v>575</v>
      </c>
      <c r="R45" s="1516"/>
      <c r="S45" s="407"/>
      <c r="T45" s="407"/>
    </row>
    <row r="46" spans="1:20" ht="18.75" customHeight="1">
      <c r="A46" s="1655" t="s">
        <v>277</v>
      </c>
      <c r="B46" s="1655"/>
      <c r="C46" s="1655"/>
      <c r="D46" s="160">
        <f>SUM(D40:D45)</f>
        <v>0</v>
      </c>
      <c r="E46" s="160">
        <f t="shared" ref="E46:O46" si="29">SUM(E40:E45)</f>
        <v>0</v>
      </c>
      <c r="F46" s="160">
        <f t="shared" si="29"/>
        <v>0</v>
      </c>
      <c r="G46" s="160">
        <f t="shared" si="29"/>
        <v>38</v>
      </c>
      <c r="H46" s="160">
        <f t="shared" si="29"/>
        <v>70</v>
      </c>
      <c r="I46" s="160">
        <f t="shared" si="29"/>
        <v>108</v>
      </c>
      <c r="J46" s="160">
        <f t="shared" si="29"/>
        <v>16</v>
      </c>
      <c r="K46" s="160">
        <f t="shared" si="29"/>
        <v>23</v>
      </c>
      <c r="L46" s="160">
        <f t="shared" si="29"/>
        <v>39</v>
      </c>
      <c r="M46" s="160">
        <f t="shared" si="29"/>
        <v>54</v>
      </c>
      <c r="N46" s="160">
        <f t="shared" si="29"/>
        <v>93</v>
      </c>
      <c r="O46" s="160">
        <f t="shared" si="29"/>
        <v>147</v>
      </c>
      <c r="P46" s="1657" t="s">
        <v>1787</v>
      </c>
      <c r="Q46" s="1657"/>
      <c r="R46" s="1657"/>
      <c r="S46" s="407"/>
      <c r="T46" s="407"/>
    </row>
    <row r="47" spans="1:20" ht="18.75" customHeight="1">
      <c r="A47" s="1641" t="s">
        <v>20</v>
      </c>
      <c r="B47" s="725" t="s">
        <v>53</v>
      </c>
      <c r="C47" s="451"/>
      <c r="D47" s="213">
        <v>0</v>
      </c>
      <c r="E47" s="213">
        <v>0</v>
      </c>
      <c r="F47" s="213">
        <v>0</v>
      </c>
      <c r="G47" s="213">
        <v>6</v>
      </c>
      <c r="H47" s="213">
        <v>2</v>
      </c>
      <c r="I47" s="213">
        <v>8</v>
      </c>
      <c r="J47" s="213"/>
      <c r="K47" s="213">
        <v>1</v>
      </c>
      <c r="L47" s="213">
        <v>1</v>
      </c>
      <c r="M47" s="213">
        <f>SUM(D47,G47,J47)</f>
        <v>6</v>
      </c>
      <c r="N47" s="213">
        <f t="shared" ref="N47:O51" si="30">SUM(E47,H47,K47)</f>
        <v>3</v>
      </c>
      <c r="O47" s="213">
        <f t="shared" si="30"/>
        <v>9</v>
      </c>
      <c r="P47" s="561"/>
      <c r="Q47" s="1054" t="s">
        <v>576</v>
      </c>
      <c r="R47" s="1670" t="s">
        <v>577</v>
      </c>
      <c r="S47" s="407"/>
      <c r="T47" s="407"/>
    </row>
    <row r="48" spans="1:20" ht="18.75" customHeight="1">
      <c r="A48" s="1642"/>
      <c r="B48" s="420" t="s">
        <v>115</v>
      </c>
      <c r="C48" s="376"/>
      <c r="D48" s="160">
        <v>17</v>
      </c>
      <c r="E48" s="160">
        <v>11</v>
      </c>
      <c r="F48" s="160">
        <v>28</v>
      </c>
      <c r="G48" s="160">
        <v>3</v>
      </c>
      <c r="H48" s="160">
        <v>2</v>
      </c>
      <c r="I48" s="160">
        <v>5</v>
      </c>
      <c r="J48" s="160">
        <v>2</v>
      </c>
      <c r="K48" s="160">
        <v>4</v>
      </c>
      <c r="L48" s="160">
        <v>6</v>
      </c>
      <c r="M48" s="160">
        <f t="shared" ref="M48:M51" si="31">SUM(D48,G48,J48)</f>
        <v>22</v>
      </c>
      <c r="N48" s="160">
        <f t="shared" si="30"/>
        <v>17</v>
      </c>
      <c r="O48" s="160">
        <f t="shared" si="30"/>
        <v>39</v>
      </c>
      <c r="P48" s="133"/>
      <c r="Q48" s="787" t="s">
        <v>688</v>
      </c>
      <c r="R48" s="1671"/>
      <c r="S48" s="407"/>
      <c r="T48" s="407"/>
    </row>
    <row r="49" spans="1:20" ht="18.75" customHeight="1">
      <c r="A49" s="1642"/>
      <c r="B49" s="420" t="s">
        <v>0</v>
      </c>
      <c r="C49" s="376"/>
      <c r="D49" s="160">
        <v>0</v>
      </c>
      <c r="E49" s="160">
        <v>0</v>
      </c>
      <c r="F49" s="160">
        <v>0</v>
      </c>
      <c r="G49" s="160">
        <v>1</v>
      </c>
      <c r="H49" s="160">
        <v>6</v>
      </c>
      <c r="I49" s="160">
        <v>7</v>
      </c>
      <c r="J49" s="160">
        <v>3</v>
      </c>
      <c r="K49" s="160">
        <v>0</v>
      </c>
      <c r="L49" s="160">
        <v>3</v>
      </c>
      <c r="M49" s="160">
        <f t="shared" si="31"/>
        <v>4</v>
      </c>
      <c r="N49" s="160">
        <f t="shared" si="30"/>
        <v>6</v>
      </c>
      <c r="O49" s="160">
        <v>8</v>
      </c>
      <c r="P49" s="133"/>
      <c r="Q49" s="787" t="s">
        <v>581</v>
      </c>
      <c r="R49" s="1671"/>
      <c r="S49" s="407"/>
      <c r="T49" s="407"/>
    </row>
    <row r="50" spans="1:20" ht="18.75" customHeight="1">
      <c r="A50" s="1642"/>
      <c r="B50" s="420" t="s">
        <v>54</v>
      </c>
      <c r="C50" s="376"/>
      <c r="D50" s="160">
        <v>0</v>
      </c>
      <c r="E50" s="160">
        <v>0</v>
      </c>
      <c r="F50" s="160">
        <v>0</v>
      </c>
      <c r="G50" s="160">
        <v>4</v>
      </c>
      <c r="H50" s="160">
        <v>2</v>
      </c>
      <c r="I50" s="160">
        <v>6</v>
      </c>
      <c r="J50" s="160">
        <v>3</v>
      </c>
      <c r="K50" s="160">
        <v>2</v>
      </c>
      <c r="L50" s="160">
        <v>5</v>
      </c>
      <c r="M50" s="160">
        <f t="shared" si="31"/>
        <v>7</v>
      </c>
      <c r="N50" s="160">
        <f t="shared" si="30"/>
        <v>4</v>
      </c>
      <c r="O50" s="160">
        <f>SUM(M50:N50)</f>
        <v>11</v>
      </c>
      <c r="P50" s="133"/>
      <c r="Q50" s="133" t="s">
        <v>582</v>
      </c>
      <c r="R50" s="1671"/>
      <c r="S50" s="407"/>
      <c r="T50" s="407"/>
    </row>
    <row r="51" spans="1:20" ht="18.75" customHeight="1">
      <c r="A51" s="1643"/>
      <c r="B51" s="420" t="s">
        <v>171</v>
      </c>
      <c r="C51" s="376"/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0">
        <v>0</v>
      </c>
      <c r="J51" s="160">
        <v>2</v>
      </c>
      <c r="K51" s="160">
        <v>3</v>
      </c>
      <c r="L51" s="160">
        <v>5</v>
      </c>
      <c r="M51" s="160">
        <f t="shared" si="31"/>
        <v>2</v>
      </c>
      <c r="N51" s="160">
        <f t="shared" si="30"/>
        <v>3</v>
      </c>
      <c r="O51" s="160">
        <f>SUM(M51:N51)</f>
        <v>5</v>
      </c>
      <c r="P51" s="133"/>
      <c r="Q51" s="133" t="s">
        <v>689</v>
      </c>
      <c r="R51" s="1672"/>
      <c r="S51" s="407"/>
      <c r="T51" s="407"/>
    </row>
    <row r="52" spans="1:20" ht="15" customHeight="1">
      <c r="A52" s="1655" t="s">
        <v>277</v>
      </c>
      <c r="B52" s="1655"/>
      <c r="C52" s="1655"/>
      <c r="D52" s="160">
        <f>SUM(D47:D51)</f>
        <v>17</v>
      </c>
      <c r="E52" s="160">
        <f t="shared" ref="E52:N52" si="32">SUM(E47:E51)</f>
        <v>11</v>
      </c>
      <c r="F52" s="160">
        <f t="shared" si="32"/>
        <v>28</v>
      </c>
      <c r="G52" s="160">
        <f t="shared" si="32"/>
        <v>14</v>
      </c>
      <c r="H52" s="160">
        <f t="shared" si="32"/>
        <v>12</v>
      </c>
      <c r="I52" s="160">
        <f t="shared" si="32"/>
        <v>26</v>
      </c>
      <c r="J52" s="160">
        <f t="shared" si="32"/>
        <v>10</v>
      </c>
      <c r="K52" s="160">
        <f t="shared" si="32"/>
        <v>10</v>
      </c>
      <c r="L52" s="160">
        <f t="shared" si="32"/>
        <v>20</v>
      </c>
      <c r="M52" s="160">
        <f>SUM(M47:M51)</f>
        <v>41</v>
      </c>
      <c r="N52" s="160">
        <f t="shared" si="32"/>
        <v>33</v>
      </c>
      <c r="O52" s="160">
        <f>SUM(M52:N52)</f>
        <v>74</v>
      </c>
      <c r="P52" s="1657" t="s">
        <v>1787</v>
      </c>
      <c r="Q52" s="1657"/>
      <c r="R52" s="1657"/>
      <c r="S52" s="407"/>
      <c r="T52" s="407"/>
    </row>
    <row r="53" spans="1:20" ht="15" customHeight="1">
      <c r="A53" s="962" t="s">
        <v>1155</v>
      </c>
      <c r="B53" s="504"/>
      <c r="C53" s="504"/>
      <c r="D53" s="160">
        <v>0</v>
      </c>
      <c r="E53" s="160">
        <v>0</v>
      </c>
      <c r="F53" s="160">
        <v>0</v>
      </c>
      <c r="G53" s="160">
        <v>5</v>
      </c>
      <c r="H53" s="160">
        <v>2</v>
      </c>
      <c r="I53" s="160">
        <v>7</v>
      </c>
      <c r="J53" s="160">
        <v>4</v>
      </c>
      <c r="K53" s="160">
        <v>0</v>
      </c>
      <c r="L53" s="160">
        <v>4</v>
      </c>
      <c r="M53" s="160">
        <f>SUM(D53,G53,J53)</f>
        <v>9</v>
      </c>
      <c r="N53" s="160">
        <f>SUM(E53,H53,K53)</f>
        <v>2</v>
      </c>
      <c r="O53" s="160">
        <f>SUM(M53:N53)</f>
        <v>11</v>
      </c>
      <c r="P53" s="967"/>
      <c r="Q53" s="967"/>
      <c r="R53" s="1072" t="s">
        <v>1588</v>
      </c>
      <c r="S53" s="407"/>
      <c r="T53" s="407"/>
    </row>
    <row r="54" spans="1:20" ht="15" customHeight="1">
      <c r="A54" s="1641" t="s">
        <v>13</v>
      </c>
      <c r="B54" s="420" t="s">
        <v>41</v>
      </c>
      <c r="C54" s="504"/>
      <c r="D54" s="160">
        <v>0</v>
      </c>
      <c r="E54" s="160">
        <v>0</v>
      </c>
      <c r="F54" s="160">
        <v>0</v>
      </c>
      <c r="G54" s="160">
        <v>4</v>
      </c>
      <c r="H54" s="160">
        <v>6</v>
      </c>
      <c r="I54" s="160">
        <v>10</v>
      </c>
      <c r="J54" s="160">
        <v>4</v>
      </c>
      <c r="K54" s="160">
        <v>2</v>
      </c>
      <c r="L54" s="160">
        <v>6</v>
      </c>
      <c r="M54" s="160">
        <f>SUM(D54,G54,J54)</f>
        <v>8</v>
      </c>
      <c r="N54" s="160">
        <f t="shared" ref="N54:O68" si="33">SUM(E54,H54,K54)</f>
        <v>8</v>
      </c>
      <c r="O54" s="160">
        <f t="shared" si="33"/>
        <v>16</v>
      </c>
      <c r="P54" s="967"/>
      <c r="Q54" s="904" t="s">
        <v>571</v>
      </c>
      <c r="R54" s="1514" t="s">
        <v>668</v>
      </c>
      <c r="S54" s="407"/>
      <c r="T54" s="407"/>
    </row>
    <row r="55" spans="1:20" ht="15" customHeight="1">
      <c r="A55" s="1642"/>
      <c r="B55" s="420" t="s">
        <v>52</v>
      </c>
      <c r="C55" s="504"/>
      <c r="D55" s="160">
        <v>0</v>
      </c>
      <c r="E55" s="160">
        <v>0</v>
      </c>
      <c r="F55" s="160">
        <v>0</v>
      </c>
      <c r="G55" s="160">
        <v>4</v>
      </c>
      <c r="H55" s="160">
        <v>4</v>
      </c>
      <c r="I55" s="160">
        <v>8</v>
      </c>
      <c r="J55" s="160">
        <v>1</v>
      </c>
      <c r="K55" s="160">
        <v>0</v>
      </c>
      <c r="L55" s="160">
        <v>1</v>
      </c>
      <c r="M55" s="160">
        <f t="shared" ref="M55:M68" si="34">SUM(D55,G55,J55)</f>
        <v>5</v>
      </c>
      <c r="N55" s="160">
        <f t="shared" si="33"/>
        <v>4</v>
      </c>
      <c r="O55" s="160">
        <f t="shared" si="33"/>
        <v>9</v>
      </c>
      <c r="P55" s="133"/>
      <c r="Q55" s="904" t="s">
        <v>572</v>
      </c>
      <c r="R55" s="1515"/>
      <c r="S55" s="407"/>
      <c r="T55" s="407"/>
    </row>
    <row r="56" spans="1:20" ht="14.25" customHeight="1">
      <c r="A56" s="1642"/>
      <c r="B56" s="420" t="s">
        <v>1035</v>
      </c>
      <c r="C56" s="504"/>
      <c r="D56" s="160">
        <v>0</v>
      </c>
      <c r="E56" s="160">
        <v>0</v>
      </c>
      <c r="F56" s="160">
        <v>0</v>
      </c>
      <c r="G56" s="160">
        <v>4</v>
      </c>
      <c r="H56" s="160">
        <v>8</v>
      </c>
      <c r="I56" s="160">
        <v>12</v>
      </c>
      <c r="J56" s="160">
        <v>0</v>
      </c>
      <c r="K56" s="160">
        <v>0</v>
      </c>
      <c r="L56" s="160">
        <v>0</v>
      </c>
      <c r="M56" s="160">
        <f t="shared" si="34"/>
        <v>4</v>
      </c>
      <c r="N56" s="160">
        <f t="shared" si="33"/>
        <v>8</v>
      </c>
      <c r="O56" s="160">
        <f t="shared" si="33"/>
        <v>12</v>
      </c>
      <c r="P56" s="1052"/>
      <c r="Q56" s="856" t="s">
        <v>760</v>
      </c>
      <c r="R56" s="1515"/>
      <c r="S56" s="407"/>
      <c r="T56" s="407"/>
    </row>
    <row r="57" spans="1:20" ht="18.75" customHeight="1">
      <c r="A57" s="1642"/>
      <c r="B57" s="1676" t="s">
        <v>49</v>
      </c>
      <c r="C57" s="420" t="s">
        <v>49</v>
      </c>
      <c r="D57" s="160">
        <v>0</v>
      </c>
      <c r="E57" s="160">
        <v>0</v>
      </c>
      <c r="F57" s="160">
        <v>0</v>
      </c>
      <c r="G57" s="160">
        <v>6</v>
      </c>
      <c r="H57" s="160">
        <v>1</v>
      </c>
      <c r="I57" s="160">
        <v>7</v>
      </c>
      <c r="J57" s="160">
        <v>5</v>
      </c>
      <c r="K57" s="160">
        <v>3</v>
      </c>
      <c r="L57" s="160">
        <v>8</v>
      </c>
      <c r="M57" s="160">
        <f t="shared" si="34"/>
        <v>11</v>
      </c>
      <c r="N57" s="160">
        <f t="shared" si="33"/>
        <v>4</v>
      </c>
      <c r="O57" s="160">
        <f t="shared" si="33"/>
        <v>15</v>
      </c>
      <c r="P57" s="1050" t="s">
        <v>583</v>
      </c>
      <c r="Q57" s="1605" t="s">
        <v>583</v>
      </c>
      <c r="R57" s="1515"/>
      <c r="S57" s="407"/>
      <c r="T57" s="407"/>
    </row>
    <row r="58" spans="1:20" ht="18.75" customHeight="1">
      <c r="A58" s="1642"/>
      <c r="B58" s="1676"/>
      <c r="C58" s="420" t="s">
        <v>198</v>
      </c>
      <c r="D58" s="160">
        <v>0</v>
      </c>
      <c r="E58" s="160">
        <v>0</v>
      </c>
      <c r="F58" s="160">
        <v>0</v>
      </c>
      <c r="G58" s="160">
        <v>7</v>
      </c>
      <c r="H58" s="160">
        <v>3</v>
      </c>
      <c r="I58" s="160">
        <v>10</v>
      </c>
      <c r="J58" s="160">
        <v>1</v>
      </c>
      <c r="K58" s="160">
        <v>2</v>
      </c>
      <c r="L58" s="160">
        <v>3</v>
      </c>
      <c r="M58" s="160">
        <f t="shared" si="34"/>
        <v>8</v>
      </c>
      <c r="N58" s="160">
        <f t="shared" si="33"/>
        <v>5</v>
      </c>
      <c r="O58" s="160">
        <f t="shared" si="33"/>
        <v>13</v>
      </c>
      <c r="P58" s="1055" t="s">
        <v>690</v>
      </c>
      <c r="Q58" s="1561"/>
      <c r="R58" s="1515"/>
      <c r="S58" s="407"/>
      <c r="T58" s="407"/>
    </row>
    <row r="59" spans="1:20" s="43" customFormat="1" ht="18.75" customHeight="1">
      <c r="A59" s="1642"/>
      <c r="B59" s="1555" t="s">
        <v>317</v>
      </c>
      <c r="C59" s="1555"/>
      <c r="D59" s="160">
        <v>0</v>
      </c>
      <c r="E59" s="160">
        <v>0</v>
      </c>
      <c r="F59" s="160">
        <f>SUM(F55:F58)</f>
        <v>0</v>
      </c>
      <c r="G59" s="160">
        <f>SUM(G57:G58)</f>
        <v>13</v>
      </c>
      <c r="H59" s="160">
        <f t="shared" ref="H59:I59" si="35">SUM(H57:H58)</f>
        <v>4</v>
      </c>
      <c r="I59" s="160">
        <f t="shared" si="35"/>
        <v>17</v>
      </c>
      <c r="J59" s="160">
        <f>SUM(J57:J58)</f>
        <v>6</v>
      </c>
      <c r="K59" s="160">
        <f t="shared" ref="K59:L59" si="36">SUM(K57:K58)</f>
        <v>5</v>
      </c>
      <c r="L59" s="160">
        <f t="shared" si="36"/>
        <v>11</v>
      </c>
      <c r="M59" s="160">
        <f t="shared" si="34"/>
        <v>19</v>
      </c>
      <c r="N59" s="160">
        <f t="shared" si="33"/>
        <v>9</v>
      </c>
      <c r="O59" s="160">
        <f t="shared" si="33"/>
        <v>28</v>
      </c>
      <c r="P59" s="1555" t="s">
        <v>1786</v>
      </c>
      <c r="Q59" s="1555"/>
      <c r="R59" s="1515"/>
      <c r="S59" s="409"/>
      <c r="T59" s="409"/>
    </row>
    <row r="60" spans="1:20" ht="18.75" customHeight="1">
      <c r="A60" s="1642"/>
      <c r="B60" s="1655" t="s">
        <v>45</v>
      </c>
      <c r="C60" s="420" t="s">
        <v>111</v>
      </c>
      <c r="D60" s="160">
        <v>0</v>
      </c>
      <c r="E60" s="160">
        <v>0</v>
      </c>
      <c r="F60" s="160">
        <v>0</v>
      </c>
      <c r="G60" s="160">
        <v>8</v>
      </c>
      <c r="H60" s="160">
        <v>8</v>
      </c>
      <c r="I60" s="160">
        <v>16</v>
      </c>
      <c r="J60" s="160">
        <v>4</v>
      </c>
      <c r="K60" s="160">
        <v>0</v>
      </c>
      <c r="L60" s="160">
        <v>4</v>
      </c>
      <c r="M60" s="160">
        <f t="shared" si="34"/>
        <v>12</v>
      </c>
      <c r="N60" s="160">
        <f t="shared" si="33"/>
        <v>8</v>
      </c>
      <c r="O60" s="160">
        <f t="shared" si="33"/>
        <v>20</v>
      </c>
      <c r="P60" s="133" t="s">
        <v>691</v>
      </c>
      <c r="Q60" s="1605" t="s">
        <v>437</v>
      </c>
      <c r="R60" s="1515"/>
      <c r="S60" s="407"/>
      <c r="T60" s="407"/>
    </row>
    <row r="61" spans="1:20" ht="18.75" customHeight="1">
      <c r="A61" s="1642"/>
      <c r="B61" s="1655"/>
      <c r="C61" s="420" t="s">
        <v>113</v>
      </c>
      <c r="D61" s="160">
        <v>0</v>
      </c>
      <c r="E61" s="160">
        <v>0</v>
      </c>
      <c r="F61" s="160">
        <v>0</v>
      </c>
      <c r="G61" s="160">
        <v>8</v>
      </c>
      <c r="H61" s="160">
        <v>6</v>
      </c>
      <c r="I61" s="160">
        <v>14</v>
      </c>
      <c r="J61" s="160">
        <v>1</v>
      </c>
      <c r="K61" s="160">
        <v>0</v>
      </c>
      <c r="L61" s="160">
        <v>1</v>
      </c>
      <c r="M61" s="160">
        <f t="shared" si="34"/>
        <v>9</v>
      </c>
      <c r="N61" s="160">
        <f t="shared" si="33"/>
        <v>6</v>
      </c>
      <c r="O61" s="160">
        <f t="shared" si="33"/>
        <v>15</v>
      </c>
      <c r="P61" s="133" t="s">
        <v>692</v>
      </c>
      <c r="Q61" s="1561"/>
      <c r="R61" s="1515"/>
      <c r="S61" s="407"/>
      <c r="T61" s="407"/>
    </row>
    <row r="62" spans="1:20" s="43" customFormat="1" ht="18.75" customHeight="1">
      <c r="A62" s="1642"/>
      <c r="B62" s="1555" t="s">
        <v>317</v>
      </c>
      <c r="C62" s="1555"/>
      <c r="D62" s="160">
        <v>0</v>
      </c>
      <c r="E62" s="160">
        <v>0</v>
      </c>
      <c r="F62" s="160">
        <f>SUM(F59:F61)</f>
        <v>0</v>
      </c>
      <c r="G62" s="160">
        <f>SUM(G60:G61)</f>
        <v>16</v>
      </c>
      <c r="H62" s="160">
        <f t="shared" ref="H62:I62" si="37">SUM(H60:H61)</f>
        <v>14</v>
      </c>
      <c r="I62" s="160">
        <f t="shared" si="37"/>
        <v>30</v>
      </c>
      <c r="J62" s="160">
        <f>SUM(J60:J61)</f>
        <v>5</v>
      </c>
      <c r="K62" s="160">
        <f>SUM(K60:K61)</f>
        <v>0</v>
      </c>
      <c r="L62" s="160">
        <f t="shared" ref="L62" si="38">SUM(L60:L61)</f>
        <v>5</v>
      </c>
      <c r="M62" s="160">
        <f t="shared" si="34"/>
        <v>21</v>
      </c>
      <c r="N62" s="160">
        <f t="shared" si="33"/>
        <v>14</v>
      </c>
      <c r="O62" s="160">
        <f t="shared" si="33"/>
        <v>35</v>
      </c>
      <c r="P62" s="1555" t="s">
        <v>1786</v>
      </c>
      <c r="Q62" s="1555"/>
      <c r="R62" s="1515"/>
      <c r="S62" s="409"/>
      <c r="T62" s="409"/>
    </row>
    <row r="63" spans="1:20" ht="18" customHeight="1">
      <c r="A63" s="1642"/>
      <c r="B63" s="504" t="s">
        <v>65</v>
      </c>
      <c r="C63" s="504"/>
      <c r="D63" s="160">
        <v>0</v>
      </c>
      <c r="E63" s="160">
        <v>0</v>
      </c>
      <c r="F63" s="160">
        <v>0</v>
      </c>
      <c r="G63" s="160">
        <v>3</v>
      </c>
      <c r="H63" s="160">
        <v>5</v>
      </c>
      <c r="I63" s="160">
        <v>8</v>
      </c>
      <c r="J63" s="160">
        <v>1</v>
      </c>
      <c r="K63" s="160">
        <v>2</v>
      </c>
      <c r="L63" s="160">
        <v>3</v>
      </c>
      <c r="M63" s="160">
        <f t="shared" si="34"/>
        <v>4</v>
      </c>
      <c r="N63" s="160">
        <f t="shared" si="33"/>
        <v>7</v>
      </c>
      <c r="O63" s="160">
        <f t="shared" si="33"/>
        <v>11</v>
      </c>
      <c r="P63" s="133"/>
      <c r="Q63" s="133" t="s">
        <v>586</v>
      </c>
      <c r="R63" s="1515"/>
      <c r="S63" s="407"/>
      <c r="T63" s="407"/>
    </row>
    <row r="64" spans="1:20" s="43" customFormat="1" ht="27" customHeight="1">
      <c r="A64" s="1642"/>
      <c r="B64" s="1673" t="s">
        <v>80</v>
      </c>
      <c r="C64" s="420" t="s">
        <v>114</v>
      </c>
      <c r="D64" s="160">
        <v>0</v>
      </c>
      <c r="E64" s="160">
        <v>0</v>
      </c>
      <c r="F64" s="160">
        <v>0</v>
      </c>
      <c r="G64" s="160">
        <v>5</v>
      </c>
      <c r="H64" s="160">
        <v>4</v>
      </c>
      <c r="I64" s="160">
        <v>9</v>
      </c>
      <c r="J64" s="160">
        <v>2</v>
      </c>
      <c r="K64" s="160">
        <v>0</v>
      </c>
      <c r="L64" s="160">
        <v>2</v>
      </c>
      <c r="M64" s="160">
        <f t="shared" si="34"/>
        <v>7</v>
      </c>
      <c r="N64" s="160">
        <f t="shared" si="33"/>
        <v>4</v>
      </c>
      <c r="O64" s="160">
        <f t="shared" si="33"/>
        <v>11</v>
      </c>
      <c r="P64" s="904" t="s">
        <v>693</v>
      </c>
      <c r="Q64" s="1580" t="s">
        <v>587</v>
      </c>
      <c r="R64" s="1515"/>
      <c r="S64" s="409"/>
      <c r="T64" s="409"/>
    </row>
    <row r="65" spans="1:20" s="43" customFormat="1" ht="29.25" customHeight="1">
      <c r="A65" s="1642"/>
      <c r="B65" s="1674"/>
      <c r="C65" s="420" t="s">
        <v>116</v>
      </c>
      <c r="D65" s="160">
        <v>0</v>
      </c>
      <c r="E65" s="160">
        <v>0</v>
      </c>
      <c r="F65" s="160">
        <v>0</v>
      </c>
      <c r="G65" s="160">
        <v>2</v>
      </c>
      <c r="H65" s="160">
        <v>2</v>
      </c>
      <c r="I65" s="160">
        <v>4</v>
      </c>
      <c r="J65" s="160">
        <v>0</v>
      </c>
      <c r="K65" s="160">
        <v>0</v>
      </c>
      <c r="L65" s="160">
        <v>0</v>
      </c>
      <c r="M65" s="160">
        <f t="shared" si="34"/>
        <v>2</v>
      </c>
      <c r="N65" s="160">
        <f t="shared" si="33"/>
        <v>2</v>
      </c>
      <c r="O65" s="160">
        <f t="shared" si="33"/>
        <v>4</v>
      </c>
      <c r="P65" s="904" t="s">
        <v>694</v>
      </c>
      <c r="Q65" s="1571"/>
      <c r="R65" s="1515"/>
      <c r="S65" s="409"/>
      <c r="T65" s="409"/>
    </row>
    <row r="66" spans="1:20" s="43" customFormat="1" ht="25.5" customHeight="1">
      <c r="A66" s="1642"/>
      <c r="B66" s="1674"/>
      <c r="C66" s="420" t="s">
        <v>236</v>
      </c>
      <c r="D66" s="160">
        <v>0</v>
      </c>
      <c r="E66" s="160">
        <v>0</v>
      </c>
      <c r="F66" s="160">
        <v>0</v>
      </c>
      <c r="G66" s="160">
        <v>2</v>
      </c>
      <c r="H66" s="160">
        <v>2</v>
      </c>
      <c r="I66" s="160">
        <v>4</v>
      </c>
      <c r="J66" s="160">
        <v>0</v>
      </c>
      <c r="K66" s="160">
        <v>0</v>
      </c>
      <c r="L66" s="160">
        <v>0</v>
      </c>
      <c r="M66" s="160">
        <f t="shared" si="34"/>
        <v>2</v>
      </c>
      <c r="N66" s="160">
        <f t="shared" si="33"/>
        <v>2</v>
      </c>
      <c r="O66" s="160">
        <f>SUM(M66:N66)</f>
        <v>4</v>
      </c>
      <c r="P66" s="1056" t="s">
        <v>1589</v>
      </c>
      <c r="Q66" s="1571"/>
      <c r="R66" s="1515"/>
      <c r="S66" s="409"/>
      <c r="T66" s="409"/>
    </row>
    <row r="67" spans="1:20" s="43" customFormat="1" ht="21.75" customHeight="1">
      <c r="A67" s="1642"/>
      <c r="B67" s="1674"/>
      <c r="C67" s="420" t="s">
        <v>1379</v>
      </c>
      <c r="D67" s="160">
        <v>0</v>
      </c>
      <c r="E67" s="160">
        <v>0</v>
      </c>
      <c r="F67" s="160">
        <v>0</v>
      </c>
      <c r="G67" s="160">
        <v>1</v>
      </c>
      <c r="H67" s="160">
        <v>3</v>
      </c>
      <c r="I67" s="160">
        <v>4</v>
      </c>
      <c r="J67" s="160">
        <v>0</v>
      </c>
      <c r="K67" s="160">
        <v>0</v>
      </c>
      <c r="L67" s="160">
        <v>0</v>
      </c>
      <c r="M67" s="160">
        <f t="shared" si="34"/>
        <v>1</v>
      </c>
      <c r="N67" s="160">
        <f t="shared" si="33"/>
        <v>3</v>
      </c>
      <c r="O67" s="160">
        <f t="shared" si="33"/>
        <v>4</v>
      </c>
      <c r="P67" s="917" t="s">
        <v>1575</v>
      </c>
      <c r="Q67" s="1572"/>
      <c r="R67" s="1515"/>
      <c r="S67" s="409"/>
      <c r="T67" s="409"/>
    </row>
    <row r="68" spans="1:20" s="43" customFormat="1" ht="18.75" customHeight="1">
      <c r="A68" s="1642"/>
      <c r="B68" s="505"/>
      <c r="C68" s="420" t="s">
        <v>254</v>
      </c>
      <c r="D68" s="160">
        <v>0</v>
      </c>
      <c r="E68" s="160">
        <v>0</v>
      </c>
      <c r="F68" s="160">
        <v>0</v>
      </c>
      <c r="G68" s="160">
        <v>1</v>
      </c>
      <c r="H68" s="160">
        <v>1</v>
      </c>
      <c r="I68" s="160">
        <v>2</v>
      </c>
      <c r="J68" s="160">
        <v>0</v>
      </c>
      <c r="K68" s="160">
        <v>0</v>
      </c>
      <c r="L68" s="160">
        <v>0</v>
      </c>
      <c r="M68" s="160">
        <f t="shared" si="34"/>
        <v>1</v>
      </c>
      <c r="N68" s="160">
        <f t="shared" si="33"/>
        <v>1</v>
      </c>
      <c r="O68" s="160">
        <f t="shared" si="33"/>
        <v>2</v>
      </c>
      <c r="P68" s="1056" t="s">
        <v>1590</v>
      </c>
      <c r="Q68" s="1057"/>
      <c r="R68" s="1515"/>
      <c r="S68" s="409"/>
      <c r="T68" s="409"/>
    </row>
    <row r="69" spans="1:20" s="43" customFormat="1" ht="18.75" customHeight="1" thickBot="1">
      <c r="A69" s="1681"/>
      <c r="B69" s="1538" t="s">
        <v>317</v>
      </c>
      <c r="C69" s="1538"/>
      <c r="D69" s="226">
        <f>SUM(D64:D68)</f>
        <v>0</v>
      </c>
      <c r="E69" s="226">
        <f t="shared" ref="E69:O69" si="39">SUM(E64:E68)</f>
        <v>0</v>
      </c>
      <c r="F69" s="226">
        <f t="shared" si="39"/>
        <v>0</v>
      </c>
      <c r="G69" s="226">
        <f t="shared" si="39"/>
        <v>11</v>
      </c>
      <c r="H69" s="226">
        <f t="shared" si="39"/>
        <v>12</v>
      </c>
      <c r="I69" s="226">
        <f t="shared" si="39"/>
        <v>23</v>
      </c>
      <c r="J69" s="226">
        <f t="shared" si="39"/>
        <v>2</v>
      </c>
      <c r="K69" s="226">
        <f t="shared" si="39"/>
        <v>0</v>
      </c>
      <c r="L69" s="226">
        <f t="shared" si="39"/>
        <v>2</v>
      </c>
      <c r="M69" s="226">
        <f t="shared" si="39"/>
        <v>13</v>
      </c>
      <c r="N69" s="226">
        <f t="shared" si="39"/>
        <v>12</v>
      </c>
      <c r="O69" s="226">
        <f t="shared" si="39"/>
        <v>25</v>
      </c>
      <c r="P69" s="1538" t="s">
        <v>1786</v>
      </c>
      <c r="Q69" s="1677"/>
      <c r="R69" s="1675"/>
      <c r="S69" s="409"/>
      <c r="T69" s="409"/>
    </row>
    <row r="70" spans="1:20" ht="20.100000000000001" customHeight="1" thickTop="1" thickBot="1">
      <c r="A70" s="1678" t="s">
        <v>1802</v>
      </c>
      <c r="B70" s="1678"/>
      <c r="C70" s="1678"/>
      <c r="D70" s="1678"/>
      <c r="E70" s="1678"/>
      <c r="F70" s="1678"/>
      <c r="G70" s="1678"/>
      <c r="H70" s="1678"/>
      <c r="I70" s="1678"/>
      <c r="J70" s="1678"/>
      <c r="K70" s="1678"/>
      <c r="L70" s="1678"/>
      <c r="M70" s="1678"/>
      <c r="N70" s="1678"/>
      <c r="O70" s="1678"/>
      <c r="P70" s="407"/>
      <c r="Q70" s="407"/>
      <c r="R70" s="407" t="s">
        <v>1803</v>
      </c>
      <c r="S70" s="407"/>
      <c r="T70" s="407"/>
    </row>
    <row r="71" spans="1:20" ht="24" customHeight="1" thickTop="1">
      <c r="A71" s="1663" t="s">
        <v>11</v>
      </c>
      <c r="B71" s="1663" t="s">
        <v>50</v>
      </c>
      <c r="C71" s="1663" t="s">
        <v>34</v>
      </c>
      <c r="D71" s="1665" t="s">
        <v>1172</v>
      </c>
      <c r="E71" s="1665"/>
      <c r="F71" s="1665"/>
      <c r="G71" s="1665" t="s">
        <v>1173</v>
      </c>
      <c r="H71" s="1665"/>
      <c r="I71" s="1665"/>
      <c r="J71" s="1665" t="s">
        <v>1174</v>
      </c>
      <c r="K71" s="1665"/>
      <c r="L71" s="1665"/>
      <c r="M71" s="1665" t="s">
        <v>1175</v>
      </c>
      <c r="N71" s="1665"/>
      <c r="O71" s="1665"/>
      <c r="P71" s="1523" t="s">
        <v>524</v>
      </c>
      <c r="Q71" s="1523" t="s">
        <v>431</v>
      </c>
      <c r="R71" s="1523" t="s">
        <v>525</v>
      </c>
      <c r="S71" s="407"/>
      <c r="T71" s="407"/>
    </row>
    <row r="72" spans="1:20" ht="24" customHeight="1">
      <c r="A72" s="1583"/>
      <c r="B72" s="1583"/>
      <c r="C72" s="1583"/>
      <c r="D72" s="1654" t="s">
        <v>910</v>
      </c>
      <c r="E72" s="1654"/>
      <c r="F72" s="1654"/>
      <c r="G72" s="1654" t="s">
        <v>1176</v>
      </c>
      <c r="H72" s="1654"/>
      <c r="I72" s="1654"/>
      <c r="J72" s="1654" t="s">
        <v>911</v>
      </c>
      <c r="K72" s="1654"/>
      <c r="L72" s="1654"/>
      <c r="M72" s="1654" t="s">
        <v>1177</v>
      </c>
      <c r="N72" s="1654"/>
      <c r="O72" s="1654"/>
      <c r="P72" s="1524"/>
      <c r="Q72" s="1524"/>
      <c r="R72" s="1524"/>
      <c r="S72" s="407"/>
      <c r="T72" s="407"/>
    </row>
    <row r="73" spans="1:20" ht="20.100000000000001" customHeight="1">
      <c r="A73" s="1583"/>
      <c r="B73" s="1583"/>
      <c r="C73" s="1583"/>
      <c r="D73" s="958" t="s">
        <v>914</v>
      </c>
      <c r="E73" s="958" t="s">
        <v>915</v>
      </c>
      <c r="F73" s="958" t="s">
        <v>916</v>
      </c>
      <c r="G73" s="958" t="s">
        <v>914</v>
      </c>
      <c r="H73" s="958" t="s">
        <v>915</v>
      </c>
      <c r="I73" s="958" t="s">
        <v>916</v>
      </c>
      <c r="J73" s="958" t="s">
        <v>914</v>
      </c>
      <c r="K73" s="958" t="s">
        <v>915</v>
      </c>
      <c r="L73" s="958" t="s">
        <v>916</v>
      </c>
      <c r="M73" s="958" t="s">
        <v>914</v>
      </c>
      <c r="N73" s="958" t="s">
        <v>915</v>
      </c>
      <c r="O73" s="958" t="s">
        <v>916</v>
      </c>
      <c r="P73" s="1524"/>
      <c r="Q73" s="1524"/>
      <c r="R73" s="1524"/>
      <c r="S73" s="407"/>
      <c r="T73" s="407"/>
    </row>
    <row r="74" spans="1:20" ht="27" customHeight="1" thickBot="1">
      <c r="A74" s="1679"/>
      <c r="B74" s="1679"/>
      <c r="C74" s="1679"/>
      <c r="D74" s="1076" t="s">
        <v>1156</v>
      </c>
      <c r="E74" s="1076" t="s">
        <v>918</v>
      </c>
      <c r="F74" s="1076" t="s">
        <v>919</v>
      </c>
      <c r="G74" s="1076" t="s">
        <v>1156</v>
      </c>
      <c r="H74" s="1076" t="s">
        <v>918</v>
      </c>
      <c r="I74" s="1076" t="s">
        <v>919</v>
      </c>
      <c r="J74" s="1076" t="s">
        <v>1156</v>
      </c>
      <c r="K74" s="1076" t="s">
        <v>918</v>
      </c>
      <c r="L74" s="1076" t="s">
        <v>919</v>
      </c>
      <c r="M74" s="1076" t="s">
        <v>1156</v>
      </c>
      <c r="N74" s="1076" t="s">
        <v>918</v>
      </c>
      <c r="O74" s="1076" t="s">
        <v>919</v>
      </c>
      <c r="P74" s="1525"/>
      <c r="Q74" s="1525"/>
      <c r="R74" s="1525"/>
      <c r="S74" s="407"/>
      <c r="T74" s="407"/>
    </row>
    <row r="75" spans="1:20" ht="48" customHeight="1">
      <c r="A75" s="1642" t="s">
        <v>13</v>
      </c>
      <c r="B75" s="940" t="s">
        <v>173</v>
      </c>
      <c r="C75" s="957" t="s">
        <v>173</v>
      </c>
      <c r="D75" s="213">
        <f>SUM(D65:D69)</f>
        <v>0</v>
      </c>
      <c r="E75" s="213">
        <f>SUM(E65:E69)</f>
        <v>0</v>
      </c>
      <c r="F75" s="213">
        <f>SUM(F65:F69)</f>
        <v>0</v>
      </c>
      <c r="G75" s="213">
        <v>7</v>
      </c>
      <c r="H75" s="213">
        <v>10</v>
      </c>
      <c r="I75" s="213">
        <v>17</v>
      </c>
      <c r="J75" s="213">
        <v>3</v>
      </c>
      <c r="K75" s="213">
        <v>2</v>
      </c>
      <c r="L75" s="213">
        <v>5</v>
      </c>
      <c r="M75" s="213">
        <f t="shared" ref="M75:O77" si="40">SUM(D75,G75,J75)</f>
        <v>10</v>
      </c>
      <c r="N75" s="213">
        <f t="shared" si="40"/>
        <v>12</v>
      </c>
      <c r="O75" s="213">
        <f t="shared" si="40"/>
        <v>22</v>
      </c>
      <c r="P75" s="1075"/>
      <c r="Q75" s="940" t="s">
        <v>695</v>
      </c>
      <c r="R75" s="1648" t="s">
        <v>668</v>
      </c>
      <c r="S75" s="407"/>
      <c r="T75" s="407"/>
    </row>
    <row r="76" spans="1:20" ht="27" customHeight="1">
      <c r="A76" s="1642"/>
      <c r="B76" s="1575" t="s">
        <v>317</v>
      </c>
      <c r="C76" s="1555"/>
      <c r="D76" s="160">
        <f t="shared" ref="D76:L76" si="41">SUM(D75:D75)</f>
        <v>0</v>
      </c>
      <c r="E76" s="160">
        <f t="shared" si="41"/>
        <v>0</v>
      </c>
      <c r="F76" s="160">
        <f t="shared" si="41"/>
        <v>0</v>
      </c>
      <c r="G76" s="160">
        <f t="shared" si="41"/>
        <v>7</v>
      </c>
      <c r="H76" s="160">
        <f t="shared" si="41"/>
        <v>10</v>
      </c>
      <c r="I76" s="160">
        <f t="shared" si="41"/>
        <v>17</v>
      </c>
      <c r="J76" s="160">
        <f t="shared" si="41"/>
        <v>3</v>
      </c>
      <c r="K76" s="160">
        <f t="shared" si="41"/>
        <v>2</v>
      </c>
      <c r="L76" s="160">
        <f t="shared" si="41"/>
        <v>5</v>
      </c>
      <c r="M76" s="160">
        <f t="shared" si="40"/>
        <v>10</v>
      </c>
      <c r="N76" s="160">
        <f t="shared" si="40"/>
        <v>12</v>
      </c>
      <c r="O76" s="160">
        <f t="shared" si="40"/>
        <v>22</v>
      </c>
      <c r="P76" s="1555" t="s">
        <v>1786</v>
      </c>
      <c r="Q76" s="1555"/>
      <c r="R76" s="1648"/>
      <c r="S76" s="407"/>
      <c r="T76" s="407"/>
    </row>
    <row r="77" spans="1:20" ht="51" customHeight="1">
      <c r="A77" s="1643"/>
      <c r="B77" s="488" t="s">
        <v>172</v>
      </c>
      <c r="C77" s="449"/>
      <c r="D77" s="201">
        <v>0</v>
      </c>
      <c r="E77" s="201">
        <v>0</v>
      </c>
      <c r="F77" s="201">
        <v>0</v>
      </c>
      <c r="G77" s="201">
        <v>0</v>
      </c>
      <c r="H77" s="201">
        <v>1</v>
      </c>
      <c r="I77" s="201">
        <v>1</v>
      </c>
      <c r="J77" s="201">
        <v>0</v>
      </c>
      <c r="K77" s="201">
        <v>0</v>
      </c>
      <c r="L77" s="201">
        <v>0</v>
      </c>
      <c r="M77" s="201">
        <f t="shared" si="40"/>
        <v>0</v>
      </c>
      <c r="N77" s="201">
        <f t="shared" si="40"/>
        <v>1</v>
      </c>
      <c r="O77" s="201">
        <f t="shared" si="40"/>
        <v>1</v>
      </c>
      <c r="P77" s="1058"/>
      <c r="Q77" s="918" t="s">
        <v>589</v>
      </c>
      <c r="R77" s="1649"/>
      <c r="S77" s="407"/>
      <c r="T77" s="407"/>
    </row>
    <row r="78" spans="1:20" ht="20.25" customHeight="1">
      <c r="A78" s="1655" t="s">
        <v>277</v>
      </c>
      <c r="B78" s="1655"/>
      <c r="C78" s="1655"/>
      <c r="D78" s="160">
        <f t="shared" ref="D78:O78" si="42">SUM(D54,D55,D56,D59,D62,D63,D69,D76,D77)</f>
        <v>0</v>
      </c>
      <c r="E78" s="160">
        <f t="shared" si="42"/>
        <v>0</v>
      </c>
      <c r="F78" s="160">
        <f t="shared" si="42"/>
        <v>0</v>
      </c>
      <c r="G78" s="160">
        <f t="shared" si="42"/>
        <v>62</v>
      </c>
      <c r="H78" s="160">
        <f t="shared" si="42"/>
        <v>64</v>
      </c>
      <c r="I78" s="160">
        <f t="shared" si="42"/>
        <v>126</v>
      </c>
      <c r="J78" s="160">
        <f t="shared" si="42"/>
        <v>22</v>
      </c>
      <c r="K78" s="160">
        <f t="shared" si="42"/>
        <v>11</v>
      </c>
      <c r="L78" s="160">
        <f t="shared" si="42"/>
        <v>33</v>
      </c>
      <c r="M78" s="160">
        <f t="shared" si="42"/>
        <v>84</v>
      </c>
      <c r="N78" s="160">
        <f t="shared" si="42"/>
        <v>75</v>
      </c>
      <c r="O78" s="160">
        <f t="shared" si="42"/>
        <v>159</v>
      </c>
      <c r="P78" s="1657" t="s">
        <v>1787</v>
      </c>
      <c r="Q78" s="1657"/>
      <c r="R78" s="133"/>
      <c r="S78" s="407"/>
      <c r="T78" s="407"/>
    </row>
    <row r="79" spans="1:20" ht="21" customHeight="1">
      <c r="A79" s="1641" t="s">
        <v>24</v>
      </c>
      <c r="B79" s="420" t="s">
        <v>49</v>
      </c>
      <c r="C79" s="420" t="s">
        <v>49</v>
      </c>
      <c r="D79" s="213">
        <v>0</v>
      </c>
      <c r="E79" s="213">
        <v>0</v>
      </c>
      <c r="F79" s="213">
        <v>0</v>
      </c>
      <c r="G79" s="213">
        <v>4</v>
      </c>
      <c r="H79" s="213">
        <v>4</v>
      </c>
      <c r="I79" s="213">
        <v>8</v>
      </c>
      <c r="J79" s="213">
        <v>0</v>
      </c>
      <c r="K79" s="213">
        <v>0</v>
      </c>
      <c r="L79" s="213">
        <v>0</v>
      </c>
      <c r="M79" s="213">
        <f>SUM(D79,G79,J79)</f>
        <v>4</v>
      </c>
      <c r="N79" s="213">
        <f>SUM(E79,H79,K79)</f>
        <v>4</v>
      </c>
      <c r="O79" s="213">
        <f>SUM(F79,I79,L79)</f>
        <v>8</v>
      </c>
      <c r="P79" s="1059" t="s">
        <v>583</v>
      </c>
      <c r="Q79" s="1060" t="s">
        <v>583</v>
      </c>
      <c r="R79" s="1644" t="s">
        <v>696</v>
      </c>
      <c r="S79" s="407"/>
      <c r="T79" s="407"/>
    </row>
    <row r="80" spans="1:20" ht="30.75" customHeight="1">
      <c r="A80" s="1642"/>
      <c r="B80" s="420" t="s">
        <v>45</v>
      </c>
      <c r="C80" s="420" t="s">
        <v>113</v>
      </c>
      <c r="D80" s="213">
        <v>0</v>
      </c>
      <c r="E80" s="213">
        <v>0</v>
      </c>
      <c r="F80" s="213">
        <v>0</v>
      </c>
      <c r="G80" s="160">
        <v>2</v>
      </c>
      <c r="H80" s="160">
        <v>4</v>
      </c>
      <c r="I80" s="160">
        <v>6</v>
      </c>
      <c r="J80" s="213">
        <v>0</v>
      </c>
      <c r="K80" s="213">
        <v>0</v>
      </c>
      <c r="L80" s="160">
        <v>0</v>
      </c>
      <c r="M80" s="160">
        <f t="shared" ref="M80:O84" si="43">SUM(J80,G80,D80)</f>
        <v>2</v>
      </c>
      <c r="N80" s="160">
        <f t="shared" si="43"/>
        <v>4</v>
      </c>
      <c r="O80" s="160">
        <f t="shared" si="43"/>
        <v>6</v>
      </c>
      <c r="P80" s="1056" t="s">
        <v>1570</v>
      </c>
      <c r="Q80" s="1061" t="s">
        <v>437</v>
      </c>
      <c r="R80" s="1645"/>
      <c r="S80" s="407"/>
      <c r="T80" s="407"/>
    </row>
    <row r="81" spans="1:20" ht="21" customHeight="1">
      <c r="A81" s="1642"/>
      <c r="B81" s="420" t="s">
        <v>65</v>
      </c>
      <c r="C81" s="420"/>
      <c r="D81" s="213">
        <v>0</v>
      </c>
      <c r="E81" s="213">
        <v>0</v>
      </c>
      <c r="F81" s="213">
        <v>0</v>
      </c>
      <c r="G81" s="160">
        <v>3</v>
      </c>
      <c r="H81" s="160">
        <v>6</v>
      </c>
      <c r="I81" s="160">
        <v>9</v>
      </c>
      <c r="J81" s="213">
        <v>0</v>
      </c>
      <c r="K81" s="213">
        <v>0</v>
      </c>
      <c r="L81" s="160">
        <v>0</v>
      </c>
      <c r="M81" s="160">
        <f t="shared" si="43"/>
        <v>3</v>
      </c>
      <c r="N81" s="160">
        <f t="shared" si="43"/>
        <v>6</v>
      </c>
      <c r="O81" s="160">
        <f t="shared" si="43"/>
        <v>9</v>
      </c>
      <c r="P81" s="1062"/>
      <c r="Q81" s="1061" t="s">
        <v>586</v>
      </c>
      <c r="R81" s="1645"/>
      <c r="S81" s="407"/>
      <c r="T81" s="407"/>
    </row>
    <row r="82" spans="1:20" ht="21" customHeight="1">
      <c r="A82" s="1642"/>
      <c r="B82" s="420" t="s">
        <v>330</v>
      </c>
      <c r="C82" s="420" t="s">
        <v>42</v>
      </c>
      <c r="D82" s="213">
        <v>0</v>
      </c>
      <c r="E82" s="213">
        <v>0</v>
      </c>
      <c r="F82" s="213">
        <v>0</v>
      </c>
      <c r="G82" s="160">
        <v>3</v>
      </c>
      <c r="H82" s="160">
        <v>2</v>
      </c>
      <c r="I82" s="160">
        <v>5</v>
      </c>
      <c r="J82" s="213">
        <v>0</v>
      </c>
      <c r="K82" s="213">
        <v>0</v>
      </c>
      <c r="L82" s="160">
        <v>0</v>
      </c>
      <c r="M82" s="160">
        <f t="shared" si="43"/>
        <v>3</v>
      </c>
      <c r="N82" s="160">
        <f t="shared" si="43"/>
        <v>2</v>
      </c>
      <c r="O82" s="160">
        <f t="shared" si="43"/>
        <v>5</v>
      </c>
      <c r="P82" s="721" t="s">
        <v>568</v>
      </c>
      <c r="Q82" s="1063" t="s">
        <v>444</v>
      </c>
      <c r="R82" s="1645"/>
      <c r="S82" s="407"/>
      <c r="T82" s="407"/>
    </row>
    <row r="83" spans="1:20" ht="21" customHeight="1">
      <c r="A83" s="1642"/>
      <c r="B83" s="420" t="s">
        <v>253</v>
      </c>
      <c r="C83" s="420" t="s">
        <v>253</v>
      </c>
      <c r="D83" s="213">
        <v>0</v>
      </c>
      <c r="E83" s="213">
        <v>0</v>
      </c>
      <c r="F83" s="213">
        <v>0</v>
      </c>
      <c r="G83" s="201">
        <v>3</v>
      </c>
      <c r="H83" s="201">
        <v>1</v>
      </c>
      <c r="I83" s="160">
        <v>4</v>
      </c>
      <c r="J83" s="213">
        <v>0</v>
      </c>
      <c r="K83" s="213">
        <v>0</v>
      </c>
      <c r="L83" s="201">
        <v>0</v>
      </c>
      <c r="M83" s="160">
        <f t="shared" ref="M83" si="44">SUM(J83,G83,D83)</f>
        <v>3</v>
      </c>
      <c r="N83" s="160">
        <f t="shared" ref="N83" si="45">SUM(K83,H83,E83)</f>
        <v>1</v>
      </c>
      <c r="O83" s="160">
        <f t="shared" ref="O83" si="46">SUM(L83,I83,F83)</f>
        <v>4</v>
      </c>
      <c r="P83" s="756" t="s">
        <v>1591</v>
      </c>
      <c r="Q83" s="1064" t="s">
        <v>1591</v>
      </c>
      <c r="R83" s="1645"/>
      <c r="S83" s="407"/>
      <c r="T83" s="407"/>
    </row>
    <row r="84" spans="1:20" ht="33" customHeight="1">
      <c r="A84" s="1642"/>
      <c r="B84" s="420" t="s">
        <v>21</v>
      </c>
      <c r="C84" s="420" t="s">
        <v>21</v>
      </c>
      <c r="D84" s="213">
        <v>0</v>
      </c>
      <c r="E84" s="213">
        <v>0</v>
      </c>
      <c r="F84" s="213">
        <v>0</v>
      </c>
      <c r="G84" s="201">
        <v>6</v>
      </c>
      <c r="H84" s="201">
        <v>7</v>
      </c>
      <c r="I84" s="201">
        <v>13</v>
      </c>
      <c r="J84" s="201">
        <v>6</v>
      </c>
      <c r="K84" s="201">
        <v>0</v>
      </c>
      <c r="L84" s="201">
        <v>6</v>
      </c>
      <c r="M84" s="201">
        <f t="shared" si="43"/>
        <v>12</v>
      </c>
      <c r="N84" s="201">
        <f t="shared" si="43"/>
        <v>7</v>
      </c>
      <c r="O84" s="201">
        <f t="shared" si="43"/>
        <v>19</v>
      </c>
      <c r="P84" s="1065" t="s">
        <v>1592</v>
      </c>
      <c r="Q84" s="1063" t="s">
        <v>1592</v>
      </c>
      <c r="R84" s="1645"/>
      <c r="S84" s="407"/>
      <c r="T84" s="407"/>
    </row>
    <row r="85" spans="1:20" ht="21" customHeight="1">
      <c r="A85" s="1642"/>
      <c r="B85" s="420" t="s">
        <v>56</v>
      </c>
      <c r="C85" s="420" t="s">
        <v>56</v>
      </c>
      <c r="D85" s="213">
        <v>0</v>
      </c>
      <c r="E85" s="213">
        <v>0</v>
      </c>
      <c r="F85" s="213">
        <v>0</v>
      </c>
      <c r="G85" s="160">
        <v>6</v>
      </c>
      <c r="H85" s="160">
        <v>2</v>
      </c>
      <c r="I85" s="160">
        <v>8</v>
      </c>
      <c r="J85" s="160">
        <v>0</v>
      </c>
      <c r="K85" s="160">
        <v>0</v>
      </c>
      <c r="L85" s="160">
        <v>0</v>
      </c>
      <c r="M85" s="160">
        <f t="shared" ref="M85:O89" si="47">SUM(J85,G85,D85)</f>
        <v>6</v>
      </c>
      <c r="N85" s="160">
        <f t="shared" si="47"/>
        <v>2</v>
      </c>
      <c r="O85" s="160">
        <f t="shared" si="47"/>
        <v>8</v>
      </c>
      <c r="P85" s="722" t="s">
        <v>1593</v>
      </c>
      <c r="Q85" s="1061" t="s">
        <v>1593</v>
      </c>
      <c r="R85" s="1645"/>
      <c r="S85" s="407"/>
      <c r="T85" s="407"/>
    </row>
    <row r="86" spans="1:20" ht="25.5" customHeight="1">
      <c r="A86" s="1642"/>
      <c r="B86" s="420" t="s">
        <v>1160</v>
      </c>
      <c r="C86" s="420" t="s">
        <v>1160</v>
      </c>
      <c r="D86" s="213">
        <v>0</v>
      </c>
      <c r="E86" s="213">
        <v>0</v>
      </c>
      <c r="F86" s="213">
        <v>0</v>
      </c>
      <c r="G86" s="160">
        <v>1</v>
      </c>
      <c r="H86" s="160">
        <v>3</v>
      </c>
      <c r="I86" s="160">
        <v>4</v>
      </c>
      <c r="J86" s="213">
        <v>0</v>
      </c>
      <c r="K86" s="213">
        <v>0</v>
      </c>
      <c r="L86" s="160">
        <v>0</v>
      </c>
      <c r="M86" s="160">
        <f t="shared" si="47"/>
        <v>1</v>
      </c>
      <c r="N86" s="160">
        <f t="shared" si="47"/>
        <v>3</v>
      </c>
      <c r="O86" s="160">
        <f t="shared" si="47"/>
        <v>4</v>
      </c>
      <c r="P86" s="921" t="s">
        <v>1594</v>
      </c>
      <c r="Q86" s="921" t="s">
        <v>1594</v>
      </c>
      <c r="R86" s="1645"/>
      <c r="S86" s="407"/>
      <c r="T86" s="407"/>
    </row>
    <row r="87" spans="1:20" ht="30" customHeight="1">
      <c r="A87" s="1642"/>
      <c r="B87" s="420" t="s">
        <v>117</v>
      </c>
      <c r="C87" s="420" t="s">
        <v>117</v>
      </c>
      <c r="D87" s="213">
        <v>0</v>
      </c>
      <c r="E87" s="213">
        <v>0</v>
      </c>
      <c r="F87" s="213">
        <v>0</v>
      </c>
      <c r="G87" s="160">
        <v>2</v>
      </c>
      <c r="H87" s="160">
        <v>4</v>
      </c>
      <c r="I87" s="160">
        <v>6</v>
      </c>
      <c r="J87" s="213">
        <v>0</v>
      </c>
      <c r="K87" s="213">
        <v>0</v>
      </c>
      <c r="L87" s="160">
        <v>0</v>
      </c>
      <c r="M87" s="160">
        <f t="shared" ref="M87" si="48">SUM(J87,G87,D87)</f>
        <v>2</v>
      </c>
      <c r="N87" s="160">
        <f t="shared" ref="N87" si="49">SUM(K87,H87,E87)</f>
        <v>4</v>
      </c>
      <c r="O87" s="160">
        <f t="shared" ref="O87" si="50">SUM(L87,I87,F87)</f>
        <v>6</v>
      </c>
      <c r="P87" s="904" t="s">
        <v>694</v>
      </c>
      <c r="Q87" s="904" t="s">
        <v>1573</v>
      </c>
      <c r="R87" s="1645"/>
      <c r="S87" s="407"/>
      <c r="T87" s="407"/>
    </row>
    <row r="88" spans="1:20" ht="33" customHeight="1">
      <c r="A88" s="1642"/>
      <c r="B88" s="420" t="s">
        <v>254</v>
      </c>
      <c r="C88" s="420" t="s">
        <v>254</v>
      </c>
      <c r="D88" s="213">
        <v>0</v>
      </c>
      <c r="E88" s="213">
        <v>0</v>
      </c>
      <c r="F88" s="213">
        <v>0</v>
      </c>
      <c r="G88" s="160">
        <v>2</v>
      </c>
      <c r="H88" s="160">
        <v>5</v>
      </c>
      <c r="I88" s="160">
        <v>7</v>
      </c>
      <c r="J88" s="213">
        <v>0</v>
      </c>
      <c r="K88" s="213">
        <v>0</v>
      </c>
      <c r="L88" s="160">
        <v>0</v>
      </c>
      <c r="M88" s="160">
        <f t="shared" si="47"/>
        <v>2</v>
      </c>
      <c r="N88" s="160">
        <f t="shared" si="47"/>
        <v>5</v>
      </c>
      <c r="O88" s="160">
        <f t="shared" si="47"/>
        <v>7</v>
      </c>
      <c r="P88" s="756" t="s">
        <v>1596</v>
      </c>
      <c r="Q88" s="756" t="s">
        <v>1596</v>
      </c>
      <c r="R88" s="1645"/>
      <c r="S88" s="407"/>
      <c r="T88" s="407"/>
    </row>
    <row r="89" spans="1:20" ht="29.25" customHeight="1">
      <c r="A89" s="1643"/>
      <c r="B89" s="724" t="s">
        <v>282</v>
      </c>
      <c r="C89" s="724" t="s">
        <v>282</v>
      </c>
      <c r="D89" s="713">
        <v>0</v>
      </c>
      <c r="E89" s="713">
        <v>0</v>
      </c>
      <c r="F89" s="713">
        <v>0</v>
      </c>
      <c r="G89" s="201">
        <v>4</v>
      </c>
      <c r="H89" s="201">
        <v>6</v>
      </c>
      <c r="I89" s="201">
        <v>10</v>
      </c>
      <c r="J89" s="713">
        <v>0</v>
      </c>
      <c r="K89" s="713">
        <v>0</v>
      </c>
      <c r="L89" s="201">
        <v>0</v>
      </c>
      <c r="M89" s="201">
        <f t="shared" si="47"/>
        <v>4</v>
      </c>
      <c r="N89" s="201">
        <f t="shared" si="47"/>
        <v>6</v>
      </c>
      <c r="O89" s="201">
        <f t="shared" si="47"/>
        <v>10</v>
      </c>
      <c r="P89" s="1073" t="s">
        <v>1595</v>
      </c>
      <c r="Q89" s="1073" t="s">
        <v>1595</v>
      </c>
      <c r="R89" s="1645"/>
      <c r="S89" s="407"/>
      <c r="T89" s="407"/>
    </row>
    <row r="90" spans="1:20" ht="21" customHeight="1" thickBot="1">
      <c r="A90" s="1666" t="s">
        <v>277</v>
      </c>
      <c r="B90" s="1666"/>
      <c r="C90" s="1666"/>
      <c r="D90" s="226">
        <f t="shared" ref="D90:L90" si="51">SUM(D79:D89)</f>
        <v>0</v>
      </c>
      <c r="E90" s="226">
        <f t="shared" si="51"/>
        <v>0</v>
      </c>
      <c r="F90" s="226">
        <f t="shared" si="51"/>
        <v>0</v>
      </c>
      <c r="G90" s="226">
        <f t="shared" si="51"/>
        <v>36</v>
      </c>
      <c r="H90" s="226">
        <f t="shared" si="51"/>
        <v>44</v>
      </c>
      <c r="I90" s="226">
        <f t="shared" si="51"/>
        <v>80</v>
      </c>
      <c r="J90" s="226">
        <f t="shared" si="51"/>
        <v>6</v>
      </c>
      <c r="K90" s="226">
        <f t="shared" si="51"/>
        <v>0</v>
      </c>
      <c r="L90" s="226">
        <f t="shared" si="51"/>
        <v>6</v>
      </c>
      <c r="M90" s="226">
        <f>SUM(D90,G90,J90)</f>
        <v>42</v>
      </c>
      <c r="N90" s="226">
        <f>SUM(E90,H90,K90)</f>
        <v>44</v>
      </c>
      <c r="O90" s="226">
        <f>SUM(M90:N90)</f>
        <v>86</v>
      </c>
      <c r="P90" s="1667" t="s">
        <v>1787</v>
      </c>
      <c r="Q90" s="1667"/>
      <c r="R90" s="1074"/>
      <c r="S90" s="407"/>
      <c r="T90" s="407"/>
    </row>
    <row r="91" spans="1:20" ht="21" customHeight="1" thickTop="1">
      <c r="A91" s="712"/>
      <c r="B91" s="712"/>
      <c r="C91" s="712"/>
      <c r="D91" s="713"/>
      <c r="E91" s="713"/>
      <c r="F91" s="713"/>
      <c r="G91" s="713"/>
      <c r="H91" s="713"/>
      <c r="I91" s="713"/>
      <c r="J91" s="713"/>
      <c r="K91" s="713"/>
      <c r="L91" s="713"/>
      <c r="M91" s="713"/>
      <c r="N91" s="713"/>
      <c r="O91" s="713"/>
      <c r="P91" s="965"/>
      <c r="Q91" s="965"/>
      <c r="R91" s="407"/>
      <c r="S91" s="407"/>
      <c r="T91" s="407"/>
    </row>
    <row r="92" spans="1:20" ht="21" customHeight="1">
      <c r="A92" s="712"/>
      <c r="B92" s="712"/>
      <c r="C92" s="712"/>
      <c r="D92" s="713"/>
      <c r="E92" s="713"/>
      <c r="F92" s="713"/>
      <c r="G92" s="713"/>
      <c r="H92" s="713"/>
      <c r="I92" s="713"/>
      <c r="J92" s="713"/>
      <c r="K92" s="713"/>
      <c r="L92" s="713"/>
      <c r="M92" s="713"/>
      <c r="N92" s="713"/>
      <c r="O92" s="713"/>
      <c r="P92" s="965"/>
      <c r="Q92" s="965"/>
      <c r="R92" s="407"/>
      <c r="S92" s="407"/>
      <c r="T92" s="407"/>
    </row>
    <row r="93" spans="1:20" ht="21" customHeight="1">
      <c r="A93" s="712"/>
      <c r="B93" s="712"/>
      <c r="C93" s="712"/>
      <c r="D93" s="713"/>
      <c r="E93" s="713"/>
      <c r="F93" s="713"/>
      <c r="G93" s="713"/>
      <c r="H93" s="713"/>
      <c r="I93" s="713"/>
      <c r="J93" s="713"/>
      <c r="K93" s="713"/>
      <c r="L93" s="713"/>
      <c r="M93" s="713"/>
      <c r="N93" s="713"/>
      <c r="O93" s="713"/>
      <c r="P93" s="965"/>
      <c r="Q93" s="965"/>
      <c r="R93" s="407"/>
      <c r="S93" s="407"/>
      <c r="T93" s="407"/>
    </row>
    <row r="94" spans="1:20" ht="20.100000000000001" customHeight="1" thickBot="1">
      <c r="A94" s="1678" t="s">
        <v>1802</v>
      </c>
      <c r="B94" s="1678"/>
      <c r="C94" s="1678"/>
      <c r="D94" s="1678"/>
      <c r="E94" s="1678"/>
      <c r="F94" s="1678"/>
      <c r="G94" s="1678"/>
      <c r="H94" s="1678"/>
      <c r="I94" s="1678"/>
      <c r="J94" s="1678"/>
      <c r="K94" s="1678"/>
      <c r="L94" s="1678"/>
      <c r="M94" s="1678"/>
      <c r="N94" s="1678"/>
      <c r="O94" s="1678"/>
      <c r="P94" s="407"/>
      <c r="Q94" s="407"/>
      <c r="R94" s="407" t="s">
        <v>1803</v>
      </c>
      <c r="S94" s="407"/>
      <c r="T94" s="407"/>
    </row>
    <row r="95" spans="1:20" ht="20.100000000000001" customHeight="1" thickTop="1">
      <c r="A95" s="1663" t="s">
        <v>11</v>
      </c>
      <c r="B95" s="1663" t="s">
        <v>50</v>
      </c>
      <c r="C95" s="1663" t="s">
        <v>34</v>
      </c>
      <c r="D95" s="1665" t="s">
        <v>1172</v>
      </c>
      <c r="E95" s="1665"/>
      <c r="F95" s="1665"/>
      <c r="G95" s="1665" t="s">
        <v>1173</v>
      </c>
      <c r="H95" s="1665"/>
      <c r="I95" s="1665"/>
      <c r="J95" s="1665" t="s">
        <v>1174</v>
      </c>
      <c r="K95" s="1665"/>
      <c r="L95" s="1665"/>
      <c r="M95" s="1665" t="s">
        <v>1175</v>
      </c>
      <c r="N95" s="1665"/>
      <c r="O95" s="1665"/>
      <c r="P95" s="1523" t="s">
        <v>524</v>
      </c>
      <c r="Q95" s="1523" t="s">
        <v>431</v>
      </c>
      <c r="R95" s="1523" t="s">
        <v>525</v>
      </c>
      <c r="S95" s="407"/>
      <c r="T95" s="407"/>
    </row>
    <row r="96" spans="1:20" ht="20.100000000000001" customHeight="1">
      <c r="A96" s="1583"/>
      <c r="B96" s="1583"/>
      <c r="C96" s="1583"/>
      <c r="D96" s="1654" t="s">
        <v>910</v>
      </c>
      <c r="E96" s="1654"/>
      <c r="F96" s="1654"/>
      <c r="G96" s="1654" t="s">
        <v>1176</v>
      </c>
      <c r="H96" s="1654"/>
      <c r="I96" s="1654"/>
      <c r="J96" s="1654" t="s">
        <v>911</v>
      </c>
      <c r="K96" s="1654"/>
      <c r="L96" s="1654"/>
      <c r="M96" s="1654" t="s">
        <v>1177</v>
      </c>
      <c r="N96" s="1654"/>
      <c r="O96" s="1654"/>
      <c r="P96" s="1524"/>
      <c r="Q96" s="1524"/>
      <c r="R96" s="1524"/>
      <c r="S96" s="407"/>
      <c r="T96" s="407"/>
    </row>
    <row r="97" spans="1:20" ht="20.100000000000001" customHeight="1">
      <c r="A97" s="1583"/>
      <c r="B97" s="1583"/>
      <c r="C97" s="1583"/>
      <c r="D97" s="711" t="s">
        <v>914</v>
      </c>
      <c r="E97" s="711" t="s">
        <v>915</v>
      </c>
      <c r="F97" s="711" t="s">
        <v>916</v>
      </c>
      <c r="G97" s="711" t="s">
        <v>914</v>
      </c>
      <c r="H97" s="711" t="s">
        <v>915</v>
      </c>
      <c r="I97" s="711" t="s">
        <v>916</v>
      </c>
      <c r="J97" s="711" t="s">
        <v>914</v>
      </c>
      <c r="K97" s="711" t="s">
        <v>915</v>
      </c>
      <c r="L97" s="711" t="s">
        <v>916</v>
      </c>
      <c r="M97" s="711" t="s">
        <v>914</v>
      </c>
      <c r="N97" s="711" t="s">
        <v>915</v>
      </c>
      <c r="O97" s="711" t="s">
        <v>916</v>
      </c>
      <c r="P97" s="1524"/>
      <c r="Q97" s="1524"/>
      <c r="R97" s="1524"/>
      <c r="S97" s="407"/>
      <c r="T97" s="407"/>
    </row>
    <row r="98" spans="1:20" ht="20.100000000000001" customHeight="1" thickBot="1">
      <c r="A98" s="1664"/>
      <c r="B98" s="1664"/>
      <c r="C98" s="1664"/>
      <c r="D98" s="528" t="s">
        <v>1156</v>
      </c>
      <c r="E98" s="528" t="s">
        <v>918</v>
      </c>
      <c r="F98" s="528" t="s">
        <v>919</v>
      </c>
      <c r="G98" s="528" t="s">
        <v>1156</v>
      </c>
      <c r="H98" s="528" t="s">
        <v>918</v>
      </c>
      <c r="I98" s="528" t="s">
        <v>919</v>
      </c>
      <c r="J98" s="528" t="s">
        <v>1156</v>
      </c>
      <c r="K98" s="528" t="s">
        <v>918</v>
      </c>
      <c r="L98" s="528" t="s">
        <v>919</v>
      </c>
      <c r="M98" s="528" t="s">
        <v>1156</v>
      </c>
      <c r="N98" s="528" t="s">
        <v>918</v>
      </c>
      <c r="O98" s="528" t="s">
        <v>919</v>
      </c>
      <c r="P98" s="1650"/>
      <c r="Q98" s="1650"/>
      <c r="R98" s="1650"/>
      <c r="S98" s="407"/>
      <c r="T98" s="407"/>
    </row>
    <row r="99" spans="1:20" ht="26.25" customHeight="1" thickTop="1">
      <c r="A99" s="1647" t="s">
        <v>22</v>
      </c>
      <c r="B99" s="1683" t="s">
        <v>49</v>
      </c>
      <c r="C99" s="376" t="s">
        <v>49</v>
      </c>
      <c r="D99" s="160">
        <v>0</v>
      </c>
      <c r="E99" s="160">
        <v>0</v>
      </c>
      <c r="F99" s="160">
        <v>0</v>
      </c>
      <c r="G99" s="160">
        <v>5</v>
      </c>
      <c r="H99" s="160">
        <v>4</v>
      </c>
      <c r="I99" s="160">
        <v>9</v>
      </c>
      <c r="J99" s="160">
        <v>3</v>
      </c>
      <c r="K99" s="160">
        <v>1</v>
      </c>
      <c r="L99" s="160">
        <v>4</v>
      </c>
      <c r="M99" s="160">
        <f t="shared" ref="M99:O100" si="52">SUM(J99,G99,D99)</f>
        <v>8</v>
      </c>
      <c r="N99" s="160">
        <f t="shared" si="52"/>
        <v>5</v>
      </c>
      <c r="O99" s="160">
        <f t="shared" si="52"/>
        <v>13</v>
      </c>
      <c r="P99" s="133" t="s">
        <v>583</v>
      </c>
      <c r="Q99" s="1668" t="s">
        <v>583</v>
      </c>
      <c r="R99" s="1668" t="s">
        <v>1161</v>
      </c>
      <c r="S99" s="407"/>
      <c r="T99" s="407"/>
    </row>
    <row r="100" spans="1:20" ht="26.25" customHeight="1">
      <c r="A100" s="1642"/>
      <c r="B100" s="1676"/>
      <c r="C100" s="376" t="s">
        <v>198</v>
      </c>
      <c r="D100" s="160">
        <v>0</v>
      </c>
      <c r="E100" s="160">
        <v>0</v>
      </c>
      <c r="F100" s="160">
        <v>0</v>
      </c>
      <c r="G100" s="160">
        <v>4</v>
      </c>
      <c r="H100" s="160">
        <v>7</v>
      </c>
      <c r="I100" s="160">
        <v>11</v>
      </c>
      <c r="J100" s="160">
        <v>5</v>
      </c>
      <c r="K100" s="160">
        <v>2</v>
      </c>
      <c r="L100" s="160">
        <v>7</v>
      </c>
      <c r="M100" s="160">
        <f t="shared" si="52"/>
        <v>9</v>
      </c>
      <c r="N100" s="160">
        <f t="shared" si="52"/>
        <v>9</v>
      </c>
      <c r="O100" s="160">
        <f t="shared" si="52"/>
        <v>18</v>
      </c>
      <c r="P100" s="133" t="s">
        <v>690</v>
      </c>
      <c r="Q100" s="1516"/>
      <c r="R100" s="1515"/>
      <c r="S100" s="407"/>
      <c r="T100" s="407"/>
    </row>
    <row r="101" spans="1:20" ht="26.25" customHeight="1">
      <c r="A101" s="1642"/>
      <c r="B101" s="1555" t="s">
        <v>317</v>
      </c>
      <c r="C101" s="1555"/>
      <c r="D101" s="160">
        <v>0</v>
      </c>
      <c r="E101" s="160">
        <v>0</v>
      </c>
      <c r="F101" s="160">
        <v>0</v>
      </c>
      <c r="G101" s="160">
        <f>SUM(G99:G100)</f>
        <v>9</v>
      </c>
      <c r="H101" s="160">
        <f>SUM(H99:H100)</f>
        <v>11</v>
      </c>
      <c r="I101" s="160">
        <f t="shared" ref="I101:O101" si="53">SUM(I99:I100)</f>
        <v>20</v>
      </c>
      <c r="J101" s="160">
        <f t="shared" si="53"/>
        <v>8</v>
      </c>
      <c r="K101" s="160">
        <f t="shared" si="53"/>
        <v>3</v>
      </c>
      <c r="L101" s="160">
        <f t="shared" si="53"/>
        <v>11</v>
      </c>
      <c r="M101" s="160">
        <f t="shared" si="53"/>
        <v>17</v>
      </c>
      <c r="N101" s="160">
        <f t="shared" si="53"/>
        <v>14</v>
      </c>
      <c r="O101" s="160">
        <f t="shared" si="53"/>
        <v>31</v>
      </c>
      <c r="P101" s="1657" t="s">
        <v>1786</v>
      </c>
      <c r="Q101" s="1657"/>
      <c r="R101" s="1515"/>
      <c r="S101" s="407"/>
      <c r="T101" s="407"/>
    </row>
    <row r="102" spans="1:20" ht="26.25" customHeight="1">
      <c r="A102" s="1642"/>
      <c r="B102" s="160" t="s">
        <v>55</v>
      </c>
      <c r="C102" s="160"/>
      <c r="D102" s="160">
        <v>0</v>
      </c>
      <c r="E102" s="160">
        <v>0</v>
      </c>
      <c r="F102" s="160">
        <v>0</v>
      </c>
      <c r="G102" s="160">
        <v>1</v>
      </c>
      <c r="H102" s="160">
        <v>2</v>
      </c>
      <c r="I102" s="160">
        <v>3</v>
      </c>
      <c r="J102" s="160">
        <v>0</v>
      </c>
      <c r="K102" s="160">
        <v>0</v>
      </c>
      <c r="L102" s="160">
        <v>0</v>
      </c>
      <c r="M102" s="160">
        <f>SUM(D102,G102,J102)</f>
        <v>1</v>
      </c>
      <c r="N102" s="160">
        <f t="shared" ref="N102:O108" si="54">SUM(E102,H102,K102)</f>
        <v>2</v>
      </c>
      <c r="O102" s="160">
        <f t="shared" si="54"/>
        <v>3</v>
      </c>
      <c r="P102" s="965"/>
      <c r="Q102" s="1067" t="s">
        <v>585</v>
      </c>
      <c r="R102" s="1515"/>
      <c r="S102" s="407"/>
      <c r="T102" s="407"/>
    </row>
    <row r="103" spans="1:20" ht="26.25" customHeight="1">
      <c r="A103" s="1642"/>
      <c r="B103" s="160" t="s">
        <v>1162</v>
      </c>
      <c r="C103" s="160"/>
      <c r="D103" s="160">
        <v>0</v>
      </c>
      <c r="E103" s="160">
        <v>0</v>
      </c>
      <c r="F103" s="160">
        <v>0</v>
      </c>
      <c r="G103" s="160">
        <v>2</v>
      </c>
      <c r="H103" s="160">
        <v>3</v>
      </c>
      <c r="I103" s="160">
        <v>5</v>
      </c>
      <c r="J103" s="160">
        <v>0</v>
      </c>
      <c r="K103" s="160">
        <v>0</v>
      </c>
      <c r="L103" s="160">
        <v>0</v>
      </c>
      <c r="M103" s="160">
        <f>SUM(D103,G103,J103)</f>
        <v>2</v>
      </c>
      <c r="N103" s="160">
        <f t="shared" si="54"/>
        <v>3</v>
      </c>
      <c r="O103" s="160">
        <f t="shared" si="54"/>
        <v>5</v>
      </c>
      <c r="P103" s="965"/>
      <c r="Q103" s="1067" t="s">
        <v>1163</v>
      </c>
      <c r="R103" s="1515"/>
      <c r="S103" s="407"/>
      <c r="T103" s="407"/>
    </row>
    <row r="104" spans="1:20" ht="26.25" customHeight="1">
      <c r="A104" s="1642"/>
      <c r="B104" s="420" t="s">
        <v>47</v>
      </c>
      <c r="C104" s="420" t="s">
        <v>130</v>
      </c>
      <c r="D104" s="160">
        <v>0</v>
      </c>
      <c r="E104" s="160">
        <v>0</v>
      </c>
      <c r="F104" s="160">
        <v>0</v>
      </c>
      <c r="G104" s="160">
        <v>2</v>
      </c>
      <c r="H104" s="160">
        <v>3</v>
      </c>
      <c r="I104" s="160">
        <v>5</v>
      </c>
      <c r="J104" s="160">
        <v>2</v>
      </c>
      <c r="K104" s="160">
        <v>0</v>
      </c>
      <c r="L104" s="160">
        <v>2</v>
      </c>
      <c r="M104" s="160">
        <f t="shared" ref="M104:M108" si="55">SUM(D104,G104,J104)</f>
        <v>4</v>
      </c>
      <c r="N104" s="160">
        <f>SUM(E104,H104,K104)</f>
        <v>3</v>
      </c>
      <c r="O104" s="160">
        <f t="shared" si="54"/>
        <v>7</v>
      </c>
      <c r="P104" s="1068" t="s">
        <v>701</v>
      </c>
      <c r="Q104" s="1067" t="s">
        <v>698</v>
      </c>
      <c r="R104" s="1515"/>
      <c r="S104" s="407"/>
      <c r="T104" s="407"/>
    </row>
    <row r="105" spans="1:20" ht="26.25" customHeight="1">
      <c r="A105" s="1642"/>
      <c r="B105" s="420" t="s">
        <v>59</v>
      </c>
      <c r="C105" s="420" t="s">
        <v>59</v>
      </c>
      <c r="D105" s="160">
        <v>0</v>
      </c>
      <c r="E105" s="160">
        <v>0</v>
      </c>
      <c r="F105" s="160">
        <v>0</v>
      </c>
      <c r="G105" s="160">
        <v>3</v>
      </c>
      <c r="H105" s="160">
        <v>2</v>
      </c>
      <c r="I105" s="160">
        <v>5</v>
      </c>
      <c r="J105" s="160">
        <v>4</v>
      </c>
      <c r="K105" s="160">
        <v>1</v>
      </c>
      <c r="L105" s="160">
        <v>5</v>
      </c>
      <c r="M105" s="160">
        <f t="shared" si="55"/>
        <v>7</v>
      </c>
      <c r="N105" s="160">
        <f t="shared" si="54"/>
        <v>3</v>
      </c>
      <c r="O105" s="160">
        <f t="shared" si="54"/>
        <v>10</v>
      </c>
      <c r="P105" s="787" t="s">
        <v>595</v>
      </c>
      <c r="Q105" s="1067" t="s">
        <v>595</v>
      </c>
      <c r="R105" s="1515"/>
      <c r="S105" s="407"/>
      <c r="T105" s="407"/>
    </row>
    <row r="106" spans="1:20" ht="26.25" customHeight="1">
      <c r="A106" s="1642"/>
      <c r="B106" s="420" t="s">
        <v>178</v>
      </c>
      <c r="C106" s="420" t="s">
        <v>178</v>
      </c>
      <c r="D106" s="160">
        <v>0</v>
      </c>
      <c r="E106" s="160">
        <v>0</v>
      </c>
      <c r="F106" s="160">
        <v>0</v>
      </c>
      <c r="G106" s="160">
        <v>5</v>
      </c>
      <c r="H106" s="160">
        <v>5</v>
      </c>
      <c r="I106" s="160">
        <v>10</v>
      </c>
      <c r="J106" s="160">
        <v>1</v>
      </c>
      <c r="K106" s="160">
        <v>2</v>
      </c>
      <c r="L106" s="160">
        <v>3</v>
      </c>
      <c r="M106" s="160">
        <f t="shared" si="55"/>
        <v>6</v>
      </c>
      <c r="N106" s="160">
        <f t="shared" si="54"/>
        <v>7</v>
      </c>
      <c r="O106" s="160">
        <f t="shared" si="54"/>
        <v>13</v>
      </c>
      <c r="P106" s="923" t="s">
        <v>699</v>
      </c>
      <c r="Q106" s="1069" t="s">
        <v>699</v>
      </c>
      <c r="R106" s="1515"/>
      <c r="S106" s="407"/>
      <c r="T106" s="407"/>
    </row>
    <row r="107" spans="1:20" ht="26.25" customHeight="1">
      <c r="A107" s="1642"/>
      <c r="B107" s="420" t="s">
        <v>58</v>
      </c>
      <c r="C107" s="420"/>
      <c r="D107" s="160">
        <v>0</v>
      </c>
      <c r="E107" s="160">
        <v>0</v>
      </c>
      <c r="F107" s="160">
        <v>0</v>
      </c>
      <c r="G107" s="160">
        <v>1</v>
      </c>
      <c r="H107" s="160">
        <v>2</v>
      </c>
      <c r="I107" s="160">
        <v>3</v>
      </c>
      <c r="J107" s="160">
        <v>0</v>
      </c>
      <c r="K107" s="160">
        <v>0</v>
      </c>
      <c r="L107" s="160">
        <v>0</v>
      </c>
      <c r="M107" s="160">
        <f t="shared" si="55"/>
        <v>1</v>
      </c>
      <c r="N107" s="160">
        <f t="shared" si="54"/>
        <v>2</v>
      </c>
      <c r="O107" s="160">
        <f t="shared" si="54"/>
        <v>3</v>
      </c>
      <c r="P107" s="133"/>
      <c r="Q107" s="217" t="s">
        <v>700</v>
      </c>
      <c r="R107" s="1515"/>
      <c r="S107" s="407"/>
      <c r="T107" s="407"/>
    </row>
    <row r="108" spans="1:20" ht="26.25" customHeight="1">
      <c r="A108" s="1643"/>
      <c r="B108" s="420" t="s">
        <v>1164</v>
      </c>
      <c r="C108" s="727"/>
      <c r="D108" s="160">
        <v>0</v>
      </c>
      <c r="E108" s="160">
        <v>0</v>
      </c>
      <c r="F108" s="160">
        <v>0</v>
      </c>
      <c r="G108" s="160">
        <v>3</v>
      </c>
      <c r="H108" s="160">
        <v>4</v>
      </c>
      <c r="I108" s="160">
        <v>7</v>
      </c>
      <c r="J108" s="160">
        <v>0</v>
      </c>
      <c r="K108" s="160">
        <v>0</v>
      </c>
      <c r="L108" s="160">
        <v>0</v>
      </c>
      <c r="M108" s="160">
        <f t="shared" si="55"/>
        <v>3</v>
      </c>
      <c r="N108" s="160">
        <f t="shared" si="54"/>
        <v>4</v>
      </c>
      <c r="O108" s="160">
        <f t="shared" si="54"/>
        <v>7</v>
      </c>
      <c r="P108" s="721"/>
      <c r="Q108" s="921" t="s">
        <v>1597</v>
      </c>
      <c r="R108" s="1516"/>
      <c r="S108" s="407"/>
      <c r="T108" s="407"/>
    </row>
    <row r="109" spans="1:20" ht="26.25" customHeight="1">
      <c r="A109" s="1655" t="s">
        <v>277</v>
      </c>
      <c r="B109" s="1655"/>
      <c r="C109" s="1655"/>
      <c r="D109" s="160">
        <v>0</v>
      </c>
      <c r="E109" s="160">
        <v>0</v>
      </c>
      <c r="F109" s="160">
        <v>0</v>
      </c>
      <c r="G109" s="160">
        <f t="shared" ref="G109:O109" si="56">SUM(G102,G101,G103,G104,G105,G106,G107,G108)</f>
        <v>26</v>
      </c>
      <c r="H109" s="160">
        <f t="shared" si="56"/>
        <v>32</v>
      </c>
      <c r="I109" s="160">
        <f t="shared" si="56"/>
        <v>58</v>
      </c>
      <c r="J109" s="160">
        <f t="shared" si="56"/>
        <v>15</v>
      </c>
      <c r="K109" s="160">
        <f t="shared" si="56"/>
        <v>6</v>
      </c>
      <c r="L109" s="160">
        <f t="shared" si="56"/>
        <v>21</v>
      </c>
      <c r="M109" s="160">
        <f t="shared" si="56"/>
        <v>41</v>
      </c>
      <c r="N109" s="160">
        <f t="shared" si="56"/>
        <v>38</v>
      </c>
      <c r="O109" s="160">
        <f t="shared" si="56"/>
        <v>79</v>
      </c>
      <c r="P109" s="1656" t="s">
        <v>1787</v>
      </c>
      <c r="Q109" s="1656"/>
      <c r="R109" s="1656"/>
      <c r="S109" s="407"/>
      <c r="T109" s="407"/>
    </row>
    <row r="110" spans="1:20" ht="26.25" customHeight="1">
      <c r="A110" s="1641" t="s">
        <v>23</v>
      </c>
      <c r="B110" s="420" t="s">
        <v>107</v>
      </c>
      <c r="C110" s="376"/>
      <c r="D110" s="160">
        <v>0</v>
      </c>
      <c r="E110" s="160">
        <v>0</v>
      </c>
      <c r="F110" s="160">
        <v>0</v>
      </c>
      <c r="G110" s="160">
        <v>4</v>
      </c>
      <c r="H110" s="160">
        <v>4</v>
      </c>
      <c r="I110" s="160">
        <v>8</v>
      </c>
      <c r="J110" s="160">
        <v>0</v>
      </c>
      <c r="K110" s="160">
        <v>0</v>
      </c>
      <c r="L110" s="160">
        <v>0</v>
      </c>
      <c r="M110" s="160">
        <f t="shared" ref="M110:O114" si="57">SUM(J110,G110,D110)</f>
        <v>4</v>
      </c>
      <c r="N110" s="160">
        <f t="shared" si="57"/>
        <v>4</v>
      </c>
      <c r="O110" s="160">
        <f t="shared" si="57"/>
        <v>8</v>
      </c>
      <c r="P110" s="133"/>
      <c r="Q110" s="133" t="s">
        <v>702</v>
      </c>
      <c r="R110" s="1514" t="s">
        <v>466</v>
      </c>
      <c r="S110" s="407"/>
      <c r="T110" s="407"/>
    </row>
    <row r="111" spans="1:20" ht="26.25" customHeight="1">
      <c r="A111" s="1643"/>
      <c r="B111" s="420" t="s">
        <v>106</v>
      </c>
      <c r="C111" s="504"/>
      <c r="D111" s="160">
        <v>0</v>
      </c>
      <c r="E111" s="160">
        <v>0</v>
      </c>
      <c r="F111" s="160">
        <v>0</v>
      </c>
      <c r="G111" s="160">
        <v>1</v>
      </c>
      <c r="H111" s="160">
        <v>1</v>
      </c>
      <c r="I111" s="160">
        <v>2</v>
      </c>
      <c r="J111" s="160">
        <v>0</v>
      </c>
      <c r="K111" s="160">
        <v>0</v>
      </c>
      <c r="L111" s="160">
        <v>0</v>
      </c>
      <c r="M111" s="160">
        <f t="shared" ref="M111:M114" si="58">SUM(J111,G111,D111)</f>
        <v>1</v>
      </c>
      <c r="N111" s="160">
        <f t="shared" ref="N111" si="59">SUM(K111,H111,E111)</f>
        <v>1</v>
      </c>
      <c r="O111" s="160">
        <f t="shared" ref="O111" si="60">SUM(L111,I111,F111)</f>
        <v>2</v>
      </c>
      <c r="P111" s="133"/>
      <c r="Q111" s="923" t="s">
        <v>1580</v>
      </c>
      <c r="R111" s="1516"/>
      <c r="S111" s="407"/>
      <c r="T111" s="407"/>
    </row>
    <row r="112" spans="1:20" ht="26.25" customHeight="1">
      <c r="A112" s="1655" t="s">
        <v>277</v>
      </c>
      <c r="B112" s="1655"/>
      <c r="C112" s="1655"/>
      <c r="D112" s="160">
        <f>SUM(D110:D111)</f>
        <v>0</v>
      </c>
      <c r="E112" s="160">
        <f t="shared" ref="E112:O112" si="61">SUM(E110:E111)</f>
        <v>0</v>
      </c>
      <c r="F112" s="160">
        <f t="shared" si="61"/>
        <v>0</v>
      </c>
      <c r="G112" s="160">
        <f t="shared" si="61"/>
        <v>5</v>
      </c>
      <c r="H112" s="160">
        <f t="shared" si="61"/>
        <v>5</v>
      </c>
      <c r="I112" s="160">
        <f t="shared" si="61"/>
        <v>10</v>
      </c>
      <c r="J112" s="160">
        <f t="shared" si="61"/>
        <v>0</v>
      </c>
      <c r="K112" s="160">
        <f t="shared" si="61"/>
        <v>0</v>
      </c>
      <c r="L112" s="160">
        <f t="shared" si="61"/>
        <v>0</v>
      </c>
      <c r="M112" s="160">
        <f t="shared" si="61"/>
        <v>5</v>
      </c>
      <c r="N112" s="160">
        <f t="shared" si="61"/>
        <v>5</v>
      </c>
      <c r="O112" s="160">
        <f t="shared" si="61"/>
        <v>10</v>
      </c>
      <c r="P112" s="1655" t="s">
        <v>1787</v>
      </c>
      <c r="Q112" s="1655"/>
      <c r="R112" s="1680"/>
      <c r="S112" s="407"/>
      <c r="T112" s="407"/>
    </row>
    <row r="113" spans="1:20" ht="30" customHeight="1">
      <c r="A113" s="1641" t="s">
        <v>9</v>
      </c>
      <c r="B113" s="953" t="s">
        <v>1165</v>
      </c>
      <c r="C113" s="376"/>
      <c r="D113" s="160">
        <v>0</v>
      </c>
      <c r="E113" s="160">
        <v>0</v>
      </c>
      <c r="F113" s="160">
        <v>0</v>
      </c>
      <c r="G113" s="160">
        <v>6</v>
      </c>
      <c r="H113" s="160">
        <v>4</v>
      </c>
      <c r="I113" s="160">
        <v>10</v>
      </c>
      <c r="J113" s="160">
        <v>0</v>
      </c>
      <c r="K113" s="160">
        <v>0</v>
      </c>
      <c r="L113" s="160">
        <v>0</v>
      </c>
      <c r="M113" s="160">
        <f t="shared" si="58"/>
        <v>6</v>
      </c>
      <c r="N113" s="160">
        <f t="shared" ref="N113:O113" si="62">SUM(E113,H113,K113)</f>
        <v>4</v>
      </c>
      <c r="O113" s="160">
        <f t="shared" si="62"/>
        <v>10</v>
      </c>
      <c r="P113" s="133"/>
      <c r="Q113" s="1070" t="s">
        <v>1226</v>
      </c>
      <c r="R113" s="1514" t="s">
        <v>1225</v>
      </c>
      <c r="S113" s="407"/>
      <c r="T113" s="407"/>
    </row>
    <row r="114" spans="1:20" ht="26.25" customHeight="1">
      <c r="A114" s="1643"/>
      <c r="B114" s="376" t="s">
        <v>285</v>
      </c>
      <c r="C114" s="420" t="s">
        <v>1221</v>
      </c>
      <c r="D114" s="160">
        <v>0</v>
      </c>
      <c r="E114" s="160">
        <v>0</v>
      </c>
      <c r="F114" s="160">
        <v>0</v>
      </c>
      <c r="G114" s="160">
        <v>8</v>
      </c>
      <c r="H114" s="160">
        <v>2</v>
      </c>
      <c r="I114" s="160">
        <v>10</v>
      </c>
      <c r="J114" s="160">
        <v>0</v>
      </c>
      <c r="K114" s="160">
        <v>0</v>
      </c>
      <c r="L114" s="160">
        <v>0</v>
      </c>
      <c r="M114" s="160">
        <f t="shared" si="58"/>
        <v>8</v>
      </c>
      <c r="N114" s="160">
        <f t="shared" si="57"/>
        <v>2</v>
      </c>
      <c r="O114" s="160">
        <f t="shared" si="57"/>
        <v>10</v>
      </c>
      <c r="P114" s="217" t="s">
        <v>704</v>
      </c>
      <c r="Q114" s="1071" t="s">
        <v>703</v>
      </c>
      <c r="R114" s="1516"/>
      <c r="S114" s="407"/>
      <c r="T114" s="407"/>
    </row>
    <row r="115" spans="1:20" ht="26.25" customHeight="1">
      <c r="A115" s="1655" t="s">
        <v>277</v>
      </c>
      <c r="B115" s="1655"/>
      <c r="C115" s="1655"/>
      <c r="D115" s="160">
        <v>0</v>
      </c>
      <c r="E115" s="160">
        <v>0</v>
      </c>
      <c r="F115" s="160">
        <v>0</v>
      </c>
      <c r="G115" s="160">
        <f>SUM(G113:G114)</f>
        <v>14</v>
      </c>
      <c r="H115" s="160">
        <f t="shared" ref="H115:O116" si="63">SUM(H113:H114)</f>
        <v>6</v>
      </c>
      <c r="I115" s="160">
        <f t="shared" si="63"/>
        <v>20</v>
      </c>
      <c r="J115" s="160">
        <f t="shared" si="63"/>
        <v>0</v>
      </c>
      <c r="K115" s="160">
        <f t="shared" si="63"/>
        <v>0</v>
      </c>
      <c r="L115" s="160">
        <f t="shared" si="63"/>
        <v>0</v>
      </c>
      <c r="M115" s="160">
        <f t="shared" si="63"/>
        <v>14</v>
      </c>
      <c r="N115" s="160">
        <f t="shared" si="63"/>
        <v>6</v>
      </c>
      <c r="O115" s="160">
        <f t="shared" si="63"/>
        <v>20</v>
      </c>
      <c r="P115" s="1655" t="s">
        <v>1787</v>
      </c>
      <c r="Q115" s="1655"/>
      <c r="R115" s="1680"/>
      <c r="S115" s="407"/>
      <c r="T115" s="407"/>
    </row>
    <row r="116" spans="1:20" ht="33" customHeight="1" thickBot="1">
      <c r="A116" s="677" t="s">
        <v>961</v>
      </c>
      <c r="B116" s="529"/>
      <c r="C116" s="529"/>
      <c r="D116" s="201">
        <v>0</v>
      </c>
      <c r="E116" s="201">
        <v>0</v>
      </c>
      <c r="F116" s="201">
        <v>0</v>
      </c>
      <c r="G116" s="201">
        <v>15</v>
      </c>
      <c r="H116" s="201">
        <v>8</v>
      </c>
      <c r="I116" s="201">
        <v>23</v>
      </c>
      <c r="J116" s="201">
        <f t="shared" si="63"/>
        <v>0</v>
      </c>
      <c r="K116" s="201">
        <f t="shared" si="63"/>
        <v>0</v>
      </c>
      <c r="L116" s="201">
        <f t="shared" si="63"/>
        <v>0</v>
      </c>
      <c r="M116" s="201">
        <f>SUM(D116,G116,J116)</f>
        <v>15</v>
      </c>
      <c r="N116" s="201">
        <f t="shared" ref="N116:O116" si="64">SUM(E116,H116,K116)</f>
        <v>8</v>
      </c>
      <c r="O116" s="201">
        <f t="shared" si="64"/>
        <v>23</v>
      </c>
      <c r="P116" s="529"/>
      <c r="Q116" s="529"/>
      <c r="R116" s="949" t="s">
        <v>1598</v>
      </c>
      <c r="S116" s="407"/>
      <c r="T116" s="407"/>
    </row>
    <row r="117" spans="1:20" ht="26.25" customHeight="1" thickBot="1">
      <c r="A117" s="1682" t="s">
        <v>10</v>
      </c>
      <c r="B117" s="1682"/>
      <c r="C117" s="1682"/>
      <c r="D117" s="324">
        <f>SUM(D13,D16,D23,D33,D46,D52,D53,D78,D90,D109,D115,D116)</f>
        <v>22</v>
      </c>
      <c r="E117" s="324">
        <f>SUM(E13,E16,E23,E33,E46,E52,E53,E78,E90,E109,E115,E116)</f>
        <v>18</v>
      </c>
      <c r="F117" s="324">
        <f>SUM(F13,F16,F23,F33,F46,F52,F53,F78,F90,F109,F115,F116)</f>
        <v>40</v>
      </c>
      <c r="G117" s="324">
        <f t="shared" ref="G117:O117" si="65">SUM(G13,G16,G23,G33,G46,G52,G53,G78,G90,G109,G115,G116,G112)</f>
        <v>261</v>
      </c>
      <c r="H117" s="324">
        <f t="shared" si="65"/>
        <v>288</v>
      </c>
      <c r="I117" s="324">
        <f t="shared" si="65"/>
        <v>549</v>
      </c>
      <c r="J117" s="324">
        <f t="shared" si="65"/>
        <v>76</v>
      </c>
      <c r="K117" s="324">
        <f t="shared" si="65"/>
        <v>53</v>
      </c>
      <c r="L117" s="324">
        <f t="shared" si="65"/>
        <v>129</v>
      </c>
      <c r="M117" s="324">
        <f t="shared" si="65"/>
        <v>359</v>
      </c>
      <c r="N117" s="324">
        <f t="shared" si="65"/>
        <v>359</v>
      </c>
      <c r="O117" s="324">
        <f t="shared" si="65"/>
        <v>718</v>
      </c>
      <c r="P117" s="1066"/>
      <c r="Q117" s="1042" t="s">
        <v>1782</v>
      </c>
      <c r="R117" s="1066"/>
      <c r="S117" s="407"/>
      <c r="T117" s="407"/>
    </row>
    <row r="118" spans="1:20" ht="20.100000000000001" customHeight="1" thickTop="1">
      <c r="A118" s="410"/>
      <c r="B118" s="410"/>
      <c r="C118" s="410"/>
      <c r="D118" s="409"/>
      <c r="E118" s="409"/>
      <c r="F118" s="409"/>
      <c r="G118" s="409"/>
      <c r="H118" s="409"/>
      <c r="I118" s="409"/>
      <c r="J118" s="409"/>
      <c r="K118" s="409"/>
      <c r="L118" s="409"/>
      <c r="M118" s="409"/>
      <c r="N118" s="409"/>
      <c r="O118" s="409"/>
      <c r="P118" s="407"/>
      <c r="Q118" s="407"/>
      <c r="R118" s="407"/>
      <c r="S118" s="407"/>
      <c r="T118" s="407"/>
    </row>
    <row r="119" spans="1:20" ht="20.100000000000001" customHeight="1">
      <c r="A119" s="410"/>
      <c r="B119" s="410"/>
      <c r="C119" s="410"/>
      <c r="D119" s="409"/>
      <c r="E119" s="409"/>
      <c r="F119" s="409"/>
      <c r="G119" s="409"/>
      <c r="H119" s="409"/>
      <c r="I119" s="409"/>
      <c r="J119" s="409"/>
      <c r="K119" s="409"/>
      <c r="L119" s="409"/>
      <c r="M119" s="409"/>
      <c r="N119" s="409"/>
      <c r="O119" s="409"/>
      <c r="P119" s="407"/>
      <c r="Q119" s="407"/>
      <c r="R119" s="407"/>
      <c r="S119" s="407"/>
      <c r="T119" s="407"/>
    </row>
    <row r="120" spans="1:20" ht="20.100000000000001" customHeight="1">
      <c r="A120" s="410"/>
      <c r="B120" s="410"/>
      <c r="C120" s="410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09"/>
      <c r="O120" s="409"/>
      <c r="P120" s="407"/>
      <c r="Q120" s="407"/>
      <c r="R120" s="407"/>
      <c r="S120" s="407"/>
      <c r="T120" s="407"/>
    </row>
    <row r="121" spans="1:20" ht="20.100000000000001" customHeight="1">
      <c r="A121" s="410"/>
      <c r="B121" s="410"/>
      <c r="C121" s="410"/>
      <c r="D121" s="409"/>
      <c r="E121" s="409"/>
      <c r="F121" s="409"/>
      <c r="G121" s="409"/>
      <c r="H121" s="409"/>
      <c r="I121" s="409"/>
      <c r="J121" s="409"/>
      <c r="K121" s="409"/>
      <c r="L121" s="409"/>
      <c r="M121" s="409"/>
      <c r="N121" s="409"/>
      <c r="O121" s="409"/>
      <c r="P121" s="407"/>
      <c r="Q121" s="407"/>
      <c r="R121" s="407"/>
      <c r="S121" s="407"/>
      <c r="T121" s="407"/>
    </row>
    <row r="122" spans="1:20" ht="20.100000000000001" customHeight="1">
      <c r="A122" s="410"/>
      <c r="B122" s="410"/>
      <c r="C122" s="410"/>
      <c r="D122" s="409"/>
      <c r="E122" s="409"/>
      <c r="F122" s="409"/>
      <c r="G122" s="409"/>
      <c r="H122" s="409"/>
      <c r="I122" s="409"/>
      <c r="J122" s="409"/>
      <c r="K122" s="409"/>
      <c r="L122" s="409"/>
      <c r="M122" s="409"/>
      <c r="N122" s="409"/>
      <c r="O122" s="409"/>
      <c r="P122" s="407"/>
      <c r="Q122" s="407"/>
      <c r="R122" s="407"/>
      <c r="S122" s="407"/>
      <c r="T122" s="407"/>
    </row>
    <row r="123" spans="1:20" ht="20.100000000000001" customHeight="1">
      <c r="A123" s="410"/>
      <c r="B123" s="410"/>
      <c r="C123" s="410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09"/>
      <c r="O123" s="409"/>
      <c r="P123" s="407"/>
      <c r="Q123" s="407"/>
      <c r="R123" s="407"/>
      <c r="S123" s="407"/>
      <c r="T123" s="407"/>
    </row>
    <row r="124" spans="1:20" ht="20.100000000000001" customHeight="1">
      <c r="A124" s="410"/>
      <c r="B124" s="410"/>
      <c r="C124" s="410"/>
      <c r="D124" s="409"/>
      <c r="E124" s="409"/>
      <c r="F124" s="409"/>
      <c r="G124" s="409"/>
      <c r="H124" s="409"/>
      <c r="I124" s="409"/>
      <c r="J124" s="409"/>
      <c r="K124" s="409"/>
      <c r="L124" s="409"/>
      <c r="M124" s="409"/>
      <c r="N124" s="409"/>
      <c r="O124" s="409"/>
      <c r="P124" s="407"/>
      <c r="Q124" s="407"/>
      <c r="R124" s="407"/>
      <c r="S124" s="407"/>
      <c r="T124" s="407"/>
    </row>
    <row r="125" spans="1:20" ht="20.100000000000001" customHeight="1">
      <c r="A125" s="410"/>
      <c r="B125" s="410"/>
      <c r="C125" s="410"/>
      <c r="D125" s="409"/>
      <c r="E125" s="409"/>
      <c r="F125" s="409"/>
      <c r="G125" s="409"/>
      <c r="H125" s="409"/>
      <c r="I125" s="409"/>
      <c r="J125" s="409"/>
      <c r="K125" s="409"/>
      <c r="L125" s="409"/>
      <c r="M125" s="409"/>
      <c r="N125" s="409"/>
      <c r="O125" s="409"/>
      <c r="P125" s="407"/>
      <c r="Q125" s="407"/>
      <c r="R125" s="407"/>
      <c r="S125" s="407"/>
      <c r="T125" s="407"/>
    </row>
    <row r="126" spans="1:20" ht="20.100000000000001" customHeight="1">
      <c r="A126" s="410"/>
      <c r="B126" s="410"/>
      <c r="C126" s="410"/>
      <c r="D126" s="409"/>
      <c r="E126" s="409"/>
      <c r="F126" s="409"/>
      <c r="G126" s="409"/>
      <c r="H126" s="409"/>
      <c r="I126" s="409"/>
      <c r="J126" s="409"/>
      <c r="K126" s="409"/>
      <c r="L126" s="409"/>
      <c r="M126" s="409"/>
      <c r="N126" s="409"/>
      <c r="O126" s="409"/>
      <c r="P126" s="407"/>
      <c r="Q126" s="407"/>
      <c r="R126" s="407"/>
      <c r="S126" s="407"/>
      <c r="T126" s="407"/>
    </row>
    <row r="127" spans="1:20" ht="20.100000000000001" customHeight="1">
      <c r="A127" s="410"/>
      <c r="B127" s="410"/>
      <c r="C127" s="410"/>
      <c r="D127" s="409"/>
      <c r="E127" s="409"/>
      <c r="F127" s="409"/>
      <c r="G127" s="409"/>
      <c r="H127" s="409"/>
      <c r="I127" s="409"/>
      <c r="J127" s="409"/>
      <c r="K127" s="409"/>
      <c r="L127" s="409" t="s">
        <v>1138</v>
      </c>
      <c r="M127" s="409"/>
      <c r="N127" s="409"/>
      <c r="O127" s="409"/>
      <c r="P127" s="407"/>
      <c r="Q127" s="407"/>
      <c r="R127" s="407"/>
      <c r="S127" s="407"/>
      <c r="T127" s="407"/>
    </row>
    <row r="128" spans="1:20" ht="20.100000000000001" customHeight="1">
      <c r="A128" s="410"/>
      <c r="B128" s="410"/>
      <c r="C128" s="410"/>
      <c r="D128" s="409"/>
      <c r="E128" s="409"/>
      <c r="F128" s="409"/>
      <c r="G128" s="409"/>
      <c r="H128" s="409"/>
      <c r="I128" s="409"/>
      <c r="J128" s="409"/>
      <c r="K128" s="409"/>
      <c r="L128" s="409"/>
      <c r="M128" s="409"/>
      <c r="N128" s="409"/>
      <c r="O128" s="409"/>
      <c r="P128" s="407"/>
      <c r="Q128" s="407"/>
      <c r="R128" s="407"/>
      <c r="S128" s="407"/>
      <c r="T128" s="407"/>
    </row>
    <row r="129" spans="1:20" ht="20.100000000000001" customHeight="1">
      <c r="A129" s="410"/>
      <c r="B129" s="410"/>
      <c r="C129" s="410"/>
      <c r="D129" s="409"/>
      <c r="E129" s="409"/>
      <c r="F129" s="409"/>
      <c r="G129" s="409"/>
      <c r="H129" s="409"/>
      <c r="I129" s="409"/>
      <c r="J129" s="409"/>
      <c r="K129" s="409"/>
      <c r="L129" s="409"/>
      <c r="M129" s="409"/>
      <c r="N129" s="409"/>
      <c r="O129" s="409"/>
      <c r="P129" s="407"/>
      <c r="Q129" s="407"/>
      <c r="R129" s="407"/>
      <c r="S129" s="407"/>
      <c r="T129" s="407"/>
    </row>
    <row r="130" spans="1:20" ht="20.100000000000001" customHeight="1">
      <c r="A130" s="410"/>
      <c r="B130" s="410"/>
      <c r="C130" s="410"/>
      <c r="D130" s="409"/>
      <c r="E130" s="409"/>
      <c r="F130" s="409"/>
      <c r="G130" s="409"/>
      <c r="H130" s="409"/>
      <c r="I130" s="409"/>
      <c r="J130" s="409"/>
      <c r="K130" s="409"/>
      <c r="L130" s="409"/>
      <c r="M130" s="409"/>
      <c r="N130" s="409"/>
      <c r="O130" s="409"/>
      <c r="P130" s="407"/>
      <c r="Q130" s="407"/>
      <c r="R130" s="407"/>
      <c r="S130" s="407"/>
      <c r="T130" s="407"/>
    </row>
    <row r="131" spans="1:20" ht="20.100000000000001" customHeight="1">
      <c r="A131" s="410"/>
      <c r="B131" s="410"/>
      <c r="C131" s="410"/>
      <c r="D131" s="409"/>
      <c r="E131" s="409"/>
      <c r="F131" s="409"/>
      <c r="G131" s="409"/>
      <c r="H131" s="409"/>
      <c r="I131" s="409"/>
      <c r="J131" s="409"/>
      <c r="K131" s="409"/>
      <c r="L131" s="409"/>
      <c r="M131" s="409"/>
      <c r="N131" s="409"/>
      <c r="O131" s="409"/>
      <c r="P131" s="407"/>
      <c r="Q131" s="407"/>
      <c r="R131" s="407"/>
      <c r="S131" s="407"/>
      <c r="T131" s="407"/>
    </row>
    <row r="132" spans="1:20" ht="20.100000000000001" customHeight="1">
      <c r="A132" s="410"/>
      <c r="B132" s="410"/>
      <c r="C132" s="410"/>
      <c r="D132" s="409"/>
      <c r="E132" s="409"/>
      <c r="F132" s="409"/>
      <c r="G132" s="409"/>
      <c r="H132" s="409"/>
      <c r="I132" s="409"/>
      <c r="J132" s="409"/>
      <c r="K132" s="409"/>
      <c r="L132" s="409"/>
      <c r="M132" s="409"/>
      <c r="N132" s="409"/>
      <c r="O132" s="409"/>
      <c r="P132" s="407"/>
      <c r="Q132" s="407"/>
      <c r="R132" s="407"/>
      <c r="S132" s="407"/>
      <c r="T132" s="407"/>
    </row>
    <row r="133" spans="1:20" ht="20.100000000000001" customHeight="1">
      <c r="A133" s="410"/>
      <c r="B133" s="410"/>
      <c r="C133" s="410"/>
      <c r="D133" s="409"/>
      <c r="E133" s="409"/>
      <c r="F133" s="409"/>
      <c r="G133" s="409"/>
      <c r="H133" s="409"/>
      <c r="I133" s="409"/>
      <c r="J133" s="409"/>
      <c r="K133" s="409"/>
      <c r="L133" s="409"/>
      <c r="M133" s="409"/>
      <c r="N133" s="409"/>
      <c r="O133" s="409"/>
      <c r="P133" s="407"/>
      <c r="Q133" s="407"/>
      <c r="R133" s="407"/>
      <c r="S133" s="407"/>
      <c r="T133" s="407"/>
    </row>
    <row r="134" spans="1:20" ht="20.100000000000001" customHeight="1">
      <c r="A134" s="410"/>
      <c r="B134" s="410"/>
      <c r="C134" s="410"/>
      <c r="D134" s="409"/>
      <c r="E134" s="409"/>
      <c r="F134" s="409"/>
      <c r="G134" s="409"/>
      <c r="H134" s="409"/>
      <c r="I134" s="409"/>
      <c r="J134" s="409"/>
      <c r="K134" s="409"/>
      <c r="L134" s="409"/>
      <c r="M134" s="409"/>
      <c r="N134" s="409"/>
      <c r="O134" s="409"/>
      <c r="P134" s="407"/>
      <c r="Q134" s="407"/>
      <c r="R134" s="407"/>
      <c r="S134" s="407"/>
      <c r="T134" s="407"/>
    </row>
    <row r="135" spans="1:20" ht="20.100000000000001" customHeight="1">
      <c r="A135" s="410"/>
      <c r="B135" s="410"/>
      <c r="C135" s="410"/>
      <c r="D135" s="409"/>
      <c r="E135" s="409"/>
      <c r="F135" s="409"/>
      <c r="G135" s="409"/>
      <c r="H135" s="409"/>
      <c r="I135" s="409"/>
      <c r="J135" s="409"/>
      <c r="K135" s="409"/>
      <c r="L135" s="409"/>
      <c r="M135" s="409"/>
      <c r="N135" s="409"/>
      <c r="O135" s="409"/>
      <c r="P135" s="407"/>
      <c r="Q135" s="407"/>
      <c r="R135" s="407"/>
      <c r="S135" s="407"/>
      <c r="T135" s="407"/>
    </row>
    <row r="136" spans="1:20" ht="20.100000000000001" customHeight="1">
      <c r="A136" s="410"/>
      <c r="B136" s="410"/>
      <c r="C136" s="410"/>
      <c r="D136" s="409"/>
      <c r="E136" s="409"/>
      <c r="F136" s="409"/>
      <c r="G136" s="409"/>
      <c r="H136" s="409"/>
      <c r="I136" s="409"/>
      <c r="J136" s="409"/>
      <c r="K136" s="409"/>
      <c r="L136" s="409"/>
      <c r="M136" s="409"/>
      <c r="N136" s="409"/>
      <c r="O136" s="409"/>
      <c r="P136" s="407"/>
      <c r="Q136" s="407"/>
      <c r="R136" s="407"/>
      <c r="S136" s="407"/>
      <c r="T136" s="407"/>
    </row>
    <row r="137" spans="1:20" ht="20.100000000000001" customHeight="1">
      <c r="A137" s="410"/>
      <c r="B137" s="410"/>
      <c r="C137" s="410"/>
      <c r="D137" s="409"/>
      <c r="E137" s="409"/>
      <c r="F137" s="409"/>
      <c r="G137" s="409"/>
      <c r="H137" s="409"/>
      <c r="I137" s="409"/>
      <c r="J137" s="409"/>
      <c r="K137" s="409"/>
      <c r="L137" s="409"/>
      <c r="M137" s="409"/>
      <c r="N137" s="409"/>
      <c r="O137" s="409"/>
      <c r="P137" s="407"/>
      <c r="Q137" s="407"/>
      <c r="R137" s="407"/>
      <c r="S137" s="407"/>
      <c r="T137" s="407"/>
    </row>
    <row r="138" spans="1:20" ht="20.100000000000001" customHeight="1">
      <c r="A138" s="410"/>
      <c r="B138" s="410"/>
      <c r="C138" s="410"/>
      <c r="D138" s="409"/>
      <c r="E138" s="409"/>
      <c r="F138" s="409"/>
      <c r="G138" s="409"/>
      <c r="H138" s="409"/>
      <c r="I138" s="409"/>
      <c r="J138" s="409"/>
      <c r="K138" s="409"/>
      <c r="L138" s="409"/>
      <c r="M138" s="409"/>
      <c r="N138" s="409"/>
      <c r="O138" s="409"/>
      <c r="P138" s="407"/>
      <c r="Q138" s="407"/>
      <c r="R138" s="407"/>
      <c r="S138" s="407"/>
      <c r="T138" s="407"/>
    </row>
    <row r="139" spans="1:20" ht="20.100000000000001" customHeight="1">
      <c r="A139" s="410"/>
      <c r="B139" s="410"/>
      <c r="C139" s="410"/>
      <c r="D139" s="409"/>
      <c r="E139" s="409"/>
      <c r="F139" s="409"/>
      <c r="G139" s="409"/>
      <c r="H139" s="409"/>
      <c r="I139" s="409"/>
      <c r="J139" s="409"/>
      <c r="K139" s="409"/>
      <c r="L139" s="409"/>
      <c r="M139" s="409"/>
      <c r="N139" s="409"/>
      <c r="O139" s="409"/>
      <c r="P139" s="407"/>
      <c r="Q139" s="407"/>
      <c r="R139" s="407"/>
      <c r="S139" s="407"/>
      <c r="T139" s="407"/>
    </row>
    <row r="140" spans="1:20" ht="20.100000000000001" customHeight="1">
      <c r="A140" s="410"/>
      <c r="B140" s="410"/>
      <c r="C140" s="410"/>
      <c r="D140" s="409"/>
      <c r="E140" s="409"/>
      <c r="F140" s="409"/>
      <c r="G140" s="409"/>
      <c r="H140" s="409"/>
      <c r="I140" s="409"/>
      <c r="J140" s="409"/>
      <c r="K140" s="409"/>
      <c r="L140" s="409"/>
      <c r="M140" s="409"/>
      <c r="N140" s="409"/>
      <c r="O140" s="409"/>
      <c r="P140" s="407"/>
      <c r="Q140" s="407"/>
      <c r="R140" s="407"/>
      <c r="S140" s="407"/>
      <c r="T140" s="407"/>
    </row>
    <row r="141" spans="1:20" ht="20.100000000000001" customHeight="1">
      <c r="A141" s="410"/>
      <c r="B141" s="410"/>
      <c r="C141" s="410"/>
      <c r="D141" s="409"/>
      <c r="E141" s="409"/>
      <c r="F141" s="409"/>
      <c r="G141" s="409"/>
      <c r="H141" s="409"/>
      <c r="I141" s="409"/>
      <c r="J141" s="409"/>
      <c r="K141" s="409"/>
      <c r="L141" s="409"/>
      <c r="M141" s="409"/>
      <c r="N141" s="409"/>
      <c r="O141" s="409"/>
      <c r="P141" s="407"/>
      <c r="Q141" s="407"/>
      <c r="R141" s="407"/>
      <c r="S141" s="407"/>
      <c r="T141" s="407"/>
    </row>
    <row r="142" spans="1:20" ht="20.100000000000001" customHeight="1">
      <c r="A142" s="410"/>
      <c r="B142" s="410"/>
      <c r="C142" s="410"/>
      <c r="D142" s="409"/>
      <c r="E142" s="409"/>
      <c r="F142" s="409"/>
      <c r="G142" s="409"/>
      <c r="H142" s="409"/>
      <c r="I142" s="409"/>
      <c r="J142" s="409"/>
      <c r="K142" s="409"/>
      <c r="L142" s="409"/>
      <c r="M142" s="409"/>
      <c r="N142" s="409"/>
      <c r="O142" s="409"/>
      <c r="P142" s="407"/>
      <c r="Q142" s="407"/>
      <c r="R142" s="407"/>
      <c r="S142" s="407"/>
      <c r="T142" s="407"/>
    </row>
    <row r="143" spans="1:20" ht="20.100000000000001" customHeight="1">
      <c r="A143" s="410"/>
      <c r="B143" s="410"/>
      <c r="C143" s="410"/>
      <c r="D143" s="409"/>
      <c r="E143" s="409"/>
      <c r="F143" s="409"/>
      <c r="G143" s="409"/>
      <c r="H143" s="409"/>
      <c r="I143" s="409"/>
      <c r="J143" s="409"/>
      <c r="K143" s="409"/>
      <c r="L143" s="409"/>
      <c r="M143" s="409"/>
      <c r="N143" s="409"/>
      <c r="O143" s="409"/>
      <c r="P143" s="407"/>
      <c r="Q143" s="407"/>
      <c r="R143" s="407"/>
      <c r="S143" s="407"/>
      <c r="T143" s="407"/>
    </row>
    <row r="144" spans="1:20" ht="20.100000000000001" customHeight="1">
      <c r="A144" s="410"/>
      <c r="B144" s="410"/>
      <c r="C144" s="410"/>
      <c r="D144" s="409"/>
      <c r="E144" s="409"/>
      <c r="F144" s="409"/>
      <c r="G144" s="409"/>
      <c r="H144" s="409"/>
      <c r="I144" s="409"/>
      <c r="J144" s="409"/>
      <c r="K144" s="409"/>
      <c r="L144" s="409"/>
      <c r="M144" s="409"/>
      <c r="N144" s="409"/>
      <c r="O144" s="409"/>
      <c r="P144" s="407"/>
      <c r="Q144" s="407"/>
      <c r="R144" s="407"/>
      <c r="S144" s="407"/>
      <c r="T144" s="407"/>
    </row>
    <row r="145" spans="1:20" ht="20.100000000000001" customHeight="1">
      <c r="A145" s="410"/>
      <c r="B145" s="410"/>
      <c r="C145" s="410"/>
      <c r="D145" s="409"/>
      <c r="E145" s="409"/>
      <c r="F145" s="409"/>
      <c r="G145" s="409"/>
      <c r="H145" s="409"/>
      <c r="I145" s="409"/>
      <c r="J145" s="409"/>
      <c r="K145" s="409"/>
      <c r="L145" s="409"/>
      <c r="M145" s="409"/>
      <c r="N145" s="409"/>
      <c r="O145" s="409"/>
      <c r="P145" s="407"/>
      <c r="Q145" s="407"/>
      <c r="R145" s="407"/>
      <c r="S145" s="407"/>
      <c r="T145" s="407"/>
    </row>
    <row r="146" spans="1:20" ht="20.100000000000001" customHeight="1">
      <c r="A146" s="410"/>
      <c r="B146" s="410"/>
      <c r="C146" s="410"/>
      <c r="D146" s="409"/>
      <c r="E146" s="409"/>
      <c r="F146" s="409"/>
      <c r="G146" s="409"/>
      <c r="H146" s="409"/>
      <c r="I146" s="409"/>
      <c r="J146" s="409"/>
      <c r="K146" s="409"/>
      <c r="L146" s="409"/>
      <c r="M146" s="409"/>
      <c r="N146" s="409"/>
      <c r="O146" s="409"/>
      <c r="P146" s="407"/>
      <c r="Q146" s="407"/>
      <c r="R146" s="407"/>
      <c r="S146" s="407"/>
      <c r="T146" s="407"/>
    </row>
    <row r="147" spans="1:20" ht="20.100000000000001" customHeight="1">
      <c r="A147" s="410"/>
      <c r="B147" s="410"/>
      <c r="C147" s="410"/>
      <c r="D147" s="409"/>
      <c r="E147" s="409"/>
      <c r="F147" s="409"/>
      <c r="G147" s="409"/>
      <c r="H147" s="409"/>
      <c r="I147" s="409"/>
      <c r="J147" s="409"/>
      <c r="K147" s="409"/>
      <c r="L147" s="409"/>
      <c r="M147" s="409"/>
      <c r="N147" s="409"/>
      <c r="O147" s="409"/>
      <c r="P147" s="407"/>
      <c r="Q147" s="407"/>
      <c r="R147" s="407"/>
      <c r="S147" s="407"/>
      <c r="T147" s="407"/>
    </row>
    <row r="148" spans="1:20" ht="20.100000000000001" customHeight="1">
      <c r="A148" s="410"/>
      <c r="B148" s="410"/>
      <c r="C148" s="410"/>
      <c r="D148" s="409"/>
      <c r="E148" s="409"/>
      <c r="F148" s="409"/>
      <c r="G148" s="409"/>
      <c r="H148" s="409"/>
      <c r="I148" s="409"/>
      <c r="J148" s="409"/>
      <c r="K148" s="409"/>
      <c r="L148" s="409"/>
      <c r="M148" s="409"/>
      <c r="N148" s="409"/>
      <c r="O148" s="409"/>
      <c r="P148" s="407"/>
      <c r="Q148" s="407"/>
      <c r="R148" s="407"/>
      <c r="S148" s="407"/>
      <c r="T148" s="407"/>
    </row>
    <row r="149" spans="1:20" ht="20.100000000000001" customHeight="1">
      <c r="A149" s="410"/>
      <c r="B149" s="410"/>
      <c r="C149" s="410"/>
      <c r="D149" s="409"/>
      <c r="E149" s="409"/>
      <c r="F149" s="409"/>
      <c r="G149" s="409"/>
      <c r="H149" s="409"/>
      <c r="I149" s="409"/>
      <c r="J149" s="409"/>
      <c r="K149" s="409"/>
      <c r="L149" s="409"/>
      <c r="M149" s="409"/>
      <c r="N149" s="409"/>
      <c r="O149" s="409"/>
      <c r="P149" s="407"/>
      <c r="Q149" s="407"/>
      <c r="R149" s="407"/>
      <c r="S149" s="407"/>
      <c r="T149" s="407"/>
    </row>
    <row r="150" spans="1:20" ht="20.100000000000001" customHeight="1">
      <c r="A150" s="410"/>
      <c r="B150" s="410"/>
      <c r="C150" s="410"/>
      <c r="D150" s="409"/>
      <c r="E150" s="409"/>
      <c r="F150" s="409"/>
      <c r="G150" s="409"/>
      <c r="H150" s="409"/>
      <c r="I150" s="409"/>
      <c r="J150" s="409"/>
      <c r="K150" s="409"/>
      <c r="L150" s="409"/>
      <c r="M150" s="409"/>
      <c r="N150" s="409"/>
      <c r="O150" s="409"/>
    </row>
    <row r="151" spans="1:20" ht="20.100000000000001" customHeight="1">
      <c r="A151" s="410"/>
      <c r="B151" s="410"/>
      <c r="C151" s="410"/>
      <c r="D151" s="409"/>
      <c r="E151" s="409"/>
      <c r="F151" s="409"/>
      <c r="G151" s="409"/>
      <c r="H151" s="409"/>
      <c r="I151" s="409"/>
      <c r="J151" s="409"/>
      <c r="K151" s="409"/>
      <c r="L151" s="409"/>
      <c r="M151" s="409"/>
      <c r="N151" s="409"/>
      <c r="O151" s="409"/>
    </row>
    <row r="152" spans="1:20" ht="20.100000000000001" customHeight="1">
      <c r="A152" s="410"/>
      <c r="B152" s="410"/>
      <c r="C152" s="410"/>
      <c r="D152" s="409"/>
      <c r="E152" s="409"/>
      <c r="F152" s="409"/>
      <c r="G152" s="409"/>
      <c r="H152" s="409"/>
      <c r="I152" s="409"/>
      <c r="J152" s="409"/>
      <c r="K152" s="409"/>
      <c r="L152" s="409"/>
      <c r="M152" s="409"/>
      <c r="N152" s="409"/>
      <c r="O152" s="409"/>
    </row>
    <row r="153" spans="1:20" ht="20.100000000000001" customHeight="1">
      <c r="A153" s="410"/>
      <c r="B153" s="410"/>
      <c r="C153" s="410"/>
      <c r="D153" s="409"/>
      <c r="E153" s="409"/>
      <c r="F153" s="409"/>
      <c r="G153" s="409"/>
      <c r="H153" s="409"/>
      <c r="I153" s="409"/>
      <c r="J153" s="409"/>
      <c r="K153" s="409"/>
      <c r="L153" s="409"/>
      <c r="M153" s="409"/>
      <c r="N153" s="409"/>
      <c r="O153" s="409"/>
    </row>
    <row r="154" spans="1:20" ht="20.100000000000001" customHeight="1">
      <c r="A154" s="410"/>
      <c r="B154" s="410"/>
      <c r="C154" s="410"/>
      <c r="D154" s="409"/>
      <c r="E154" s="409"/>
      <c r="F154" s="409"/>
      <c r="G154" s="409"/>
      <c r="H154" s="409"/>
      <c r="I154" s="409"/>
      <c r="J154" s="409"/>
      <c r="K154" s="409"/>
      <c r="L154" s="409"/>
      <c r="M154" s="409"/>
      <c r="N154" s="409"/>
      <c r="O154" s="409"/>
    </row>
    <row r="155" spans="1:20" ht="20.100000000000001" customHeight="1">
      <c r="A155" s="410"/>
      <c r="B155" s="410"/>
      <c r="C155" s="410"/>
      <c r="D155" s="409"/>
      <c r="E155" s="409"/>
      <c r="F155" s="409"/>
      <c r="G155" s="409"/>
      <c r="H155" s="409"/>
      <c r="I155" s="409"/>
      <c r="J155" s="409"/>
      <c r="K155" s="409"/>
      <c r="L155" s="409"/>
      <c r="M155" s="409"/>
      <c r="N155" s="409"/>
      <c r="O155" s="409"/>
    </row>
    <row r="156" spans="1:20" ht="20.100000000000001" customHeight="1">
      <c r="A156" s="410"/>
      <c r="B156" s="410"/>
      <c r="C156" s="410"/>
      <c r="D156" s="409"/>
      <c r="E156" s="409"/>
      <c r="F156" s="409"/>
      <c r="G156" s="409"/>
      <c r="H156" s="409"/>
      <c r="I156" s="409"/>
      <c r="J156" s="409"/>
      <c r="K156" s="409"/>
      <c r="L156" s="409"/>
      <c r="M156" s="409"/>
      <c r="N156" s="409"/>
      <c r="O156" s="409"/>
    </row>
    <row r="157" spans="1:20" ht="20.100000000000001" customHeight="1">
      <c r="A157" s="410"/>
      <c r="B157" s="410"/>
      <c r="C157" s="410"/>
      <c r="D157" s="409"/>
      <c r="E157" s="409"/>
      <c r="F157" s="409"/>
      <c r="G157" s="409"/>
      <c r="H157" s="409"/>
      <c r="I157" s="409"/>
      <c r="J157" s="409"/>
      <c r="K157" s="409"/>
      <c r="L157" s="409"/>
      <c r="M157" s="409"/>
      <c r="N157" s="409"/>
      <c r="O157" s="409"/>
    </row>
    <row r="158" spans="1:20" ht="20.100000000000001" customHeight="1">
      <c r="A158" s="410"/>
      <c r="B158" s="410"/>
      <c r="C158" s="410"/>
      <c r="D158" s="409"/>
      <c r="E158" s="409"/>
      <c r="F158" s="409"/>
      <c r="G158" s="409"/>
      <c r="H158" s="409"/>
      <c r="I158" s="409"/>
      <c r="J158" s="409"/>
      <c r="K158" s="409"/>
      <c r="L158" s="409"/>
      <c r="M158" s="409"/>
      <c r="N158" s="409"/>
      <c r="O158" s="409"/>
    </row>
    <row r="159" spans="1:20" ht="20.100000000000001" customHeight="1">
      <c r="A159" s="410"/>
      <c r="B159" s="410"/>
      <c r="C159" s="410"/>
      <c r="D159" s="409"/>
      <c r="E159" s="409"/>
      <c r="F159" s="409"/>
      <c r="G159" s="409"/>
      <c r="H159" s="409"/>
      <c r="I159" s="409"/>
      <c r="J159" s="409"/>
      <c r="K159" s="409"/>
      <c r="L159" s="409"/>
      <c r="M159" s="409"/>
      <c r="N159" s="409"/>
      <c r="O159" s="409"/>
    </row>
    <row r="160" spans="1:20" ht="20.100000000000001" customHeight="1">
      <c r="A160" s="410"/>
      <c r="B160" s="410"/>
      <c r="C160" s="410"/>
      <c r="D160" s="409"/>
      <c r="E160" s="409"/>
      <c r="F160" s="409"/>
      <c r="G160" s="409"/>
      <c r="H160" s="409"/>
      <c r="I160" s="409"/>
      <c r="J160" s="409"/>
      <c r="K160" s="409"/>
      <c r="L160" s="409"/>
      <c r="M160" s="409"/>
      <c r="N160" s="409"/>
      <c r="O160" s="409"/>
    </row>
  </sheetData>
  <dataConsolidate/>
  <mergeCells count="132">
    <mergeCell ref="B28:B29"/>
    <mergeCell ref="A54:A69"/>
    <mergeCell ref="A75:A77"/>
    <mergeCell ref="A110:A111"/>
    <mergeCell ref="A112:C112"/>
    <mergeCell ref="P112:R112"/>
    <mergeCell ref="M96:O96"/>
    <mergeCell ref="A117:C117"/>
    <mergeCell ref="A109:C109"/>
    <mergeCell ref="P109:R109"/>
    <mergeCell ref="A113:A114"/>
    <mergeCell ref="R113:R114"/>
    <mergeCell ref="A115:C115"/>
    <mergeCell ref="P115:R115"/>
    <mergeCell ref="A90:C90"/>
    <mergeCell ref="P90:Q90"/>
    <mergeCell ref="A99:A108"/>
    <mergeCell ref="B99:B100"/>
    <mergeCell ref="Q99:Q100"/>
    <mergeCell ref="R99:R108"/>
    <mergeCell ref="B101:C101"/>
    <mergeCell ref="P101:Q101"/>
    <mergeCell ref="G95:I95"/>
    <mergeCell ref="J95:L95"/>
    <mergeCell ref="M95:O95"/>
    <mergeCell ref="P95:P98"/>
    <mergeCell ref="Q95:Q98"/>
    <mergeCell ref="R95:R98"/>
    <mergeCell ref="D96:F96"/>
    <mergeCell ref="G96:I96"/>
    <mergeCell ref="J96:L96"/>
    <mergeCell ref="A94:O94"/>
    <mergeCell ref="A95:A98"/>
    <mergeCell ref="B95:B98"/>
    <mergeCell ref="C95:C98"/>
    <mergeCell ref="D95:F95"/>
    <mergeCell ref="B69:C69"/>
    <mergeCell ref="P69:Q69"/>
    <mergeCell ref="A78:C78"/>
    <mergeCell ref="P78:Q78"/>
    <mergeCell ref="A70:O70"/>
    <mergeCell ref="A71:A74"/>
    <mergeCell ref="B71:B74"/>
    <mergeCell ref="C71:C74"/>
    <mergeCell ref="D71:F71"/>
    <mergeCell ref="G71:I71"/>
    <mergeCell ref="J71:L71"/>
    <mergeCell ref="M71:O71"/>
    <mergeCell ref="P71:P74"/>
    <mergeCell ref="Q71:Q74"/>
    <mergeCell ref="J36:L36"/>
    <mergeCell ref="M36:O36"/>
    <mergeCell ref="A47:A51"/>
    <mergeCell ref="R47:R51"/>
    <mergeCell ref="B76:C76"/>
    <mergeCell ref="P76:Q76"/>
    <mergeCell ref="B60:B61"/>
    <mergeCell ref="Q60:Q61"/>
    <mergeCell ref="B62:C62"/>
    <mergeCell ref="P62:Q62"/>
    <mergeCell ref="B64:B67"/>
    <mergeCell ref="Q64:Q67"/>
    <mergeCell ref="R71:R74"/>
    <mergeCell ref="D72:F72"/>
    <mergeCell ref="G72:I72"/>
    <mergeCell ref="J72:L72"/>
    <mergeCell ref="M72:O72"/>
    <mergeCell ref="A52:C52"/>
    <mergeCell ref="P52:R52"/>
    <mergeCell ref="R54:R69"/>
    <mergeCell ref="B57:B58"/>
    <mergeCell ref="Q57:Q58"/>
    <mergeCell ref="B59:C59"/>
    <mergeCell ref="P59:Q59"/>
    <mergeCell ref="A33:C33"/>
    <mergeCell ref="P33:R33"/>
    <mergeCell ref="R40:R45"/>
    <mergeCell ref="A46:C46"/>
    <mergeCell ref="P46:R46"/>
    <mergeCell ref="A24:A32"/>
    <mergeCell ref="R24:R32"/>
    <mergeCell ref="B25:B26"/>
    <mergeCell ref="Q25:Q26"/>
    <mergeCell ref="B27:C27"/>
    <mergeCell ref="P27:Q27"/>
    <mergeCell ref="P36:P39"/>
    <mergeCell ref="Q36:Q39"/>
    <mergeCell ref="R36:R39"/>
    <mergeCell ref="D37:F37"/>
    <mergeCell ref="G37:I37"/>
    <mergeCell ref="J37:L37"/>
    <mergeCell ref="M37:O37"/>
    <mergeCell ref="A35:O35"/>
    <mergeCell ref="A36:A39"/>
    <mergeCell ref="B36:B39"/>
    <mergeCell ref="C36:C39"/>
    <mergeCell ref="D36:F36"/>
    <mergeCell ref="G36:I36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R110:R111"/>
    <mergeCell ref="A79:A89"/>
    <mergeCell ref="R79:R89"/>
    <mergeCell ref="A14:A15"/>
    <mergeCell ref="R14:R15"/>
    <mergeCell ref="Q28:Q29"/>
    <mergeCell ref="A40:A45"/>
    <mergeCell ref="R75:R77"/>
    <mergeCell ref="Q4:Q7"/>
    <mergeCell ref="R4:R7"/>
    <mergeCell ref="D5:F5"/>
    <mergeCell ref="G5:I5"/>
    <mergeCell ref="J5:L5"/>
    <mergeCell ref="M5:O5"/>
    <mergeCell ref="A16:C16"/>
    <mergeCell ref="P16:R16"/>
    <mergeCell ref="A23:C23"/>
    <mergeCell ref="P23:R23"/>
    <mergeCell ref="R8:R12"/>
    <mergeCell ref="A13:C13"/>
    <mergeCell ref="P13:R13"/>
    <mergeCell ref="R17:R22"/>
    <mergeCell ref="A17:A22"/>
    <mergeCell ref="A8:A12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87</vt:i4>
      </vt:variant>
      <vt:variant>
        <vt:lpstr>Named Ranges</vt:lpstr>
      </vt:variant>
      <vt:variant>
        <vt:i4>58</vt:i4>
      </vt:variant>
    </vt:vector>
  </HeadingPairs>
  <TitlesOfParts>
    <vt:vector size="145" baseType="lpstr">
      <vt:lpstr>جدول 1 خلاصه</vt:lpstr>
      <vt:lpstr>العليا</vt:lpstr>
      <vt:lpstr>تجميعي</vt:lpstr>
      <vt:lpstr>جنسية</vt:lpstr>
      <vt:lpstr>بغداد1</vt:lpstr>
      <vt:lpstr>ك-بغداد</vt:lpstr>
      <vt:lpstr>بغداد </vt:lpstr>
      <vt:lpstr>ك-المستنصرية </vt:lpstr>
      <vt:lpstr>المستنصرية </vt:lpstr>
      <vt:lpstr>تكنلوجيا1</vt:lpstr>
      <vt:lpstr>ك-التكنولوجية </vt:lpstr>
      <vt:lpstr>التكنولوجية </vt:lpstr>
      <vt:lpstr>نهرين1</vt:lpstr>
      <vt:lpstr>ك-النهرين </vt:lpstr>
      <vt:lpstr>النهرين </vt:lpstr>
      <vt:lpstr>العراقية1</vt:lpstr>
      <vt:lpstr>ك-العراقية </vt:lpstr>
      <vt:lpstr>العراقية </vt:lpstr>
      <vt:lpstr>مجلس طبي1</vt:lpstr>
      <vt:lpstr>المجلس 1</vt:lpstr>
      <vt:lpstr>المجلس2</vt:lpstr>
      <vt:lpstr>تكنولوجيا المعلومات والاتصالات </vt:lpstr>
      <vt:lpstr>تكنلوجيا المعلومات ك</vt:lpstr>
      <vt:lpstr>تكنلوجيا المعلومات</vt:lpstr>
      <vt:lpstr>موصل1</vt:lpstr>
      <vt:lpstr>ك-الموصل </vt:lpstr>
      <vt:lpstr>الموصل </vt:lpstr>
      <vt:lpstr>بصرة1</vt:lpstr>
      <vt:lpstr>ك البصرة</vt:lpstr>
      <vt:lpstr>البصرة </vt:lpstr>
      <vt:lpstr>كوفة1</vt:lpstr>
      <vt:lpstr>ك-الكوفة </vt:lpstr>
      <vt:lpstr>الكوفة </vt:lpstr>
      <vt:lpstr>تكريت1</vt:lpstr>
      <vt:lpstr>ك-تكريت </vt:lpstr>
      <vt:lpstr>تكريت </vt:lpstr>
      <vt:lpstr>سامراء1</vt:lpstr>
      <vt:lpstr>ك_سامراء</vt:lpstr>
      <vt:lpstr>سامراء</vt:lpstr>
      <vt:lpstr>القادسية</vt:lpstr>
      <vt:lpstr>ك-القادسية</vt:lpstr>
      <vt:lpstr>القادسية </vt:lpstr>
      <vt:lpstr>انبار1</vt:lpstr>
      <vt:lpstr>ك-الانبار </vt:lpstr>
      <vt:lpstr>الانبار </vt:lpstr>
      <vt:lpstr>فلوجة</vt:lpstr>
      <vt:lpstr>فلوجة ك</vt:lpstr>
      <vt:lpstr>فلوجة ق</vt:lpstr>
      <vt:lpstr>بابل</vt:lpstr>
      <vt:lpstr>بابل ك</vt:lpstr>
      <vt:lpstr>بابل ق</vt:lpstr>
      <vt:lpstr>القاسم الخضراء1</vt:lpstr>
      <vt:lpstr>القاسم الخضراء ك</vt:lpstr>
      <vt:lpstr>القاسم الخضراءق</vt:lpstr>
      <vt:lpstr>ديالى1</vt:lpstr>
      <vt:lpstr>ديالى ك</vt:lpstr>
      <vt:lpstr>ديالى ق</vt:lpstr>
      <vt:lpstr>كربلاء1</vt:lpstr>
      <vt:lpstr>كربلاء ك</vt:lpstr>
      <vt:lpstr>كربلاء ق</vt:lpstr>
      <vt:lpstr>ذي قار1</vt:lpstr>
      <vt:lpstr>ذي قارك</vt:lpstr>
      <vt:lpstr>ذي قارق</vt:lpstr>
      <vt:lpstr>واسط</vt:lpstr>
      <vt:lpstr>واسط ك</vt:lpstr>
      <vt:lpstr>واسط ق</vt:lpstr>
      <vt:lpstr>كركوك 1</vt:lpstr>
      <vt:lpstr>ك - كركوك</vt:lpstr>
      <vt:lpstr>كركوك</vt:lpstr>
      <vt:lpstr>ميسان1</vt:lpstr>
      <vt:lpstr>ك-ميسان</vt:lpstr>
      <vt:lpstr>ميسان</vt:lpstr>
      <vt:lpstr>المثنى1</vt:lpstr>
      <vt:lpstr>ك-المثنى </vt:lpstr>
      <vt:lpstr>المثنى </vt:lpstr>
      <vt:lpstr>الجامعةالتقنيةفي المنطقةالشمالي</vt:lpstr>
      <vt:lpstr>ك تقنية شمالية</vt:lpstr>
      <vt:lpstr>تقنية شمالية</vt:lpstr>
      <vt:lpstr>الجامعةالتقنيةفي المنطقةالوسطى</vt:lpstr>
      <vt:lpstr>ك تقنية وسطى</vt:lpstr>
      <vt:lpstr>تقنية وسطى</vt:lpstr>
      <vt:lpstr>جامعة الفرات الاوسط</vt:lpstr>
      <vt:lpstr>ك تقنية فرات اوسط</vt:lpstr>
      <vt:lpstr>تقنية فرات اوسط</vt:lpstr>
      <vt:lpstr>جامعة الفرات الاوسط (2)</vt:lpstr>
      <vt:lpstr>ك تقنية جنوبية</vt:lpstr>
      <vt:lpstr>تقنية جنوبية ق</vt:lpstr>
      <vt:lpstr>'الانبار '!Print_Area</vt:lpstr>
      <vt:lpstr>'البصرة '!Print_Area</vt:lpstr>
      <vt:lpstr>'التكنولوجية '!Print_Area</vt:lpstr>
      <vt:lpstr>'العراقية '!Print_Area</vt:lpstr>
      <vt:lpstr>'القادسية '!Print_Area</vt:lpstr>
      <vt:lpstr>'القاسم الخضراء ك'!Print_Area</vt:lpstr>
      <vt:lpstr>'القاسم الخضراءق'!Print_Area</vt:lpstr>
      <vt:lpstr>'الكوفة '!Print_Area</vt:lpstr>
      <vt:lpstr>'المثنى '!Print_Area</vt:lpstr>
      <vt:lpstr>المثنى1!Print_Area</vt:lpstr>
      <vt:lpstr>المجلس2!Print_Area</vt:lpstr>
      <vt:lpstr>'المستنصرية '!Print_Area</vt:lpstr>
      <vt:lpstr>'الموصل '!Print_Area</vt:lpstr>
      <vt:lpstr>'النهرين '!Print_Area</vt:lpstr>
      <vt:lpstr>'بابل ق'!Print_Area</vt:lpstr>
      <vt:lpstr>'بابل ك'!Print_Area</vt:lpstr>
      <vt:lpstr>بصرة1!Print_Area</vt:lpstr>
      <vt:lpstr>'بغداد '!Print_Area</vt:lpstr>
      <vt:lpstr>تجميعي!Print_Area</vt:lpstr>
      <vt:lpstr>'تقنية وسطى'!Print_Area</vt:lpstr>
      <vt:lpstr>'تكريت '!Print_Area</vt:lpstr>
      <vt:lpstr>'تكنلوجيا المعلومات ك'!Print_Area</vt:lpstr>
      <vt:lpstr>'جدول 1 خلاصه'!Print_Area</vt:lpstr>
      <vt:lpstr>جنسية!Print_Area</vt:lpstr>
      <vt:lpstr>'ديالى ق'!Print_Area</vt:lpstr>
      <vt:lpstr>'ديالى ك'!Print_Area</vt:lpstr>
      <vt:lpstr>'ذي قارق'!Print_Area</vt:lpstr>
      <vt:lpstr>'ذي قارك'!Print_Area</vt:lpstr>
      <vt:lpstr>سامراء!Print_Area</vt:lpstr>
      <vt:lpstr>'فلوجة ق'!Print_Area</vt:lpstr>
      <vt:lpstr>'فلوجة ك'!Print_Area</vt:lpstr>
      <vt:lpstr>'ك-الانبار '!Print_Area</vt:lpstr>
      <vt:lpstr>'ك-التكنولوجية '!Print_Area</vt:lpstr>
      <vt:lpstr>'ك-العراقية '!Print_Area</vt:lpstr>
      <vt:lpstr>'ك-القادسية'!Print_Area</vt:lpstr>
      <vt:lpstr>'ك-الكوفة '!Print_Area</vt:lpstr>
      <vt:lpstr>'ك-المثنى '!Print_Area</vt:lpstr>
      <vt:lpstr>'ك-المستنصرية '!Print_Area</vt:lpstr>
      <vt:lpstr>'ك-الموصل '!Print_Area</vt:lpstr>
      <vt:lpstr>'ك-النهرين '!Print_Area</vt:lpstr>
      <vt:lpstr>'ك-بغداد'!Print_Area</vt:lpstr>
      <vt:lpstr>'ك-تكريت '!Print_Area</vt:lpstr>
      <vt:lpstr>'ك-ميسان'!Print_Area</vt:lpstr>
      <vt:lpstr>'ك - كركوك'!Print_Area</vt:lpstr>
      <vt:lpstr>'ك البصرة'!Print_Area</vt:lpstr>
      <vt:lpstr>'ك تقنية جنوبية'!Print_Area</vt:lpstr>
      <vt:lpstr>'ك تقنية شمالية'!Print_Area</vt:lpstr>
      <vt:lpstr>'ك تقنية فرات اوسط'!Print_Area</vt:lpstr>
      <vt:lpstr>'ك تقنية وسطى'!Print_Area</vt:lpstr>
      <vt:lpstr>ك_سامراء!Print_Area</vt:lpstr>
      <vt:lpstr>'كربلاء ق'!Print_Area</vt:lpstr>
      <vt:lpstr>'كربلاء ك'!Print_Area</vt:lpstr>
      <vt:lpstr>'كركوك 1'!Print_Area</vt:lpstr>
      <vt:lpstr>كوفة1!Print_Area</vt:lpstr>
      <vt:lpstr>موصل1!Print_Area</vt:lpstr>
      <vt:lpstr>ميسان1!Print_Area</vt:lpstr>
      <vt:lpstr>'واسط ق'!Print_Area</vt:lpstr>
      <vt:lpstr>'واسط ك'!Print_Area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Msc_Ahmed-H-A</dc:creator>
  <cp:lastModifiedBy>Mcis1</cp:lastModifiedBy>
  <cp:lastPrinted>2018-09-06T11:04:58Z</cp:lastPrinted>
  <dcterms:created xsi:type="dcterms:W3CDTF">1996-10-14T23:33:28Z</dcterms:created>
  <dcterms:modified xsi:type="dcterms:W3CDTF">2018-09-06T11:05:01Z</dcterms:modified>
</cp:coreProperties>
</file>