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40" windowHeight="8595" firstSheet="20" activeTab="22"/>
  </bookViews>
  <sheets>
    <sheet name="وزارات 1" sheetId="1" r:id="rId1"/>
    <sheet name="عدد المشاريع حسب المحافظات " sheetId="2" r:id="rId2"/>
    <sheet name=" منجزة وغير منجزة" sheetId="3" r:id="rId3"/>
    <sheet name="نوع البناء" sheetId="4" r:id="rId4"/>
    <sheet name="نوع الانشاء" sheetId="5" r:id="rId5"/>
    <sheet name="اضافة" sheetId="6" r:id="rId6"/>
    <sheet name="جدول كميات" sheetId="7" r:id="rId7"/>
    <sheet name="طابوق" sheetId="8" r:id="rId8"/>
    <sheet name="رمل" sheetId="9" r:id="rId9"/>
    <sheet name="حجر جص سمنت حص" sheetId="10" r:id="rId10"/>
    <sheet name="كاشي" sheetId="11" r:id="rId11"/>
    <sheet name="شبابيك" sheetId="12" r:id="rId12"/>
    <sheet name="حديد" sheetId="13" r:id="rId13"/>
    <sheet name="ابواب" sheetId="14" r:id="rId14"/>
    <sheet name="تأسيسات كهربائية" sheetId="15" r:id="rId15"/>
    <sheet name="تأسيسات صحية" sheetId="16" r:id="rId16"/>
    <sheet name="اصباغ" sheetId="17" r:id="rId17"/>
    <sheet name="مواد انشائية اخرى" sheetId="18" r:id="rId18"/>
    <sheet name="معدل العملين حسب الاختصاص والمح" sheetId="19" r:id="rId19"/>
    <sheet name="عدد العاملين" sheetId="20" r:id="rId20"/>
    <sheet name="المزايا" sheetId="21" r:id="rId21"/>
    <sheet name="الكلفة الكلية" sheetId="22" r:id="rId22"/>
    <sheet name="مستلزمات خدمية" sheetId="23" r:id="rId23"/>
    <sheet name="مستلزمات سلعية" sheetId="24" r:id="rId24"/>
    <sheet name="مصاريف اخرى" sheetId="25" r:id="rId25"/>
    <sheet name="منجز وغير منجز" sheetId="26" r:id="rId26"/>
    <sheet name="Sheet1" sheetId="27" r:id="rId27"/>
  </sheets>
  <definedNames/>
  <calcPr fullCalcOnLoad="1"/>
</workbook>
</file>

<file path=xl/sharedStrings.xml><?xml version="1.0" encoding="utf-8"?>
<sst xmlns="http://schemas.openxmlformats.org/spreadsheetml/2006/main" count="1553" uniqueCount="459">
  <si>
    <t>اسم الوزارة</t>
  </si>
  <si>
    <t>بناء</t>
  </si>
  <si>
    <t>انشاءات</t>
  </si>
  <si>
    <t>المجموع</t>
  </si>
  <si>
    <t>العدد</t>
  </si>
  <si>
    <t>الكلفة</t>
  </si>
  <si>
    <t xml:space="preserve">وزارة النفط </t>
  </si>
  <si>
    <t>الماء والكهرباء</t>
  </si>
  <si>
    <t>النقل والمواصلات</t>
  </si>
  <si>
    <t>مشاريع ماء</t>
  </si>
  <si>
    <t>مشاريع كهرباء</t>
  </si>
  <si>
    <t>اسواق ودكاكين</t>
  </si>
  <si>
    <t>عيادات</t>
  </si>
  <si>
    <t>مراكز صحية</t>
  </si>
  <si>
    <t>ابنية صحية اخرى</t>
  </si>
  <si>
    <t>مدارس ابتدائية</t>
  </si>
  <si>
    <t>كليات</t>
  </si>
  <si>
    <t>مراكز تدريب</t>
  </si>
  <si>
    <t>دوائر حكومية</t>
  </si>
  <si>
    <t>مساجد وابنية دينية</t>
  </si>
  <si>
    <t>متنزهات</t>
  </si>
  <si>
    <t>ابنية خدمية اخرى</t>
  </si>
  <si>
    <t>انشاءات اخرى للنقل</t>
  </si>
  <si>
    <t>شبكات هاتفية</t>
  </si>
  <si>
    <t>مجاري</t>
  </si>
  <si>
    <t>شبكات المياه</t>
  </si>
  <si>
    <t>خدمات اخرى</t>
  </si>
  <si>
    <t>محطات توليد الطاقة</t>
  </si>
  <si>
    <t>المحافظة</t>
  </si>
  <si>
    <t>عوائد المقاولين</t>
  </si>
  <si>
    <t>مجموع قيمة المواد الانشائية</t>
  </si>
  <si>
    <t>نوع الانتاج</t>
  </si>
  <si>
    <t>الوحده القياسية</t>
  </si>
  <si>
    <t>البناء بالطابوق</t>
  </si>
  <si>
    <t>البناء بالثرمستون</t>
  </si>
  <si>
    <t>البناء بالبلوك</t>
  </si>
  <si>
    <t>البناء بالحجر</t>
  </si>
  <si>
    <t>صب كونكريت عادي</t>
  </si>
  <si>
    <t>صب كونكريت مسلح</t>
  </si>
  <si>
    <t>بياض بالجص</t>
  </si>
  <si>
    <t>طن</t>
  </si>
  <si>
    <t>صبغ</t>
  </si>
  <si>
    <t>م2</t>
  </si>
  <si>
    <t>رصف حجر</t>
  </si>
  <si>
    <t>مد انابيب</t>
  </si>
  <si>
    <t>م</t>
  </si>
  <si>
    <t>تسويات طرق ترابية</t>
  </si>
  <si>
    <t>الاملاء الترابي</t>
  </si>
  <si>
    <t>اكساء بالكونكريت الاسفلتي</t>
  </si>
  <si>
    <t>المادة : الطابوق</t>
  </si>
  <si>
    <t xml:space="preserve"> (المبلغ والعدد : الف دينار )</t>
  </si>
  <si>
    <t>المحافظــــــة</t>
  </si>
  <si>
    <t>المبلغ</t>
  </si>
  <si>
    <t>كركوك</t>
  </si>
  <si>
    <t>ديالى</t>
  </si>
  <si>
    <t>بغداد</t>
  </si>
  <si>
    <t>بابل</t>
  </si>
  <si>
    <t>كربلاء</t>
  </si>
  <si>
    <t>واسط</t>
  </si>
  <si>
    <t>المثنى</t>
  </si>
  <si>
    <t>ذي قار</t>
  </si>
  <si>
    <t>ميسان</t>
  </si>
  <si>
    <t>البصرة</t>
  </si>
  <si>
    <t xml:space="preserve"> (المبلغ : الف دينار )</t>
  </si>
  <si>
    <t>الف</t>
  </si>
  <si>
    <t>(المبلغ : الف دينار )</t>
  </si>
  <si>
    <t>المحافظــــــــة</t>
  </si>
  <si>
    <t>م3</t>
  </si>
  <si>
    <t>المادة : حجر</t>
  </si>
  <si>
    <t>م 3</t>
  </si>
  <si>
    <t>(المبلغ: الف دينار )</t>
  </si>
  <si>
    <t>اخرى</t>
  </si>
  <si>
    <t>المحافظـــــــة</t>
  </si>
  <si>
    <t xml:space="preserve">المادة : كاشي </t>
  </si>
  <si>
    <t>(االمبلغ : الف دينار )</t>
  </si>
  <si>
    <t>المادة : شبابيك</t>
  </si>
  <si>
    <t xml:space="preserve"> (المبلغ: الف دينار )</t>
  </si>
  <si>
    <t>المحافظــة</t>
  </si>
  <si>
    <t xml:space="preserve">م </t>
  </si>
  <si>
    <t xml:space="preserve"> </t>
  </si>
  <si>
    <t>خشب جام</t>
  </si>
  <si>
    <t>خشب صاج</t>
  </si>
  <si>
    <t>المادة : تاسيسات كهربائية</t>
  </si>
  <si>
    <t xml:space="preserve">المادة : تاسيسات كهربائية </t>
  </si>
  <si>
    <t>المادة : تاسيسات صحية</t>
  </si>
  <si>
    <t>المحافظـــة</t>
  </si>
  <si>
    <t>لتر</t>
  </si>
  <si>
    <t>المادة :مواد انشائية اخرى</t>
  </si>
  <si>
    <t>( المبلغ :الف دينار )</t>
  </si>
  <si>
    <t>عدد</t>
  </si>
  <si>
    <t>المادة : مواد انشائية اخرى</t>
  </si>
  <si>
    <t xml:space="preserve">( المبلغ : الف دينار ) </t>
  </si>
  <si>
    <t>عمال</t>
  </si>
  <si>
    <t>الاجور</t>
  </si>
  <si>
    <t>سواق ومشغلي المكائن والالات</t>
  </si>
  <si>
    <t>مشتغلون اخرون</t>
  </si>
  <si>
    <t>فنيون</t>
  </si>
  <si>
    <t>اداريون</t>
  </si>
  <si>
    <t>سواق سيارات</t>
  </si>
  <si>
    <t>ذكور</t>
  </si>
  <si>
    <t>اناث</t>
  </si>
  <si>
    <t>مهندسون</t>
  </si>
  <si>
    <t>سواق ومشغلين المكائن والالات</t>
  </si>
  <si>
    <t>الحراس والفراشون ومشتغلون اخرون</t>
  </si>
  <si>
    <t>الضمان الاجتماعي</t>
  </si>
  <si>
    <t>نقل العاملين</t>
  </si>
  <si>
    <t>السكن</t>
  </si>
  <si>
    <t>الطعام</t>
  </si>
  <si>
    <t>معالجات طبية وادوية</t>
  </si>
  <si>
    <t>مكافئات واكراميات وغيرها</t>
  </si>
  <si>
    <t>مجموع الصفحة</t>
  </si>
  <si>
    <t>المجموع الكلي</t>
  </si>
  <si>
    <t>نوع البناء</t>
  </si>
  <si>
    <t xml:space="preserve">نوع الانشاء </t>
  </si>
  <si>
    <t>المبلغ : الف دينار</t>
  </si>
  <si>
    <t>الاجور : الف دينار</t>
  </si>
  <si>
    <t>( المبلغ : الف دينار )</t>
  </si>
  <si>
    <t xml:space="preserve">المبلغ </t>
  </si>
  <si>
    <t>مجموع</t>
  </si>
  <si>
    <t>تطبيق بالكاشي</t>
  </si>
  <si>
    <t xml:space="preserve">النسبة المئوية </t>
  </si>
  <si>
    <t>التخصص</t>
  </si>
  <si>
    <t>قادسية</t>
  </si>
  <si>
    <t>نجف</t>
  </si>
  <si>
    <t>اكساء بالسبيس</t>
  </si>
  <si>
    <t>بياض بالاسمنت</t>
  </si>
  <si>
    <t>حجر ورمل وحصو سدود</t>
  </si>
  <si>
    <t>اضافة وترميم</t>
  </si>
  <si>
    <t>المجموع الكلي للتأسيسات الصحية</t>
  </si>
  <si>
    <t>اعمدة ضغط واطي</t>
  </si>
  <si>
    <t>اعمدة ضغط عالي</t>
  </si>
  <si>
    <t>أنارة بأنواعها</t>
  </si>
  <si>
    <t>الوقف السني</t>
  </si>
  <si>
    <t>الوقف الشيعي</t>
  </si>
  <si>
    <t>امانة بغداد</t>
  </si>
  <si>
    <t>وزارة الاتصالات</t>
  </si>
  <si>
    <t>وزارة الاعمار والاسكان</t>
  </si>
  <si>
    <t>وزارة البلديات والاشغال</t>
  </si>
  <si>
    <t>وزارة التربية</t>
  </si>
  <si>
    <t>وزارة التعليم العالي والبحث العلمي</t>
  </si>
  <si>
    <t>وزارة الثقافة</t>
  </si>
  <si>
    <t>وزارة الداخلية</t>
  </si>
  <si>
    <t>وزارة الزراعة</t>
  </si>
  <si>
    <t>وزارة الصحة</t>
  </si>
  <si>
    <t>وزارة الصناعة والمعادن</t>
  </si>
  <si>
    <t>وزارة الكهرباء</t>
  </si>
  <si>
    <t>وزارة الموارد المائية</t>
  </si>
  <si>
    <t>وزارة النقل</t>
  </si>
  <si>
    <t>وزارة الهجرة والمهجرين</t>
  </si>
  <si>
    <t>وزارة شؤون المحافظات</t>
  </si>
  <si>
    <t>وزارة المالية</t>
  </si>
  <si>
    <t>المبلغ : بالالف دينار</t>
  </si>
  <si>
    <t>اضافات</t>
  </si>
  <si>
    <t>اضافات تجارية</t>
  </si>
  <si>
    <t>ترميمات</t>
  </si>
  <si>
    <t>دور السكن</t>
  </si>
  <si>
    <t>رياض اطفال</t>
  </si>
  <si>
    <t>كراجات السيارات</t>
  </si>
  <si>
    <t>مخازن</t>
  </si>
  <si>
    <t>مختبرات</t>
  </si>
  <si>
    <t>مراكز الشرطة</t>
  </si>
  <si>
    <t>مستوصف ومحجر بيطري</t>
  </si>
  <si>
    <t>اكساء لضفاف الانهر</t>
  </si>
  <si>
    <t>اكساء وتسويات ترابية</t>
  </si>
  <si>
    <t>تبليط ارصفة شوراع</t>
  </si>
  <si>
    <t>تبليط الشوراع</t>
  </si>
  <si>
    <t>توزيع الكهرباء والمحولات</t>
  </si>
  <si>
    <t xml:space="preserve">جسور سيارات </t>
  </si>
  <si>
    <t>زراعية اخرى</t>
  </si>
  <si>
    <t>صناعية اخرى</t>
  </si>
  <si>
    <t>مجموع الذكور</t>
  </si>
  <si>
    <t>مجموع الاناث</t>
  </si>
  <si>
    <t>الابنية</t>
  </si>
  <si>
    <t>الانشاءات</t>
  </si>
  <si>
    <t>الجنس</t>
  </si>
  <si>
    <t>مجموع قيمة الاجور والمزايا</t>
  </si>
  <si>
    <t>مجموع قيمة المصاريف</t>
  </si>
  <si>
    <t>حصة المشروع من اندثار الموجودات الثابتة</t>
  </si>
  <si>
    <t xml:space="preserve">مجموع الكلفة الكلية </t>
  </si>
  <si>
    <t>المبلغ:الف دينار</t>
  </si>
  <si>
    <t>مستلزمات خدمية</t>
  </si>
  <si>
    <t>مصاريف نقل</t>
  </si>
  <si>
    <t>ايجار مكائن</t>
  </si>
  <si>
    <t>فحوصات مختبرية</t>
  </si>
  <si>
    <t>تنظيف الموقع ونقل المخلفات</t>
  </si>
  <si>
    <t>خدمات ابحاث</t>
  </si>
  <si>
    <t>خدمات صيانة</t>
  </si>
  <si>
    <t>استئجار موجودات ثابتة</t>
  </si>
  <si>
    <t>مصاريف خدمية اخرى</t>
  </si>
  <si>
    <t>مستلزمات سلعية</t>
  </si>
  <si>
    <t>وقود وزيوت</t>
  </si>
  <si>
    <t>كهرباء وماء</t>
  </si>
  <si>
    <t>الادوات الاحتياطية</t>
  </si>
  <si>
    <t>مصاريف اخرى</t>
  </si>
  <si>
    <t>تعويضات وغرامات مدفوعة</t>
  </si>
  <si>
    <t>ضرائب ورسوم</t>
  </si>
  <si>
    <t>عوارض عمل</t>
  </si>
  <si>
    <t>مجموع قيمة المصاريف الكلي</t>
  </si>
  <si>
    <t>السلف المستلمة</t>
  </si>
  <si>
    <t>القروض المستلمة</t>
  </si>
  <si>
    <t xml:space="preserve"> العدد</t>
  </si>
  <si>
    <t>بنوك وتامين</t>
  </si>
  <si>
    <t>كلفة</t>
  </si>
  <si>
    <t>نوع البناء (41) التصانيف من (1-92)</t>
  </si>
  <si>
    <t>نوع البناء (42) التصانيف من (101-156)</t>
  </si>
  <si>
    <t>نوع البناء (43) التصانيف من (1-156)</t>
  </si>
  <si>
    <t>نوع البناء اوالانشاء</t>
  </si>
  <si>
    <t>مجمعات سكنية</t>
  </si>
  <si>
    <t>تابع جدول (10)</t>
  </si>
  <si>
    <t>النجف</t>
  </si>
  <si>
    <t>القادسية</t>
  </si>
  <si>
    <t xml:space="preserve">تابع جدول (10)  </t>
  </si>
  <si>
    <t>عدد وكلفة مشاريع الابنية والانشاءات المنجزة وغير المنجزة في القطاع العام حسب المحافظات لسنة 2016</t>
  </si>
  <si>
    <t>الهيئة الوطنية للاستثمار</t>
  </si>
  <si>
    <t>مؤسسة السجناء السياسيين</t>
  </si>
  <si>
    <t>سدود ترابية</t>
  </si>
  <si>
    <t>سدود كونكريتية</t>
  </si>
  <si>
    <t>ابنية صناعية اخرى</t>
  </si>
  <si>
    <t>ابنيةثقافية اخرى</t>
  </si>
  <si>
    <t>فنادق</t>
  </si>
  <si>
    <t>ورشات</t>
  </si>
  <si>
    <t>مدارس متوسطة وثانوية</t>
  </si>
  <si>
    <t>الغاز والنفط والمناجم</t>
  </si>
  <si>
    <t>محطات تعبئة</t>
  </si>
  <si>
    <t>الاملاء الحجري سدود</t>
  </si>
  <si>
    <t>الاملاء الكونكريتي سدود</t>
  </si>
  <si>
    <t>تربيع ارضيات</t>
  </si>
  <si>
    <t>المادة :بدائل الطابوق</t>
  </si>
  <si>
    <t xml:space="preserve">            المادة : رمل</t>
  </si>
  <si>
    <t xml:space="preserve">         المادة : حصى</t>
  </si>
  <si>
    <t xml:space="preserve">          المادة : جص</t>
  </si>
  <si>
    <t xml:space="preserve">          المادة : سمنت </t>
  </si>
  <si>
    <t xml:space="preserve">المادة : كاشي       </t>
  </si>
  <si>
    <t>المجمــــــــــــــــــــــــــــــــــوع</t>
  </si>
  <si>
    <t xml:space="preserve">جينكــــــــــو   </t>
  </si>
  <si>
    <t>مشبــــــــــــــك</t>
  </si>
  <si>
    <t>شيــــــــــــــــش</t>
  </si>
  <si>
    <t>شيلمـــــــــــــان</t>
  </si>
  <si>
    <t>المــــــــــــادة : الحـــــــــــديــــد</t>
  </si>
  <si>
    <t>المـــــــــــادة : ابــــــــواب</t>
  </si>
  <si>
    <t>حـديــديـــــــــــة</t>
  </si>
  <si>
    <t>المنيــــــــوم</t>
  </si>
  <si>
    <t>لــولبيــــــة</t>
  </si>
  <si>
    <t>بلاستـــك (pvc)</t>
  </si>
  <si>
    <t>المــجمــــــــــــوع</t>
  </si>
  <si>
    <t>انابيـــــــب بـــــورى</t>
  </si>
  <si>
    <t>ســـــــــــــــــــــــلك</t>
  </si>
  <si>
    <t>ســـويج رئيســـي</t>
  </si>
  <si>
    <t>ســـــــــويــــج</t>
  </si>
  <si>
    <t xml:space="preserve">     بــــــــــــــلـــك</t>
  </si>
  <si>
    <t>بـــــــــــــــــــــورد</t>
  </si>
  <si>
    <t>ســــــــركت بـــريكر</t>
  </si>
  <si>
    <t xml:space="preserve">بـــــــــلك سويــج </t>
  </si>
  <si>
    <t>محـــــــــــــــــــولات</t>
  </si>
  <si>
    <t>انـــــابيـــب بــــوري</t>
  </si>
  <si>
    <t>انــــابيـــب اهيـــــن</t>
  </si>
  <si>
    <t>انــابيب حـــــــــديد</t>
  </si>
  <si>
    <t>انـــــــــابيب اسبست</t>
  </si>
  <si>
    <t>انـابيب بـــــــــلاستك</t>
  </si>
  <si>
    <t>مــــــــجمــوع الانابيــــب</t>
  </si>
  <si>
    <t>مشـــــــــطــفـــــة</t>
  </si>
  <si>
    <t>منهــــــــــــــــــــول</t>
  </si>
  <si>
    <t>خـزان مــاء حــديــد</t>
  </si>
  <si>
    <t>خــزان مــاء بـلاستك</t>
  </si>
  <si>
    <t>حـــنـفــيــــــــــــــــــــــة</t>
  </si>
  <si>
    <t>مــــــرحــــــــاض</t>
  </si>
  <si>
    <t>مــغــســـــــــــــــلة</t>
  </si>
  <si>
    <t>بـــــــــــــانـــيـــــــو</t>
  </si>
  <si>
    <t>اقفـــــــال انــــــابيب</t>
  </si>
  <si>
    <t>خـــــــــــــــــــــــلاط</t>
  </si>
  <si>
    <t>ســــــــنــــــــــــــــــك</t>
  </si>
  <si>
    <t>شــــــــــــــــــــــــــاور</t>
  </si>
  <si>
    <t>حــمــام كـــامـــــــل</t>
  </si>
  <si>
    <t xml:space="preserve">المــــادة : الاصبــــاغ </t>
  </si>
  <si>
    <t>مـــــــــائــيـــــــــــــة</t>
  </si>
  <si>
    <t>زيـــــتــيـــــــــــــــــــــة</t>
  </si>
  <si>
    <t>بــــــــلاســتيكيـــــة</t>
  </si>
  <si>
    <t>الــمــجــمـــــــــــــوع</t>
  </si>
  <si>
    <t>اخــــرى</t>
  </si>
  <si>
    <t>كغم</t>
  </si>
  <si>
    <t>مبلغ</t>
  </si>
  <si>
    <t>مـعـجـــون جـــــــــــــــام</t>
  </si>
  <si>
    <t>مــبـيــــــــــــــــــــدات</t>
  </si>
  <si>
    <t>لـــبـــــــــــــــــــــــــــــــــــاد</t>
  </si>
  <si>
    <t>سـقــوف ثـانـويــــــــــة</t>
  </si>
  <si>
    <t>سياج اعمدة كونكريتية</t>
  </si>
  <si>
    <t>سـيـاج حـديـــــد(prc)</t>
  </si>
  <si>
    <t>شـبـابـيـك الــدكتــــــات</t>
  </si>
  <si>
    <t>كتــــــــــــــل خرسانيــــــــــــــة</t>
  </si>
  <si>
    <t>صــبـــــــــــــــات درج</t>
  </si>
  <si>
    <t>تـــــــــــــــــــــــــــــراب</t>
  </si>
  <si>
    <t>زجــــــــــــــــــــــــــــــاج</t>
  </si>
  <si>
    <t xml:space="preserve">انــابـيــب كـونـكـريتيــــــــــــة </t>
  </si>
  <si>
    <t xml:space="preserve"> مـحجــر حـــــديــــــــــد</t>
  </si>
  <si>
    <t>المادة: بلوك</t>
  </si>
  <si>
    <t xml:space="preserve">         المادة : مواد انشائية اخرى</t>
  </si>
  <si>
    <t>قــــــــير عـــــــــادي</t>
  </si>
  <si>
    <t>قـــــــــير سائــــــــــل</t>
  </si>
  <si>
    <t>مصــــــاعـــــــــــــــد</t>
  </si>
  <si>
    <t>مـــــــــانع رطوبـــــــــــة</t>
  </si>
  <si>
    <t>مكيـــــــف مـركــــزي</t>
  </si>
  <si>
    <t>ســبلـــــــــــــــــــــت</t>
  </si>
  <si>
    <t>مكيــف شبـــــــاك</t>
  </si>
  <si>
    <t xml:space="preserve">كونكريــت اسفلتـــــــــي </t>
  </si>
  <si>
    <t>طبقــات خشبيـــــــــة</t>
  </si>
  <si>
    <t>طبقـات بلاستيكيــــــة</t>
  </si>
  <si>
    <t>سخـان مـاء مركـــزي</t>
  </si>
  <si>
    <t>مـــــاستــــــــــــــــــــك</t>
  </si>
  <si>
    <t>جملــون حديــــــــدي</t>
  </si>
  <si>
    <t>سيــــــــــم ربـــــــــــــــــــط</t>
  </si>
  <si>
    <t>قفــص مكيـــــــــــف</t>
  </si>
  <si>
    <t>طبقـــات فليـــــــــــن</t>
  </si>
  <si>
    <t>سندويـــــج بنـــــــــل</t>
  </si>
  <si>
    <t>الكابــــــــونــــــــــد</t>
  </si>
  <si>
    <t>كـــرفـــــــــــــــان</t>
  </si>
  <si>
    <t>نـــــافـــــــــــــــــــورات</t>
  </si>
  <si>
    <t>زراعـــــــــة</t>
  </si>
  <si>
    <t>استخراجيــة</t>
  </si>
  <si>
    <t>الصناعـــة</t>
  </si>
  <si>
    <t>الماء والكهربـاء</t>
  </si>
  <si>
    <t>الخدمــــــــــات</t>
  </si>
  <si>
    <t>المجمــــــــــوع</t>
  </si>
  <si>
    <t>منـجــــــــــز</t>
  </si>
  <si>
    <t>غيــر منجــــــــــز</t>
  </si>
  <si>
    <t>المجمـــــــــــــوع</t>
  </si>
  <si>
    <t>ابنيــــــة</t>
  </si>
  <si>
    <t>انشـــاءات</t>
  </si>
  <si>
    <t>المجمـــــــوع</t>
  </si>
  <si>
    <t xml:space="preserve">عـــــــــــــــــادي </t>
  </si>
  <si>
    <t>فــرفــــــــــــــوري</t>
  </si>
  <si>
    <t>مــــوزائيـــــــــــك</t>
  </si>
  <si>
    <t>موزائيك صب موقعـــي</t>
  </si>
  <si>
    <t>مـــــــرمـــــــــــر</t>
  </si>
  <si>
    <t>كـــــرانيـــــــــــت</t>
  </si>
  <si>
    <t>بــــورسليـــــــــــن</t>
  </si>
  <si>
    <t>سيـــــراميـــــــــــــــك</t>
  </si>
  <si>
    <t>شتايكـــــــــــــــــــــر</t>
  </si>
  <si>
    <t>مقـــــرنــــــــــــــــــص</t>
  </si>
  <si>
    <t>كربستــــــــــــــون</t>
  </si>
  <si>
    <t>المـــجمـــــــــــــــــــــوع</t>
  </si>
  <si>
    <t>حـــــديــــــــــــــــــــد</t>
  </si>
  <si>
    <t>المــنيـــــــــــــــــــوم</t>
  </si>
  <si>
    <t>بـــــلاســـــتـــــــــــك</t>
  </si>
  <si>
    <t>المـــــجمـــــــــــــــوع</t>
  </si>
  <si>
    <t>ابـنـيـــــــــــــــة</t>
  </si>
  <si>
    <t>انشـــــــــــــــــــــاءات</t>
  </si>
  <si>
    <t>اضافــة وترميـــــــــــم</t>
  </si>
  <si>
    <t>المـجـمــــــــــــــــــــوع</t>
  </si>
  <si>
    <t>كــلفــــــــــة</t>
  </si>
  <si>
    <t>كــلفــــــــة</t>
  </si>
  <si>
    <t>كـــــلفــــــة</t>
  </si>
  <si>
    <t>كــــلفــــــــــــة</t>
  </si>
  <si>
    <t>عدد وكلفة المشاريع المنجزة وغير المنجزة في القطاع العام حسب المحافظات لسنة 2016</t>
  </si>
  <si>
    <t xml:space="preserve">                  عدد وكلفة المشاريع المنجزة وغير المنجزة في القطاع العام  حسب الوزارات لعام 2016</t>
  </si>
  <si>
    <t xml:space="preserve">                  عدد المشاريع المتوقفة وعدم المباشرة في القطاع العام  حسب الوزارات لعام 2016</t>
  </si>
  <si>
    <t>عدد وكلفة الابنية في القطاع العام  حسب الانشطة ونوع البناء لسنة 2016</t>
  </si>
  <si>
    <t>عدد وكلفة الانشاءات في القطاع العام حسب الانشطة ونوع الانشاء لسنة 2016</t>
  </si>
  <si>
    <t>استخراجيـــــــــة</t>
  </si>
  <si>
    <t>الماء والكهربــاء</t>
  </si>
  <si>
    <t>التجــــــــارة</t>
  </si>
  <si>
    <t>المجمـــــــــوع</t>
  </si>
  <si>
    <t>استخراجيــــــــة</t>
  </si>
  <si>
    <t>الماء والكهربـــاء</t>
  </si>
  <si>
    <t>التجـــــــــــارة</t>
  </si>
  <si>
    <t>الخدمـــــــــــــات</t>
  </si>
  <si>
    <t>زراعــــــة</t>
  </si>
  <si>
    <t>استخراجيـــــة</t>
  </si>
  <si>
    <t>الصناعــــــــة</t>
  </si>
  <si>
    <t>الخدمـــــــــــات</t>
  </si>
  <si>
    <t>المجمـــــــــــــــــــوع</t>
  </si>
  <si>
    <t>عدد وكلفة الابنية والانشاءات ( اضافة وترميم ) في القطاع العام حسب الانشطة ونوع البناء اوالانشاء لسنة 2016</t>
  </si>
  <si>
    <t>خلاصة بكميات المواد الانشائية المستخدمة والمصروفة فعلا في مشاريع القطاع العام لسنة 2016</t>
  </si>
  <si>
    <t xml:space="preserve">  ملاحظة : (1) الكميات اعلاه لايمكن جمعها لاختلاف وحدات القياس  (2) لايشمل كميات المواد الانشائية التالفة والضياعات اثناء العمل </t>
  </si>
  <si>
    <t>كمية وقيمة المواد الانشائية المستخدمة في البناء حسب المحافظات في القطاع العام لسنة2016</t>
  </si>
  <si>
    <t>عــــــــــــــــــــــــــــادي</t>
  </si>
  <si>
    <t>عقــــــــــــــــاري</t>
  </si>
  <si>
    <t>جمهــــــــــــــــــوري</t>
  </si>
  <si>
    <t xml:space="preserve">المجمــــــــــــــــــــوع </t>
  </si>
  <si>
    <t>ثرمستـــــــــــــــون</t>
  </si>
  <si>
    <t>طابوق حجـــــــــري</t>
  </si>
  <si>
    <t>قرميــــــــــــــــــــــد</t>
  </si>
  <si>
    <t xml:space="preserve">المجمـــــــــــــــوع </t>
  </si>
  <si>
    <t>حجــــم كبيـــــــــــــر</t>
  </si>
  <si>
    <t>حجــم متوســـــط</t>
  </si>
  <si>
    <t>حجــــم صغيـــــــــــر</t>
  </si>
  <si>
    <t xml:space="preserve">المجمــــــــــــــــــــــوع </t>
  </si>
  <si>
    <t>كمية وقيمة المواد الانشائية المستخدمة في البناء حسب المحافظات في القطاع العام لسنة 2016</t>
  </si>
  <si>
    <t>اســــــــــــــــــــــــــــود</t>
  </si>
  <si>
    <t>احمــــــــــــــــــــــــــــــــــر</t>
  </si>
  <si>
    <t>المجمـــــــــــــــــــــــــــــــــوع</t>
  </si>
  <si>
    <t>مقطــــــــــــــــــــــع</t>
  </si>
  <si>
    <t>خــــــــــــــــــــــــام</t>
  </si>
  <si>
    <t>تغليــــــــــــــــــــــف</t>
  </si>
  <si>
    <t xml:space="preserve">            المجمـــــــــــوع </t>
  </si>
  <si>
    <t>عـــــــــــــــــــــــــادي</t>
  </si>
  <si>
    <t>مكســــــــــــــــــــــــر</t>
  </si>
  <si>
    <t xml:space="preserve">المجمــــــــــــــــــــــــــــــوع </t>
  </si>
  <si>
    <t>فنـــــــــــــــــــــــــــــــي</t>
  </si>
  <si>
    <t>عــــــــــــــــــــــــادي</t>
  </si>
  <si>
    <t>بـــــــــــــــــــــــــــــورك</t>
  </si>
  <si>
    <t xml:space="preserve">            المجمــــــــــــــوع</t>
  </si>
  <si>
    <t xml:space="preserve">        مقــــــــــــــاوم                 </t>
  </si>
  <si>
    <t xml:space="preserve">        ابيـــــــــــــض                 </t>
  </si>
  <si>
    <t xml:space="preserve">     عـــــــــــــــــادي</t>
  </si>
  <si>
    <t xml:space="preserve">         المجمـــــــــــــــوع</t>
  </si>
  <si>
    <t xml:space="preserve">كمية وقيمة المواد الانشائية المستخدمة في البناء حسب المحافظات في القطاع العام لسنة2016 </t>
  </si>
  <si>
    <t>المجمـــــــــــــــــــــــــوع</t>
  </si>
  <si>
    <t xml:space="preserve">محجر المنيــــــــــــوم </t>
  </si>
  <si>
    <t>المحافظـة</t>
  </si>
  <si>
    <t>مـجاري هوائيـة(تبريد)</t>
  </si>
  <si>
    <t>تـيـــل مــانــع حشـــــــــرات</t>
  </si>
  <si>
    <t>حــصـى خــــــابط(سبيس)</t>
  </si>
  <si>
    <t>مواد اخرى</t>
  </si>
  <si>
    <t xml:space="preserve">معدل عدد العاملين والاجور المدفوعة لهم حسب الاختصاص والمحافظة في القطاع العام لسنة 2016 </t>
  </si>
  <si>
    <t xml:space="preserve">معدل عدد العاملين والاجور المدفوعة لهم حسب الاختصاص والمحافظة في القطاع العام  لسنة 2016 </t>
  </si>
  <si>
    <t>المهندسون الكــلي</t>
  </si>
  <si>
    <t>الفنيــــــــــــــــــون</t>
  </si>
  <si>
    <t>الاداريــــــــــــون</t>
  </si>
  <si>
    <t>عمـــــــــــــــــــــــــال</t>
  </si>
  <si>
    <t>سواق السيــارات</t>
  </si>
  <si>
    <t>حراس وفراشــون</t>
  </si>
  <si>
    <t>مشتغلون اخـــرون</t>
  </si>
  <si>
    <t>المجمــــــــــــــــــوع</t>
  </si>
  <si>
    <t>معدل عدد العاملين والاجور المدفوعة لهم حسب التخصص في القطاع العام لسنة 2016</t>
  </si>
  <si>
    <t>المزايا المدفوعة للعاملين حسب المحافظات في القطاع العام لسنة 2016</t>
  </si>
  <si>
    <t>قيمة المصاريف والايرادات حسب المحافظات في القطاع العام لسنة 2016</t>
  </si>
  <si>
    <t>اخــــــرى</t>
  </si>
  <si>
    <t>الكلفة الكلية المصروفة عدا عوائد المقاولين لتنفيذ مشاريع الابنية والانشاءات حسب المحافظات في القطاع العام لسنة 2016</t>
  </si>
  <si>
    <t>جينـج اوفــــــــــــــر</t>
  </si>
  <si>
    <t>ساحبات هــــــواء</t>
  </si>
  <si>
    <t>مراوح هــــــواء</t>
  </si>
  <si>
    <t>المجمـــــــــــــــــــــــــــــــــــــــــــــوع</t>
  </si>
  <si>
    <t>كيبــــــــــــــــــــــــــلات</t>
  </si>
  <si>
    <t>أسلاك اعمــــــــــــــــدة</t>
  </si>
  <si>
    <t>مضخات مــــــــاء</t>
  </si>
  <si>
    <t>كســـــــــــــر</t>
  </si>
  <si>
    <t xml:space="preserve">جدول (15) </t>
  </si>
  <si>
    <t>جدول  ( 2 )</t>
  </si>
  <si>
    <t>جدول  ( 3)</t>
  </si>
  <si>
    <t xml:space="preserve">جدول  (4) </t>
  </si>
  <si>
    <t xml:space="preserve">جدول  (5) </t>
  </si>
  <si>
    <t xml:space="preserve">جدول (6) </t>
  </si>
  <si>
    <t xml:space="preserve">تابع جدول  (6) </t>
  </si>
  <si>
    <t xml:space="preserve">جدول  (7) </t>
  </si>
  <si>
    <t xml:space="preserve">جدول  (8) </t>
  </si>
  <si>
    <t>جدول ( 9)</t>
  </si>
  <si>
    <t>جدول  (10)</t>
  </si>
  <si>
    <t>تابع  (10)</t>
  </si>
  <si>
    <t>تابع  جدول  (10)</t>
  </si>
  <si>
    <t>تابع جدول  (10)</t>
  </si>
  <si>
    <t xml:space="preserve">تابع جدول  (10) </t>
  </si>
  <si>
    <t>تابع  جدول (10)</t>
  </si>
  <si>
    <t xml:space="preserve">جدول  (11) </t>
  </si>
  <si>
    <t xml:space="preserve">تابع جدول  (11) </t>
  </si>
  <si>
    <t xml:space="preserve">جدول  ( 12) </t>
  </si>
  <si>
    <t xml:space="preserve">جدول  (13) </t>
  </si>
  <si>
    <t xml:space="preserve"> جدول  (14_ب) </t>
  </si>
  <si>
    <t xml:space="preserve">جدول  (14_أ) </t>
  </si>
  <si>
    <t xml:space="preserve"> جدول  (14-جـ)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</si>
</sst>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##0"/>
    <numFmt numFmtId="173" formatCode="[$-801]dd\ mmmm\,\ yyyy"/>
    <numFmt numFmtId="174" formatCode="[$-801]hh:mm:ss\ AM/PM"/>
    <numFmt numFmtId="175" formatCode="0.000000"/>
    <numFmt numFmtId="176" formatCode="#,##0.0"/>
    <numFmt numFmtId="177" formatCode="#,##0.000"/>
    <numFmt numFmtId="178" formatCode="0.0"/>
    <numFmt numFmtId="179" formatCode="0;[Red]0"/>
    <numFmt numFmtId="180" formatCode="_-* #,##0.0_-;_-* #,##0.0\-;_-* &quot;-&quot;??_-;_-@_-"/>
    <numFmt numFmtId="181" formatCode="_-* #,##0_-;_-* #,##0\-;_-* &quot;-&quot;??_-;_-@_-"/>
  </numFmts>
  <fonts count="7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>
        <color indexed="63"/>
      </bottom>
    </border>
    <border>
      <left/>
      <right style="thin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7" fillId="34" borderId="0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11" fillId="0" borderId="0" xfId="63" applyNumberFormat="1" applyFont="1" applyBorder="1" applyAlignment="1">
      <alignment vertical="center" wrapText="1"/>
      <protection/>
    </xf>
    <xf numFmtId="3" fontId="11" fillId="0" borderId="0" xfId="63" applyNumberFormat="1" applyFont="1" applyBorder="1" applyAlignment="1">
      <alignment vertical="center"/>
      <protection/>
    </xf>
    <xf numFmtId="0" fontId="11" fillId="0" borderId="0" xfId="63" applyFont="1" applyFill="1" applyBorder="1" applyAlignment="1">
      <alignment horizontal="right" vertical="center" wrapText="1"/>
      <protection/>
    </xf>
    <xf numFmtId="3" fontId="6" fillId="0" borderId="0" xfId="0" applyNumberFormat="1" applyFont="1" applyFill="1" applyAlignment="1">
      <alignment horizontal="center" vertical="center" wrapText="1"/>
    </xf>
    <xf numFmtId="3" fontId="13" fillId="35" borderId="0" xfId="0" applyNumberFormat="1" applyFont="1" applyFill="1" applyBorder="1" applyAlignment="1">
      <alignment vertical="center" wrapText="1"/>
    </xf>
    <xf numFmtId="3" fontId="13" fillId="36" borderId="0" xfId="0" applyNumberFormat="1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13" fillId="4" borderId="0" xfId="59" applyFont="1" applyFill="1" applyBorder="1" applyAlignment="1">
      <alignment horizontal="right" vertical="center" wrapText="1"/>
      <protection/>
    </xf>
    <xf numFmtId="3" fontId="13" fillId="4" borderId="0" xfId="69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3" fontId="13" fillId="36" borderId="10" xfId="0" applyNumberFormat="1" applyFont="1" applyFill="1" applyBorder="1" applyAlignment="1">
      <alignment vertical="center" wrapText="1"/>
    </xf>
    <xf numFmtId="3" fontId="13" fillId="36" borderId="11" xfId="0" applyNumberFormat="1" applyFont="1" applyFill="1" applyBorder="1" applyAlignment="1">
      <alignment vertical="center" wrapText="1"/>
    </xf>
    <xf numFmtId="179" fontId="0" fillId="0" borderId="0" xfId="0" applyNumberFormat="1" applyAlignment="1">
      <alignment/>
    </xf>
    <xf numFmtId="3" fontId="13" fillId="4" borderId="0" xfId="60" applyNumberFormat="1" applyFont="1" applyFill="1" applyBorder="1" applyAlignment="1">
      <alignment vertical="center"/>
      <protection/>
    </xf>
    <xf numFmtId="3" fontId="13" fillId="10" borderId="0" xfId="60" applyNumberFormat="1" applyFont="1" applyFill="1" applyBorder="1" applyAlignment="1">
      <alignment vertical="center"/>
      <protection/>
    </xf>
    <xf numFmtId="3" fontId="13" fillId="4" borderId="10" xfId="60" applyNumberFormat="1" applyFont="1" applyFill="1" applyBorder="1" applyAlignment="1">
      <alignment vertical="center"/>
      <protection/>
    </xf>
    <xf numFmtId="179" fontId="6" fillId="0" borderId="0" xfId="0" applyNumberFormat="1" applyFont="1" applyFill="1" applyAlignment="1">
      <alignment horizontal="center" vertical="center" wrapText="1"/>
    </xf>
    <xf numFmtId="0" fontId="9" fillId="34" borderId="0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3" fontId="13" fillId="0" borderId="0" xfId="67" applyNumberFormat="1" applyFont="1" applyFill="1" applyBorder="1" applyAlignment="1">
      <alignment horizontal="right" vertical="center"/>
      <protection/>
    </xf>
    <xf numFmtId="3" fontId="13" fillId="0" borderId="0" xfId="6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" fillId="0" borderId="0" xfId="61" applyFont="1" applyFill="1" applyBorder="1" applyAlignment="1">
      <alignment vertical="center"/>
      <protection/>
    </xf>
    <xf numFmtId="0" fontId="13" fillId="4" borderId="0" xfId="69" applyNumberFormat="1" applyFont="1" applyFill="1" applyBorder="1" applyAlignment="1">
      <alignment horizontal="right" vertical="center"/>
      <protection/>
    </xf>
    <xf numFmtId="0" fontId="59" fillId="10" borderId="0" xfId="0" applyNumberFormat="1" applyFont="1" applyFill="1" applyBorder="1" applyAlignment="1">
      <alignment horizontal="right" vertical="center"/>
    </xf>
    <xf numFmtId="0" fontId="60" fillId="37" borderId="0" xfId="0" applyFont="1" applyFill="1" applyAlignment="1">
      <alignment wrapText="1" readingOrder="2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3" fillId="36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62" applyFont="1" applyBorder="1" applyAlignment="1">
      <alignment horizontal="right" vertical="center" wrapText="1" readingOrder="2"/>
      <protection/>
    </xf>
    <xf numFmtId="172" fontId="3" fillId="0" borderId="0" xfId="62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wrapText="1"/>
    </xf>
    <xf numFmtId="3" fontId="4" fillId="10" borderId="11" xfId="62" applyNumberFormat="1" applyFont="1" applyFill="1" applyBorder="1" applyAlignment="1">
      <alignment vertical="center"/>
      <protection/>
    </xf>
    <xf numFmtId="0" fontId="5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3" fontId="13" fillId="0" borderId="0" xfId="68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60" applyFont="1" applyFill="1" applyBorder="1" applyAlignment="1">
      <alignment horizontal="center" vertical="center" wrapText="1"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10" fillId="0" borderId="0" xfId="68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4" fontId="13" fillId="0" borderId="0" xfId="67" applyNumberFormat="1" applyFont="1" applyFill="1" applyBorder="1" applyAlignment="1">
      <alignment horizontal="right" vertical="center"/>
      <protection/>
    </xf>
    <xf numFmtId="4" fontId="13" fillId="4" borderId="12" xfId="67" applyNumberFormat="1" applyFont="1" applyFill="1" applyBorder="1" applyAlignment="1">
      <alignment vertical="center"/>
      <protection/>
    </xf>
    <xf numFmtId="176" fontId="13" fillId="4" borderId="12" xfId="67" applyNumberFormat="1" applyFont="1" applyFill="1" applyBorder="1" applyAlignment="1">
      <alignment vertical="center"/>
      <protection/>
    </xf>
    <xf numFmtId="3" fontId="13" fillId="4" borderId="12" xfId="67" applyNumberFormat="1" applyFont="1" applyFill="1" applyBorder="1" applyAlignment="1">
      <alignment vertical="center"/>
      <protection/>
    </xf>
    <xf numFmtId="0" fontId="13" fillId="0" borderId="0" xfId="59" applyFont="1" applyFill="1" applyBorder="1" applyAlignment="1">
      <alignment horizontal="right" vertical="center" wrapText="1"/>
      <protection/>
    </xf>
    <xf numFmtId="0" fontId="13" fillId="0" borderId="0" xfId="69" applyNumberFormat="1" applyFont="1" applyFill="1" applyBorder="1" applyAlignment="1">
      <alignment horizontal="right" vertical="center"/>
      <protection/>
    </xf>
    <xf numFmtId="3" fontId="13" fillId="0" borderId="0" xfId="69" applyNumberFormat="1" applyFont="1" applyFill="1" applyBorder="1" applyAlignment="1">
      <alignment horizontal="right" vertical="center"/>
      <protection/>
    </xf>
    <xf numFmtId="0" fontId="59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3" fontId="3" fillId="0" borderId="0" xfId="68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 wrapText="1"/>
    </xf>
    <xf numFmtId="3" fontId="12" fillId="0" borderId="0" xfId="63" applyNumberFormat="1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62" fillId="0" borderId="0" xfId="0" applyFont="1" applyFill="1" applyBorder="1" applyAlignment="1">
      <alignment horizontal="left"/>
    </xf>
    <xf numFmtId="3" fontId="13" fillId="4" borderId="0" xfId="62" applyNumberFormat="1" applyFont="1" applyFill="1" applyBorder="1" applyAlignment="1">
      <alignment vertical="center" wrapText="1"/>
      <protection/>
    </xf>
    <xf numFmtId="3" fontId="13" fillId="10" borderId="0" xfId="62" applyNumberFormat="1" applyFont="1" applyFill="1" applyBorder="1" applyAlignment="1">
      <alignment vertical="center" wrapText="1"/>
      <protection/>
    </xf>
    <xf numFmtId="3" fontId="13" fillId="4" borderId="10" xfId="63" applyNumberFormat="1" applyFont="1" applyFill="1" applyBorder="1" applyAlignment="1">
      <alignment vertical="center" wrapText="1"/>
      <protection/>
    </xf>
    <xf numFmtId="3" fontId="13" fillId="4" borderId="0" xfId="63" applyNumberFormat="1" applyFont="1" applyFill="1" applyBorder="1" applyAlignment="1">
      <alignment vertical="center" wrapText="1"/>
      <protection/>
    </xf>
    <xf numFmtId="3" fontId="63" fillId="10" borderId="0" xfId="0" applyNumberFormat="1" applyFont="1" applyFill="1" applyAlignment="1">
      <alignment vertical="center" wrapText="1" readingOrder="2"/>
    </xf>
    <xf numFmtId="3" fontId="63" fillId="4" borderId="0" xfId="0" applyNumberFormat="1" applyFont="1" applyFill="1" applyAlignment="1">
      <alignment vertical="center" wrapText="1" readingOrder="2"/>
    </xf>
    <xf numFmtId="3" fontId="4" fillId="0" borderId="0" xfId="63" applyNumberFormat="1" applyFont="1" applyFill="1" applyBorder="1" applyAlignment="1">
      <alignment horizontal="right" vertical="center" wrapText="1"/>
      <protection/>
    </xf>
    <xf numFmtId="3" fontId="13" fillId="0" borderId="0" xfId="63" applyNumberFormat="1" applyFont="1" applyFill="1" applyBorder="1" applyAlignment="1">
      <alignment vertical="center" wrapText="1"/>
      <protection/>
    </xf>
    <xf numFmtId="3" fontId="13" fillId="10" borderId="0" xfId="63" applyNumberFormat="1" applyFont="1" applyFill="1" applyBorder="1" applyAlignment="1">
      <alignment vertical="center" wrapText="1"/>
      <protection/>
    </xf>
    <xf numFmtId="3" fontId="13" fillId="10" borderId="10" xfId="61" applyNumberFormat="1" applyFont="1" applyFill="1" applyBorder="1" applyAlignment="1">
      <alignment vertical="center" wrapText="1"/>
      <protection/>
    </xf>
    <xf numFmtId="3" fontId="13" fillId="4" borderId="0" xfId="63" applyNumberFormat="1" applyFont="1" applyFill="1" applyBorder="1" applyAlignment="1">
      <alignment vertical="center"/>
      <protection/>
    </xf>
    <xf numFmtId="3" fontId="13" fillId="10" borderId="0" xfId="63" applyNumberFormat="1" applyFont="1" applyFill="1" applyBorder="1" applyAlignment="1">
      <alignment vertical="center"/>
      <protection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/>
    </xf>
    <xf numFmtId="3" fontId="4" fillId="0" borderId="0" xfId="66" applyNumberFormat="1" applyFont="1" applyFill="1" applyBorder="1" applyAlignment="1">
      <alignment horizontal="right" vertical="center"/>
      <protection/>
    </xf>
    <xf numFmtId="3" fontId="13" fillId="0" borderId="0" xfId="66" applyNumberFormat="1" applyFont="1" applyFill="1" applyBorder="1" applyAlignment="1">
      <alignment horizontal="right" vertical="center"/>
      <protection/>
    </xf>
    <xf numFmtId="0" fontId="66" fillId="0" borderId="0" xfId="0" applyFont="1" applyAlignment="1">
      <alignment/>
    </xf>
    <xf numFmtId="3" fontId="13" fillId="36" borderId="0" xfId="42" applyNumberFormat="1" applyFont="1" applyFill="1" applyBorder="1" applyAlignment="1">
      <alignment vertical="center" wrapText="1"/>
    </xf>
    <xf numFmtId="3" fontId="13" fillId="35" borderId="0" xfId="42" applyNumberFormat="1" applyFont="1" applyFill="1" applyBorder="1" applyAlignment="1">
      <alignment vertical="center" wrapText="1"/>
    </xf>
    <xf numFmtId="3" fontId="13" fillId="4" borderId="10" xfId="67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3" fontId="13" fillId="4" borderId="10" xfId="66" applyNumberFormat="1" applyFont="1" applyFill="1" applyBorder="1" applyAlignment="1">
      <alignment vertical="center"/>
      <protection/>
    </xf>
    <xf numFmtId="0" fontId="13" fillId="36" borderId="0" xfId="0" applyFont="1" applyFill="1" applyBorder="1" applyAlignment="1">
      <alignment vertical="center" wrapText="1"/>
    </xf>
    <xf numFmtId="0" fontId="13" fillId="35" borderId="0" xfId="0" applyFont="1" applyFill="1" applyBorder="1" applyAlignment="1">
      <alignment vertical="center" wrapText="1"/>
    </xf>
    <xf numFmtId="3" fontId="13" fillId="4" borderId="10" xfId="68" applyNumberFormat="1" applyFont="1" applyFill="1" applyBorder="1" applyAlignment="1">
      <alignment vertical="center"/>
      <protection/>
    </xf>
    <xf numFmtId="3" fontId="10" fillId="0" borderId="0" xfId="68" applyNumberFormat="1" applyFont="1" applyFill="1" applyBorder="1" applyAlignment="1">
      <alignment vertical="center"/>
      <protection/>
    </xf>
    <xf numFmtId="0" fontId="9" fillId="36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54" fillId="0" borderId="14" xfId="0" applyFont="1" applyBorder="1" applyAlignment="1">
      <alignment/>
    </xf>
    <xf numFmtId="3" fontId="13" fillId="4" borderId="11" xfId="68" applyNumberFormat="1" applyFont="1" applyFill="1" applyBorder="1" applyAlignment="1">
      <alignment vertical="center"/>
      <protection/>
    </xf>
    <xf numFmtId="3" fontId="13" fillId="4" borderId="0" xfId="69" applyNumberFormat="1" applyFont="1" applyFill="1" applyBorder="1" applyAlignment="1">
      <alignment vertical="center"/>
      <protection/>
    </xf>
    <xf numFmtId="3" fontId="13" fillId="10" borderId="0" xfId="69" applyNumberFormat="1" applyFont="1" applyFill="1" applyBorder="1" applyAlignment="1">
      <alignment vertical="center"/>
      <protection/>
    </xf>
    <xf numFmtId="0" fontId="13" fillId="4" borderId="0" xfId="59" applyFont="1" applyFill="1" applyBorder="1" applyAlignment="1">
      <alignment vertical="center" wrapText="1"/>
      <protection/>
    </xf>
    <xf numFmtId="3" fontId="3" fillId="4" borderId="10" xfId="68" applyNumberFormat="1" applyFont="1" applyFill="1" applyBorder="1" applyAlignment="1">
      <alignment vertical="center"/>
      <protection/>
    </xf>
    <xf numFmtId="0" fontId="54" fillId="0" borderId="0" xfId="0" applyFont="1" applyBorder="1" applyAlignment="1">
      <alignment/>
    </xf>
    <xf numFmtId="0" fontId="0" fillId="0" borderId="0" xfId="0" applyAlignment="1">
      <alignment horizontal="center"/>
    </xf>
    <xf numFmtId="179" fontId="0" fillId="0" borderId="0" xfId="0" applyNumberFormat="1" applyBorder="1" applyAlignment="1">
      <alignment/>
    </xf>
    <xf numFmtId="3" fontId="13" fillId="35" borderId="15" xfId="0" applyNumberFormat="1" applyFont="1" applyFill="1" applyBorder="1" applyAlignment="1">
      <alignment vertical="center" wrapText="1"/>
    </xf>
    <xf numFmtId="3" fontId="13" fillId="36" borderId="0" xfId="0" applyNumberFormat="1" applyFont="1" applyFill="1" applyBorder="1" applyAlignment="1">
      <alignment horizontal="center" vertical="center" wrapText="1"/>
    </xf>
    <xf numFmtId="3" fontId="13" fillId="35" borderId="0" xfId="0" applyNumberFormat="1" applyFont="1" applyFill="1" applyBorder="1" applyAlignment="1">
      <alignment horizontal="center" vertical="center" wrapText="1"/>
    </xf>
    <xf numFmtId="3" fontId="13" fillId="36" borderId="10" xfId="0" applyNumberFormat="1" applyFont="1" applyFill="1" applyBorder="1" applyAlignment="1">
      <alignment horizontal="center" vertical="center" wrapText="1"/>
    </xf>
    <xf numFmtId="3" fontId="13" fillId="4" borderId="14" xfId="64" applyNumberFormat="1" applyFont="1" applyFill="1" applyBorder="1" applyAlignment="1">
      <alignment horizontal="right" vertical="center"/>
      <protection/>
    </xf>
    <xf numFmtId="3" fontId="13" fillId="4" borderId="0" xfId="64" applyNumberFormat="1" applyFont="1" applyFill="1" applyBorder="1" applyAlignment="1">
      <alignment horizontal="right" vertical="center"/>
      <protection/>
    </xf>
    <xf numFmtId="3" fontId="13" fillId="10" borderId="0" xfId="64" applyNumberFormat="1" applyFont="1" applyFill="1" applyBorder="1" applyAlignment="1">
      <alignment horizontal="right" vertical="center"/>
      <protection/>
    </xf>
    <xf numFmtId="3" fontId="57" fillId="10" borderId="0" xfId="0" applyNumberFormat="1" applyFont="1" applyFill="1" applyBorder="1" applyAlignment="1">
      <alignment vertical="center" wrapText="1"/>
    </xf>
    <xf numFmtId="3" fontId="13" fillId="10" borderId="0" xfId="64" applyNumberFormat="1" applyFont="1" applyFill="1" applyBorder="1" applyAlignment="1">
      <alignment vertical="center"/>
      <protection/>
    </xf>
    <xf numFmtId="0" fontId="57" fillId="4" borderId="10" xfId="0" applyFont="1" applyFill="1" applyBorder="1" applyAlignment="1">
      <alignment horizontal="center" vertical="center" wrapText="1"/>
    </xf>
    <xf numFmtId="3" fontId="13" fillId="4" borderId="10" xfId="64" applyNumberFormat="1" applyFont="1" applyFill="1" applyBorder="1" applyAlignment="1">
      <alignment horizontal="right" vertical="center"/>
      <protection/>
    </xf>
    <xf numFmtId="3" fontId="13" fillId="4" borderId="0" xfId="64" applyNumberFormat="1" applyFont="1" applyFill="1" applyBorder="1" applyAlignment="1">
      <alignment vertical="center"/>
      <protection/>
    </xf>
    <xf numFmtId="3" fontId="13" fillId="10" borderId="16" xfId="64" applyNumberFormat="1" applyFont="1" applyFill="1" applyBorder="1" applyAlignment="1">
      <alignment horizontal="right" vertical="center"/>
      <protection/>
    </xf>
    <xf numFmtId="3" fontId="13" fillId="10" borderId="11" xfId="62" applyNumberFormat="1" applyFont="1" applyFill="1" applyBorder="1" applyAlignment="1">
      <alignment horizontal="right" vertical="center"/>
      <protection/>
    </xf>
    <xf numFmtId="3" fontId="12" fillId="4" borderId="0" xfId="62" applyNumberFormat="1" applyFont="1" applyFill="1" applyBorder="1" applyAlignment="1">
      <alignment vertical="center" wrapText="1"/>
      <protection/>
    </xf>
    <xf numFmtId="3" fontId="12" fillId="10" borderId="0" xfId="62" applyNumberFormat="1" applyFont="1" applyFill="1" applyBorder="1" applyAlignment="1">
      <alignment vertical="center" wrapText="1"/>
      <protection/>
    </xf>
    <xf numFmtId="3" fontId="12" fillId="10" borderId="11" xfId="62" applyNumberFormat="1" applyFont="1" applyFill="1" applyBorder="1" applyAlignment="1">
      <alignment vertical="center" wrapText="1"/>
      <protection/>
    </xf>
    <xf numFmtId="3" fontId="13" fillId="4" borderId="14" xfId="62" applyNumberFormat="1" applyFont="1" applyFill="1" applyBorder="1" applyAlignment="1">
      <alignment vertical="center" wrapText="1"/>
      <protection/>
    </xf>
    <xf numFmtId="3" fontId="13" fillId="4" borderId="17" xfId="62" applyNumberFormat="1" applyFont="1" applyFill="1" applyBorder="1" applyAlignment="1">
      <alignment vertical="center" wrapText="1"/>
      <protection/>
    </xf>
    <xf numFmtId="3" fontId="13" fillId="10" borderId="0" xfId="62" applyNumberFormat="1" applyFont="1" applyFill="1" applyBorder="1" applyAlignment="1">
      <alignment horizontal="right" vertical="center" wrapText="1"/>
      <protection/>
    </xf>
    <xf numFmtId="3" fontId="13" fillId="4" borderId="0" xfId="62" applyNumberFormat="1" applyFont="1" applyFill="1" applyBorder="1" applyAlignment="1">
      <alignment horizontal="right" vertical="center" wrapText="1"/>
      <protection/>
    </xf>
    <xf numFmtId="0" fontId="6" fillId="35" borderId="0" xfId="0" applyFont="1" applyFill="1" applyBorder="1" applyAlignment="1">
      <alignment horizontal="right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2" fillId="10" borderId="0" xfId="0" applyFont="1" applyFill="1" applyBorder="1" applyAlignment="1">
      <alignment horizontal="right" vertical="center"/>
    </xf>
    <xf numFmtId="0" fontId="62" fillId="10" borderId="0" xfId="0" applyFont="1" applyFill="1" applyBorder="1" applyAlignment="1">
      <alignment horizontal="center" vertical="center"/>
    </xf>
    <xf numFmtId="0" fontId="65" fillId="4" borderId="0" xfId="56" applyFont="1" applyFill="1" applyBorder="1" applyAlignment="1">
      <alignment vertical="center" wrapText="1"/>
      <protection/>
    </xf>
    <xf numFmtId="0" fontId="65" fillId="10" borderId="13" xfId="56" applyFont="1" applyFill="1" applyBorder="1" applyAlignment="1">
      <alignment vertical="center" wrapText="1"/>
      <protection/>
    </xf>
    <xf numFmtId="0" fontId="65" fillId="10" borderId="13" xfId="56" applyFont="1" applyFill="1" applyBorder="1" applyAlignment="1">
      <alignment horizontal="right" vertical="center"/>
      <protection/>
    </xf>
    <xf numFmtId="3" fontId="13" fillId="10" borderId="11" xfId="62" applyNumberFormat="1" applyFont="1" applyFill="1" applyBorder="1" applyAlignment="1">
      <alignment horizontal="right" vertical="center" wrapText="1"/>
      <protection/>
    </xf>
    <xf numFmtId="0" fontId="62" fillId="10" borderId="0" xfId="0" applyFont="1" applyFill="1" applyBorder="1" applyAlignment="1">
      <alignment horizontal="left" vertical="center"/>
    </xf>
    <xf numFmtId="0" fontId="65" fillId="4" borderId="0" xfId="56" applyFont="1" applyFill="1" applyBorder="1" applyAlignment="1">
      <alignment/>
      <protection/>
    </xf>
    <xf numFmtId="0" fontId="65" fillId="4" borderId="0" xfId="56" applyFont="1" applyFill="1" applyBorder="1" applyAlignment="1">
      <alignment horizontal="center"/>
      <protection/>
    </xf>
    <xf numFmtId="3" fontId="10" fillId="4" borderId="0" xfId="62" applyNumberFormat="1" applyFont="1" applyFill="1" applyBorder="1" applyAlignment="1">
      <alignment horizontal="right" vertical="center"/>
      <protection/>
    </xf>
    <xf numFmtId="3" fontId="10" fillId="10" borderId="0" xfId="62" applyNumberFormat="1" applyFont="1" applyFill="1" applyBorder="1" applyAlignment="1">
      <alignment horizontal="right" vertical="center"/>
      <protection/>
    </xf>
    <xf numFmtId="0" fontId="6" fillId="36" borderId="0" xfId="0" applyFont="1" applyFill="1" applyBorder="1" applyAlignment="1">
      <alignment horizontal="center" vertical="center" wrapText="1"/>
    </xf>
    <xf numFmtId="0" fontId="65" fillId="4" borderId="0" xfId="0" applyFont="1" applyFill="1" applyBorder="1" applyAlignment="1">
      <alignment/>
    </xf>
    <xf numFmtId="0" fontId="67" fillId="4" borderId="0" xfId="0" applyFont="1" applyFill="1" applyBorder="1" applyAlignment="1">
      <alignment/>
    </xf>
    <xf numFmtId="0" fontId="67" fillId="4" borderId="0" xfId="0" applyFont="1" applyFill="1" applyAlignment="1">
      <alignment/>
    </xf>
    <xf numFmtId="0" fontId="65" fillId="4" borderId="0" xfId="0" applyFont="1" applyFill="1" applyBorder="1" applyAlignment="1">
      <alignment horizontal="center"/>
    </xf>
    <xf numFmtId="3" fontId="10" fillId="4" borderId="0" xfId="62" applyNumberFormat="1" applyFont="1" applyFill="1" applyBorder="1" applyAlignment="1">
      <alignment horizontal="right" vertical="center" wrapText="1"/>
      <protection/>
    </xf>
    <xf numFmtId="3" fontId="10" fillId="10" borderId="0" xfId="62" applyNumberFormat="1" applyFont="1" applyFill="1" applyBorder="1" applyAlignment="1">
      <alignment horizontal="right" vertical="center" wrapText="1"/>
      <protection/>
    </xf>
    <xf numFmtId="3" fontId="10" fillId="4" borderId="11" xfId="68" applyNumberFormat="1" applyFont="1" applyFill="1" applyBorder="1" applyAlignment="1">
      <alignment horizontal="right" vertical="center"/>
      <protection/>
    </xf>
    <xf numFmtId="0" fontId="10" fillId="10" borderId="13" xfId="59" applyFont="1" applyFill="1" applyBorder="1" applyAlignment="1">
      <alignment horizontal="right" vertical="center" wrapText="1"/>
      <protection/>
    </xf>
    <xf numFmtId="0" fontId="10" fillId="10" borderId="13" xfId="60" applyFont="1" applyFill="1" applyBorder="1" applyAlignment="1">
      <alignment horizontal="right" vertical="center" wrapText="1"/>
      <protection/>
    </xf>
    <xf numFmtId="0" fontId="10" fillId="36" borderId="10" xfId="0" applyFont="1" applyFill="1" applyBorder="1" applyAlignment="1">
      <alignment horizontal="right" vertical="center" wrapText="1"/>
    </xf>
    <xf numFmtId="0" fontId="65" fillId="4" borderId="0" xfId="0" applyFont="1" applyFill="1" applyBorder="1" applyAlignment="1">
      <alignment horizontal="right"/>
    </xf>
    <xf numFmtId="0" fontId="10" fillId="10" borderId="13" xfId="63" applyFont="1" applyFill="1" applyBorder="1" applyAlignment="1">
      <alignment vertical="center" wrapText="1"/>
      <protection/>
    </xf>
    <xf numFmtId="3" fontId="10" fillId="4" borderId="10" xfId="63" applyNumberFormat="1" applyFont="1" applyFill="1" applyBorder="1" applyAlignment="1">
      <alignment horizontal="right" vertical="center" wrapText="1"/>
      <protection/>
    </xf>
    <xf numFmtId="0" fontId="10" fillId="4" borderId="10" xfId="63" applyFont="1" applyFill="1" applyBorder="1" applyAlignment="1">
      <alignment horizontal="right" vertical="center" wrapText="1"/>
      <protection/>
    </xf>
    <xf numFmtId="0" fontId="60" fillId="4" borderId="0" xfId="0" applyFont="1" applyFill="1" applyAlignment="1">
      <alignment horizontal="right" vertical="center" wrapText="1" readingOrder="2"/>
    </xf>
    <xf numFmtId="0" fontId="60" fillId="10" borderId="0" xfId="0" applyFont="1" applyFill="1" applyAlignment="1">
      <alignment horizontal="right" vertical="center" wrapText="1" readingOrder="2"/>
    </xf>
    <xf numFmtId="3" fontId="60" fillId="4" borderId="0" xfId="0" applyNumberFormat="1" applyFont="1" applyFill="1" applyAlignment="1">
      <alignment horizontal="right" vertical="center" wrapText="1" readingOrder="2"/>
    </xf>
    <xf numFmtId="3" fontId="10" fillId="4" borderId="0" xfId="63" applyNumberFormat="1" applyFont="1" applyFill="1" applyBorder="1" applyAlignment="1">
      <alignment horizontal="right" vertical="center" wrapText="1"/>
      <protection/>
    </xf>
    <xf numFmtId="0" fontId="14" fillId="4" borderId="0" xfId="61" applyFont="1" applyFill="1" applyBorder="1" applyAlignment="1">
      <alignment vertical="center" wrapText="1"/>
      <protection/>
    </xf>
    <xf numFmtId="0" fontId="10" fillId="10" borderId="0" xfId="61" applyFont="1" applyFill="1" applyBorder="1" applyAlignment="1">
      <alignment horizontal="center" vertical="center" wrapText="1"/>
      <protection/>
    </xf>
    <xf numFmtId="0" fontId="6" fillId="10" borderId="13" xfId="61" applyFont="1" applyFill="1" applyBorder="1" applyAlignment="1">
      <alignment horizontal="right" vertical="center"/>
      <protection/>
    </xf>
    <xf numFmtId="0" fontId="10" fillId="4" borderId="0" xfId="63" applyFont="1" applyFill="1" applyBorder="1" applyAlignment="1">
      <alignment horizontal="right" vertical="center" wrapText="1"/>
      <protection/>
    </xf>
    <xf numFmtId="3" fontId="10" fillId="10" borderId="0" xfId="63" applyNumberFormat="1" applyFont="1" applyFill="1" applyBorder="1" applyAlignment="1">
      <alignment horizontal="right" vertical="center" wrapText="1"/>
      <protection/>
    </xf>
    <xf numFmtId="0" fontId="10" fillId="10" borderId="10" xfId="61" applyFont="1" applyFill="1" applyBorder="1" applyAlignment="1">
      <alignment horizontal="right" vertical="center" wrapText="1"/>
      <protection/>
    </xf>
    <xf numFmtId="0" fontId="65" fillId="4" borderId="0" xfId="0" applyFont="1" applyFill="1" applyAlignment="1">
      <alignment/>
    </xf>
    <xf numFmtId="0" fontId="65" fillId="10" borderId="13" xfId="0" applyFont="1" applyFill="1" applyBorder="1" applyAlignment="1">
      <alignment horizontal="right" vertical="center"/>
    </xf>
    <xf numFmtId="0" fontId="4" fillId="4" borderId="0" xfId="59" applyFont="1" applyFill="1" applyBorder="1" applyAlignment="1">
      <alignment horizontal="right" vertical="center" wrapText="1"/>
      <protection/>
    </xf>
    <xf numFmtId="0" fontId="4" fillId="10" borderId="0" xfId="59" applyFont="1" applyFill="1" applyBorder="1" applyAlignment="1">
      <alignment horizontal="right" vertical="center" wrapText="1"/>
      <protection/>
    </xf>
    <xf numFmtId="0" fontId="68" fillId="0" borderId="0" xfId="0" applyFont="1" applyAlignment="1">
      <alignment/>
    </xf>
    <xf numFmtId="3" fontId="10" fillId="10" borderId="0" xfId="68" applyNumberFormat="1" applyFont="1" applyFill="1" applyBorder="1" applyAlignment="1">
      <alignment vertical="center"/>
      <protection/>
    </xf>
    <xf numFmtId="0" fontId="10" fillId="36" borderId="0" xfId="0" applyFont="1" applyFill="1" applyBorder="1" applyAlignment="1">
      <alignment horizontal="right" vertical="center" wrapText="1"/>
    </xf>
    <xf numFmtId="0" fontId="10" fillId="35" borderId="0" xfId="0" applyFont="1" applyFill="1" applyBorder="1" applyAlignment="1">
      <alignment horizontal="right" vertical="center" wrapText="1"/>
    </xf>
    <xf numFmtId="3" fontId="10" fillId="4" borderId="10" xfId="68" applyNumberFormat="1" applyFont="1" applyFill="1" applyBorder="1" applyAlignment="1">
      <alignment horizontal="right" vertical="center"/>
      <protection/>
    </xf>
    <xf numFmtId="0" fontId="6" fillId="36" borderId="0" xfId="0" applyFont="1" applyFill="1" applyBorder="1" applyAlignment="1">
      <alignment vertical="center" wrapText="1"/>
    </xf>
    <xf numFmtId="0" fontId="10" fillId="36" borderId="0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 wrapText="1"/>
    </xf>
    <xf numFmtId="3" fontId="10" fillId="4" borderId="10" xfId="68" applyNumberFormat="1" applyFont="1" applyFill="1" applyBorder="1" applyAlignment="1">
      <alignment vertical="center"/>
      <protection/>
    </xf>
    <xf numFmtId="3" fontId="10" fillId="36" borderId="0" xfId="0" applyNumberFormat="1" applyFont="1" applyFill="1" applyBorder="1" applyAlignment="1">
      <alignment horizontal="right" vertical="center" wrapText="1"/>
    </xf>
    <xf numFmtId="3" fontId="10" fillId="35" borderId="0" xfId="0" applyNumberFormat="1" applyFont="1" applyFill="1" applyBorder="1" applyAlignment="1">
      <alignment horizontal="right" vertical="center" wrapText="1"/>
    </xf>
    <xf numFmtId="0" fontId="8" fillId="36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3" fontId="10" fillId="35" borderId="0" xfId="0" applyNumberFormat="1" applyFont="1" applyFill="1" applyBorder="1" applyAlignment="1">
      <alignment horizontal="right" vertical="center" wrapText="1"/>
    </xf>
    <xf numFmtId="3" fontId="10" fillId="36" borderId="11" xfId="0" applyNumberFormat="1" applyFont="1" applyFill="1" applyBorder="1" applyAlignment="1">
      <alignment horizontal="right" vertical="center" wrapText="1"/>
    </xf>
    <xf numFmtId="0" fontId="6" fillId="36" borderId="0" xfId="0" applyFont="1" applyFill="1" applyBorder="1" applyAlignment="1">
      <alignment horizontal="right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3" fontId="10" fillId="35" borderId="0" xfId="0" applyNumberFormat="1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57" fillId="4" borderId="14" xfId="0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vertical="center" wrapText="1"/>
    </xf>
    <xf numFmtId="0" fontId="57" fillId="10" borderId="0" xfId="0" applyFont="1" applyFill="1" applyBorder="1" applyAlignment="1">
      <alignment horizontal="center" vertical="center" wrapText="1"/>
    </xf>
    <xf numFmtId="0" fontId="65" fillId="4" borderId="0" xfId="0" applyFont="1" applyFill="1" applyBorder="1" applyAlignment="1">
      <alignment horizontal="left"/>
    </xf>
    <xf numFmtId="0" fontId="10" fillId="10" borderId="13" xfId="60" applyFont="1" applyFill="1" applyBorder="1" applyAlignment="1">
      <alignment horizontal="center" vertical="center" wrapText="1"/>
      <protection/>
    </xf>
    <xf numFmtId="3" fontId="10" fillId="35" borderId="0" xfId="0" applyNumberFormat="1" applyFont="1" applyFill="1" applyBorder="1" applyAlignment="1">
      <alignment horizontal="right" vertical="center" wrapText="1"/>
    </xf>
    <xf numFmtId="179" fontId="6" fillId="36" borderId="0" xfId="0" applyNumberFormat="1" applyFont="1" applyFill="1" applyBorder="1" applyAlignment="1">
      <alignment horizontal="center" vertical="center" wrapText="1"/>
    </xf>
    <xf numFmtId="179" fontId="6" fillId="36" borderId="0" xfId="0" applyNumberFormat="1" applyFont="1" applyFill="1" applyBorder="1" applyAlignment="1">
      <alignment vertical="center" wrapText="1"/>
    </xf>
    <xf numFmtId="179" fontId="6" fillId="35" borderId="0" xfId="0" applyNumberFormat="1" applyFont="1" applyFill="1" applyBorder="1" applyAlignment="1">
      <alignment horizontal="right" vertical="center" wrapText="1"/>
    </xf>
    <xf numFmtId="179" fontId="10" fillId="36" borderId="1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/>
    </xf>
    <xf numFmtId="3" fontId="13" fillId="36" borderId="14" xfId="0" applyNumberFormat="1" applyFont="1" applyFill="1" applyBorder="1" applyAlignment="1">
      <alignment vertical="center" wrapText="1"/>
    </xf>
    <xf numFmtId="0" fontId="62" fillId="4" borderId="0" xfId="0" applyFont="1" applyFill="1" applyBorder="1" applyAlignment="1">
      <alignment/>
    </xf>
    <xf numFmtId="0" fontId="65" fillId="4" borderId="0" xfId="0" applyFont="1" applyFill="1" applyBorder="1" applyAlignment="1">
      <alignment/>
    </xf>
    <xf numFmtId="0" fontId="10" fillId="10" borderId="13" xfId="65" applyFont="1" applyFill="1" applyBorder="1" applyAlignment="1">
      <alignment horizontal="center" vertical="center" wrapText="1"/>
      <protection/>
    </xf>
    <xf numFmtId="0" fontId="10" fillId="10" borderId="13" xfId="68" applyFont="1" applyFill="1" applyBorder="1" applyAlignment="1">
      <alignment horizontal="center" vertical="center" wrapText="1"/>
      <protection/>
    </xf>
    <xf numFmtId="0" fontId="10" fillId="36" borderId="12" xfId="0" applyFont="1" applyFill="1" applyBorder="1" applyAlignment="1">
      <alignment vertical="center" wrapText="1"/>
    </xf>
    <xf numFmtId="3" fontId="10" fillId="10" borderId="13" xfId="68" applyNumberFormat="1" applyFont="1" applyFill="1" applyBorder="1" applyAlignment="1">
      <alignment horizontal="center" vertical="center"/>
      <protection/>
    </xf>
    <xf numFmtId="0" fontId="6" fillId="36" borderId="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3" fontId="10" fillId="35" borderId="0" xfId="0" applyNumberFormat="1" applyFont="1" applyFill="1" applyBorder="1" applyAlignment="1">
      <alignment horizontal="right" vertical="center" wrapText="1"/>
    </xf>
    <xf numFmtId="3" fontId="10" fillId="35" borderId="13" xfId="0" applyNumberFormat="1" applyFont="1" applyFill="1" applyBorder="1" applyAlignment="1">
      <alignment horizontal="center" vertical="center" wrapText="1"/>
    </xf>
    <xf numFmtId="0" fontId="65" fillId="10" borderId="0" xfId="0" applyFont="1" applyFill="1" applyBorder="1" applyAlignment="1">
      <alignment horizontal="center" vertical="center"/>
    </xf>
    <xf numFmtId="0" fontId="65" fillId="10" borderId="13" xfId="0" applyFont="1" applyFill="1" applyBorder="1" applyAlignment="1">
      <alignment horizontal="center" vertical="center"/>
    </xf>
    <xf numFmtId="3" fontId="4" fillId="4" borderId="10" xfId="63" applyNumberFormat="1" applyFont="1" applyFill="1" applyBorder="1" applyAlignment="1">
      <alignment vertical="center"/>
      <protection/>
    </xf>
    <xf numFmtId="0" fontId="6" fillId="35" borderId="0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center" vertical="top" wrapText="1"/>
    </xf>
    <xf numFmtId="179" fontId="6" fillId="35" borderId="13" xfId="0" applyNumberFormat="1" applyFont="1" applyFill="1" applyBorder="1" applyAlignment="1">
      <alignment horizontal="center" vertical="center" wrapText="1"/>
    </xf>
    <xf numFmtId="0" fontId="65" fillId="10" borderId="13" xfId="0" applyFont="1" applyFill="1" applyBorder="1" applyAlignment="1">
      <alignment horizontal="center" vertical="top"/>
    </xf>
    <xf numFmtId="3" fontId="10" fillId="35" borderId="0" xfId="0" applyNumberFormat="1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center" vertical="top" wrapText="1"/>
    </xf>
    <xf numFmtId="0" fontId="69" fillId="10" borderId="0" xfId="0" applyFont="1" applyFill="1" applyAlignment="1">
      <alignment horizontal="center" vertical="center"/>
    </xf>
    <xf numFmtId="3" fontId="13" fillId="4" borderId="14" xfId="62" applyNumberFormat="1" applyFont="1" applyFill="1" applyBorder="1" applyAlignment="1">
      <alignment horizontal="right" vertical="center" wrapText="1"/>
      <protection/>
    </xf>
    <xf numFmtId="3" fontId="13" fillId="10" borderId="0" xfId="62" applyNumberFormat="1" applyFont="1" applyFill="1" applyBorder="1" applyAlignment="1">
      <alignment horizontal="right" vertical="center" wrapText="1"/>
      <protection/>
    </xf>
    <xf numFmtId="0" fontId="65" fillId="4" borderId="0" xfId="56" applyFont="1" applyFill="1" applyBorder="1" applyAlignment="1">
      <alignment horizontal="center"/>
      <protection/>
    </xf>
    <xf numFmtId="0" fontId="69" fillId="10" borderId="0" xfId="0" applyFont="1" applyFill="1" applyAlignment="1">
      <alignment vertical="center"/>
    </xf>
    <xf numFmtId="0" fontId="62" fillId="10" borderId="0" xfId="0" applyFont="1" applyFill="1" applyBorder="1" applyAlignment="1">
      <alignment horizontal="left" vertical="center"/>
    </xf>
    <xf numFmtId="3" fontId="13" fillId="4" borderId="0" xfId="62" applyNumberFormat="1" applyFont="1" applyFill="1" applyBorder="1" applyAlignment="1">
      <alignment horizontal="right" vertical="center" wrapText="1"/>
      <protection/>
    </xf>
    <xf numFmtId="3" fontId="13" fillId="10" borderId="11" xfId="62" applyNumberFormat="1" applyFont="1" applyFill="1" applyBorder="1" applyAlignment="1">
      <alignment horizontal="right" vertical="center"/>
      <protection/>
    </xf>
    <xf numFmtId="0" fontId="65" fillId="4" borderId="0" xfId="0" applyFont="1" applyFill="1" applyBorder="1" applyAlignment="1">
      <alignment horizontal="left"/>
    </xf>
    <xf numFmtId="0" fontId="65" fillId="10" borderId="0" xfId="0" applyFont="1" applyFill="1" applyAlignment="1">
      <alignment horizontal="center"/>
    </xf>
    <xf numFmtId="0" fontId="61" fillId="10" borderId="0" xfId="0" applyFont="1" applyFill="1" applyAlignment="1">
      <alignment horizontal="center"/>
    </xf>
    <xf numFmtId="0" fontId="57" fillId="0" borderId="0" xfId="0" applyFont="1" applyAlignment="1">
      <alignment horizontal="right"/>
    </xf>
    <xf numFmtId="0" fontId="10" fillId="10" borderId="0" xfId="59" applyFont="1" applyFill="1" applyBorder="1" applyAlignment="1">
      <alignment horizontal="center" vertical="center" wrapText="1"/>
      <protection/>
    </xf>
    <xf numFmtId="0" fontId="10" fillId="10" borderId="13" xfId="59" applyFont="1" applyFill="1" applyBorder="1" applyAlignment="1">
      <alignment horizontal="center" vertical="center" wrapText="1"/>
      <protection/>
    </xf>
    <xf numFmtId="0" fontId="61" fillId="10" borderId="0" xfId="0" applyFont="1" applyFill="1" applyBorder="1" applyAlignment="1">
      <alignment horizontal="center"/>
    </xf>
    <xf numFmtId="0" fontId="54" fillId="0" borderId="0" xfId="0" applyFont="1" applyAlignment="1">
      <alignment horizontal="right"/>
    </xf>
    <xf numFmtId="0" fontId="65" fillId="4" borderId="0" xfId="0" applyFont="1" applyFill="1" applyBorder="1" applyAlignment="1">
      <alignment horizontal="right"/>
    </xf>
    <xf numFmtId="0" fontId="10" fillId="10" borderId="0" xfId="60" applyFont="1" applyFill="1" applyBorder="1" applyAlignment="1">
      <alignment horizontal="center" vertical="center" wrapText="1"/>
      <protection/>
    </xf>
    <xf numFmtId="0" fontId="10" fillId="10" borderId="13" xfId="60" applyFont="1" applyFill="1" applyBorder="1" applyAlignment="1">
      <alignment horizontal="center" vertical="center" wrapText="1"/>
      <protection/>
    </xf>
    <xf numFmtId="0" fontId="65" fillId="10" borderId="0" xfId="0" applyFont="1" applyFill="1" applyBorder="1" applyAlignment="1">
      <alignment horizontal="right"/>
    </xf>
    <xf numFmtId="0" fontId="10" fillId="10" borderId="0" xfId="63" applyFont="1" applyFill="1" applyBorder="1" applyAlignment="1">
      <alignment horizontal="right" vertical="center" wrapText="1"/>
      <protection/>
    </xf>
    <xf numFmtId="0" fontId="5" fillId="10" borderId="0" xfId="63" applyFont="1" applyFill="1" applyBorder="1" applyAlignment="1">
      <alignment horizontal="center" vertical="center"/>
      <protection/>
    </xf>
    <xf numFmtId="0" fontId="6" fillId="10" borderId="0" xfId="63" applyFont="1" applyFill="1" applyBorder="1" applyAlignment="1">
      <alignment horizontal="right" vertical="center"/>
      <protection/>
    </xf>
    <xf numFmtId="0" fontId="6" fillId="10" borderId="13" xfId="63" applyFont="1" applyFill="1" applyBorder="1" applyAlignment="1">
      <alignment horizontal="right" vertical="center"/>
      <protection/>
    </xf>
    <xf numFmtId="0" fontId="65" fillId="4" borderId="0" xfId="0" applyFont="1" applyFill="1" applyBorder="1" applyAlignment="1">
      <alignment horizontal="center" wrapText="1"/>
    </xf>
    <xf numFmtId="0" fontId="6" fillId="10" borderId="0" xfId="61" applyFont="1" applyFill="1" applyBorder="1" applyAlignment="1">
      <alignment horizontal="center" vertical="center"/>
      <protection/>
    </xf>
    <xf numFmtId="0" fontId="6" fillId="10" borderId="13" xfId="61" applyFont="1" applyFill="1" applyBorder="1" applyAlignment="1">
      <alignment horizontal="center" vertical="center"/>
      <protection/>
    </xf>
    <xf numFmtId="0" fontId="10" fillId="10" borderId="0" xfId="61" applyFont="1" applyFill="1" applyBorder="1" applyAlignment="1">
      <alignment horizontal="right" vertical="center" wrapText="1"/>
      <protection/>
    </xf>
    <xf numFmtId="0" fontId="6" fillId="10" borderId="0" xfId="61" applyFont="1" applyFill="1" applyBorder="1" applyAlignment="1">
      <alignment horizontal="right" vertical="center"/>
      <protection/>
    </xf>
    <xf numFmtId="0" fontId="5" fillId="10" borderId="0" xfId="61" applyFont="1" applyFill="1" applyBorder="1" applyAlignment="1">
      <alignment horizontal="center" vertical="center"/>
      <protection/>
    </xf>
    <xf numFmtId="0" fontId="6" fillId="4" borderId="0" xfId="61" applyFont="1" applyFill="1" applyBorder="1" applyAlignment="1">
      <alignment horizontal="right" vertical="center"/>
      <protection/>
    </xf>
    <xf numFmtId="0" fontId="65" fillId="4" borderId="0" xfId="0" applyFont="1" applyFill="1" applyBorder="1" applyAlignment="1">
      <alignment horizontal="left" wrapText="1"/>
    </xf>
    <xf numFmtId="0" fontId="6" fillId="10" borderId="0" xfId="63" applyFont="1" applyFill="1" applyBorder="1" applyAlignment="1">
      <alignment horizontal="center" vertical="center" wrapText="1"/>
      <protection/>
    </xf>
    <xf numFmtId="0" fontId="6" fillId="10" borderId="13" xfId="63" applyFont="1" applyFill="1" applyBorder="1" applyAlignment="1">
      <alignment horizontal="center" vertical="center" wrapText="1"/>
      <protection/>
    </xf>
    <xf numFmtId="0" fontId="13" fillId="0" borderId="0" xfId="59" applyFont="1" applyFill="1" applyBorder="1" applyAlignment="1">
      <alignment horizontal="right" vertical="center" wrapText="1"/>
      <protection/>
    </xf>
    <xf numFmtId="3" fontId="10" fillId="10" borderId="0" xfId="68" applyNumberFormat="1" applyFont="1" applyFill="1" applyBorder="1" applyAlignment="1">
      <alignment horizontal="center" vertical="top"/>
      <protection/>
    </xf>
    <xf numFmtId="3" fontId="10" fillId="10" borderId="13" xfId="68" applyNumberFormat="1" applyFont="1" applyFill="1" applyBorder="1" applyAlignment="1">
      <alignment horizontal="center" vertical="top"/>
      <protection/>
    </xf>
    <xf numFmtId="0" fontId="5" fillId="3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3" fontId="10" fillId="10" borderId="0" xfId="68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54" fillId="0" borderId="14" xfId="0" applyFont="1" applyBorder="1" applyAlignment="1">
      <alignment horizontal="center"/>
    </xf>
    <xf numFmtId="0" fontId="6" fillId="36" borderId="0" xfId="0" applyFont="1" applyFill="1" applyBorder="1" applyAlignment="1">
      <alignment horizontal="right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right" vertical="top" wrapText="1"/>
    </xf>
    <xf numFmtId="0" fontId="6" fillId="35" borderId="13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horizontal="right" vertical="center" wrapText="1"/>
    </xf>
    <xf numFmtId="0" fontId="9" fillId="34" borderId="14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vertical="center" wrapText="1"/>
    </xf>
    <xf numFmtId="3" fontId="10" fillId="35" borderId="0" xfId="0" applyNumberFormat="1" applyFont="1" applyFill="1" applyBorder="1" applyAlignment="1">
      <alignment horizontal="right" vertical="center" wrapText="1"/>
    </xf>
    <xf numFmtId="3" fontId="10" fillId="35" borderId="0" xfId="0" applyNumberFormat="1" applyFont="1" applyFill="1" applyBorder="1" applyAlignment="1">
      <alignment horizontal="center" vertical="top" wrapText="1"/>
    </xf>
    <xf numFmtId="3" fontId="10" fillId="35" borderId="13" xfId="0" applyNumberFormat="1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0" fontId="6" fillId="35" borderId="13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right" vertical="center"/>
    </xf>
    <xf numFmtId="179" fontId="6" fillId="35" borderId="0" xfId="0" applyNumberFormat="1" applyFont="1" applyFill="1" applyBorder="1" applyAlignment="1">
      <alignment horizontal="right" vertical="center" wrapText="1"/>
    </xf>
    <xf numFmtId="179" fontId="5" fillId="35" borderId="0" xfId="0" applyNumberFormat="1" applyFont="1" applyFill="1" applyBorder="1" applyAlignment="1">
      <alignment horizontal="center" vertical="center" wrapText="1"/>
    </xf>
    <xf numFmtId="179" fontId="6" fillId="36" borderId="0" xfId="0" applyNumberFormat="1" applyFont="1" applyFill="1" applyBorder="1" applyAlignment="1">
      <alignment horizontal="center" vertical="center" wrapText="1"/>
    </xf>
    <xf numFmtId="179" fontId="6" fillId="36" borderId="0" xfId="0" applyNumberFormat="1" applyFont="1" applyFill="1" applyBorder="1" applyAlignment="1">
      <alignment horizontal="left" vertical="center" wrapText="1"/>
    </xf>
    <xf numFmtId="179" fontId="6" fillId="36" borderId="0" xfId="0" applyNumberFormat="1" applyFont="1" applyFill="1" applyBorder="1" applyAlignment="1">
      <alignment horizontal="right" vertical="center" wrapText="1"/>
    </xf>
    <xf numFmtId="179" fontId="6" fillId="35" borderId="0" xfId="0" applyNumberFormat="1" applyFont="1" applyFill="1" applyBorder="1" applyAlignment="1">
      <alignment horizontal="right" vertical="top" wrapText="1"/>
    </xf>
    <xf numFmtId="179" fontId="6" fillId="35" borderId="13" xfId="0" applyNumberFormat="1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horizontal="left"/>
    </xf>
    <xf numFmtId="0" fontId="65" fillId="10" borderId="13" xfId="0" applyFont="1" applyFill="1" applyBorder="1" applyAlignment="1">
      <alignment vertical="top"/>
    </xf>
    <xf numFmtId="0" fontId="5" fillId="10" borderId="0" xfId="0" applyFont="1" applyFill="1" applyBorder="1" applyAlignment="1">
      <alignment horizontal="center" vertical="center" wrapText="1"/>
    </xf>
    <xf numFmtId="0" fontId="62" fillId="4" borderId="0" xfId="0" applyFont="1" applyFill="1" applyBorder="1" applyAlignment="1">
      <alignment horizontal="right"/>
    </xf>
    <xf numFmtId="0" fontId="65" fillId="10" borderId="0" xfId="0" applyFont="1" applyFill="1" applyBorder="1" applyAlignment="1">
      <alignment horizontal="right" vertical="top"/>
    </xf>
    <xf numFmtId="0" fontId="65" fillId="10" borderId="13" xfId="0" applyFont="1" applyFill="1" applyBorder="1" applyAlignment="1">
      <alignment horizontal="right" vertical="top"/>
    </xf>
    <xf numFmtId="0" fontId="65" fillId="10" borderId="0" xfId="0" applyFont="1" applyFill="1" applyBorder="1" applyAlignment="1">
      <alignment horizontal="right" vertical="center"/>
    </xf>
    <xf numFmtId="0" fontId="62" fillId="4" borderId="0" xfId="0" applyFont="1" applyFill="1" applyBorder="1" applyAlignment="1">
      <alignment horizontal="left"/>
    </xf>
    <xf numFmtId="0" fontId="65" fillId="10" borderId="0" xfId="0" applyFont="1" applyFill="1" applyBorder="1" applyAlignment="1">
      <alignment horizontal="center" vertical="center"/>
    </xf>
    <xf numFmtId="3" fontId="13" fillId="10" borderId="16" xfId="64" applyNumberFormat="1" applyFont="1" applyFill="1" applyBorder="1" applyAlignment="1">
      <alignment horizontal="center" vertical="center"/>
      <protection/>
    </xf>
    <xf numFmtId="0" fontId="65" fillId="10" borderId="13" xfId="0" applyFont="1" applyFill="1" applyBorder="1" applyAlignment="1">
      <alignment horizontal="center" vertical="center"/>
    </xf>
    <xf numFmtId="0" fontId="65" fillId="4" borderId="14" xfId="0" applyFont="1" applyFill="1" applyBorder="1" applyAlignment="1">
      <alignment horizontal="center" vertical="center" wrapText="1"/>
    </xf>
    <xf numFmtId="0" fontId="65" fillId="4" borderId="0" xfId="0" applyFont="1" applyFill="1" applyBorder="1" applyAlignment="1">
      <alignment horizontal="center" vertical="center" wrapText="1"/>
    </xf>
    <xf numFmtId="0" fontId="65" fillId="10" borderId="0" xfId="0" applyFont="1" applyFill="1" applyBorder="1" applyAlignment="1">
      <alignment horizontal="center" vertical="center" wrapText="1"/>
    </xf>
    <xf numFmtId="0" fontId="54" fillId="10" borderId="0" xfId="0" applyFont="1" applyFill="1" applyBorder="1" applyAlignment="1">
      <alignment horizontal="center" vertical="center" wrapText="1"/>
    </xf>
    <xf numFmtId="0" fontId="54" fillId="10" borderId="15" xfId="0" applyFont="1" applyFill="1" applyBorder="1" applyAlignment="1">
      <alignment horizontal="center" vertical="center" wrapText="1"/>
    </xf>
    <xf numFmtId="0" fontId="54" fillId="4" borderId="0" xfId="0" applyFont="1" applyFill="1" applyBorder="1" applyAlignment="1">
      <alignment horizontal="center" vertical="center" wrapText="1"/>
    </xf>
    <xf numFmtId="3" fontId="10" fillId="4" borderId="18" xfId="64" applyNumberFormat="1" applyFont="1" applyFill="1" applyBorder="1" applyAlignment="1">
      <alignment horizontal="center" vertical="center"/>
      <protection/>
    </xf>
    <xf numFmtId="3" fontId="10" fillId="4" borderId="19" xfId="64" applyNumberFormat="1" applyFont="1" applyFill="1" applyBorder="1" applyAlignment="1">
      <alignment horizontal="center" vertical="center"/>
      <protection/>
    </xf>
    <xf numFmtId="0" fontId="65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right"/>
    </xf>
    <xf numFmtId="0" fontId="65" fillId="4" borderId="0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_Sheet1" xfId="59"/>
    <cellStyle name="Normal_Sheet5" xfId="60"/>
    <cellStyle name="Normal_انشاء" xfId="61"/>
    <cellStyle name="Normal_انشاء وزارة" xfId="62"/>
    <cellStyle name="Normal_بناء" xfId="63"/>
    <cellStyle name="Normal_جدول 14" xfId="64"/>
    <cellStyle name="Normal_جدول 16" xfId="65"/>
    <cellStyle name="Normal_جدول رقم 11" xfId="66"/>
    <cellStyle name="Normal_جدول رقم 16" xfId="67"/>
    <cellStyle name="Normal_جدول رقم 8" xfId="68"/>
    <cellStyle name="Normal_جدول رقم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3"/>
  <sheetViews>
    <sheetView rightToLeft="1" workbookViewId="0" topLeftCell="A22">
      <selection activeCell="B33" sqref="B33"/>
    </sheetView>
  </sheetViews>
  <sheetFormatPr defaultColWidth="9.140625" defaultRowHeight="15"/>
  <cols>
    <col min="2" max="2" width="20.8515625" style="0" customWidth="1"/>
    <col min="3" max="3" width="6.28125" style="0" customWidth="1"/>
    <col min="4" max="4" width="11.28125" style="0" customWidth="1"/>
    <col min="5" max="5" width="8.7109375" style="0" customWidth="1"/>
    <col min="6" max="6" width="10.00390625" style="0" customWidth="1"/>
    <col min="7" max="7" width="7.57421875" style="0" customWidth="1"/>
    <col min="8" max="8" width="11.421875" style="0" customWidth="1"/>
    <col min="9" max="9" width="8.7109375" style="0" customWidth="1"/>
    <col min="10" max="10" width="19.28125" style="0" customWidth="1"/>
    <col min="13" max="13" width="8.8515625" style="0" customWidth="1"/>
  </cols>
  <sheetData>
    <row r="1" spans="2:10" ht="18.75" customHeight="1">
      <c r="B1" s="237" t="s">
        <v>353</v>
      </c>
      <c r="C1" s="237"/>
      <c r="D1" s="237"/>
      <c r="E1" s="237"/>
      <c r="F1" s="237"/>
      <c r="G1" s="237"/>
      <c r="H1" s="237"/>
      <c r="I1" s="237"/>
      <c r="J1" s="237"/>
    </row>
    <row r="2" spans="2:10" ht="12.75" customHeight="1">
      <c r="B2" s="138" t="s">
        <v>437</v>
      </c>
      <c r="C2" s="139"/>
      <c r="D2" s="139"/>
      <c r="E2" s="139"/>
      <c r="F2" s="139"/>
      <c r="G2" s="139"/>
      <c r="H2" s="238" t="s">
        <v>151</v>
      </c>
      <c r="I2" s="238"/>
      <c r="J2" s="238"/>
    </row>
    <row r="3" spans="2:16" ht="14.25" customHeight="1">
      <c r="B3" s="140"/>
      <c r="C3" s="236" t="s">
        <v>1</v>
      </c>
      <c r="D3" s="236"/>
      <c r="E3" s="236" t="s">
        <v>2</v>
      </c>
      <c r="F3" s="236"/>
      <c r="G3" s="236" t="s">
        <v>127</v>
      </c>
      <c r="H3" s="236"/>
      <c r="I3" s="236" t="s">
        <v>3</v>
      </c>
      <c r="J3" s="236"/>
      <c r="P3" s="46"/>
    </row>
    <row r="4" spans="2:10" ht="18" customHeight="1" thickBot="1">
      <c r="B4" s="141" t="s">
        <v>0</v>
      </c>
      <c r="C4" s="142" t="s">
        <v>4</v>
      </c>
      <c r="D4" s="142" t="s">
        <v>5</v>
      </c>
      <c r="E4" s="142" t="s">
        <v>4</v>
      </c>
      <c r="F4" s="142" t="s">
        <v>5</v>
      </c>
      <c r="G4" s="142" t="s">
        <v>4</v>
      </c>
      <c r="H4" s="142" t="s">
        <v>5</v>
      </c>
      <c r="I4" s="142" t="s">
        <v>4</v>
      </c>
      <c r="J4" s="142" t="s">
        <v>5</v>
      </c>
    </row>
    <row r="5" spans="2:11" s="50" customFormat="1" ht="18" customHeight="1" thickTop="1">
      <c r="B5" s="135" t="s">
        <v>213</v>
      </c>
      <c r="C5" s="129">
        <v>1</v>
      </c>
      <c r="D5" s="129">
        <v>955260</v>
      </c>
      <c r="E5" s="129">
        <v>0</v>
      </c>
      <c r="F5" s="129">
        <v>0</v>
      </c>
      <c r="G5" s="129">
        <v>0</v>
      </c>
      <c r="H5" s="129">
        <v>0</v>
      </c>
      <c r="I5" s="129">
        <f>C5+E5+G5</f>
        <v>1</v>
      </c>
      <c r="J5" s="129">
        <f>D5+F5+H5</f>
        <v>955260</v>
      </c>
      <c r="K5" s="49"/>
    </row>
    <row r="6" spans="2:10" s="50" customFormat="1" ht="15" customHeight="1">
      <c r="B6" s="134" t="s">
        <v>132</v>
      </c>
      <c r="C6" s="130">
        <v>3</v>
      </c>
      <c r="D6" s="130">
        <v>1112879</v>
      </c>
      <c r="E6" s="130">
        <v>0</v>
      </c>
      <c r="F6" s="130">
        <v>0</v>
      </c>
      <c r="G6" s="130">
        <v>3</v>
      </c>
      <c r="H6" s="130">
        <v>1054830</v>
      </c>
      <c r="I6" s="130">
        <f aca="true" t="shared" si="0" ref="I6:I26">C6+E6+G6</f>
        <v>6</v>
      </c>
      <c r="J6" s="130">
        <f aca="true" t="shared" si="1" ref="J6:J26">D6+F6+H6</f>
        <v>2167709</v>
      </c>
    </row>
    <row r="7" spans="2:10" s="50" customFormat="1" ht="15.75" customHeight="1">
      <c r="B7" s="135" t="s">
        <v>133</v>
      </c>
      <c r="C7" s="129">
        <v>4</v>
      </c>
      <c r="D7" s="129">
        <v>8229041</v>
      </c>
      <c r="E7" s="129">
        <v>1</v>
      </c>
      <c r="F7" s="129">
        <v>60002</v>
      </c>
      <c r="G7" s="129">
        <v>6</v>
      </c>
      <c r="H7" s="129">
        <v>1076521</v>
      </c>
      <c r="I7" s="129">
        <f t="shared" si="0"/>
        <v>11</v>
      </c>
      <c r="J7" s="129">
        <f t="shared" si="1"/>
        <v>9365564</v>
      </c>
    </row>
    <row r="8" spans="2:10" s="50" customFormat="1" ht="15" customHeight="1">
      <c r="B8" s="134" t="s">
        <v>134</v>
      </c>
      <c r="C8" s="130">
        <v>0</v>
      </c>
      <c r="D8" s="130">
        <v>0</v>
      </c>
      <c r="E8" s="130">
        <v>2</v>
      </c>
      <c r="F8" s="130">
        <v>4895507</v>
      </c>
      <c r="G8" s="130">
        <v>16</v>
      </c>
      <c r="H8" s="130">
        <v>58571179</v>
      </c>
      <c r="I8" s="130">
        <f t="shared" si="0"/>
        <v>18</v>
      </c>
      <c r="J8" s="130">
        <f t="shared" si="1"/>
        <v>63466686</v>
      </c>
    </row>
    <row r="9" spans="2:10" s="50" customFormat="1" ht="21" customHeight="1">
      <c r="B9" s="135" t="s">
        <v>214</v>
      </c>
      <c r="C9" s="129">
        <v>1</v>
      </c>
      <c r="D9" s="129">
        <v>621358</v>
      </c>
      <c r="E9" s="129">
        <v>0</v>
      </c>
      <c r="F9" s="129">
        <v>0</v>
      </c>
      <c r="G9" s="129">
        <v>0</v>
      </c>
      <c r="H9" s="129">
        <v>0</v>
      </c>
      <c r="I9" s="129">
        <f t="shared" si="0"/>
        <v>1</v>
      </c>
      <c r="J9" s="129">
        <f t="shared" si="1"/>
        <v>621358</v>
      </c>
    </row>
    <row r="10" spans="2:10" s="50" customFormat="1" ht="18" customHeight="1">
      <c r="B10" s="134" t="s">
        <v>135</v>
      </c>
      <c r="C10" s="130">
        <v>2</v>
      </c>
      <c r="D10" s="130">
        <v>276433</v>
      </c>
      <c r="E10" s="130">
        <v>1</v>
      </c>
      <c r="F10" s="130">
        <v>356020</v>
      </c>
      <c r="G10" s="130">
        <v>4</v>
      </c>
      <c r="H10" s="130">
        <v>968991</v>
      </c>
      <c r="I10" s="130">
        <f t="shared" si="0"/>
        <v>7</v>
      </c>
      <c r="J10" s="130">
        <f t="shared" si="1"/>
        <v>1601444</v>
      </c>
    </row>
    <row r="11" spans="2:10" s="50" customFormat="1" ht="18" customHeight="1">
      <c r="B11" s="135" t="s">
        <v>136</v>
      </c>
      <c r="C11" s="129">
        <v>8</v>
      </c>
      <c r="D11" s="129">
        <v>16752054</v>
      </c>
      <c r="E11" s="129">
        <v>28</v>
      </c>
      <c r="F11" s="129">
        <v>96240851</v>
      </c>
      <c r="G11" s="129">
        <v>30</v>
      </c>
      <c r="H11" s="129">
        <v>29838656</v>
      </c>
      <c r="I11" s="129">
        <f t="shared" si="0"/>
        <v>66</v>
      </c>
      <c r="J11" s="129">
        <f t="shared" si="1"/>
        <v>142831561</v>
      </c>
    </row>
    <row r="12" spans="2:10" s="50" customFormat="1" ht="18" customHeight="1">
      <c r="B12" s="134" t="s">
        <v>137</v>
      </c>
      <c r="C12" s="130">
        <v>6</v>
      </c>
      <c r="D12" s="130">
        <v>7341438</v>
      </c>
      <c r="E12" s="130">
        <v>36</v>
      </c>
      <c r="F12" s="130">
        <v>77619656</v>
      </c>
      <c r="G12" s="130">
        <v>6</v>
      </c>
      <c r="H12" s="130">
        <v>8930465</v>
      </c>
      <c r="I12" s="130">
        <f t="shared" si="0"/>
        <v>48</v>
      </c>
      <c r="J12" s="130">
        <f t="shared" si="1"/>
        <v>93891559</v>
      </c>
    </row>
    <row r="13" spans="2:14" s="50" customFormat="1" ht="17.25" customHeight="1">
      <c r="B13" s="135" t="s">
        <v>138</v>
      </c>
      <c r="C13" s="129">
        <v>12</v>
      </c>
      <c r="D13" s="129">
        <v>8182489</v>
      </c>
      <c r="E13" s="129">
        <v>0</v>
      </c>
      <c r="F13" s="129">
        <v>0</v>
      </c>
      <c r="G13" s="129">
        <v>3</v>
      </c>
      <c r="H13" s="129">
        <v>841090</v>
      </c>
      <c r="I13" s="129">
        <f t="shared" si="0"/>
        <v>15</v>
      </c>
      <c r="J13" s="129">
        <f t="shared" si="1"/>
        <v>9023579</v>
      </c>
      <c r="N13" s="50" t="s">
        <v>79</v>
      </c>
    </row>
    <row r="14" spans="2:10" s="50" customFormat="1" ht="23.25" customHeight="1">
      <c r="B14" s="134" t="s">
        <v>139</v>
      </c>
      <c r="C14" s="130">
        <v>3</v>
      </c>
      <c r="D14" s="130">
        <v>23377580</v>
      </c>
      <c r="E14" s="130">
        <v>0</v>
      </c>
      <c r="F14" s="130">
        <v>0</v>
      </c>
      <c r="G14" s="130">
        <v>4</v>
      </c>
      <c r="H14" s="130">
        <v>3347107</v>
      </c>
      <c r="I14" s="130">
        <f t="shared" si="0"/>
        <v>7</v>
      </c>
      <c r="J14" s="130">
        <f t="shared" si="1"/>
        <v>26724687</v>
      </c>
    </row>
    <row r="15" spans="2:10" s="50" customFormat="1" ht="15.75" customHeight="1">
      <c r="B15" s="135" t="s">
        <v>140</v>
      </c>
      <c r="C15" s="129">
        <v>1</v>
      </c>
      <c r="D15" s="129">
        <v>926408</v>
      </c>
      <c r="E15" s="129">
        <v>0</v>
      </c>
      <c r="F15" s="129">
        <v>0</v>
      </c>
      <c r="G15" s="129">
        <v>3</v>
      </c>
      <c r="H15" s="129">
        <v>6106615</v>
      </c>
      <c r="I15" s="129">
        <f t="shared" si="0"/>
        <v>4</v>
      </c>
      <c r="J15" s="129">
        <f t="shared" si="1"/>
        <v>7033023</v>
      </c>
    </row>
    <row r="16" spans="2:10" s="50" customFormat="1" ht="15.75" customHeight="1">
      <c r="B16" s="134" t="s">
        <v>141</v>
      </c>
      <c r="C16" s="130">
        <v>6</v>
      </c>
      <c r="D16" s="130">
        <v>15467807</v>
      </c>
      <c r="E16" s="130">
        <v>0</v>
      </c>
      <c r="F16" s="130">
        <v>0</v>
      </c>
      <c r="G16" s="130">
        <v>0</v>
      </c>
      <c r="H16" s="130">
        <v>0</v>
      </c>
      <c r="I16" s="130">
        <f t="shared" si="0"/>
        <v>6</v>
      </c>
      <c r="J16" s="130">
        <f t="shared" si="1"/>
        <v>15467807</v>
      </c>
    </row>
    <row r="17" spans="2:10" s="50" customFormat="1" ht="15" customHeight="1">
      <c r="B17" s="135" t="s">
        <v>142</v>
      </c>
      <c r="C17" s="129">
        <v>1</v>
      </c>
      <c r="D17" s="129">
        <v>526388</v>
      </c>
      <c r="E17" s="129">
        <v>1</v>
      </c>
      <c r="F17" s="129">
        <v>99490</v>
      </c>
      <c r="G17" s="129">
        <v>1</v>
      </c>
      <c r="H17" s="129">
        <v>229338</v>
      </c>
      <c r="I17" s="129">
        <f t="shared" si="0"/>
        <v>3</v>
      </c>
      <c r="J17" s="129">
        <f t="shared" si="1"/>
        <v>855216</v>
      </c>
    </row>
    <row r="18" spans="2:10" s="50" customFormat="1" ht="15.75" customHeight="1">
      <c r="B18" s="134" t="s">
        <v>143</v>
      </c>
      <c r="C18" s="130">
        <v>7</v>
      </c>
      <c r="D18" s="130">
        <v>6128069</v>
      </c>
      <c r="E18" s="130">
        <v>1</v>
      </c>
      <c r="F18" s="130">
        <v>1125947</v>
      </c>
      <c r="G18" s="130">
        <v>17</v>
      </c>
      <c r="H18" s="130">
        <v>2156899</v>
      </c>
      <c r="I18" s="130">
        <f t="shared" si="0"/>
        <v>25</v>
      </c>
      <c r="J18" s="130">
        <f t="shared" si="1"/>
        <v>9410915</v>
      </c>
    </row>
    <row r="19" spans="2:10" s="50" customFormat="1" ht="16.5" customHeight="1">
      <c r="B19" s="135" t="s">
        <v>144</v>
      </c>
      <c r="C19" s="129">
        <v>0</v>
      </c>
      <c r="D19" s="129">
        <v>0</v>
      </c>
      <c r="E19" s="129">
        <v>0</v>
      </c>
      <c r="F19" s="129">
        <v>0</v>
      </c>
      <c r="G19" s="129">
        <v>1</v>
      </c>
      <c r="H19" s="129">
        <v>540848</v>
      </c>
      <c r="I19" s="129">
        <f t="shared" si="0"/>
        <v>1</v>
      </c>
      <c r="J19" s="129">
        <f t="shared" si="1"/>
        <v>540848</v>
      </c>
    </row>
    <row r="20" spans="2:10" s="50" customFormat="1" ht="16.5" customHeight="1">
      <c r="B20" s="134" t="s">
        <v>145</v>
      </c>
      <c r="C20" s="130">
        <v>3</v>
      </c>
      <c r="D20" s="130">
        <v>1215264</v>
      </c>
      <c r="E20" s="130">
        <v>6</v>
      </c>
      <c r="F20" s="130">
        <v>9913462</v>
      </c>
      <c r="G20" s="130">
        <v>34</v>
      </c>
      <c r="H20" s="130">
        <v>21087339</v>
      </c>
      <c r="I20" s="130">
        <f t="shared" si="0"/>
        <v>43</v>
      </c>
      <c r="J20" s="130">
        <f t="shared" si="1"/>
        <v>32216065</v>
      </c>
    </row>
    <row r="21" spans="2:10" s="50" customFormat="1" ht="15.75" customHeight="1">
      <c r="B21" s="135" t="s">
        <v>150</v>
      </c>
      <c r="C21" s="129">
        <v>1</v>
      </c>
      <c r="D21" s="129">
        <v>280050</v>
      </c>
      <c r="E21" s="129">
        <v>0</v>
      </c>
      <c r="F21" s="129">
        <v>0</v>
      </c>
      <c r="G21" s="129">
        <v>1</v>
      </c>
      <c r="H21" s="129">
        <v>126676</v>
      </c>
      <c r="I21" s="129">
        <f t="shared" si="0"/>
        <v>2</v>
      </c>
      <c r="J21" s="129">
        <f t="shared" si="1"/>
        <v>406726</v>
      </c>
    </row>
    <row r="22" spans="2:10" s="50" customFormat="1" ht="15.75" customHeight="1">
      <c r="B22" s="134" t="s">
        <v>146</v>
      </c>
      <c r="C22" s="130">
        <v>0</v>
      </c>
      <c r="D22" s="130">
        <v>0</v>
      </c>
      <c r="E22" s="130">
        <v>3</v>
      </c>
      <c r="F22" s="130">
        <v>81910790</v>
      </c>
      <c r="G22" s="130">
        <v>2</v>
      </c>
      <c r="H22" s="130">
        <v>359985</v>
      </c>
      <c r="I22" s="130">
        <f t="shared" si="0"/>
        <v>5</v>
      </c>
      <c r="J22" s="130">
        <f t="shared" si="1"/>
        <v>82270775</v>
      </c>
    </row>
    <row r="23" spans="2:10" s="50" customFormat="1" ht="17.25" customHeight="1">
      <c r="B23" s="135" t="s">
        <v>6</v>
      </c>
      <c r="C23" s="129">
        <v>5</v>
      </c>
      <c r="D23" s="129">
        <v>10020345</v>
      </c>
      <c r="E23" s="129">
        <v>6</v>
      </c>
      <c r="F23" s="129">
        <v>5186999</v>
      </c>
      <c r="G23" s="129">
        <v>51</v>
      </c>
      <c r="H23" s="129">
        <v>23261101</v>
      </c>
      <c r="I23" s="129">
        <f t="shared" si="0"/>
        <v>62</v>
      </c>
      <c r="J23" s="129">
        <f t="shared" si="1"/>
        <v>38468445</v>
      </c>
    </row>
    <row r="24" spans="2:10" s="50" customFormat="1" ht="15.75" customHeight="1">
      <c r="B24" s="134" t="s">
        <v>147</v>
      </c>
      <c r="C24" s="130">
        <v>1</v>
      </c>
      <c r="D24" s="130">
        <v>584550</v>
      </c>
      <c r="E24" s="130">
        <v>0</v>
      </c>
      <c r="F24" s="130">
        <v>0</v>
      </c>
      <c r="G24" s="130">
        <v>1</v>
      </c>
      <c r="H24" s="130">
        <v>1502888</v>
      </c>
      <c r="I24" s="130">
        <f t="shared" si="0"/>
        <v>2</v>
      </c>
      <c r="J24" s="130">
        <f t="shared" si="1"/>
        <v>2087438</v>
      </c>
    </row>
    <row r="25" spans="2:10" s="50" customFormat="1" ht="19.5" customHeight="1">
      <c r="B25" s="135" t="s">
        <v>148</v>
      </c>
      <c r="C25" s="129">
        <v>1</v>
      </c>
      <c r="D25" s="129">
        <v>152256</v>
      </c>
      <c r="E25" s="129">
        <v>0</v>
      </c>
      <c r="F25" s="129">
        <v>0</v>
      </c>
      <c r="G25" s="129">
        <v>0</v>
      </c>
      <c r="H25" s="129">
        <v>0</v>
      </c>
      <c r="I25" s="129">
        <f t="shared" si="0"/>
        <v>1</v>
      </c>
      <c r="J25" s="129">
        <f t="shared" si="1"/>
        <v>152256</v>
      </c>
    </row>
    <row r="26" spans="2:10" s="50" customFormat="1" ht="18" customHeight="1">
      <c r="B26" s="134" t="s">
        <v>149</v>
      </c>
      <c r="C26" s="130">
        <v>73</v>
      </c>
      <c r="D26" s="130">
        <v>123768680</v>
      </c>
      <c r="E26" s="130">
        <v>104</v>
      </c>
      <c r="F26" s="130">
        <v>220550365</v>
      </c>
      <c r="G26" s="130">
        <v>26</v>
      </c>
      <c r="H26" s="130">
        <v>63014853</v>
      </c>
      <c r="I26" s="130">
        <f t="shared" si="0"/>
        <v>203</v>
      </c>
      <c r="J26" s="130">
        <f t="shared" si="1"/>
        <v>407333898</v>
      </c>
    </row>
    <row r="27" spans="2:10" s="50" customFormat="1" ht="18" customHeight="1" thickBot="1">
      <c r="B27" s="143" t="s">
        <v>3</v>
      </c>
      <c r="C27" s="131">
        <f>SUM(C5:C26)</f>
        <v>139</v>
      </c>
      <c r="D27" s="131">
        <f aca="true" t="shared" si="2" ref="D27:J27">SUM(D5:D26)</f>
        <v>225918349</v>
      </c>
      <c r="E27" s="131">
        <f t="shared" si="2"/>
        <v>189</v>
      </c>
      <c r="F27" s="131">
        <f t="shared" si="2"/>
        <v>497959089</v>
      </c>
      <c r="G27" s="131">
        <f t="shared" si="2"/>
        <v>209</v>
      </c>
      <c r="H27" s="131">
        <f t="shared" si="2"/>
        <v>223015381</v>
      </c>
      <c r="I27" s="131">
        <f t="shared" si="2"/>
        <v>537</v>
      </c>
      <c r="J27" s="131">
        <f t="shared" si="2"/>
        <v>946892819</v>
      </c>
    </row>
    <row r="28" spans="2:5" ht="15.75" customHeight="1" thickTop="1">
      <c r="B28" s="48"/>
      <c r="C28" s="48"/>
      <c r="E28" s="13"/>
    </row>
    <row r="29" spans="2:5" ht="15.75" customHeight="1">
      <c r="B29" s="48"/>
      <c r="C29" s="48"/>
      <c r="E29" s="13"/>
    </row>
    <row r="30" spans="2:5" ht="15.75" customHeight="1">
      <c r="B30" s="48"/>
      <c r="C30" s="48"/>
      <c r="E30" s="13"/>
    </row>
    <row r="31" spans="2:3" ht="15">
      <c r="B31" s="48"/>
      <c r="C31" s="48"/>
    </row>
    <row r="32" spans="2:10" ht="24.75" customHeight="1">
      <c r="B32" s="233" t="s">
        <v>354</v>
      </c>
      <c r="C32" s="233"/>
      <c r="D32" s="233"/>
      <c r="E32" s="233"/>
      <c r="F32" s="233"/>
      <c r="G32" s="233"/>
      <c r="H32" s="233"/>
      <c r="I32" s="233"/>
      <c r="J32" s="233"/>
    </row>
    <row r="33" spans="2:10" ht="24.75" customHeight="1">
      <c r="B33" s="138" t="s">
        <v>438</v>
      </c>
      <c r="C33" s="139"/>
      <c r="D33" s="139"/>
      <c r="E33" s="139"/>
      <c r="F33" s="139"/>
      <c r="G33" s="139"/>
      <c r="H33" s="144"/>
      <c r="I33" s="144"/>
      <c r="J33" s="144"/>
    </row>
    <row r="34" spans="2:10" ht="24" customHeight="1">
      <c r="B34" s="145"/>
      <c r="C34" s="146" t="s">
        <v>1</v>
      </c>
      <c r="D34" s="146"/>
      <c r="E34" s="146" t="s">
        <v>2</v>
      </c>
      <c r="F34" s="146"/>
      <c r="G34" s="146" t="s">
        <v>127</v>
      </c>
      <c r="H34" s="146"/>
      <c r="I34" s="146" t="s">
        <v>3</v>
      </c>
      <c r="J34" s="146"/>
    </row>
    <row r="35" spans="2:10" ht="36.75" customHeight="1" thickBot="1">
      <c r="B35" s="141" t="s">
        <v>0</v>
      </c>
      <c r="C35" s="142" t="s">
        <v>4</v>
      </c>
      <c r="D35" s="142"/>
      <c r="E35" s="142" t="s">
        <v>4</v>
      </c>
      <c r="F35" s="142"/>
      <c r="G35" s="142" t="s">
        <v>4</v>
      </c>
      <c r="H35" s="142"/>
      <c r="I35" s="142" t="s">
        <v>4</v>
      </c>
      <c r="J35" s="142"/>
    </row>
    <row r="36" spans="2:10" ht="30" customHeight="1" thickTop="1">
      <c r="B36" s="147" t="s">
        <v>133</v>
      </c>
      <c r="C36" s="234">
        <v>6</v>
      </c>
      <c r="D36" s="234"/>
      <c r="E36" s="234">
        <v>0</v>
      </c>
      <c r="F36" s="234"/>
      <c r="G36" s="132">
        <v>0</v>
      </c>
      <c r="H36" s="132"/>
      <c r="I36" s="234">
        <f>C36+E36+G36</f>
        <v>6</v>
      </c>
      <c r="J36" s="234"/>
    </row>
    <row r="37" spans="2:10" ht="30" customHeight="1">
      <c r="B37" s="148" t="s">
        <v>136</v>
      </c>
      <c r="C37" s="235">
        <v>1</v>
      </c>
      <c r="D37" s="235"/>
      <c r="E37" s="235">
        <v>2</v>
      </c>
      <c r="F37" s="235"/>
      <c r="G37" s="78">
        <v>0</v>
      </c>
      <c r="H37" s="78"/>
      <c r="I37" s="235">
        <v>3</v>
      </c>
      <c r="J37" s="235"/>
    </row>
    <row r="38" spans="2:10" ht="30" customHeight="1">
      <c r="B38" s="147" t="s">
        <v>137</v>
      </c>
      <c r="C38" s="239">
        <v>0</v>
      </c>
      <c r="D38" s="239"/>
      <c r="E38" s="239">
        <v>1</v>
      </c>
      <c r="F38" s="239"/>
      <c r="G38" s="77">
        <v>0</v>
      </c>
      <c r="H38" s="77"/>
      <c r="I38" s="239">
        <v>1</v>
      </c>
      <c r="J38" s="239"/>
    </row>
    <row r="39" spans="2:10" ht="30" customHeight="1">
      <c r="B39" s="148" t="s">
        <v>141</v>
      </c>
      <c r="C39" s="235">
        <v>1</v>
      </c>
      <c r="D39" s="235"/>
      <c r="E39" s="235">
        <v>0</v>
      </c>
      <c r="F39" s="235"/>
      <c r="G39" s="78">
        <v>0</v>
      </c>
      <c r="H39" s="78"/>
      <c r="I39" s="235">
        <v>1</v>
      </c>
      <c r="J39" s="235"/>
    </row>
    <row r="40" spans="2:10" ht="30" customHeight="1">
      <c r="B40" s="147" t="s">
        <v>150</v>
      </c>
      <c r="C40" s="239">
        <v>1</v>
      </c>
      <c r="D40" s="239"/>
      <c r="E40" s="239">
        <v>0</v>
      </c>
      <c r="F40" s="239"/>
      <c r="G40" s="77">
        <v>0</v>
      </c>
      <c r="H40" s="77"/>
      <c r="I40" s="239">
        <v>1</v>
      </c>
      <c r="J40" s="239"/>
    </row>
    <row r="41" spans="2:10" ht="30" customHeight="1">
      <c r="B41" s="148" t="s">
        <v>146</v>
      </c>
      <c r="C41" s="235">
        <v>0</v>
      </c>
      <c r="D41" s="235"/>
      <c r="E41" s="235">
        <v>1</v>
      </c>
      <c r="F41" s="235"/>
      <c r="G41" s="78">
        <v>0</v>
      </c>
      <c r="H41" s="78"/>
      <c r="I41" s="235">
        <v>1</v>
      </c>
      <c r="J41" s="235"/>
    </row>
    <row r="42" spans="2:10" ht="30" customHeight="1">
      <c r="B42" s="147" t="s">
        <v>149</v>
      </c>
      <c r="C42" s="239">
        <v>1</v>
      </c>
      <c r="D42" s="239"/>
      <c r="E42" s="239">
        <v>2</v>
      </c>
      <c r="F42" s="239"/>
      <c r="G42" s="133">
        <v>0</v>
      </c>
      <c r="H42" s="133"/>
      <c r="I42" s="239">
        <v>3</v>
      </c>
      <c r="J42" s="239"/>
    </row>
    <row r="43" spans="2:10" ht="26.25" customHeight="1" thickBot="1">
      <c r="B43" s="51" t="s">
        <v>3</v>
      </c>
      <c r="C43" s="240">
        <f>SUM(C36:C42)</f>
        <v>10</v>
      </c>
      <c r="D43" s="240"/>
      <c r="E43" s="128">
        <f>SUM(E36:E42)</f>
        <v>6</v>
      </c>
      <c r="F43" s="128"/>
      <c r="G43" s="128">
        <f>SUM(G36:G42)</f>
        <v>0</v>
      </c>
      <c r="H43" s="128"/>
      <c r="I43" s="128">
        <f>SUM(I36:I42)</f>
        <v>16</v>
      </c>
      <c r="J43" s="128"/>
    </row>
    <row r="44" ht="15.75" thickTop="1"/>
  </sheetData>
  <sheetProtection/>
  <mergeCells count="29">
    <mergeCell ref="C42:D42"/>
    <mergeCell ref="E42:F42"/>
    <mergeCell ref="E40:F40"/>
    <mergeCell ref="I42:J42"/>
    <mergeCell ref="I40:J40"/>
    <mergeCell ref="E41:F41"/>
    <mergeCell ref="E39:F39"/>
    <mergeCell ref="I39:J39"/>
    <mergeCell ref="C40:D40"/>
    <mergeCell ref="I38:J38"/>
    <mergeCell ref="E38:F38"/>
    <mergeCell ref="C43:D43"/>
    <mergeCell ref="C38:D38"/>
    <mergeCell ref="C39:D39"/>
    <mergeCell ref="I41:J41"/>
    <mergeCell ref="C41:D41"/>
    <mergeCell ref="C3:D3"/>
    <mergeCell ref="E3:F3"/>
    <mergeCell ref="G3:H3"/>
    <mergeCell ref="I3:J3"/>
    <mergeCell ref="B1:J1"/>
    <mergeCell ref="H2:J2"/>
    <mergeCell ref="B32:J32"/>
    <mergeCell ref="C36:D36"/>
    <mergeCell ref="E36:F36"/>
    <mergeCell ref="I36:J36"/>
    <mergeCell ref="C37:D37"/>
    <mergeCell ref="E37:F37"/>
    <mergeCell ref="I37:J37"/>
  </mergeCells>
  <printOptions horizontalCentered="1" verticalCentered="1"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86"/>
  <sheetViews>
    <sheetView rightToLeft="1" zoomScalePageLayoutView="0" workbookViewId="0" topLeftCell="A1">
      <selection activeCell="A70" sqref="A70:B70"/>
    </sheetView>
  </sheetViews>
  <sheetFormatPr defaultColWidth="9.140625" defaultRowHeight="15"/>
  <cols>
    <col min="1" max="1" width="11.421875" style="0" customWidth="1"/>
    <col min="2" max="2" width="12.28125" style="0" customWidth="1"/>
    <col min="3" max="3" width="12.8515625" style="0" customWidth="1"/>
    <col min="4" max="4" width="11.8515625" style="0" customWidth="1"/>
    <col min="5" max="5" width="13.7109375" style="0" customWidth="1"/>
    <col min="6" max="6" width="15.421875" style="0" customWidth="1"/>
    <col min="7" max="7" width="13.8515625" style="0" customWidth="1"/>
    <col min="8" max="8" width="16.28125" style="0" customWidth="1"/>
    <col min="9" max="9" width="15.57421875" style="0" customWidth="1"/>
  </cols>
  <sheetData>
    <row r="2" ht="22.5" customHeight="1" thickBot="1">
      <c r="N2" s="104"/>
    </row>
    <row r="3" spans="1:9" ht="18.75" thickTop="1">
      <c r="A3" s="270" t="s">
        <v>386</v>
      </c>
      <c r="B3" s="270"/>
      <c r="C3" s="270"/>
      <c r="D3" s="270"/>
      <c r="E3" s="270"/>
      <c r="F3" s="270"/>
      <c r="G3" s="270"/>
      <c r="H3" s="270"/>
      <c r="I3" s="270"/>
    </row>
    <row r="4" spans="1:9" ht="27.75" customHeight="1">
      <c r="A4" s="278" t="s">
        <v>448</v>
      </c>
      <c r="B4" s="278"/>
      <c r="C4" s="189"/>
      <c r="D4" s="189"/>
      <c r="E4" s="278" t="s">
        <v>68</v>
      </c>
      <c r="F4" s="278"/>
      <c r="G4" s="189"/>
      <c r="H4" s="272" t="s">
        <v>65</v>
      </c>
      <c r="I4" s="272"/>
    </row>
    <row r="5" spans="1:9" ht="15.75" customHeight="1">
      <c r="A5" s="288" t="s">
        <v>51</v>
      </c>
      <c r="B5" s="282" t="s">
        <v>390</v>
      </c>
      <c r="C5" s="282"/>
      <c r="D5" s="282" t="s">
        <v>391</v>
      </c>
      <c r="E5" s="282"/>
      <c r="F5" s="282" t="s">
        <v>392</v>
      </c>
      <c r="G5" s="282"/>
      <c r="H5" s="290" t="s">
        <v>393</v>
      </c>
      <c r="I5" s="290"/>
    </row>
    <row r="6" spans="1:9" ht="16.5" thickBot="1">
      <c r="A6" s="289"/>
      <c r="B6" s="220" t="s">
        <v>67</v>
      </c>
      <c r="C6" s="220" t="s">
        <v>52</v>
      </c>
      <c r="D6" s="220" t="s">
        <v>67</v>
      </c>
      <c r="E6" s="220" t="s">
        <v>52</v>
      </c>
      <c r="F6" s="220" t="s">
        <v>67</v>
      </c>
      <c r="G6" s="220" t="s">
        <v>52</v>
      </c>
      <c r="H6" s="220" t="s">
        <v>69</v>
      </c>
      <c r="I6" s="220" t="s">
        <v>52</v>
      </c>
    </row>
    <row r="7" spans="1:9" ht="21.75" customHeight="1" thickTop="1">
      <c r="A7" s="180" t="s">
        <v>53</v>
      </c>
      <c r="B7" s="19">
        <v>180000</v>
      </c>
      <c r="C7" s="19">
        <v>18000000</v>
      </c>
      <c r="D7" s="19">
        <v>0</v>
      </c>
      <c r="E7" s="19">
        <v>0</v>
      </c>
      <c r="F7" s="19">
        <v>8450</v>
      </c>
      <c r="G7" s="19">
        <v>426950</v>
      </c>
      <c r="H7" s="19">
        <f aca="true" t="shared" si="0" ref="H7:H17">B7+D7+F7</f>
        <v>188450</v>
      </c>
      <c r="I7" s="19">
        <f aca="true" t="shared" si="1" ref="I7:I17">C7+E7+G7</f>
        <v>18426950</v>
      </c>
    </row>
    <row r="8" spans="1:9" ht="21.75" customHeight="1">
      <c r="A8" s="181" t="s">
        <v>54</v>
      </c>
      <c r="B8" s="18">
        <v>0</v>
      </c>
      <c r="C8" s="18">
        <v>0</v>
      </c>
      <c r="D8" s="18">
        <v>0</v>
      </c>
      <c r="E8" s="18">
        <v>0</v>
      </c>
      <c r="F8" s="18">
        <v>1125</v>
      </c>
      <c r="G8" s="18">
        <v>48975</v>
      </c>
      <c r="H8" s="18">
        <f t="shared" si="0"/>
        <v>1125</v>
      </c>
      <c r="I8" s="18">
        <f t="shared" si="1"/>
        <v>48975</v>
      </c>
    </row>
    <row r="9" spans="1:9" ht="21.75" customHeight="1">
      <c r="A9" s="180" t="s">
        <v>55</v>
      </c>
      <c r="B9" s="19">
        <v>75</v>
      </c>
      <c r="C9" s="19">
        <v>7500</v>
      </c>
      <c r="D9" s="19">
        <v>75</v>
      </c>
      <c r="E9" s="19">
        <v>3000</v>
      </c>
      <c r="F9" s="19">
        <v>3112</v>
      </c>
      <c r="G9" s="19">
        <v>134835</v>
      </c>
      <c r="H9" s="19">
        <f t="shared" si="0"/>
        <v>3262</v>
      </c>
      <c r="I9" s="19">
        <f t="shared" si="1"/>
        <v>145335</v>
      </c>
    </row>
    <row r="10" spans="1:9" ht="21.75" customHeight="1">
      <c r="A10" s="181" t="s">
        <v>56</v>
      </c>
      <c r="B10" s="18">
        <v>0</v>
      </c>
      <c r="C10" s="18">
        <v>0</v>
      </c>
      <c r="D10" s="18">
        <v>0</v>
      </c>
      <c r="E10" s="18">
        <v>0</v>
      </c>
      <c r="F10" s="18">
        <v>535</v>
      </c>
      <c r="G10" s="18">
        <v>12050</v>
      </c>
      <c r="H10" s="18">
        <f t="shared" si="0"/>
        <v>535</v>
      </c>
      <c r="I10" s="18">
        <f t="shared" si="1"/>
        <v>12050</v>
      </c>
    </row>
    <row r="11" spans="1:9" ht="21.75" customHeight="1">
      <c r="A11" s="180" t="s">
        <v>57</v>
      </c>
      <c r="B11" s="19">
        <v>0</v>
      </c>
      <c r="C11" s="19">
        <v>0</v>
      </c>
      <c r="D11" s="19">
        <v>0</v>
      </c>
      <c r="E11" s="19">
        <v>0</v>
      </c>
      <c r="F11" s="19">
        <v>2103</v>
      </c>
      <c r="G11" s="19">
        <v>87926</v>
      </c>
      <c r="H11" s="19">
        <f t="shared" si="0"/>
        <v>2103</v>
      </c>
      <c r="I11" s="19">
        <f t="shared" si="1"/>
        <v>87926</v>
      </c>
    </row>
    <row r="12" spans="1:9" ht="21.75" customHeight="1">
      <c r="A12" s="181" t="s">
        <v>58</v>
      </c>
      <c r="B12" s="18">
        <v>345</v>
      </c>
      <c r="C12" s="18">
        <v>10350</v>
      </c>
      <c r="D12" s="18">
        <v>0</v>
      </c>
      <c r="E12" s="18">
        <v>0</v>
      </c>
      <c r="F12" s="18">
        <v>900</v>
      </c>
      <c r="G12" s="18">
        <v>45000</v>
      </c>
      <c r="H12" s="18">
        <f t="shared" si="0"/>
        <v>1245</v>
      </c>
      <c r="I12" s="18">
        <f t="shared" si="1"/>
        <v>55350</v>
      </c>
    </row>
    <row r="13" spans="1:9" ht="21.75" customHeight="1">
      <c r="A13" s="180" t="s">
        <v>123</v>
      </c>
      <c r="B13" s="19">
        <v>0</v>
      </c>
      <c r="C13" s="19">
        <v>0</v>
      </c>
      <c r="D13" s="19">
        <v>4236</v>
      </c>
      <c r="E13" s="19">
        <v>95310</v>
      </c>
      <c r="F13" s="19">
        <v>210</v>
      </c>
      <c r="G13" s="19">
        <v>5250</v>
      </c>
      <c r="H13" s="19">
        <f t="shared" si="0"/>
        <v>4446</v>
      </c>
      <c r="I13" s="19">
        <f t="shared" si="1"/>
        <v>100560</v>
      </c>
    </row>
    <row r="14" spans="1:9" ht="21.75" customHeight="1">
      <c r="A14" s="181" t="s">
        <v>122</v>
      </c>
      <c r="B14" s="18">
        <v>0</v>
      </c>
      <c r="C14" s="18">
        <v>0</v>
      </c>
      <c r="D14" s="18">
        <v>0</v>
      </c>
      <c r="E14" s="18">
        <v>0</v>
      </c>
      <c r="F14" s="18">
        <v>395</v>
      </c>
      <c r="G14" s="18">
        <v>17600</v>
      </c>
      <c r="H14" s="18">
        <f t="shared" si="0"/>
        <v>395</v>
      </c>
      <c r="I14" s="18">
        <f t="shared" si="1"/>
        <v>17600</v>
      </c>
    </row>
    <row r="15" spans="1:9" ht="21.75" customHeight="1">
      <c r="A15" s="180" t="s">
        <v>59</v>
      </c>
      <c r="B15" s="19">
        <v>0</v>
      </c>
      <c r="C15" s="19">
        <v>0</v>
      </c>
      <c r="D15" s="19">
        <v>1490</v>
      </c>
      <c r="E15" s="19">
        <v>17500</v>
      </c>
      <c r="F15" s="19">
        <v>300</v>
      </c>
      <c r="G15" s="19">
        <v>13500</v>
      </c>
      <c r="H15" s="19">
        <f t="shared" si="0"/>
        <v>1790</v>
      </c>
      <c r="I15" s="19">
        <f t="shared" si="1"/>
        <v>31000</v>
      </c>
    </row>
    <row r="16" spans="1:9" ht="21.75" customHeight="1">
      <c r="A16" s="181" t="s">
        <v>60</v>
      </c>
      <c r="B16" s="18">
        <v>0</v>
      </c>
      <c r="C16" s="18">
        <v>0</v>
      </c>
      <c r="D16" s="18">
        <v>0</v>
      </c>
      <c r="E16" s="18">
        <v>0</v>
      </c>
      <c r="F16" s="18">
        <v>13000</v>
      </c>
      <c r="G16" s="18">
        <v>855000</v>
      </c>
      <c r="H16" s="18">
        <f t="shared" si="0"/>
        <v>13000</v>
      </c>
      <c r="I16" s="18">
        <f t="shared" si="1"/>
        <v>855000</v>
      </c>
    </row>
    <row r="17" spans="1:9" ht="21.75" customHeight="1" thickBot="1">
      <c r="A17" s="45" t="s">
        <v>62</v>
      </c>
      <c r="B17" s="19">
        <v>0</v>
      </c>
      <c r="C17" s="19">
        <v>0</v>
      </c>
      <c r="D17" s="19">
        <v>0</v>
      </c>
      <c r="E17" s="19">
        <v>0</v>
      </c>
      <c r="F17" s="19">
        <v>11247</v>
      </c>
      <c r="G17" s="19">
        <v>322620</v>
      </c>
      <c r="H17" s="19">
        <f t="shared" si="0"/>
        <v>11247</v>
      </c>
      <c r="I17" s="19">
        <f t="shared" si="1"/>
        <v>322620</v>
      </c>
    </row>
    <row r="18" spans="1:9" ht="21.75" customHeight="1" thickBot="1">
      <c r="A18" s="191" t="s">
        <v>3</v>
      </c>
      <c r="B18" s="24">
        <f aca="true" t="shared" si="2" ref="B18:I18">SUM(B7:B17)</f>
        <v>180420</v>
      </c>
      <c r="C18" s="24">
        <f t="shared" si="2"/>
        <v>18017850</v>
      </c>
      <c r="D18" s="24">
        <f t="shared" si="2"/>
        <v>5801</v>
      </c>
      <c r="E18" s="24">
        <f t="shared" si="2"/>
        <v>115810</v>
      </c>
      <c r="F18" s="24">
        <f t="shared" si="2"/>
        <v>41377</v>
      </c>
      <c r="G18" s="24">
        <f t="shared" si="2"/>
        <v>1969706</v>
      </c>
      <c r="H18" s="24">
        <f t="shared" si="2"/>
        <v>227598</v>
      </c>
      <c r="I18" s="24">
        <f t="shared" si="2"/>
        <v>20103366</v>
      </c>
    </row>
    <row r="19" spans="1:7" ht="15.75" customHeight="1" thickTop="1">
      <c r="A19" s="283"/>
      <c r="B19" s="283"/>
      <c r="C19" s="283"/>
      <c r="D19" s="283"/>
      <c r="E19" s="283"/>
      <c r="F19" s="283"/>
      <c r="G19" s="283"/>
    </row>
    <row r="24" ht="41.25" customHeight="1"/>
    <row r="25" spans="1:9" ht="20.25" customHeight="1">
      <c r="A25" s="270" t="s">
        <v>386</v>
      </c>
      <c r="B25" s="270"/>
      <c r="C25" s="270"/>
      <c r="D25" s="270"/>
      <c r="E25" s="270"/>
      <c r="F25" s="270"/>
      <c r="G25" s="270"/>
      <c r="H25" s="270"/>
      <c r="I25" s="42"/>
    </row>
    <row r="26" spans="1:9" ht="22.5" customHeight="1">
      <c r="A26" s="278" t="s">
        <v>449</v>
      </c>
      <c r="B26" s="278"/>
      <c r="C26" s="273" t="s">
        <v>229</v>
      </c>
      <c r="D26" s="273"/>
      <c r="E26" s="273"/>
      <c r="F26" s="189"/>
      <c r="G26" s="272" t="s">
        <v>70</v>
      </c>
      <c r="H26" s="272"/>
      <c r="I26" s="43"/>
    </row>
    <row r="27" spans="1:9" ht="15.75">
      <c r="A27" s="288" t="s">
        <v>28</v>
      </c>
      <c r="B27" s="282" t="s">
        <v>394</v>
      </c>
      <c r="C27" s="282"/>
      <c r="D27" s="282" t="s">
        <v>395</v>
      </c>
      <c r="E27" s="282"/>
      <c r="F27" s="190" t="s">
        <v>71</v>
      </c>
      <c r="G27" s="282" t="s">
        <v>396</v>
      </c>
      <c r="H27" s="282"/>
      <c r="I27" s="41"/>
    </row>
    <row r="28" spans="1:9" ht="16.5" thickBot="1">
      <c r="A28" s="289"/>
      <c r="B28" s="220" t="s">
        <v>67</v>
      </c>
      <c r="C28" s="220" t="s">
        <v>52</v>
      </c>
      <c r="D28" s="220" t="s">
        <v>67</v>
      </c>
      <c r="E28" s="220" t="s">
        <v>52</v>
      </c>
      <c r="F28" s="220" t="s">
        <v>52</v>
      </c>
      <c r="G28" s="220" t="s">
        <v>67</v>
      </c>
      <c r="H28" s="220" t="s">
        <v>52</v>
      </c>
      <c r="I28" s="41"/>
    </row>
    <row r="29" spans="1:8" ht="21.75" customHeight="1" thickTop="1">
      <c r="A29" s="184" t="s">
        <v>53</v>
      </c>
      <c r="B29" s="19">
        <v>59218</v>
      </c>
      <c r="C29" s="19">
        <v>1195430</v>
      </c>
      <c r="D29" s="19">
        <v>13790</v>
      </c>
      <c r="E29" s="19">
        <v>206660</v>
      </c>
      <c r="F29" s="19">
        <v>0</v>
      </c>
      <c r="G29" s="19">
        <f aca="true" t="shared" si="3" ref="G29:G40">B29+D29</f>
        <v>73008</v>
      </c>
      <c r="H29" s="19">
        <f aca="true" t="shared" si="4" ref="H29:H40">C29+E29+F29</f>
        <v>1402090</v>
      </c>
    </row>
    <row r="30" spans="1:8" ht="21.75" customHeight="1">
      <c r="A30" s="185" t="s">
        <v>54</v>
      </c>
      <c r="B30" s="18">
        <v>10576</v>
      </c>
      <c r="C30" s="18">
        <v>373327</v>
      </c>
      <c r="D30" s="18">
        <v>655</v>
      </c>
      <c r="E30" s="18">
        <v>11800</v>
      </c>
      <c r="F30" s="18">
        <v>6820</v>
      </c>
      <c r="G30" s="18">
        <f t="shared" si="3"/>
        <v>11231</v>
      </c>
      <c r="H30" s="18">
        <f t="shared" si="4"/>
        <v>391947</v>
      </c>
    </row>
    <row r="31" spans="1:8" ht="21.75" customHeight="1">
      <c r="A31" s="184" t="s">
        <v>55</v>
      </c>
      <c r="B31" s="19">
        <v>2412</v>
      </c>
      <c r="C31" s="19">
        <v>47256</v>
      </c>
      <c r="D31" s="19">
        <v>20943</v>
      </c>
      <c r="E31" s="19">
        <v>404591</v>
      </c>
      <c r="F31" s="19">
        <v>27075</v>
      </c>
      <c r="G31" s="19">
        <f t="shared" si="3"/>
        <v>23355</v>
      </c>
      <c r="H31" s="19">
        <f t="shared" si="4"/>
        <v>478922</v>
      </c>
    </row>
    <row r="32" spans="1:8" ht="21.75" customHeight="1">
      <c r="A32" s="185" t="s">
        <v>56</v>
      </c>
      <c r="B32" s="18">
        <v>60986</v>
      </c>
      <c r="C32" s="18">
        <v>1736286</v>
      </c>
      <c r="D32" s="18">
        <v>28</v>
      </c>
      <c r="E32" s="18">
        <v>700</v>
      </c>
      <c r="F32" s="18">
        <v>1649020</v>
      </c>
      <c r="G32" s="18">
        <f t="shared" si="3"/>
        <v>61014</v>
      </c>
      <c r="H32" s="18">
        <f t="shared" si="4"/>
        <v>3386006</v>
      </c>
    </row>
    <row r="33" spans="1:8" ht="21.75" customHeight="1">
      <c r="A33" s="184" t="s">
        <v>57</v>
      </c>
      <c r="B33" s="19">
        <v>55</v>
      </c>
      <c r="C33" s="19">
        <v>1320</v>
      </c>
      <c r="D33" s="19">
        <v>5985</v>
      </c>
      <c r="E33" s="19">
        <v>180548</v>
      </c>
      <c r="F33" s="19">
        <v>105335</v>
      </c>
      <c r="G33" s="19">
        <f t="shared" si="3"/>
        <v>6040</v>
      </c>
      <c r="H33" s="19">
        <f t="shared" si="4"/>
        <v>287203</v>
      </c>
    </row>
    <row r="34" spans="1:8" ht="21.75" customHeight="1">
      <c r="A34" s="185" t="s">
        <v>58</v>
      </c>
      <c r="B34" s="18">
        <v>0</v>
      </c>
      <c r="C34" s="18">
        <v>0</v>
      </c>
      <c r="D34" s="18">
        <v>42486</v>
      </c>
      <c r="E34" s="18">
        <v>865222</v>
      </c>
      <c r="F34" s="18">
        <v>141249</v>
      </c>
      <c r="G34" s="18">
        <f t="shared" si="3"/>
        <v>42486</v>
      </c>
      <c r="H34" s="18">
        <f t="shared" si="4"/>
        <v>1006471</v>
      </c>
    </row>
    <row r="35" spans="1:8" ht="21.75" customHeight="1">
      <c r="A35" s="184" t="s">
        <v>123</v>
      </c>
      <c r="B35" s="19">
        <v>2332</v>
      </c>
      <c r="C35" s="19">
        <v>68464</v>
      </c>
      <c r="D35" s="19">
        <v>10588</v>
      </c>
      <c r="E35" s="19">
        <v>294550</v>
      </c>
      <c r="F35" s="19">
        <v>0</v>
      </c>
      <c r="G35" s="19">
        <f t="shared" si="3"/>
        <v>12920</v>
      </c>
      <c r="H35" s="19">
        <f t="shared" si="4"/>
        <v>363014</v>
      </c>
    </row>
    <row r="36" spans="1:8" ht="21.75" customHeight="1">
      <c r="A36" s="185" t="s">
        <v>122</v>
      </c>
      <c r="B36" s="18">
        <v>10</v>
      </c>
      <c r="C36" s="18">
        <v>200</v>
      </c>
      <c r="D36" s="18">
        <v>2165</v>
      </c>
      <c r="E36" s="18">
        <v>54160</v>
      </c>
      <c r="F36" s="18">
        <v>0</v>
      </c>
      <c r="G36" s="18">
        <f t="shared" si="3"/>
        <v>2175</v>
      </c>
      <c r="H36" s="18">
        <f t="shared" si="4"/>
        <v>54360</v>
      </c>
    </row>
    <row r="37" spans="1:8" ht="21.75" customHeight="1">
      <c r="A37" s="184" t="s">
        <v>59</v>
      </c>
      <c r="B37" s="19">
        <v>0</v>
      </c>
      <c r="C37" s="19">
        <v>0</v>
      </c>
      <c r="D37" s="19">
        <v>26020</v>
      </c>
      <c r="E37" s="19">
        <v>637645</v>
      </c>
      <c r="F37" s="19">
        <v>5000</v>
      </c>
      <c r="G37" s="19">
        <f t="shared" si="3"/>
        <v>26020</v>
      </c>
      <c r="H37" s="19">
        <f t="shared" si="4"/>
        <v>642645</v>
      </c>
    </row>
    <row r="38" spans="1:8" ht="21.75" customHeight="1">
      <c r="A38" s="185" t="s">
        <v>60</v>
      </c>
      <c r="B38" s="18">
        <v>3000</v>
      </c>
      <c r="C38" s="18">
        <v>75000</v>
      </c>
      <c r="D38" s="18">
        <v>88052</v>
      </c>
      <c r="E38" s="18">
        <v>2953175</v>
      </c>
      <c r="F38" s="18">
        <v>141350</v>
      </c>
      <c r="G38" s="18">
        <f t="shared" si="3"/>
        <v>91052</v>
      </c>
      <c r="H38" s="18">
        <f t="shared" si="4"/>
        <v>3169525</v>
      </c>
    </row>
    <row r="39" spans="1:8" ht="21.75" customHeight="1">
      <c r="A39" s="184" t="s">
        <v>61</v>
      </c>
      <c r="B39" s="19">
        <v>1970</v>
      </c>
      <c r="C39" s="19">
        <v>34500</v>
      </c>
      <c r="D39" s="19">
        <v>427</v>
      </c>
      <c r="E39" s="19">
        <v>8366</v>
      </c>
      <c r="F39" s="19">
        <v>0</v>
      </c>
      <c r="G39" s="19">
        <f t="shared" si="3"/>
        <v>2397</v>
      </c>
      <c r="H39" s="19">
        <f t="shared" si="4"/>
        <v>42866</v>
      </c>
    </row>
    <row r="40" spans="1:8" ht="21.75" customHeight="1" thickBot="1">
      <c r="A40" s="185" t="s">
        <v>62</v>
      </c>
      <c r="B40" s="18">
        <v>1650</v>
      </c>
      <c r="C40" s="18">
        <v>16500</v>
      </c>
      <c r="D40" s="18">
        <v>79602</v>
      </c>
      <c r="E40" s="18">
        <v>2395024</v>
      </c>
      <c r="F40" s="18">
        <v>771414</v>
      </c>
      <c r="G40" s="18">
        <f t="shared" si="3"/>
        <v>81252</v>
      </c>
      <c r="H40" s="18">
        <f t="shared" si="4"/>
        <v>3182938</v>
      </c>
    </row>
    <row r="41" spans="1:9" ht="21.75" customHeight="1" thickBot="1">
      <c r="A41" s="191" t="s">
        <v>3</v>
      </c>
      <c r="B41" s="24">
        <f>SUM(B29:B40)</f>
        <v>142209</v>
      </c>
      <c r="C41" s="24">
        <f aca="true" t="shared" si="5" ref="C41:H41">SUM(C29:C40)</f>
        <v>3548283</v>
      </c>
      <c r="D41" s="24">
        <f t="shared" si="5"/>
        <v>290741</v>
      </c>
      <c r="E41" s="24">
        <f t="shared" si="5"/>
        <v>8012441</v>
      </c>
      <c r="F41" s="24">
        <f t="shared" si="5"/>
        <v>2847263</v>
      </c>
      <c r="G41" s="24">
        <f t="shared" si="5"/>
        <v>432950</v>
      </c>
      <c r="H41" s="24">
        <f t="shared" si="5"/>
        <v>14407987</v>
      </c>
      <c r="I41" s="44"/>
    </row>
    <row r="42" spans="1:7" ht="15.75" thickTop="1">
      <c r="A42" s="283"/>
      <c r="B42" s="283"/>
      <c r="C42" s="283"/>
      <c r="D42" s="283"/>
      <c r="E42" s="283"/>
      <c r="F42" s="283"/>
      <c r="G42" s="283"/>
    </row>
    <row r="46" ht="20.25" customHeight="1"/>
    <row r="47" spans="1:9" ht="20.25" customHeight="1">
      <c r="A47" s="270" t="s">
        <v>386</v>
      </c>
      <c r="B47" s="270"/>
      <c r="C47" s="270"/>
      <c r="D47" s="270"/>
      <c r="E47" s="270"/>
      <c r="F47" s="270"/>
      <c r="G47" s="270"/>
      <c r="H47" s="270"/>
      <c r="I47" s="270"/>
    </row>
    <row r="48" spans="1:9" ht="15" customHeight="1">
      <c r="A48" s="278" t="s">
        <v>448</v>
      </c>
      <c r="B48" s="278"/>
      <c r="C48" s="189"/>
      <c r="D48" s="273" t="s">
        <v>230</v>
      </c>
      <c r="E48" s="273"/>
      <c r="F48" s="189"/>
      <c r="G48" s="189"/>
      <c r="H48" s="272" t="s">
        <v>116</v>
      </c>
      <c r="I48" s="272"/>
    </row>
    <row r="49" spans="1:9" ht="15.75" customHeight="1">
      <c r="A49" s="288" t="s">
        <v>51</v>
      </c>
      <c r="B49" s="282" t="s">
        <v>397</v>
      </c>
      <c r="C49" s="282"/>
      <c r="D49" s="282" t="s">
        <v>398</v>
      </c>
      <c r="E49" s="282"/>
      <c r="F49" s="282" t="s">
        <v>399</v>
      </c>
      <c r="G49" s="282"/>
      <c r="H49" s="284" t="s">
        <v>400</v>
      </c>
      <c r="I49" s="284"/>
    </row>
    <row r="50" spans="1:9" ht="14.25" customHeight="1" thickBot="1">
      <c r="A50" s="289"/>
      <c r="B50" s="220" t="s">
        <v>40</v>
      </c>
      <c r="C50" s="220" t="s">
        <v>52</v>
      </c>
      <c r="D50" s="220" t="s">
        <v>40</v>
      </c>
      <c r="E50" s="220" t="s">
        <v>52</v>
      </c>
      <c r="F50" s="220" t="s">
        <v>40</v>
      </c>
      <c r="G50" s="220" t="s">
        <v>52</v>
      </c>
      <c r="H50" s="220" t="s">
        <v>40</v>
      </c>
      <c r="I50" s="220" t="s">
        <v>52</v>
      </c>
    </row>
    <row r="51" spans="1:9" ht="21.75" customHeight="1" thickTop="1">
      <c r="A51" s="184" t="s">
        <v>53</v>
      </c>
      <c r="B51" s="19">
        <v>23</v>
      </c>
      <c r="C51" s="19">
        <v>1670</v>
      </c>
      <c r="D51" s="19">
        <v>1225</v>
      </c>
      <c r="E51" s="19">
        <v>77325</v>
      </c>
      <c r="F51" s="19">
        <v>14</v>
      </c>
      <c r="G51" s="19">
        <v>1885</v>
      </c>
      <c r="H51" s="19">
        <f aca="true" t="shared" si="6" ref="H51:H61">B51+D51+F51</f>
        <v>1262</v>
      </c>
      <c r="I51" s="19">
        <f aca="true" t="shared" si="7" ref="I51:I61">C51+E51+G51</f>
        <v>80880</v>
      </c>
    </row>
    <row r="52" spans="1:9" ht="21.75" customHeight="1">
      <c r="A52" s="185" t="s">
        <v>54</v>
      </c>
      <c r="B52" s="18">
        <v>10</v>
      </c>
      <c r="C52" s="18">
        <v>1000</v>
      </c>
      <c r="D52" s="18">
        <v>567</v>
      </c>
      <c r="E52" s="18">
        <v>41747</v>
      </c>
      <c r="F52" s="18">
        <v>102</v>
      </c>
      <c r="G52" s="18">
        <v>26025</v>
      </c>
      <c r="H52" s="18">
        <f t="shared" si="6"/>
        <v>679</v>
      </c>
      <c r="I52" s="18">
        <f t="shared" si="7"/>
        <v>68772</v>
      </c>
    </row>
    <row r="53" spans="1:9" ht="21.75" customHeight="1">
      <c r="A53" s="184" t="s">
        <v>55</v>
      </c>
      <c r="B53" s="19">
        <v>0</v>
      </c>
      <c r="C53" s="19">
        <v>0</v>
      </c>
      <c r="D53" s="19">
        <v>881</v>
      </c>
      <c r="E53" s="19">
        <v>65815</v>
      </c>
      <c r="F53" s="19">
        <v>158</v>
      </c>
      <c r="G53" s="19">
        <v>41640</v>
      </c>
      <c r="H53" s="19">
        <f t="shared" si="6"/>
        <v>1039</v>
      </c>
      <c r="I53" s="19">
        <f t="shared" si="7"/>
        <v>107455</v>
      </c>
    </row>
    <row r="54" spans="1:9" ht="21.75" customHeight="1">
      <c r="A54" s="185" t="s">
        <v>56</v>
      </c>
      <c r="B54" s="18">
        <v>0</v>
      </c>
      <c r="C54" s="18">
        <v>0</v>
      </c>
      <c r="D54" s="18">
        <v>664</v>
      </c>
      <c r="E54" s="18">
        <v>23048</v>
      </c>
      <c r="F54" s="18">
        <v>89</v>
      </c>
      <c r="G54" s="18">
        <v>17400</v>
      </c>
      <c r="H54" s="18">
        <f t="shared" si="6"/>
        <v>753</v>
      </c>
      <c r="I54" s="18">
        <f t="shared" si="7"/>
        <v>40448</v>
      </c>
    </row>
    <row r="55" spans="1:9" ht="21.75" customHeight="1">
      <c r="A55" s="184" t="s">
        <v>57</v>
      </c>
      <c r="B55" s="19">
        <v>25</v>
      </c>
      <c r="C55" s="19">
        <v>1350</v>
      </c>
      <c r="D55" s="19">
        <v>237</v>
      </c>
      <c r="E55" s="19">
        <v>11850</v>
      </c>
      <c r="F55" s="19">
        <v>12</v>
      </c>
      <c r="G55" s="19">
        <v>2820</v>
      </c>
      <c r="H55" s="19">
        <f t="shared" si="6"/>
        <v>274</v>
      </c>
      <c r="I55" s="19">
        <f t="shared" si="7"/>
        <v>16020</v>
      </c>
    </row>
    <row r="56" spans="1:9" ht="21.75" customHeight="1">
      <c r="A56" s="185" t="s">
        <v>58</v>
      </c>
      <c r="B56" s="18">
        <v>0</v>
      </c>
      <c r="C56" s="18">
        <v>0</v>
      </c>
      <c r="D56" s="18">
        <v>360</v>
      </c>
      <c r="E56" s="18">
        <v>11150</v>
      </c>
      <c r="F56" s="18">
        <v>70</v>
      </c>
      <c r="G56" s="18">
        <v>6986</v>
      </c>
      <c r="H56" s="18">
        <f t="shared" si="6"/>
        <v>430</v>
      </c>
      <c r="I56" s="18">
        <f t="shared" si="7"/>
        <v>18136</v>
      </c>
    </row>
    <row r="57" spans="1:9" ht="21.75" customHeight="1">
      <c r="A57" s="184" t="s">
        <v>123</v>
      </c>
      <c r="B57" s="19">
        <v>164</v>
      </c>
      <c r="C57" s="19">
        <v>9840</v>
      </c>
      <c r="D57" s="19">
        <v>8</v>
      </c>
      <c r="E57" s="19">
        <v>480</v>
      </c>
      <c r="F57" s="19">
        <v>24</v>
      </c>
      <c r="G57" s="19">
        <v>3420</v>
      </c>
      <c r="H57" s="19">
        <f t="shared" si="6"/>
        <v>196</v>
      </c>
      <c r="I57" s="19">
        <f t="shared" si="7"/>
        <v>13740</v>
      </c>
    </row>
    <row r="58" spans="1:9" ht="21.75" customHeight="1">
      <c r="A58" s="185" t="s">
        <v>122</v>
      </c>
      <c r="B58" s="18">
        <v>0</v>
      </c>
      <c r="C58" s="18">
        <v>0</v>
      </c>
      <c r="D58" s="18">
        <v>56</v>
      </c>
      <c r="E58" s="18">
        <v>4100</v>
      </c>
      <c r="F58" s="18">
        <v>40</v>
      </c>
      <c r="G58" s="18">
        <v>4960</v>
      </c>
      <c r="H58" s="18">
        <f t="shared" si="6"/>
        <v>96</v>
      </c>
      <c r="I58" s="18">
        <f t="shared" si="7"/>
        <v>9060</v>
      </c>
    </row>
    <row r="59" spans="1:9" ht="21.75" customHeight="1">
      <c r="A59" s="184" t="s">
        <v>59</v>
      </c>
      <c r="B59" s="19">
        <v>158</v>
      </c>
      <c r="C59" s="19">
        <v>9050</v>
      </c>
      <c r="D59" s="19">
        <v>50</v>
      </c>
      <c r="E59" s="19">
        <v>3550</v>
      </c>
      <c r="F59" s="19">
        <v>19</v>
      </c>
      <c r="G59" s="19">
        <v>3800</v>
      </c>
      <c r="H59" s="19">
        <f t="shared" si="6"/>
        <v>227</v>
      </c>
      <c r="I59" s="19">
        <f t="shared" si="7"/>
        <v>16400</v>
      </c>
    </row>
    <row r="60" spans="1:9" ht="21.75" customHeight="1">
      <c r="A60" s="185" t="s">
        <v>60</v>
      </c>
      <c r="B60" s="18">
        <v>568</v>
      </c>
      <c r="C60" s="18">
        <v>66410</v>
      </c>
      <c r="D60" s="18">
        <v>297</v>
      </c>
      <c r="E60" s="18">
        <v>11880</v>
      </c>
      <c r="F60" s="18">
        <v>521</v>
      </c>
      <c r="G60" s="18">
        <v>68200</v>
      </c>
      <c r="H60" s="18">
        <f t="shared" si="6"/>
        <v>1386</v>
      </c>
      <c r="I60" s="18">
        <f t="shared" si="7"/>
        <v>146490</v>
      </c>
    </row>
    <row r="61" spans="1:9" ht="21.75" customHeight="1" thickBot="1">
      <c r="A61" s="185" t="s">
        <v>62</v>
      </c>
      <c r="B61" s="18">
        <v>0</v>
      </c>
      <c r="C61" s="18">
        <v>0</v>
      </c>
      <c r="D61" s="18">
        <v>253</v>
      </c>
      <c r="E61" s="18">
        <v>10990</v>
      </c>
      <c r="F61" s="18">
        <v>300</v>
      </c>
      <c r="G61" s="18">
        <v>40133</v>
      </c>
      <c r="H61" s="18">
        <f t="shared" si="6"/>
        <v>553</v>
      </c>
      <c r="I61" s="18">
        <f t="shared" si="7"/>
        <v>51123</v>
      </c>
    </row>
    <row r="62" spans="1:9" ht="21.75" customHeight="1" thickBot="1">
      <c r="A62" s="191" t="s">
        <v>3</v>
      </c>
      <c r="B62" s="24">
        <f aca="true" t="shared" si="8" ref="B62:I62">SUM(B51:B61)</f>
        <v>948</v>
      </c>
      <c r="C62" s="24">
        <f t="shared" si="8"/>
        <v>89320</v>
      </c>
      <c r="D62" s="24">
        <f t="shared" si="8"/>
        <v>4598</v>
      </c>
      <c r="E62" s="24">
        <f t="shared" si="8"/>
        <v>261935</v>
      </c>
      <c r="F62" s="24">
        <f t="shared" si="8"/>
        <v>1349</v>
      </c>
      <c r="G62" s="24">
        <f t="shared" si="8"/>
        <v>217269</v>
      </c>
      <c r="H62" s="24">
        <f t="shared" si="8"/>
        <v>6895</v>
      </c>
      <c r="I62" s="24">
        <f t="shared" si="8"/>
        <v>568524</v>
      </c>
    </row>
    <row r="63" spans="1:7" ht="15.75" thickTop="1">
      <c r="A63" s="283"/>
      <c r="B63" s="283"/>
      <c r="C63" s="283"/>
      <c r="D63" s="283"/>
      <c r="E63" s="283"/>
      <c r="F63" s="283"/>
      <c r="G63" s="283"/>
    </row>
    <row r="67" ht="42.75" customHeight="1"/>
    <row r="68" ht="31.5" customHeight="1"/>
    <row r="69" spans="1:9" ht="20.25" customHeight="1">
      <c r="A69" s="270" t="s">
        <v>386</v>
      </c>
      <c r="B69" s="270"/>
      <c r="C69" s="270"/>
      <c r="D69" s="270"/>
      <c r="E69" s="270"/>
      <c r="F69" s="270"/>
      <c r="G69" s="270"/>
      <c r="H69" s="270"/>
      <c r="I69" s="270"/>
    </row>
    <row r="70" spans="1:9" ht="18" customHeight="1">
      <c r="A70" s="278" t="s">
        <v>450</v>
      </c>
      <c r="B70" s="278"/>
      <c r="C70" s="137"/>
      <c r="D70" s="273" t="s">
        <v>231</v>
      </c>
      <c r="E70" s="273"/>
      <c r="F70" s="137"/>
      <c r="G70" s="137"/>
      <c r="H70" s="272" t="s">
        <v>65</v>
      </c>
      <c r="I70" s="272"/>
    </row>
    <row r="71" spans="1:9" ht="15.75">
      <c r="A71" s="286" t="s">
        <v>72</v>
      </c>
      <c r="B71" s="285" t="s">
        <v>401</v>
      </c>
      <c r="C71" s="285"/>
      <c r="D71" s="285" t="s">
        <v>402</v>
      </c>
      <c r="E71" s="285"/>
      <c r="F71" s="285" t="s">
        <v>403</v>
      </c>
      <c r="G71" s="285"/>
      <c r="H71" s="285" t="s">
        <v>404</v>
      </c>
      <c r="I71" s="285"/>
    </row>
    <row r="72" spans="1:9" ht="16.5" thickBot="1">
      <c r="A72" s="287"/>
      <c r="B72" s="220" t="s">
        <v>40</v>
      </c>
      <c r="C72" s="220" t="s">
        <v>52</v>
      </c>
      <c r="D72" s="220" t="s">
        <v>40</v>
      </c>
      <c r="E72" s="220" t="s">
        <v>52</v>
      </c>
      <c r="F72" s="220" t="s">
        <v>40</v>
      </c>
      <c r="G72" s="220" t="s">
        <v>52</v>
      </c>
      <c r="H72" s="220" t="s">
        <v>40</v>
      </c>
      <c r="I72" s="220" t="s">
        <v>52</v>
      </c>
    </row>
    <row r="73" spans="1:9" ht="21.75" customHeight="1" thickTop="1">
      <c r="A73" s="184" t="s">
        <v>53</v>
      </c>
      <c r="B73" s="19">
        <v>18795</v>
      </c>
      <c r="C73" s="19">
        <v>2158700</v>
      </c>
      <c r="D73" s="19">
        <v>119</v>
      </c>
      <c r="E73" s="19">
        <v>29040</v>
      </c>
      <c r="F73" s="19">
        <v>5818</v>
      </c>
      <c r="G73" s="19">
        <v>585670</v>
      </c>
      <c r="H73" s="19">
        <f aca="true" t="shared" si="9" ref="H73:H84">B73+D73+F73</f>
        <v>24732</v>
      </c>
      <c r="I73" s="19">
        <f aca="true" t="shared" si="10" ref="I73:I84">C73+E73+G73</f>
        <v>2773410</v>
      </c>
    </row>
    <row r="74" spans="1:9" ht="21.75" customHeight="1">
      <c r="A74" s="185" t="s">
        <v>54</v>
      </c>
      <c r="B74" s="18">
        <v>2471</v>
      </c>
      <c r="C74" s="18">
        <v>353937</v>
      </c>
      <c r="D74" s="18">
        <v>61</v>
      </c>
      <c r="E74" s="18">
        <v>13890</v>
      </c>
      <c r="F74" s="18">
        <v>1112</v>
      </c>
      <c r="G74" s="18">
        <v>127035</v>
      </c>
      <c r="H74" s="18">
        <f t="shared" si="9"/>
        <v>3644</v>
      </c>
      <c r="I74" s="18">
        <f t="shared" si="10"/>
        <v>494862</v>
      </c>
    </row>
    <row r="75" spans="1:9" ht="21.75" customHeight="1">
      <c r="A75" s="184" t="s">
        <v>55</v>
      </c>
      <c r="B75" s="19">
        <v>6085</v>
      </c>
      <c r="C75" s="19">
        <v>896290</v>
      </c>
      <c r="D75" s="19">
        <v>38</v>
      </c>
      <c r="E75" s="19">
        <v>9774</v>
      </c>
      <c r="F75" s="19">
        <v>1465</v>
      </c>
      <c r="G75" s="19">
        <v>187635</v>
      </c>
      <c r="H75" s="19">
        <f t="shared" si="9"/>
        <v>7588</v>
      </c>
      <c r="I75" s="19">
        <f t="shared" si="10"/>
        <v>1093699</v>
      </c>
    </row>
    <row r="76" spans="1:9" ht="21.75" customHeight="1">
      <c r="A76" s="185" t="s">
        <v>56</v>
      </c>
      <c r="B76" s="18">
        <v>20247</v>
      </c>
      <c r="C76" s="18">
        <v>2797160</v>
      </c>
      <c r="D76" s="18">
        <v>13</v>
      </c>
      <c r="E76" s="18">
        <v>2880</v>
      </c>
      <c r="F76" s="18">
        <v>5760</v>
      </c>
      <c r="G76" s="18">
        <v>667295</v>
      </c>
      <c r="H76" s="18">
        <f t="shared" si="9"/>
        <v>26020</v>
      </c>
      <c r="I76" s="18">
        <f t="shared" si="10"/>
        <v>3467335</v>
      </c>
    </row>
    <row r="77" spans="1:9" ht="21.75" customHeight="1">
      <c r="A77" s="184" t="s">
        <v>57</v>
      </c>
      <c r="B77" s="19">
        <v>2343</v>
      </c>
      <c r="C77" s="19">
        <v>281990</v>
      </c>
      <c r="D77" s="19">
        <v>2</v>
      </c>
      <c r="E77" s="19">
        <v>415</v>
      </c>
      <c r="F77" s="19">
        <v>46</v>
      </c>
      <c r="G77" s="19">
        <v>5340</v>
      </c>
      <c r="H77" s="19">
        <f t="shared" si="9"/>
        <v>2391</v>
      </c>
      <c r="I77" s="19">
        <f t="shared" si="10"/>
        <v>287745</v>
      </c>
    </row>
    <row r="78" spans="1:9" ht="21.75" customHeight="1">
      <c r="A78" s="185" t="s">
        <v>58</v>
      </c>
      <c r="B78" s="18">
        <v>8708</v>
      </c>
      <c r="C78" s="18">
        <v>1196775</v>
      </c>
      <c r="D78" s="18">
        <v>50</v>
      </c>
      <c r="E78" s="18">
        <v>5435</v>
      </c>
      <c r="F78" s="18">
        <v>6214</v>
      </c>
      <c r="G78" s="18">
        <v>763080</v>
      </c>
      <c r="H78" s="18">
        <f t="shared" si="9"/>
        <v>14972</v>
      </c>
      <c r="I78" s="18">
        <f t="shared" si="10"/>
        <v>1965290</v>
      </c>
    </row>
    <row r="79" spans="1:9" ht="21.75" customHeight="1">
      <c r="A79" s="184" t="s">
        <v>123</v>
      </c>
      <c r="B79" s="19">
        <v>5648</v>
      </c>
      <c r="C79" s="19">
        <v>743588</v>
      </c>
      <c r="D79" s="19">
        <v>39</v>
      </c>
      <c r="E79" s="19">
        <v>9174</v>
      </c>
      <c r="F79" s="19">
        <v>22</v>
      </c>
      <c r="G79" s="19">
        <v>2370</v>
      </c>
      <c r="H79" s="19">
        <f t="shared" si="9"/>
        <v>5709</v>
      </c>
      <c r="I79" s="19">
        <f t="shared" si="10"/>
        <v>755132</v>
      </c>
    </row>
    <row r="80" spans="1:9" ht="21.75" customHeight="1">
      <c r="A80" s="185" t="s">
        <v>122</v>
      </c>
      <c r="B80" s="18">
        <v>396</v>
      </c>
      <c r="C80" s="18">
        <v>44160</v>
      </c>
      <c r="D80" s="18">
        <v>16</v>
      </c>
      <c r="E80" s="18">
        <v>3200</v>
      </c>
      <c r="F80" s="18">
        <v>116</v>
      </c>
      <c r="G80" s="18">
        <v>11600</v>
      </c>
      <c r="H80" s="18">
        <f t="shared" si="9"/>
        <v>528</v>
      </c>
      <c r="I80" s="18">
        <f t="shared" si="10"/>
        <v>58960</v>
      </c>
    </row>
    <row r="81" spans="1:9" ht="21.75" customHeight="1">
      <c r="A81" s="184" t="s">
        <v>59</v>
      </c>
      <c r="B81" s="19">
        <v>8609</v>
      </c>
      <c r="C81" s="19">
        <v>895065</v>
      </c>
      <c r="D81" s="19">
        <v>24</v>
      </c>
      <c r="E81" s="19">
        <v>4100</v>
      </c>
      <c r="F81" s="19">
        <v>155</v>
      </c>
      <c r="G81" s="19">
        <v>16950</v>
      </c>
      <c r="H81" s="19">
        <f t="shared" si="9"/>
        <v>8788</v>
      </c>
      <c r="I81" s="19">
        <f t="shared" si="10"/>
        <v>916115</v>
      </c>
    </row>
    <row r="82" spans="1:9" ht="21.75" customHeight="1">
      <c r="A82" s="185" t="s">
        <v>60</v>
      </c>
      <c r="B82" s="18">
        <v>10431</v>
      </c>
      <c r="C82" s="18">
        <v>1190725</v>
      </c>
      <c r="D82" s="18">
        <v>5</v>
      </c>
      <c r="E82" s="18">
        <v>1000</v>
      </c>
      <c r="F82" s="18">
        <v>179</v>
      </c>
      <c r="G82" s="18">
        <v>17900</v>
      </c>
      <c r="H82" s="18">
        <f t="shared" si="9"/>
        <v>10615</v>
      </c>
      <c r="I82" s="18">
        <f t="shared" si="10"/>
        <v>1209625</v>
      </c>
    </row>
    <row r="83" spans="1:9" ht="21.75" customHeight="1">
      <c r="A83" s="184" t="s">
        <v>61</v>
      </c>
      <c r="B83" s="19">
        <v>581</v>
      </c>
      <c r="C83" s="19">
        <v>86850</v>
      </c>
      <c r="D83" s="19">
        <v>0</v>
      </c>
      <c r="E83" s="19">
        <v>0</v>
      </c>
      <c r="F83" s="19">
        <v>0</v>
      </c>
      <c r="G83" s="19">
        <v>0</v>
      </c>
      <c r="H83" s="19">
        <f t="shared" si="9"/>
        <v>581</v>
      </c>
      <c r="I83" s="19">
        <f t="shared" si="10"/>
        <v>86850</v>
      </c>
    </row>
    <row r="84" spans="1:9" ht="21.75" customHeight="1">
      <c r="A84" s="185" t="s">
        <v>62</v>
      </c>
      <c r="B84" s="18">
        <v>14639</v>
      </c>
      <c r="C84" s="18">
        <v>2025456</v>
      </c>
      <c r="D84" s="18">
        <v>422</v>
      </c>
      <c r="E84" s="18">
        <v>84484</v>
      </c>
      <c r="F84" s="18">
        <v>28618</v>
      </c>
      <c r="G84" s="18">
        <v>3573500</v>
      </c>
      <c r="H84" s="18">
        <f t="shared" si="9"/>
        <v>43679</v>
      </c>
      <c r="I84" s="18">
        <f t="shared" si="10"/>
        <v>5683440</v>
      </c>
    </row>
    <row r="85" spans="1:9" ht="21.75" customHeight="1" thickBot="1">
      <c r="A85" s="195" t="s">
        <v>118</v>
      </c>
      <c r="B85" s="25">
        <f>SUM(B73:B84)</f>
        <v>98953</v>
      </c>
      <c r="C85" s="25">
        <f aca="true" t="shared" si="11" ref="C85:I85">SUM(C73:C84)</f>
        <v>12670696</v>
      </c>
      <c r="D85" s="25">
        <f t="shared" si="11"/>
        <v>789</v>
      </c>
      <c r="E85" s="25">
        <f t="shared" si="11"/>
        <v>163392</v>
      </c>
      <c r="F85" s="25">
        <f t="shared" si="11"/>
        <v>49505</v>
      </c>
      <c r="G85" s="25">
        <f t="shared" si="11"/>
        <v>5958375</v>
      </c>
      <c r="H85" s="25">
        <f t="shared" si="11"/>
        <v>149247</v>
      </c>
      <c r="I85" s="25">
        <f t="shared" si="11"/>
        <v>18792463</v>
      </c>
    </row>
    <row r="86" spans="1:9" ht="15.75" thickTop="1">
      <c r="A86" s="283"/>
      <c r="B86" s="283"/>
      <c r="C86" s="283"/>
      <c r="D86" s="283"/>
      <c r="E86" s="283"/>
      <c r="F86" s="283"/>
      <c r="G86" s="283"/>
      <c r="H86" s="13"/>
      <c r="I86" s="13"/>
    </row>
  </sheetData>
  <sheetProtection/>
  <mergeCells count="39">
    <mergeCell ref="B49:C49"/>
    <mergeCell ref="D49:E49"/>
    <mergeCell ref="F49:G49"/>
    <mergeCell ref="B5:C5"/>
    <mergeCell ref="D5:E5"/>
    <mergeCell ref="F5:G5"/>
    <mergeCell ref="B27:C27"/>
    <mergeCell ref="D27:E27"/>
    <mergeCell ref="G27:H27"/>
    <mergeCell ref="H4:I4"/>
    <mergeCell ref="A26:B26"/>
    <mergeCell ref="G26:H26"/>
    <mergeCell ref="C26:E26"/>
    <mergeCell ref="A3:I3"/>
    <mergeCell ref="A25:H25"/>
    <mergeCell ref="A19:G19"/>
    <mergeCell ref="A5:A6"/>
    <mergeCell ref="A4:B4"/>
    <mergeCell ref="E4:F4"/>
    <mergeCell ref="F71:G71"/>
    <mergeCell ref="A70:B70"/>
    <mergeCell ref="B71:C71"/>
    <mergeCell ref="A47:I47"/>
    <mergeCell ref="H5:I5"/>
    <mergeCell ref="A42:G42"/>
    <mergeCell ref="A27:A28"/>
    <mergeCell ref="A48:B48"/>
    <mergeCell ref="D48:E48"/>
    <mergeCell ref="H48:I48"/>
    <mergeCell ref="A86:G86"/>
    <mergeCell ref="H49:I49"/>
    <mergeCell ref="H71:I71"/>
    <mergeCell ref="A71:A72"/>
    <mergeCell ref="A69:I69"/>
    <mergeCell ref="A63:G63"/>
    <mergeCell ref="H70:I70"/>
    <mergeCell ref="D70:E70"/>
    <mergeCell ref="A49:A50"/>
    <mergeCell ref="D71:E71"/>
  </mergeCells>
  <printOptions/>
  <pageMargins left="1" right="1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68"/>
  <sheetViews>
    <sheetView rightToLeft="1" zoomScalePageLayoutView="0" workbookViewId="0" topLeftCell="A64">
      <selection activeCell="B52" sqref="B52:C52"/>
    </sheetView>
  </sheetViews>
  <sheetFormatPr defaultColWidth="9.140625" defaultRowHeight="15"/>
  <cols>
    <col min="1" max="1" width="10.140625" style="0" customWidth="1"/>
    <col min="2" max="2" width="9.140625" style="0" customWidth="1"/>
    <col min="3" max="3" width="10.7109375" style="0" customWidth="1"/>
    <col min="4" max="4" width="11.28125" style="0" customWidth="1"/>
    <col min="5" max="5" width="9.57421875" style="0" customWidth="1"/>
    <col min="6" max="6" width="12.00390625" style="0" customWidth="1"/>
    <col min="7" max="7" width="10.57421875" style="0" customWidth="1"/>
    <col min="8" max="8" width="11.57421875" style="0" customWidth="1"/>
    <col min="9" max="9" width="13.140625" style="0" customWidth="1"/>
    <col min="10" max="11" width="12.28125" style="0" customWidth="1"/>
  </cols>
  <sheetData>
    <row r="2" spans="2:11" ht="18">
      <c r="B2" s="270" t="s">
        <v>386</v>
      </c>
      <c r="C2" s="270"/>
      <c r="D2" s="270"/>
      <c r="E2" s="270"/>
      <c r="F2" s="270"/>
      <c r="G2" s="270"/>
      <c r="H2" s="270"/>
      <c r="I2" s="270"/>
      <c r="J2" s="270"/>
      <c r="K2" s="1"/>
    </row>
    <row r="3" spans="2:10" ht="22.5" customHeight="1">
      <c r="B3" s="278" t="s">
        <v>448</v>
      </c>
      <c r="C3" s="278"/>
      <c r="D3" s="196"/>
      <c r="E3" s="273" t="s">
        <v>73</v>
      </c>
      <c r="F3" s="273"/>
      <c r="G3" s="183"/>
      <c r="H3" s="183"/>
      <c r="I3" s="273" t="s">
        <v>70</v>
      </c>
      <c r="J3" s="273"/>
    </row>
    <row r="4" spans="2:11" ht="15.75">
      <c r="B4" s="288" t="s">
        <v>28</v>
      </c>
      <c r="C4" s="282" t="s">
        <v>328</v>
      </c>
      <c r="D4" s="282"/>
      <c r="E4" s="282" t="s">
        <v>329</v>
      </c>
      <c r="F4" s="282"/>
      <c r="G4" s="282" t="s">
        <v>330</v>
      </c>
      <c r="H4" s="282"/>
      <c r="I4" s="282" t="s">
        <v>331</v>
      </c>
      <c r="J4" s="282"/>
      <c r="K4" s="2"/>
    </row>
    <row r="5" spans="2:11" ht="16.5" thickBot="1">
      <c r="B5" s="289"/>
      <c r="C5" s="220" t="s">
        <v>42</v>
      </c>
      <c r="D5" s="220" t="s">
        <v>52</v>
      </c>
      <c r="E5" s="220" t="s">
        <v>42</v>
      </c>
      <c r="F5" s="220" t="s">
        <v>52</v>
      </c>
      <c r="G5" s="220" t="s">
        <v>42</v>
      </c>
      <c r="H5" s="220" t="s">
        <v>52</v>
      </c>
      <c r="I5" s="220" t="s">
        <v>42</v>
      </c>
      <c r="J5" s="220" t="s">
        <v>52</v>
      </c>
      <c r="K5" s="2"/>
    </row>
    <row r="6" spans="2:11" ht="21.75" customHeight="1" thickTop="1">
      <c r="B6" s="180" t="s">
        <v>53</v>
      </c>
      <c r="C6" s="19">
        <v>28632</v>
      </c>
      <c r="D6" s="19">
        <v>428556</v>
      </c>
      <c r="E6" s="19">
        <v>220</v>
      </c>
      <c r="F6" s="19">
        <v>2640</v>
      </c>
      <c r="G6" s="19">
        <v>350</v>
      </c>
      <c r="H6" s="19">
        <v>5250</v>
      </c>
      <c r="I6" s="19">
        <v>0</v>
      </c>
      <c r="J6" s="19">
        <v>0</v>
      </c>
      <c r="K6" s="3"/>
    </row>
    <row r="7" spans="2:11" ht="21.75" customHeight="1">
      <c r="B7" s="181" t="s">
        <v>54</v>
      </c>
      <c r="C7" s="18">
        <v>0</v>
      </c>
      <c r="D7" s="18">
        <v>0</v>
      </c>
      <c r="E7" s="18">
        <v>0</v>
      </c>
      <c r="F7" s="18">
        <v>0</v>
      </c>
      <c r="G7" s="18">
        <v>7480</v>
      </c>
      <c r="H7" s="18">
        <v>117180</v>
      </c>
      <c r="I7" s="18">
        <v>0</v>
      </c>
      <c r="J7" s="18">
        <v>0</v>
      </c>
      <c r="K7" s="3"/>
    </row>
    <row r="8" spans="2:11" ht="21.75" customHeight="1">
      <c r="B8" s="180" t="s">
        <v>55</v>
      </c>
      <c r="C8" s="19">
        <v>399</v>
      </c>
      <c r="D8" s="19">
        <v>6727</v>
      </c>
      <c r="E8" s="19">
        <v>80</v>
      </c>
      <c r="F8" s="19">
        <v>800</v>
      </c>
      <c r="G8" s="19">
        <v>9545</v>
      </c>
      <c r="H8" s="19">
        <v>162798</v>
      </c>
      <c r="I8" s="19">
        <v>8000</v>
      </c>
      <c r="J8" s="19">
        <v>280000</v>
      </c>
      <c r="K8" s="3"/>
    </row>
    <row r="9" spans="2:11" ht="21.75" customHeight="1">
      <c r="B9" s="181" t="s">
        <v>56</v>
      </c>
      <c r="C9" s="18">
        <v>0</v>
      </c>
      <c r="D9" s="18">
        <v>0</v>
      </c>
      <c r="E9" s="18">
        <v>255</v>
      </c>
      <c r="F9" s="18">
        <v>6275</v>
      </c>
      <c r="G9" s="18">
        <v>6526</v>
      </c>
      <c r="H9" s="18">
        <v>133274</v>
      </c>
      <c r="I9" s="18">
        <v>30400</v>
      </c>
      <c r="J9" s="18">
        <v>456000</v>
      </c>
      <c r="K9" s="3"/>
    </row>
    <row r="10" spans="2:11" ht="21.75" customHeight="1">
      <c r="B10" s="180" t="s">
        <v>57</v>
      </c>
      <c r="C10" s="19">
        <v>0</v>
      </c>
      <c r="D10" s="19">
        <v>0</v>
      </c>
      <c r="E10" s="19">
        <v>0</v>
      </c>
      <c r="F10" s="19">
        <v>0</v>
      </c>
      <c r="G10" s="19">
        <v>265</v>
      </c>
      <c r="H10" s="19">
        <v>3475</v>
      </c>
      <c r="I10" s="19">
        <v>0</v>
      </c>
      <c r="J10" s="19">
        <v>0</v>
      </c>
      <c r="K10" s="3"/>
    </row>
    <row r="11" spans="2:10" ht="21.75" customHeight="1">
      <c r="B11" s="181" t="s">
        <v>58</v>
      </c>
      <c r="C11" s="18">
        <v>0</v>
      </c>
      <c r="D11" s="18">
        <v>0</v>
      </c>
      <c r="E11" s="18">
        <v>1990</v>
      </c>
      <c r="F11" s="18">
        <v>15540</v>
      </c>
      <c r="G11" s="18">
        <v>2616</v>
      </c>
      <c r="H11" s="18">
        <v>25220</v>
      </c>
      <c r="I11" s="18">
        <v>6232</v>
      </c>
      <c r="J11" s="18">
        <v>62320</v>
      </c>
    </row>
    <row r="12" spans="2:11" ht="21.75" customHeight="1">
      <c r="B12" s="180" t="s">
        <v>123</v>
      </c>
      <c r="C12" s="19">
        <v>0</v>
      </c>
      <c r="D12" s="19">
        <v>0</v>
      </c>
      <c r="E12" s="19">
        <v>0</v>
      </c>
      <c r="F12" s="19">
        <v>0</v>
      </c>
      <c r="G12" s="19">
        <v>1245</v>
      </c>
      <c r="H12" s="19">
        <v>13300</v>
      </c>
      <c r="I12" s="19">
        <v>0</v>
      </c>
      <c r="J12" s="19">
        <v>0</v>
      </c>
      <c r="K12" s="3"/>
    </row>
    <row r="13" spans="2:11" ht="21.75" customHeight="1">
      <c r="B13" s="181" t="s">
        <v>122</v>
      </c>
      <c r="C13" s="18">
        <v>0</v>
      </c>
      <c r="D13" s="18">
        <v>0</v>
      </c>
      <c r="E13" s="18">
        <v>0</v>
      </c>
      <c r="F13" s="18">
        <v>0</v>
      </c>
      <c r="G13" s="18">
        <v>830</v>
      </c>
      <c r="H13" s="18">
        <v>20750</v>
      </c>
      <c r="I13" s="18">
        <v>0</v>
      </c>
      <c r="J13" s="18">
        <v>0</v>
      </c>
      <c r="K13" s="3"/>
    </row>
    <row r="14" spans="2:11" ht="21.75" customHeight="1">
      <c r="B14" s="180" t="s">
        <v>59</v>
      </c>
      <c r="C14" s="19">
        <v>0</v>
      </c>
      <c r="D14" s="19">
        <v>0</v>
      </c>
      <c r="E14" s="19">
        <v>140</v>
      </c>
      <c r="F14" s="19">
        <v>1680</v>
      </c>
      <c r="G14" s="19">
        <v>2230</v>
      </c>
      <c r="H14" s="19">
        <v>44470</v>
      </c>
      <c r="I14" s="19">
        <v>0</v>
      </c>
      <c r="J14" s="19">
        <v>0</v>
      </c>
      <c r="K14" s="3"/>
    </row>
    <row r="15" spans="2:14" ht="21.75" customHeight="1">
      <c r="B15" s="181" t="s">
        <v>60</v>
      </c>
      <c r="C15" s="18">
        <v>0</v>
      </c>
      <c r="D15" s="18">
        <v>0</v>
      </c>
      <c r="E15" s="18">
        <v>0</v>
      </c>
      <c r="F15" s="18">
        <v>0</v>
      </c>
      <c r="G15" s="18">
        <v>13168</v>
      </c>
      <c r="H15" s="18">
        <v>276535</v>
      </c>
      <c r="I15" s="18">
        <v>0</v>
      </c>
      <c r="J15" s="18">
        <v>0</v>
      </c>
      <c r="K15" s="3"/>
      <c r="N15" s="19"/>
    </row>
    <row r="16" spans="2:14" ht="21.75" customHeight="1">
      <c r="B16" s="187" t="s">
        <v>61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3"/>
      <c r="N16" s="19"/>
    </row>
    <row r="17" spans="2:11" ht="21.75" customHeight="1" thickBot="1">
      <c r="B17" s="221" t="s">
        <v>62</v>
      </c>
      <c r="C17" s="18">
        <v>0</v>
      </c>
      <c r="D17" s="18">
        <v>0</v>
      </c>
      <c r="E17" s="18">
        <v>0</v>
      </c>
      <c r="F17" s="18">
        <v>0</v>
      </c>
      <c r="G17" s="18">
        <v>80701</v>
      </c>
      <c r="H17" s="18">
        <v>1233325</v>
      </c>
      <c r="I17" s="18">
        <v>0</v>
      </c>
      <c r="J17" s="18">
        <v>0</v>
      </c>
      <c r="K17" s="3"/>
    </row>
    <row r="18" spans="2:10" ht="21.75" customHeight="1" thickBot="1">
      <c r="B18" s="159" t="s">
        <v>3</v>
      </c>
      <c r="C18" s="24">
        <f aca="true" t="shared" si="0" ref="C18:J18">SUM(C6:C17)</f>
        <v>29031</v>
      </c>
      <c r="D18" s="24">
        <f t="shared" si="0"/>
        <v>435283</v>
      </c>
      <c r="E18" s="24">
        <f t="shared" si="0"/>
        <v>2685</v>
      </c>
      <c r="F18" s="24">
        <f t="shared" si="0"/>
        <v>26935</v>
      </c>
      <c r="G18" s="24">
        <f t="shared" si="0"/>
        <v>124956</v>
      </c>
      <c r="H18" s="24">
        <f t="shared" si="0"/>
        <v>2035577</v>
      </c>
      <c r="I18" s="24">
        <f t="shared" si="0"/>
        <v>44632</v>
      </c>
      <c r="J18" s="24">
        <f t="shared" si="0"/>
        <v>798320</v>
      </c>
    </row>
    <row r="19" spans="2:8" ht="15.75" thickTop="1">
      <c r="B19" s="283"/>
      <c r="C19" s="283"/>
      <c r="D19" s="283"/>
      <c r="E19" s="283"/>
      <c r="F19" s="283"/>
      <c r="G19" s="283"/>
      <c r="H19" s="283"/>
    </row>
    <row r="26" spans="2:10" ht="20.25" customHeight="1">
      <c r="B26" s="270" t="s">
        <v>386</v>
      </c>
      <c r="C26" s="270"/>
      <c r="D26" s="270"/>
      <c r="E26" s="270"/>
      <c r="F26" s="270"/>
      <c r="G26" s="270"/>
      <c r="H26" s="270"/>
      <c r="I26" s="270"/>
      <c r="J26" s="270"/>
    </row>
    <row r="27" spans="2:10" ht="15.75" customHeight="1">
      <c r="B27" s="273" t="s">
        <v>448</v>
      </c>
      <c r="C27" s="273"/>
      <c r="D27" s="183"/>
      <c r="E27" s="273" t="s">
        <v>73</v>
      </c>
      <c r="F27" s="273"/>
      <c r="G27" s="273"/>
      <c r="H27" s="183"/>
      <c r="I27" s="273" t="s">
        <v>74</v>
      </c>
      <c r="J27" s="273"/>
    </row>
    <row r="28" spans="2:10" ht="15.75">
      <c r="B28" s="280" t="s">
        <v>28</v>
      </c>
      <c r="C28" s="282" t="s">
        <v>332</v>
      </c>
      <c r="D28" s="282"/>
      <c r="E28" s="282" t="s">
        <v>333</v>
      </c>
      <c r="F28" s="282"/>
      <c r="G28" s="282" t="s">
        <v>334</v>
      </c>
      <c r="H28" s="282"/>
      <c r="I28" s="282" t="s">
        <v>335</v>
      </c>
      <c r="J28" s="282"/>
    </row>
    <row r="29" spans="2:10" ht="16.5" thickBot="1">
      <c r="B29" s="281"/>
      <c r="C29" s="220" t="s">
        <v>42</v>
      </c>
      <c r="D29" s="220" t="s">
        <v>52</v>
      </c>
      <c r="E29" s="220" t="s">
        <v>42</v>
      </c>
      <c r="F29" s="220" t="s">
        <v>52</v>
      </c>
      <c r="G29" s="220" t="s">
        <v>42</v>
      </c>
      <c r="H29" s="220" t="s">
        <v>52</v>
      </c>
      <c r="I29" s="220" t="s">
        <v>42</v>
      </c>
      <c r="J29" s="220" t="s">
        <v>52</v>
      </c>
    </row>
    <row r="30" spans="2:10" ht="21.75" customHeight="1" thickTop="1">
      <c r="B30" s="184" t="s">
        <v>53</v>
      </c>
      <c r="C30" s="19">
        <v>6495</v>
      </c>
      <c r="D30" s="19">
        <v>433375</v>
      </c>
      <c r="E30" s="19">
        <v>6261</v>
      </c>
      <c r="F30" s="19">
        <v>126665</v>
      </c>
      <c r="G30" s="19">
        <v>0</v>
      </c>
      <c r="H30" s="19">
        <v>0</v>
      </c>
      <c r="I30" s="19">
        <v>4232</v>
      </c>
      <c r="J30" s="19">
        <v>72668</v>
      </c>
    </row>
    <row r="31" spans="2:10" ht="21.75" customHeight="1">
      <c r="B31" s="185" t="s">
        <v>54</v>
      </c>
      <c r="C31" s="18">
        <v>830</v>
      </c>
      <c r="D31" s="18">
        <v>20550</v>
      </c>
      <c r="E31" s="18">
        <v>0</v>
      </c>
      <c r="F31" s="18">
        <v>0</v>
      </c>
      <c r="G31" s="18">
        <v>0</v>
      </c>
      <c r="H31" s="18">
        <v>0</v>
      </c>
      <c r="I31" s="18">
        <v>3595</v>
      </c>
      <c r="J31" s="18">
        <v>43950</v>
      </c>
    </row>
    <row r="32" spans="2:10" ht="21.75" customHeight="1">
      <c r="B32" s="184" t="s">
        <v>55</v>
      </c>
      <c r="C32" s="19">
        <v>15658</v>
      </c>
      <c r="D32" s="19">
        <v>648298</v>
      </c>
      <c r="E32" s="19">
        <v>1532</v>
      </c>
      <c r="F32" s="19">
        <v>54690</v>
      </c>
      <c r="G32" s="19">
        <v>0</v>
      </c>
      <c r="H32" s="19">
        <v>0</v>
      </c>
      <c r="I32" s="19">
        <v>7055</v>
      </c>
      <c r="J32" s="19">
        <v>83710</v>
      </c>
    </row>
    <row r="33" spans="2:10" ht="21.75" customHeight="1">
      <c r="B33" s="185" t="s">
        <v>56</v>
      </c>
      <c r="C33" s="18">
        <v>3365</v>
      </c>
      <c r="D33" s="18">
        <v>151925</v>
      </c>
      <c r="E33" s="18">
        <v>23135</v>
      </c>
      <c r="F33" s="18">
        <v>808200</v>
      </c>
      <c r="G33" s="18">
        <v>0</v>
      </c>
      <c r="H33" s="18">
        <v>0</v>
      </c>
      <c r="I33" s="18">
        <v>5841</v>
      </c>
      <c r="J33" s="18">
        <v>94826</v>
      </c>
    </row>
    <row r="34" spans="2:10" ht="21.75" customHeight="1">
      <c r="B34" s="184" t="s">
        <v>57</v>
      </c>
      <c r="C34" s="19">
        <v>3255</v>
      </c>
      <c r="D34" s="19">
        <v>115375</v>
      </c>
      <c r="E34" s="19">
        <v>2500</v>
      </c>
      <c r="F34" s="19">
        <v>47100</v>
      </c>
      <c r="G34" s="19">
        <v>0</v>
      </c>
      <c r="H34" s="19">
        <v>0</v>
      </c>
      <c r="I34" s="19">
        <v>1523</v>
      </c>
      <c r="J34" s="19">
        <v>24610</v>
      </c>
    </row>
    <row r="35" spans="2:10" ht="21.75" customHeight="1">
      <c r="B35" s="185" t="s">
        <v>58</v>
      </c>
      <c r="C35" s="18">
        <v>4838</v>
      </c>
      <c r="D35" s="18">
        <v>119600</v>
      </c>
      <c r="E35" s="18">
        <v>75</v>
      </c>
      <c r="F35" s="18">
        <v>2250</v>
      </c>
      <c r="G35" s="18">
        <v>190</v>
      </c>
      <c r="H35" s="18">
        <v>3800</v>
      </c>
      <c r="I35" s="18">
        <v>10666</v>
      </c>
      <c r="J35" s="18">
        <v>144060</v>
      </c>
    </row>
    <row r="36" spans="2:10" ht="21.75" customHeight="1">
      <c r="B36" s="184" t="s">
        <v>123</v>
      </c>
      <c r="C36" s="19">
        <v>105</v>
      </c>
      <c r="D36" s="19">
        <v>4725</v>
      </c>
      <c r="E36" s="19">
        <v>745</v>
      </c>
      <c r="F36" s="19">
        <v>29800</v>
      </c>
      <c r="G36" s="19">
        <v>0</v>
      </c>
      <c r="H36" s="19">
        <v>0</v>
      </c>
      <c r="I36" s="19">
        <v>7806</v>
      </c>
      <c r="J36" s="19">
        <v>101700</v>
      </c>
    </row>
    <row r="37" spans="2:10" ht="21.75" customHeight="1">
      <c r="B37" s="185" t="s">
        <v>122</v>
      </c>
      <c r="C37" s="18">
        <v>590</v>
      </c>
      <c r="D37" s="18">
        <v>32600</v>
      </c>
      <c r="E37" s="18">
        <v>850</v>
      </c>
      <c r="F37" s="18">
        <v>21250</v>
      </c>
      <c r="G37" s="18">
        <v>0</v>
      </c>
      <c r="H37" s="18">
        <v>0</v>
      </c>
      <c r="I37" s="18">
        <v>1355</v>
      </c>
      <c r="J37" s="18">
        <v>14190</v>
      </c>
    </row>
    <row r="38" spans="2:10" ht="21.75" customHeight="1">
      <c r="B38" s="184" t="s">
        <v>59</v>
      </c>
      <c r="C38" s="19">
        <v>300</v>
      </c>
      <c r="D38" s="19">
        <v>9000</v>
      </c>
      <c r="E38" s="19">
        <v>0</v>
      </c>
      <c r="F38" s="19">
        <v>0</v>
      </c>
      <c r="G38" s="19">
        <v>0</v>
      </c>
      <c r="H38" s="19">
        <v>0</v>
      </c>
      <c r="I38" s="19">
        <v>1000</v>
      </c>
      <c r="J38" s="19">
        <v>10200</v>
      </c>
    </row>
    <row r="39" spans="2:10" ht="21.75" customHeight="1">
      <c r="B39" s="185" t="s">
        <v>60</v>
      </c>
      <c r="C39" s="18">
        <v>4837</v>
      </c>
      <c r="D39" s="18">
        <v>196850</v>
      </c>
      <c r="E39" s="18">
        <v>10070</v>
      </c>
      <c r="F39" s="18">
        <v>493750</v>
      </c>
      <c r="G39" s="18">
        <v>0</v>
      </c>
      <c r="H39" s="18">
        <v>0</v>
      </c>
      <c r="I39" s="18">
        <v>8027</v>
      </c>
      <c r="J39" s="18">
        <v>171525</v>
      </c>
    </row>
    <row r="40" spans="2:10" ht="21.75" customHeight="1">
      <c r="B40" s="187" t="s">
        <v>61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</row>
    <row r="41" spans="2:10" ht="21.75" customHeight="1" thickBot="1">
      <c r="B41" s="221" t="s">
        <v>62</v>
      </c>
      <c r="C41" s="18">
        <v>21077</v>
      </c>
      <c r="D41" s="18">
        <v>851917</v>
      </c>
      <c r="E41" s="18">
        <v>29557</v>
      </c>
      <c r="F41" s="18">
        <v>907361</v>
      </c>
      <c r="G41" s="18">
        <v>120</v>
      </c>
      <c r="H41" s="18">
        <v>3600</v>
      </c>
      <c r="I41" s="18">
        <v>56590</v>
      </c>
      <c r="J41" s="18">
        <v>592284</v>
      </c>
    </row>
    <row r="42" spans="2:10" ht="21.75" customHeight="1" thickBot="1">
      <c r="B42" s="159" t="s">
        <v>3</v>
      </c>
      <c r="C42" s="24">
        <f aca="true" t="shared" si="1" ref="C42:J42">SUM(C30:C41)</f>
        <v>61350</v>
      </c>
      <c r="D42" s="24">
        <f t="shared" si="1"/>
        <v>2584215</v>
      </c>
      <c r="E42" s="24">
        <f t="shared" si="1"/>
        <v>74725</v>
      </c>
      <c r="F42" s="24">
        <f t="shared" si="1"/>
        <v>2491066</v>
      </c>
      <c r="G42" s="24">
        <f t="shared" si="1"/>
        <v>310</v>
      </c>
      <c r="H42" s="24">
        <f t="shared" si="1"/>
        <v>7400</v>
      </c>
      <c r="I42" s="24">
        <f t="shared" si="1"/>
        <v>107690</v>
      </c>
      <c r="J42" s="24">
        <f t="shared" si="1"/>
        <v>1353723</v>
      </c>
    </row>
    <row r="43" spans="2:10" ht="15.75" thickTop="1">
      <c r="B43" s="283"/>
      <c r="C43" s="283"/>
      <c r="D43" s="283"/>
      <c r="E43" s="283"/>
      <c r="F43" s="283"/>
      <c r="G43" s="283"/>
      <c r="H43" s="283"/>
      <c r="I43" s="13"/>
      <c r="J43" s="13"/>
    </row>
    <row r="51" spans="2:11" ht="18" customHeight="1">
      <c r="B51" s="270" t="s">
        <v>386</v>
      </c>
      <c r="C51" s="270"/>
      <c r="D51" s="270"/>
      <c r="E51" s="270"/>
      <c r="F51" s="270"/>
      <c r="G51" s="270"/>
      <c r="H51" s="270"/>
      <c r="I51" s="270"/>
      <c r="J51" s="270"/>
      <c r="K51" s="270"/>
    </row>
    <row r="52" spans="2:11" ht="15.75" customHeight="1">
      <c r="B52" s="278" t="s">
        <v>448</v>
      </c>
      <c r="C52" s="278"/>
      <c r="D52" s="183"/>
      <c r="E52" s="272" t="s">
        <v>232</v>
      </c>
      <c r="F52" s="272"/>
      <c r="G52" s="272"/>
      <c r="H52" s="183"/>
      <c r="I52" s="272" t="s">
        <v>74</v>
      </c>
      <c r="J52" s="272"/>
      <c r="K52" s="272"/>
    </row>
    <row r="53" spans="2:11" ht="15.75">
      <c r="B53" s="280" t="s">
        <v>28</v>
      </c>
      <c r="C53" s="282" t="s">
        <v>336</v>
      </c>
      <c r="D53" s="282"/>
      <c r="E53" s="282" t="s">
        <v>337</v>
      </c>
      <c r="F53" s="282"/>
      <c r="G53" s="282" t="s">
        <v>338</v>
      </c>
      <c r="H53" s="282"/>
      <c r="I53" s="136" t="s">
        <v>71</v>
      </c>
      <c r="J53" s="282" t="s">
        <v>339</v>
      </c>
      <c r="K53" s="282"/>
    </row>
    <row r="54" spans="2:11" ht="16.5" thickBot="1">
      <c r="B54" s="281"/>
      <c r="C54" s="220" t="s">
        <v>42</v>
      </c>
      <c r="D54" s="220" t="s">
        <v>52</v>
      </c>
      <c r="E54" s="220" t="s">
        <v>42</v>
      </c>
      <c r="F54" s="220" t="s">
        <v>52</v>
      </c>
      <c r="G54" s="220" t="s">
        <v>42</v>
      </c>
      <c r="H54" s="220" t="s">
        <v>52</v>
      </c>
      <c r="I54" s="220" t="s">
        <v>52</v>
      </c>
      <c r="J54" s="220" t="s">
        <v>42</v>
      </c>
      <c r="K54" s="220" t="s">
        <v>52</v>
      </c>
    </row>
    <row r="55" spans="2:11" ht="21.75" customHeight="1" thickTop="1">
      <c r="B55" s="180" t="s">
        <v>53</v>
      </c>
      <c r="C55" s="19">
        <v>7820</v>
      </c>
      <c r="D55" s="19">
        <v>45150</v>
      </c>
      <c r="E55" s="19">
        <v>41320</v>
      </c>
      <c r="F55" s="19">
        <v>371880</v>
      </c>
      <c r="G55" s="19">
        <v>10950</v>
      </c>
      <c r="H55" s="19">
        <v>247875</v>
      </c>
      <c r="I55" s="19">
        <v>392000</v>
      </c>
      <c r="J55" s="19">
        <f>C6+E6+G6+I6+C30+E30+G30+I30+C55+E55+G55</f>
        <v>106280</v>
      </c>
      <c r="K55" s="19">
        <f>D6+F6+H6+J6+D30+F30+H30+J30+D55+F55+H55+I55</f>
        <v>2126059</v>
      </c>
    </row>
    <row r="56" spans="2:11" ht="21.75" customHeight="1">
      <c r="B56" s="181" t="s">
        <v>54</v>
      </c>
      <c r="C56" s="18">
        <v>9081</v>
      </c>
      <c r="D56" s="18">
        <v>44066</v>
      </c>
      <c r="E56" s="18">
        <v>3200</v>
      </c>
      <c r="F56" s="18">
        <v>28800</v>
      </c>
      <c r="G56" s="18">
        <v>1350</v>
      </c>
      <c r="H56" s="18">
        <v>7950</v>
      </c>
      <c r="I56" s="18">
        <v>0</v>
      </c>
      <c r="J56" s="18">
        <f aca="true" t="shared" si="2" ref="J56:J66">C7+E7+G7+I7+C31+E31+G31+I31+C56+E56+G56</f>
        <v>25536</v>
      </c>
      <c r="K56" s="18">
        <f aca="true" t="shared" si="3" ref="K56:K66">D7+F7+H7+J7+D31+F31+H31+J31+D56+F56+H56+I56</f>
        <v>262496</v>
      </c>
    </row>
    <row r="57" spans="2:11" ht="21.75" customHeight="1">
      <c r="B57" s="180" t="s">
        <v>55</v>
      </c>
      <c r="C57" s="19">
        <v>19526</v>
      </c>
      <c r="D57" s="19">
        <v>109835</v>
      </c>
      <c r="E57" s="19">
        <v>7140</v>
      </c>
      <c r="F57" s="19">
        <v>77670</v>
      </c>
      <c r="G57" s="19">
        <v>3475</v>
      </c>
      <c r="H57" s="19">
        <v>28570</v>
      </c>
      <c r="I57" s="19">
        <v>53370</v>
      </c>
      <c r="J57" s="19">
        <f t="shared" si="2"/>
        <v>72410</v>
      </c>
      <c r="K57" s="19">
        <f t="shared" si="3"/>
        <v>1506468</v>
      </c>
    </row>
    <row r="58" spans="2:11" ht="21.75" customHeight="1">
      <c r="B58" s="181" t="s">
        <v>56</v>
      </c>
      <c r="C58" s="18">
        <v>32902</v>
      </c>
      <c r="D58" s="18">
        <v>394879</v>
      </c>
      <c r="E58" s="18">
        <v>22445</v>
      </c>
      <c r="F58" s="18">
        <v>324630</v>
      </c>
      <c r="G58" s="18">
        <v>38480</v>
      </c>
      <c r="H58" s="18">
        <v>429060</v>
      </c>
      <c r="I58" s="18">
        <v>431607</v>
      </c>
      <c r="J58" s="18">
        <f t="shared" si="2"/>
        <v>163349</v>
      </c>
      <c r="K58" s="18">
        <f t="shared" si="3"/>
        <v>3230676</v>
      </c>
    </row>
    <row r="59" spans="2:11" ht="21.75" customHeight="1">
      <c r="B59" s="180" t="s">
        <v>57</v>
      </c>
      <c r="C59" s="19">
        <v>4750</v>
      </c>
      <c r="D59" s="19">
        <v>45100</v>
      </c>
      <c r="E59" s="19">
        <v>21654</v>
      </c>
      <c r="F59" s="19">
        <v>284810</v>
      </c>
      <c r="G59" s="19">
        <v>6000</v>
      </c>
      <c r="H59" s="19">
        <v>72000</v>
      </c>
      <c r="I59" s="19">
        <v>22320</v>
      </c>
      <c r="J59" s="19">
        <f t="shared" si="2"/>
        <v>39947</v>
      </c>
      <c r="K59" s="19">
        <f t="shared" si="3"/>
        <v>614790</v>
      </c>
    </row>
    <row r="60" spans="2:11" ht="21.75" customHeight="1">
      <c r="B60" s="181" t="s">
        <v>58</v>
      </c>
      <c r="C60" s="18">
        <v>11170</v>
      </c>
      <c r="D60" s="18">
        <v>55850</v>
      </c>
      <c r="E60" s="18">
        <v>37250</v>
      </c>
      <c r="F60" s="18">
        <v>378300</v>
      </c>
      <c r="G60" s="18">
        <v>11600</v>
      </c>
      <c r="H60" s="18">
        <v>98600</v>
      </c>
      <c r="I60" s="18">
        <v>41600</v>
      </c>
      <c r="J60" s="18">
        <f t="shared" si="2"/>
        <v>86627</v>
      </c>
      <c r="K60" s="18">
        <f t="shared" si="3"/>
        <v>947140</v>
      </c>
    </row>
    <row r="61" spans="2:11" ht="21.75" customHeight="1">
      <c r="B61" s="180" t="s">
        <v>123</v>
      </c>
      <c r="C61" s="19">
        <v>3928</v>
      </c>
      <c r="D61" s="19">
        <v>43650</v>
      </c>
      <c r="E61" s="19">
        <v>63600</v>
      </c>
      <c r="F61" s="19">
        <v>795200</v>
      </c>
      <c r="G61" s="19">
        <v>24500</v>
      </c>
      <c r="H61" s="19">
        <v>277500</v>
      </c>
      <c r="I61" s="19">
        <v>0</v>
      </c>
      <c r="J61" s="19">
        <f t="shared" si="2"/>
        <v>101929</v>
      </c>
      <c r="K61" s="19">
        <f t="shared" si="3"/>
        <v>1265875</v>
      </c>
    </row>
    <row r="62" spans="2:11" ht="21.75" customHeight="1">
      <c r="B62" s="181" t="s">
        <v>122</v>
      </c>
      <c r="C62" s="18">
        <v>3680</v>
      </c>
      <c r="D62" s="18">
        <v>27850</v>
      </c>
      <c r="E62" s="18">
        <v>580</v>
      </c>
      <c r="F62" s="18">
        <v>10180</v>
      </c>
      <c r="G62" s="18">
        <v>320</v>
      </c>
      <c r="H62" s="18">
        <v>3840</v>
      </c>
      <c r="I62" s="18">
        <v>0</v>
      </c>
      <c r="J62" s="18">
        <f t="shared" si="2"/>
        <v>8205</v>
      </c>
      <c r="K62" s="18">
        <f t="shared" si="3"/>
        <v>130660</v>
      </c>
    </row>
    <row r="63" spans="2:11" ht="21.75" customHeight="1">
      <c r="B63" s="180" t="s">
        <v>59</v>
      </c>
      <c r="C63" s="19">
        <v>1270</v>
      </c>
      <c r="D63" s="19">
        <v>6350</v>
      </c>
      <c r="E63" s="19">
        <v>16225</v>
      </c>
      <c r="F63" s="19">
        <v>195150</v>
      </c>
      <c r="G63" s="19">
        <v>7934</v>
      </c>
      <c r="H63" s="19">
        <v>102938</v>
      </c>
      <c r="I63" s="19">
        <v>0</v>
      </c>
      <c r="J63" s="19">
        <f t="shared" si="2"/>
        <v>29099</v>
      </c>
      <c r="K63" s="19">
        <f t="shared" si="3"/>
        <v>369788</v>
      </c>
    </row>
    <row r="64" spans="2:11" ht="21.75" customHeight="1">
      <c r="B64" s="181" t="s">
        <v>60</v>
      </c>
      <c r="C64" s="18">
        <v>16930</v>
      </c>
      <c r="D64" s="18">
        <v>247913</v>
      </c>
      <c r="E64" s="18">
        <v>200</v>
      </c>
      <c r="F64" s="18">
        <v>1200</v>
      </c>
      <c r="G64" s="18">
        <v>0</v>
      </c>
      <c r="H64" s="18">
        <v>0</v>
      </c>
      <c r="I64" s="18">
        <v>0</v>
      </c>
      <c r="J64" s="18">
        <f t="shared" si="2"/>
        <v>53232</v>
      </c>
      <c r="K64" s="18">
        <f t="shared" si="3"/>
        <v>1387773</v>
      </c>
    </row>
    <row r="65" spans="2:11" ht="21.75" customHeight="1">
      <c r="B65" s="180" t="s">
        <v>61</v>
      </c>
      <c r="C65" s="19">
        <v>0</v>
      </c>
      <c r="D65" s="19">
        <v>0</v>
      </c>
      <c r="E65" s="19">
        <v>3475</v>
      </c>
      <c r="F65" s="19">
        <v>113625</v>
      </c>
      <c r="G65" s="19">
        <v>1570</v>
      </c>
      <c r="H65" s="19">
        <v>47100</v>
      </c>
      <c r="I65" s="19">
        <v>0</v>
      </c>
      <c r="J65" s="19">
        <f t="shared" si="2"/>
        <v>5045</v>
      </c>
      <c r="K65" s="19">
        <f t="shared" si="3"/>
        <v>160725</v>
      </c>
    </row>
    <row r="66" spans="2:11" ht="21.75" customHeight="1" thickBot="1">
      <c r="B66" s="181" t="s">
        <v>62</v>
      </c>
      <c r="C66" s="18">
        <v>90540</v>
      </c>
      <c r="D66" s="18">
        <v>795416</v>
      </c>
      <c r="E66" s="18">
        <v>35102</v>
      </c>
      <c r="F66" s="18">
        <v>459336</v>
      </c>
      <c r="G66" s="18">
        <v>110060</v>
      </c>
      <c r="H66" s="18">
        <v>1111580</v>
      </c>
      <c r="I66" s="18">
        <v>406250</v>
      </c>
      <c r="J66" s="18">
        <f t="shared" si="2"/>
        <v>423747</v>
      </c>
      <c r="K66" s="18">
        <f t="shared" si="3"/>
        <v>6361069</v>
      </c>
    </row>
    <row r="67" spans="2:11" ht="21.75" customHeight="1" thickBot="1">
      <c r="B67" s="159" t="s">
        <v>3</v>
      </c>
      <c r="C67" s="24">
        <f>SUM(C55:C66)</f>
        <v>201597</v>
      </c>
      <c r="D67" s="24">
        <f aca="true" t="shared" si="4" ref="D67:K67">SUM(D55:D66)</f>
        <v>1816059</v>
      </c>
      <c r="E67" s="24">
        <f t="shared" si="4"/>
        <v>252191</v>
      </c>
      <c r="F67" s="24">
        <f t="shared" si="4"/>
        <v>3040781</v>
      </c>
      <c r="G67" s="24">
        <f t="shared" si="4"/>
        <v>216239</v>
      </c>
      <c r="H67" s="24">
        <f t="shared" si="4"/>
        <v>2427013</v>
      </c>
      <c r="I67" s="24">
        <f t="shared" si="4"/>
        <v>1347147</v>
      </c>
      <c r="J67" s="24">
        <f t="shared" si="4"/>
        <v>1115406</v>
      </c>
      <c r="K67" s="24">
        <f t="shared" si="4"/>
        <v>18363519</v>
      </c>
    </row>
    <row r="68" spans="2:10" ht="15.75" thickTop="1">
      <c r="B68" s="283"/>
      <c r="C68" s="283"/>
      <c r="D68" s="283"/>
      <c r="E68" s="283"/>
      <c r="F68" s="283"/>
      <c r="G68" s="283"/>
      <c r="H68" s="283"/>
      <c r="I68" s="13"/>
      <c r="J68" s="13"/>
    </row>
  </sheetData>
  <sheetProtection/>
  <mergeCells count="30">
    <mergeCell ref="I28:J28"/>
    <mergeCell ref="B2:J2"/>
    <mergeCell ref="B3:C3"/>
    <mergeCell ref="I3:J3"/>
    <mergeCell ref="I4:J4"/>
    <mergeCell ref="B4:B5"/>
    <mergeCell ref="E3:F3"/>
    <mergeCell ref="C4:D4"/>
    <mergeCell ref="E4:F4"/>
    <mergeCell ref="G4:H4"/>
    <mergeCell ref="B19:H19"/>
    <mergeCell ref="B43:H43"/>
    <mergeCell ref="B26:J26"/>
    <mergeCell ref="B27:C27"/>
    <mergeCell ref="E27:G27"/>
    <mergeCell ref="B28:B29"/>
    <mergeCell ref="C28:D28"/>
    <mergeCell ref="E28:F28"/>
    <mergeCell ref="G28:H28"/>
    <mergeCell ref="I27:J27"/>
    <mergeCell ref="B68:H68"/>
    <mergeCell ref="B51:K51"/>
    <mergeCell ref="I52:K52"/>
    <mergeCell ref="B52:C52"/>
    <mergeCell ref="E52:G52"/>
    <mergeCell ref="B53:B54"/>
    <mergeCell ref="C53:D53"/>
    <mergeCell ref="E53:F53"/>
    <mergeCell ref="G53:H53"/>
    <mergeCell ref="J53:K53"/>
  </mergeCells>
  <printOptions/>
  <pageMargins left="1" right="1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O19"/>
  <sheetViews>
    <sheetView rightToLeft="1" zoomScalePageLayoutView="0" workbookViewId="0" topLeftCell="A1">
      <selection activeCell="B4" sqref="B4:C4"/>
    </sheetView>
  </sheetViews>
  <sheetFormatPr defaultColWidth="9.140625" defaultRowHeight="15"/>
  <cols>
    <col min="3" max="3" width="9.8515625" style="0" customWidth="1"/>
    <col min="4" max="4" width="9.57421875" style="0" customWidth="1"/>
    <col min="5" max="5" width="9.8515625" style="0" customWidth="1"/>
    <col min="6" max="6" width="10.28125" style="0" customWidth="1"/>
    <col min="7" max="7" width="10.00390625" style="0" customWidth="1"/>
    <col min="8" max="8" width="4.140625" style="0" hidden="1" customWidth="1"/>
    <col min="9" max="9" width="10.140625" style="0" customWidth="1"/>
    <col min="10" max="12" width="11.57421875" style="0" customWidth="1"/>
  </cols>
  <sheetData>
    <row r="3" spans="2:12" ht="24" customHeight="1">
      <c r="B3" s="270" t="s">
        <v>386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spans="2:12" ht="20.25" customHeight="1">
      <c r="B4" s="273" t="s">
        <v>448</v>
      </c>
      <c r="C4" s="273"/>
      <c r="D4" s="149"/>
      <c r="E4" s="149"/>
      <c r="F4" s="273" t="s">
        <v>75</v>
      </c>
      <c r="G4" s="273"/>
      <c r="H4" s="149"/>
      <c r="I4" s="183"/>
      <c r="J4" s="183"/>
      <c r="K4" s="273" t="s">
        <v>76</v>
      </c>
      <c r="L4" s="273"/>
    </row>
    <row r="5" spans="2:12" ht="15.75" customHeight="1">
      <c r="B5" s="192" t="s">
        <v>77</v>
      </c>
      <c r="C5" s="282" t="s">
        <v>340</v>
      </c>
      <c r="D5" s="282"/>
      <c r="E5" s="282" t="s">
        <v>341</v>
      </c>
      <c r="F5" s="282"/>
      <c r="G5" s="282" t="s">
        <v>342</v>
      </c>
      <c r="H5" s="282"/>
      <c r="I5" s="282"/>
      <c r="J5" s="192" t="s">
        <v>71</v>
      </c>
      <c r="K5" s="282" t="s">
        <v>343</v>
      </c>
      <c r="L5" s="282"/>
    </row>
    <row r="6" spans="2:12" ht="32.25" thickBot="1">
      <c r="B6" s="193"/>
      <c r="C6" s="220" t="s">
        <v>42</v>
      </c>
      <c r="D6" s="220" t="s">
        <v>52</v>
      </c>
      <c r="E6" s="220" t="s">
        <v>42</v>
      </c>
      <c r="F6" s="220" t="s">
        <v>52</v>
      </c>
      <c r="G6" s="220" t="s">
        <v>42</v>
      </c>
      <c r="H6" s="220" t="s">
        <v>52</v>
      </c>
      <c r="I6" s="220" t="s">
        <v>52</v>
      </c>
      <c r="J6" s="220" t="s">
        <v>52</v>
      </c>
      <c r="K6" s="220" t="s">
        <v>42</v>
      </c>
      <c r="L6" s="220" t="s">
        <v>52</v>
      </c>
    </row>
    <row r="7" spans="2:12" ht="21.75" customHeight="1" thickTop="1">
      <c r="B7" s="180" t="s">
        <v>53</v>
      </c>
      <c r="C7" s="19">
        <v>3060</v>
      </c>
      <c r="D7" s="19">
        <v>239875</v>
      </c>
      <c r="E7" s="19">
        <v>9838</v>
      </c>
      <c r="F7" s="19">
        <v>802313</v>
      </c>
      <c r="G7" s="19">
        <v>164</v>
      </c>
      <c r="H7" s="19"/>
      <c r="I7" s="19">
        <v>13297</v>
      </c>
      <c r="J7" s="19">
        <v>47580</v>
      </c>
      <c r="K7" s="19">
        <f>C7+E7+G7</f>
        <v>13062</v>
      </c>
      <c r="L7" s="19">
        <f>D7+F7+I7+J7</f>
        <v>1103065</v>
      </c>
    </row>
    <row r="8" spans="2:12" ht="21.75" customHeight="1">
      <c r="B8" s="181" t="s">
        <v>54</v>
      </c>
      <c r="C8" s="18">
        <v>156</v>
      </c>
      <c r="D8" s="18">
        <v>10250</v>
      </c>
      <c r="E8" s="18">
        <v>20</v>
      </c>
      <c r="F8" s="18">
        <v>3000</v>
      </c>
      <c r="G8" s="18">
        <v>150</v>
      </c>
      <c r="H8" s="18"/>
      <c r="I8" s="18">
        <v>15000</v>
      </c>
      <c r="J8" s="18">
        <v>0</v>
      </c>
      <c r="K8" s="18">
        <f aca="true" t="shared" si="0" ref="K8:K17">C8+E8+G8</f>
        <v>326</v>
      </c>
      <c r="L8" s="18">
        <f aca="true" t="shared" si="1" ref="L8:L17">D8+F8+I8+J8</f>
        <v>28250</v>
      </c>
    </row>
    <row r="9" spans="2:15" ht="21.75" customHeight="1">
      <c r="B9" s="180" t="s">
        <v>55</v>
      </c>
      <c r="C9" s="19">
        <v>927</v>
      </c>
      <c r="D9" s="19">
        <v>79735</v>
      </c>
      <c r="E9" s="19">
        <v>436</v>
      </c>
      <c r="F9" s="19">
        <v>32195</v>
      </c>
      <c r="G9" s="19">
        <v>61</v>
      </c>
      <c r="H9" s="19"/>
      <c r="I9" s="19">
        <v>7320</v>
      </c>
      <c r="J9" s="19">
        <v>6450</v>
      </c>
      <c r="K9" s="19">
        <f t="shared" si="0"/>
        <v>1424</v>
      </c>
      <c r="L9" s="19">
        <f t="shared" si="1"/>
        <v>125700</v>
      </c>
      <c r="O9" s="53"/>
    </row>
    <row r="10" spans="2:15" ht="21.75" customHeight="1">
      <c r="B10" s="181" t="s">
        <v>56</v>
      </c>
      <c r="C10" s="18">
        <v>1071</v>
      </c>
      <c r="D10" s="18">
        <v>75745</v>
      </c>
      <c r="E10" s="18">
        <v>325</v>
      </c>
      <c r="F10" s="18">
        <v>30475</v>
      </c>
      <c r="G10" s="18">
        <v>60</v>
      </c>
      <c r="H10" s="18"/>
      <c r="I10" s="18">
        <v>5295</v>
      </c>
      <c r="J10" s="18">
        <v>83395</v>
      </c>
      <c r="K10" s="18">
        <f t="shared" si="0"/>
        <v>1456</v>
      </c>
      <c r="L10" s="18">
        <f t="shared" si="1"/>
        <v>194910</v>
      </c>
      <c r="O10" s="53"/>
    </row>
    <row r="11" spans="2:15" ht="21.75" customHeight="1">
      <c r="B11" s="180" t="s">
        <v>57</v>
      </c>
      <c r="C11" s="19">
        <v>1142</v>
      </c>
      <c r="D11" s="19">
        <v>72395</v>
      </c>
      <c r="E11" s="19">
        <v>8</v>
      </c>
      <c r="F11" s="19">
        <v>510</v>
      </c>
      <c r="G11" s="19">
        <v>51</v>
      </c>
      <c r="H11" s="19"/>
      <c r="I11" s="19">
        <v>2700</v>
      </c>
      <c r="J11" s="19">
        <v>0</v>
      </c>
      <c r="K11" s="19">
        <f t="shared" si="0"/>
        <v>1201</v>
      </c>
      <c r="L11" s="19">
        <f t="shared" si="1"/>
        <v>75605</v>
      </c>
      <c r="O11" s="105"/>
    </row>
    <row r="12" spans="2:15" ht="21.75" customHeight="1">
      <c r="B12" s="181" t="s">
        <v>58</v>
      </c>
      <c r="C12" s="18">
        <v>238</v>
      </c>
      <c r="D12" s="18">
        <v>18630</v>
      </c>
      <c r="E12" s="18">
        <v>1450</v>
      </c>
      <c r="F12" s="18">
        <v>136000</v>
      </c>
      <c r="G12" s="18">
        <v>0</v>
      </c>
      <c r="H12" s="18"/>
      <c r="I12" s="18">
        <v>0</v>
      </c>
      <c r="J12" s="18">
        <v>0</v>
      </c>
      <c r="K12" s="18">
        <f t="shared" si="0"/>
        <v>1688</v>
      </c>
      <c r="L12" s="18">
        <f t="shared" si="1"/>
        <v>154630</v>
      </c>
      <c r="O12" s="53"/>
    </row>
    <row r="13" spans="2:15" ht="21.75" customHeight="1">
      <c r="B13" s="180" t="s">
        <v>123</v>
      </c>
      <c r="C13" s="19">
        <v>208</v>
      </c>
      <c r="D13" s="19">
        <v>16540</v>
      </c>
      <c r="E13" s="19">
        <v>0</v>
      </c>
      <c r="F13" s="19">
        <v>0</v>
      </c>
      <c r="G13" s="19">
        <v>120</v>
      </c>
      <c r="H13" s="19"/>
      <c r="I13" s="19">
        <v>13200</v>
      </c>
      <c r="J13" s="19">
        <v>0</v>
      </c>
      <c r="K13" s="19">
        <f t="shared" si="0"/>
        <v>328</v>
      </c>
      <c r="L13" s="19">
        <f t="shared" si="1"/>
        <v>29740</v>
      </c>
      <c r="O13" s="105"/>
    </row>
    <row r="14" spans="2:15" ht="21.75" customHeight="1">
      <c r="B14" s="181" t="s">
        <v>122</v>
      </c>
      <c r="C14" s="18">
        <v>33</v>
      </c>
      <c r="D14" s="18">
        <v>3420</v>
      </c>
      <c r="E14" s="18">
        <v>40</v>
      </c>
      <c r="F14" s="18">
        <v>4000</v>
      </c>
      <c r="G14" s="18">
        <v>70</v>
      </c>
      <c r="H14" s="18"/>
      <c r="I14" s="18">
        <v>7000</v>
      </c>
      <c r="J14" s="18">
        <v>0</v>
      </c>
      <c r="K14" s="18">
        <f t="shared" si="0"/>
        <v>143</v>
      </c>
      <c r="L14" s="18">
        <f t="shared" si="1"/>
        <v>14420</v>
      </c>
      <c r="O14" s="105"/>
    </row>
    <row r="15" spans="2:15" ht="21.75" customHeight="1">
      <c r="B15" s="180" t="s">
        <v>59</v>
      </c>
      <c r="C15" s="19">
        <v>0</v>
      </c>
      <c r="D15" s="19">
        <v>0</v>
      </c>
      <c r="E15" s="19">
        <v>160</v>
      </c>
      <c r="F15" s="19">
        <v>8000</v>
      </c>
      <c r="G15" s="19">
        <v>3904</v>
      </c>
      <c r="H15" s="19"/>
      <c r="I15" s="19">
        <v>297650</v>
      </c>
      <c r="J15" s="19">
        <v>95750</v>
      </c>
      <c r="K15" s="19">
        <f t="shared" si="0"/>
        <v>4064</v>
      </c>
      <c r="L15" s="19">
        <f t="shared" si="1"/>
        <v>401400</v>
      </c>
      <c r="O15" s="53"/>
    </row>
    <row r="16" spans="2:15" ht="21.75" customHeight="1">
      <c r="B16" s="194" t="s">
        <v>61</v>
      </c>
      <c r="C16" s="18">
        <v>113</v>
      </c>
      <c r="D16" s="18">
        <v>7525</v>
      </c>
      <c r="E16" s="18">
        <v>158</v>
      </c>
      <c r="F16" s="18">
        <v>14760</v>
      </c>
      <c r="G16" s="18">
        <v>0</v>
      </c>
      <c r="H16" s="18"/>
      <c r="I16" s="18">
        <v>0</v>
      </c>
      <c r="J16" s="18">
        <v>0</v>
      </c>
      <c r="K16" s="18">
        <f t="shared" si="0"/>
        <v>271</v>
      </c>
      <c r="L16" s="18">
        <f t="shared" si="1"/>
        <v>22285</v>
      </c>
      <c r="O16" s="105"/>
    </row>
    <row r="17" spans="2:15" ht="21.75" customHeight="1" thickBot="1">
      <c r="B17" s="187" t="s">
        <v>62</v>
      </c>
      <c r="C17" s="19">
        <v>1542</v>
      </c>
      <c r="D17" s="19">
        <v>68765</v>
      </c>
      <c r="E17" s="19">
        <v>100</v>
      </c>
      <c r="F17" s="19">
        <v>6000</v>
      </c>
      <c r="G17" s="19">
        <v>88</v>
      </c>
      <c r="H17" s="19"/>
      <c r="I17" s="19">
        <v>5650</v>
      </c>
      <c r="J17" s="19">
        <v>18050</v>
      </c>
      <c r="K17" s="19">
        <f t="shared" si="0"/>
        <v>1730</v>
      </c>
      <c r="L17" s="19">
        <f t="shared" si="1"/>
        <v>98465</v>
      </c>
      <c r="O17" s="105"/>
    </row>
    <row r="18" spans="2:15" ht="21.75" customHeight="1" thickBot="1">
      <c r="B18" s="159" t="s">
        <v>3</v>
      </c>
      <c r="C18" s="24">
        <f aca="true" t="shared" si="2" ref="C18:L18">SUM(C7:C17)</f>
        <v>8490</v>
      </c>
      <c r="D18" s="24">
        <f t="shared" si="2"/>
        <v>592880</v>
      </c>
      <c r="E18" s="24">
        <f t="shared" si="2"/>
        <v>12535</v>
      </c>
      <c r="F18" s="24">
        <f t="shared" si="2"/>
        <v>1037253</v>
      </c>
      <c r="G18" s="24">
        <f t="shared" si="2"/>
        <v>4668</v>
      </c>
      <c r="H18" s="24">
        <f t="shared" si="2"/>
        <v>0</v>
      </c>
      <c r="I18" s="24">
        <f t="shared" si="2"/>
        <v>367112</v>
      </c>
      <c r="J18" s="24">
        <f t="shared" si="2"/>
        <v>251225</v>
      </c>
      <c r="K18" s="24">
        <f t="shared" si="2"/>
        <v>25693</v>
      </c>
      <c r="L18" s="24">
        <f t="shared" si="2"/>
        <v>2248470</v>
      </c>
      <c r="O18" s="105"/>
    </row>
    <row r="19" spans="2:15" ht="15.75" thickTop="1">
      <c r="B19" s="283"/>
      <c r="C19" s="283"/>
      <c r="D19" s="283"/>
      <c r="E19" s="283"/>
      <c r="F19" s="283"/>
      <c r="I19" s="13"/>
      <c r="J19" s="13"/>
      <c r="K19" s="13"/>
      <c r="L19" s="13"/>
      <c r="O19" s="53"/>
    </row>
  </sheetData>
  <sheetProtection/>
  <mergeCells count="9">
    <mergeCell ref="K4:L4"/>
    <mergeCell ref="B3:L3"/>
    <mergeCell ref="F4:G4"/>
    <mergeCell ref="B19:F19"/>
    <mergeCell ref="B4:C4"/>
    <mergeCell ref="C5:D5"/>
    <mergeCell ref="E5:F5"/>
    <mergeCell ref="G5:I5"/>
    <mergeCell ref="K5:L5"/>
  </mergeCells>
  <printOptions/>
  <pageMargins left="1" right="1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N30"/>
  <sheetViews>
    <sheetView rightToLeft="1" zoomScale="87" zoomScaleNormal="87" zoomScalePageLayoutView="0" workbookViewId="0" topLeftCell="A1">
      <selection activeCell="A3" sqref="A3:C3"/>
    </sheetView>
  </sheetViews>
  <sheetFormatPr defaultColWidth="9.140625" defaultRowHeight="15"/>
  <cols>
    <col min="1" max="1" width="7.421875" style="0" customWidth="1"/>
    <col min="2" max="2" width="7.8515625" style="0" customWidth="1"/>
    <col min="3" max="3" width="8.7109375" style="0" customWidth="1"/>
    <col min="4" max="4" width="7.28125" style="0" customWidth="1"/>
    <col min="5" max="5" width="11.57421875" style="0" customWidth="1"/>
    <col min="6" max="6" width="9.57421875" style="0" customWidth="1"/>
    <col min="7" max="7" width="10.140625" style="0" customWidth="1"/>
    <col min="8" max="8" width="7.57421875" style="0" customWidth="1"/>
    <col min="9" max="9" width="8.28125" style="0" customWidth="1"/>
    <col min="10" max="10" width="9.8515625" style="0" customWidth="1"/>
    <col min="11" max="12" width="7.28125" style="0" customWidth="1"/>
    <col min="13" max="13" width="8.421875" style="0" customWidth="1"/>
    <col min="14" max="14" width="11.421875" style="0" customWidth="1"/>
  </cols>
  <sheetData>
    <row r="2" spans="1:14" ht="26.25" customHeight="1">
      <c r="A2" s="270" t="s">
        <v>386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ht="29.25" customHeight="1">
      <c r="A3" s="278" t="s">
        <v>448</v>
      </c>
      <c r="B3" s="278"/>
      <c r="C3" s="278"/>
      <c r="D3" s="183"/>
      <c r="E3" s="183"/>
      <c r="F3" s="183"/>
      <c r="G3" s="273" t="s">
        <v>238</v>
      </c>
      <c r="H3" s="273"/>
      <c r="I3" s="273"/>
      <c r="J3" s="183"/>
      <c r="K3" s="183"/>
      <c r="L3" s="272" t="s">
        <v>70</v>
      </c>
      <c r="M3" s="272"/>
      <c r="N3" s="272"/>
    </row>
    <row r="4" spans="1:14" ht="24" customHeight="1">
      <c r="A4" s="288" t="s">
        <v>28</v>
      </c>
      <c r="B4" s="280" t="s">
        <v>237</v>
      </c>
      <c r="C4" s="280"/>
      <c r="D4" s="280" t="s">
        <v>236</v>
      </c>
      <c r="E4" s="280"/>
      <c r="F4" s="280" t="s">
        <v>235</v>
      </c>
      <c r="G4" s="280"/>
      <c r="H4" s="280" t="s">
        <v>234</v>
      </c>
      <c r="I4" s="280"/>
      <c r="J4" s="226" t="s">
        <v>71</v>
      </c>
      <c r="K4" s="288" t="s">
        <v>233</v>
      </c>
      <c r="L4" s="288"/>
      <c r="M4" s="288"/>
      <c r="N4" s="288"/>
    </row>
    <row r="5" spans="1:14" ht="23.25" customHeight="1" thickBot="1">
      <c r="A5" s="289"/>
      <c r="B5" s="220" t="s">
        <v>45</v>
      </c>
      <c r="C5" s="220" t="s">
        <v>52</v>
      </c>
      <c r="D5" s="220" t="s">
        <v>40</v>
      </c>
      <c r="E5" s="220" t="s">
        <v>52</v>
      </c>
      <c r="F5" s="220" t="s">
        <v>40</v>
      </c>
      <c r="G5" s="220" t="s">
        <v>52</v>
      </c>
      <c r="H5" s="220" t="s">
        <v>42</v>
      </c>
      <c r="I5" s="220" t="s">
        <v>52</v>
      </c>
      <c r="J5" s="220" t="s">
        <v>52</v>
      </c>
      <c r="K5" s="220" t="s">
        <v>42</v>
      </c>
      <c r="L5" s="220" t="s">
        <v>78</v>
      </c>
      <c r="M5" s="220" t="s">
        <v>40</v>
      </c>
      <c r="N5" s="220" t="s">
        <v>52</v>
      </c>
    </row>
    <row r="6" spans="1:14" ht="21.75" customHeight="1" thickTop="1">
      <c r="A6" s="184" t="s">
        <v>53</v>
      </c>
      <c r="B6" s="19">
        <v>936</v>
      </c>
      <c r="C6" s="19">
        <v>23328</v>
      </c>
      <c r="D6" s="19">
        <v>8157</v>
      </c>
      <c r="E6" s="19">
        <v>9396200</v>
      </c>
      <c r="F6" s="19">
        <v>11425</v>
      </c>
      <c r="G6" s="19">
        <v>54875</v>
      </c>
      <c r="H6" s="19">
        <v>967</v>
      </c>
      <c r="I6" s="19">
        <v>10055</v>
      </c>
      <c r="J6" s="19">
        <v>5250</v>
      </c>
      <c r="K6" s="19">
        <v>967</v>
      </c>
      <c r="L6" s="19">
        <v>936</v>
      </c>
      <c r="M6" s="19">
        <f>D6+F6</f>
        <v>19582</v>
      </c>
      <c r="N6" s="19">
        <f>C6+E6+G6+I6+J6</f>
        <v>9489708</v>
      </c>
    </row>
    <row r="7" spans="1:14" ht="21.75" customHeight="1">
      <c r="A7" s="185" t="s">
        <v>54</v>
      </c>
      <c r="B7" s="18">
        <v>0</v>
      </c>
      <c r="C7" s="18">
        <v>0</v>
      </c>
      <c r="D7" s="18">
        <v>564</v>
      </c>
      <c r="E7" s="18">
        <v>552120</v>
      </c>
      <c r="F7" s="18">
        <v>0</v>
      </c>
      <c r="G7" s="18">
        <v>0</v>
      </c>
      <c r="H7" s="18">
        <v>136</v>
      </c>
      <c r="I7" s="18">
        <v>680</v>
      </c>
      <c r="J7" s="18">
        <v>60740</v>
      </c>
      <c r="K7" s="18">
        <v>136</v>
      </c>
      <c r="L7" s="18">
        <v>0</v>
      </c>
      <c r="M7" s="18">
        <f aca="true" t="shared" si="0" ref="M7:M17">D7+F7</f>
        <v>564</v>
      </c>
      <c r="N7" s="18">
        <f aca="true" t="shared" si="1" ref="N7:N17">C7+E7+G7+I7+J7</f>
        <v>613540</v>
      </c>
    </row>
    <row r="8" spans="1:14" ht="21.75" customHeight="1">
      <c r="A8" s="184" t="s">
        <v>55</v>
      </c>
      <c r="B8" s="19">
        <v>1673</v>
      </c>
      <c r="C8" s="19">
        <v>66420</v>
      </c>
      <c r="D8" s="19">
        <v>798</v>
      </c>
      <c r="E8" s="19">
        <v>671080</v>
      </c>
      <c r="F8" s="19">
        <v>45015</v>
      </c>
      <c r="G8" s="19">
        <v>165400</v>
      </c>
      <c r="H8" s="19">
        <v>3404</v>
      </c>
      <c r="I8" s="19">
        <v>54400</v>
      </c>
      <c r="J8" s="19">
        <v>117250</v>
      </c>
      <c r="K8" s="19">
        <v>3404</v>
      </c>
      <c r="L8" s="19">
        <v>1673</v>
      </c>
      <c r="M8" s="19">
        <f t="shared" si="0"/>
        <v>45813</v>
      </c>
      <c r="N8" s="19">
        <f t="shared" si="1"/>
        <v>1074550</v>
      </c>
    </row>
    <row r="9" spans="1:14" ht="21.75" customHeight="1">
      <c r="A9" s="185" t="s">
        <v>56</v>
      </c>
      <c r="B9" s="18">
        <v>120</v>
      </c>
      <c r="C9" s="18">
        <v>9000</v>
      </c>
      <c r="D9" s="18">
        <v>4053</v>
      </c>
      <c r="E9" s="18">
        <v>3377445</v>
      </c>
      <c r="F9" s="18">
        <v>41628</v>
      </c>
      <c r="G9" s="18">
        <v>590864</v>
      </c>
      <c r="H9" s="18">
        <v>0</v>
      </c>
      <c r="I9" s="18">
        <v>0</v>
      </c>
      <c r="J9" s="18">
        <v>860</v>
      </c>
      <c r="K9" s="18">
        <v>0</v>
      </c>
      <c r="L9" s="18">
        <v>120</v>
      </c>
      <c r="M9" s="18">
        <f t="shared" si="0"/>
        <v>45681</v>
      </c>
      <c r="N9" s="18">
        <f t="shared" si="1"/>
        <v>3978169</v>
      </c>
    </row>
    <row r="10" spans="1:14" ht="21.75" customHeight="1">
      <c r="A10" s="184" t="s">
        <v>57</v>
      </c>
      <c r="B10" s="19">
        <v>0</v>
      </c>
      <c r="C10" s="19">
        <v>0</v>
      </c>
      <c r="D10" s="19">
        <v>568</v>
      </c>
      <c r="E10" s="19">
        <v>562500</v>
      </c>
      <c r="F10" s="19">
        <v>880</v>
      </c>
      <c r="G10" s="19">
        <v>4000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f t="shared" si="0"/>
        <v>1448</v>
      </c>
      <c r="N10" s="19">
        <f t="shared" si="1"/>
        <v>566500</v>
      </c>
    </row>
    <row r="11" spans="1:14" ht="21.75" customHeight="1">
      <c r="A11" s="185" t="s">
        <v>58</v>
      </c>
      <c r="B11" s="18">
        <v>176</v>
      </c>
      <c r="C11" s="18">
        <v>1760</v>
      </c>
      <c r="D11" s="18">
        <v>1285</v>
      </c>
      <c r="E11" s="18">
        <v>1152615</v>
      </c>
      <c r="F11" s="18">
        <v>100650</v>
      </c>
      <c r="G11" s="18">
        <v>201975</v>
      </c>
      <c r="H11" s="18">
        <v>100</v>
      </c>
      <c r="I11" s="18">
        <v>1000</v>
      </c>
      <c r="J11" s="18">
        <v>0</v>
      </c>
      <c r="K11" s="18">
        <v>100</v>
      </c>
      <c r="L11" s="18">
        <v>176</v>
      </c>
      <c r="M11" s="18">
        <f t="shared" si="0"/>
        <v>101935</v>
      </c>
      <c r="N11" s="18">
        <f t="shared" si="1"/>
        <v>1357350</v>
      </c>
    </row>
    <row r="12" spans="1:14" ht="21.75" customHeight="1">
      <c r="A12" s="184" t="s">
        <v>123</v>
      </c>
      <c r="B12" s="19">
        <v>0</v>
      </c>
      <c r="C12" s="19">
        <v>0</v>
      </c>
      <c r="D12" s="19">
        <v>1080</v>
      </c>
      <c r="E12" s="19">
        <v>820125</v>
      </c>
      <c r="F12" s="19">
        <v>1800</v>
      </c>
      <c r="G12" s="19">
        <v>4500</v>
      </c>
      <c r="H12" s="19">
        <v>215</v>
      </c>
      <c r="I12" s="19">
        <v>5375</v>
      </c>
      <c r="J12" s="19">
        <v>0</v>
      </c>
      <c r="K12" s="19">
        <v>215</v>
      </c>
      <c r="L12" s="19">
        <v>0</v>
      </c>
      <c r="M12" s="19">
        <f t="shared" si="0"/>
        <v>2880</v>
      </c>
      <c r="N12" s="19">
        <f t="shared" si="1"/>
        <v>830000</v>
      </c>
    </row>
    <row r="13" spans="1:14" ht="21.75" customHeight="1">
      <c r="A13" s="185" t="s">
        <v>122</v>
      </c>
      <c r="B13" s="18">
        <v>295</v>
      </c>
      <c r="C13" s="18">
        <v>3230</v>
      </c>
      <c r="D13" s="18">
        <v>76</v>
      </c>
      <c r="E13" s="18">
        <v>61900</v>
      </c>
      <c r="F13" s="18">
        <v>270</v>
      </c>
      <c r="G13" s="18">
        <v>1850</v>
      </c>
      <c r="H13" s="18">
        <v>0</v>
      </c>
      <c r="I13" s="18">
        <v>0</v>
      </c>
      <c r="J13" s="18">
        <v>23840</v>
      </c>
      <c r="K13" s="18">
        <v>0</v>
      </c>
      <c r="L13" s="18">
        <v>295</v>
      </c>
      <c r="M13" s="18">
        <f t="shared" si="0"/>
        <v>346</v>
      </c>
      <c r="N13" s="18">
        <f t="shared" si="1"/>
        <v>90820</v>
      </c>
    </row>
    <row r="14" spans="1:14" ht="21.75" customHeight="1">
      <c r="A14" s="184" t="s">
        <v>59</v>
      </c>
      <c r="B14" s="19">
        <v>0</v>
      </c>
      <c r="C14" s="19">
        <v>0</v>
      </c>
      <c r="D14" s="19">
        <v>251</v>
      </c>
      <c r="E14" s="19">
        <v>232150</v>
      </c>
      <c r="F14" s="19">
        <v>0</v>
      </c>
      <c r="G14" s="19">
        <v>0</v>
      </c>
      <c r="H14" s="19">
        <v>1060</v>
      </c>
      <c r="I14" s="19">
        <v>13620</v>
      </c>
      <c r="J14" s="19">
        <v>18000</v>
      </c>
      <c r="K14" s="19">
        <v>1060</v>
      </c>
      <c r="L14" s="19">
        <v>0</v>
      </c>
      <c r="M14" s="19">
        <f t="shared" si="0"/>
        <v>251</v>
      </c>
      <c r="N14" s="19">
        <f t="shared" si="1"/>
        <v>263770</v>
      </c>
    </row>
    <row r="15" spans="1:14" ht="21.75" customHeight="1">
      <c r="A15" s="185" t="s">
        <v>60</v>
      </c>
      <c r="B15" s="18">
        <v>0</v>
      </c>
      <c r="C15" s="18">
        <v>0</v>
      </c>
      <c r="D15" s="18">
        <v>1067</v>
      </c>
      <c r="E15" s="18">
        <v>751580</v>
      </c>
      <c r="F15" s="18">
        <v>6700</v>
      </c>
      <c r="G15" s="18">
        <v>20100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f t="shared" si="0"/>
        <v>7767</v>
      </c>
      <c r="N15" s="18">
        <f t="shared" si="1"/>
        <v>771680</v>
      </c>
    </row>
    <row r="16" spans="1:14" ht="21.75" customHeight="1">
      <c r="A16" s="184" t="s">
        <v>61</v>
      </c>
      <c r="B16" s="19">
        <v>0</v>
      </c>
      <c r="C16" s="19">
        <v>0</v>
      </c>
      <c r="D16" s="19">
        <v>170</v>
      </c>
      <c r="E16" s="19">
        <v>153000</v>
      </c>
      <c r="F16" s="19">
        <v>0</v>
      </c>
      <c r="G16" s="19">
        <v>0</v>
      </c>
      <c r="H16" s="19">
        <v>0</v>
      </c>
      <c r="I16" s="19">
        <v>0</v>
      </c>
      <c r="J16" s="19">
        <v>13500</v>
      </c>
      <c r="K16" s="19">
        <v>0</v>
      </c>
      <c r="L16" s="19">
        <v>0</v>
      </c>
      <c r="M16" s="19">
        <f t="shared" si="0"/>
        <v>170</v>
      </c>
      <c r="N16" s="19">
        <f t="shared" si="1"/>
        <v>166500</v>
      </c>
    </row>
    <row r="17" spans="1:14" ht="21.75" customHeight="1" thickBot="1">
      <c r="A17" s="185" t="s">
        <v>62</v>
      </c>
      <c r="B17" s="18">
        <v>7092</v>
      </c>
      <c r="C17" s="18">
        <v>191644</v>
      </c>
      <c r="D17" s="18">
        <v>15126</v>
      </c>
      <c r="E17" s="18">
        <v>13301498</v>
      </c>
      <c r="F17" s="18">
        <v>174347</v>
      </c>
      <c r="G17" s="18">
        <v>560125</v>
      </c>
      <c r="H17" s="18">
        <v>8358</v>
      </c>
      <c r="I17" s="18">
        <v>157495</v>
      </c>
      <c r="J17" s="18">
        <v>2836625</v>
      </c>
      <c r="K17" s="18">
        <v>8358</v>
      </c>
      <c r="L17" s="18">
        <v>7092</v>
      </c>
      <c r="M17" s="18">
        <f t="shared" si="0"/>
        <v>189473</v>
      </c>
      <c r="N17" s="18">
        <f t="shared" si="1"/>
        <v>17047387</v>
      </c>
    </row>
    <row r="18" spans="1:14" ht="27.75" customHeight="1" thickBot="1">
      <c r="A18" s="191" t="s">
        <v>3</v>
      </c>
      <c r="B18" s="24">
        <f>SUM(B6:B17)</f>
        <v>10292</v>
      </c>
      <c r="C18" s="24">
        <f aca="true" t="shared" si="2" ref="C18:N18">SUM(C6:C17)</f>
        <v>295382</v>
      </c>
      <c r="D18" s="24">
        <f t="shared" si="2"/>
        <v>33195</v>
      </c>
      <c r="E18" s="24">
        <f t="shared" si="2"/>
        <v>31032213</v>
      </c>
      <c r="F18" s="24">
        <f t="shared" si="2"/>
        <v>382715</v>
      </c>
      <c r="G18" s="24">
        <f t="shared" si="2"/>
        <v>1603689</v>
      </c>
      <c r="H18" s="24">
        <f t="shared" si="2"/>
        <v>14240</v>
      </c>
      <c r="I18" s="24">
        <f t="shared" si="2"/>
        <v>242625</v>
      </c>
      <c r="J18" s="24">
        <f t="shared" si="2"/>
        <v>3076065</v>
      </c>
      <c r="K18" s="24">
        <f t="shared" si="2"/>
        <v>14240</v>
      </c>
      <c r="L18" s="24">
        <f t="shared" si="2"/>
        <v>10292</v>
      </c>
      <c r="M18" s="24">
        <f t="shared" si="2"/>
        <v>415910</v>
      </c>
      <c r="N18" s="24">
        <f t="shared" si="2"/>
        <v>36249974</v>
      </c>
    </row>
    <row r="19" spans="1:14" ht="15.75" customHeight="1" thickTop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7" ht="15">
      <c r="A20" s="274"/>
      <c r="B20" s="274"/>
      <c r="C20" s="274"/>
      <c r="D20" s="274"/>
      <c r="E20" s="274"/>
      <c r="F20" s="274"/>
      <c r="G20" s="274"/>
    </row>
    <row r="30" ht="15">
      <c r="B30" t="s">
        <v>79</v>
      </c>
    </row>
  </sheetData>
  <sheetProtection/>
  <mergeCells count="11">
    <mergeCell ref="A2:N2"/>
    <mergeCell ref="A3:C3"/>
    <mergeCell ref="A4:A5"/>
    <mergeCell ref="B4:C4"/>
    <mergeCell ref="L3:N3"/>
    <mergeCell ref="G3:I3"/>
    <mergeCell ref="K4:N4"/>
    <mergeCell ref="D4:E4"/>
    <mergeCell ref="F4:G4"/>
    <mergeCell ref="H4:I4"/>
    <mergeCell ref="A20:G20"/>
  </mergeCells>
  <printOptions/>
  <pageMargins left="1" right="1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448"/>
  <sheetViews>
    <sheetView rightToLeft="1" zoomScalePageLayoutView="0" workbookViewId="0" topLeftCell="A1">
      <selection activeCell="A4" sqref="A4:C4"/>
    </sheetView>
  </sheetViews>
  <sheetFormatPr defaultColWidth="9.140625" defaultRowHeight="15"/>
  <cols>
    <col min="1" max="1" width="8.00390625" style="0" customWidth="1"/>
    <col min="2" max="2" width="5.421875" style="0" customWidth="1"/>
    <col min="3" max="3" width="7.00390625" style="0" customWidth="1"/>
    <col min="4" max="4" width="6.140625" style="0" customWidth="1"/>
    <col min="5" max="5" width="8.8515625" style="0" customWidth="1"/>
    <col min="6" max="6" width="7.140625" style="0" customWidth="1"/>
    <col min="7" max="7" width="9.8515625" style="0" customWidth="1"/>
    <col min="8" max="8" width="6.28125" style="0" customWidth="1"/>
    <col min="9" max="9" width="8.57421875" style="0" customWidth="1"/>
    <col min="10" max="10" width="5.421875" style="0" customWidth="1"/>
    <col min="11" max="11" width="6.7109375" style="0" customWidth="1"/>
    <col min="12" max="12" width="5.8515625" style="0" customWidth="1"/>
    <col min="13" max="13" width="8.421875" style="0" customWidth="1"/>
    <col min="14" max="14" width="7.57421875" style="0" customWidth="1"/>
    <col min="15" max="15" width="7.421875" style="0" customWidth="1"/>
  </cols>
  <sheetData>
    <row r="3" spans="1:16" ht="21.75" customHeight="1">
      <c r="A3" s="270" t="s">
        <v>386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23.25" customHeight="1">
      <c r="A4" s="273" t="s">
        <v>451</v>
      </c>
      <c r="B4" s="273"/>
      <c r="C4" s="273"/>
      <c r="D4" s="183"/>
      <c r="E4" s="183"/>
      <c r="F4" s="183"/>
      <c r="G4" s="273" t="s">
        <v>239</v>
      </c>
      <c r="H4" s="273"/>
      <c r="I4" s="273"/>
      <c r="J4" s="183"/>
      <c r="K4" s="183"/>
      <c r="L4" s="183"/>
      <c r="M4" s="183"/>
      <c r="N4" s="273" t="s">
        <v>63</v>
      </c>
      <c r="O4" s="273"/>
      <c r="P4" s="273"/>
    </row>
    <row r="5" spans="1:16" ht="15.75">
      <c r="A5" s="280" t="s">
        <v>28</v>
      </c>
      <c r="B5" s="282" t="s">
        <v>80</v>
      </c>
      <c r="C5" s="282"/>
      <c r="D5" s="282" t="s">
        <v>81</v>
      </c>
      <c r="E5" s="282"/>
      <c r="F5" s="282" t="s">
        <v>240</v>
      </c>
      <c r="G5" s="282"/>
      <c r="H5" s="282" t="s">
        <v>241</v>
      </c>
      <c r="I5" s="282"/>
      <c r="J5" s="282" t="s">
        <v>242</v>
      </c>
      <c r="K5" s="282"/>
      <c r="L5" s="282" t="s">
        <v>243</v>
      </c>
      <c r="M5" s="282"/>
      <c r="N5" s="192" t="s">
        <v>71</v>
      </c>
      <c r="O5" s="282" t="s">
        <v>244</v>
      </c>
      <c r="P5" s="282"/>
    </row>
    <row r="6" spans="1:16" ht="16.5" thickBot="1">
      <c r="A6" s="281"/>
      <c r="B6" s="220" t="s">
        <v>42</v>
      </c>
      <c r="C6" s="220" t="s">
        <v>52</v>
      </c>
      <c r="D6" s="220" t="s">
        <v>42</v>
      </c>
      <c r="E6" s="220" t="s">
        <v>52</v>
      </c>
      <c r="F6" s="220" t="s">
        <v>42</v>
      </c>
      <c r="G6" s="220" t="s">
        <v>52</v>
      </c>
      <c r="H6" s="220" t="s">
        <v>42</v>
      </c>
      <c r="I6" s="220" t="s">
        <v>52</v>
      </c>
      <c r="J6" s="220" t="s">
        <v>42</v>
      </c>
      <c r="K6" s="220" t="s">
        <v>52</v>
      </c>
      <c r="L6" s="220" t="s">
        <v>42</v>
      </c>
      <c r="M6" s="220" t="s">
        <v>52</v>
      </c>
      <c r="N6" s="220" t="s">
        <v>52</v>
      </c>
      <c r="O6" s="220" t="s">
        <v>42</v>
      </c>
      <c r="P6" s="220" t="s">
        <v>52</v>
      </c>
    </row>
    <row r="7" spans="1:16" ht="21.75" customHeight="1" thickTop="1">
      <c r="A7" s="184" t="s">
        <v>53</v>
      </c>
      <c r="B7" s="19">
        <v>0</v>
      </c>
      <c r="C7" s="19">
        <v>0</v>
      </c>
      <c r="D7" s="19">
        <v>1227</v>
      </c>
      <c r="E7" s="19">
        <v>114105</v>
      </c>
      <c r="F7" s="19">
        <v>438</v>
      </c>
      <c r="G7" s="19">
        <v>34250</v>
      </c>
      <c r="H7" s="19">
        <v>14</v>
      </c>
      <c r="I7" s="19">
        <v>840</v>
      </c>
      <c r="J7" s="19">
        <v>0</v>
      </c>
      <c r="K7" s="19">
        <v>0</v>
      </c>
      <c r="L7" s="19">
        <v>760</v>
      </c>
      <c r="M7" s="19">
        <v>62400</v>
      </c>
      <c r="N7" s="19">
        <v>0</v>
      </c>
      <c r="O7" s="19">
        <f>B7+D7+F7+H7+J7+L7</f>
        <v>2439</v>
      </c>
      <c r="P7" s="19">
        <f aca="true" t="shared" si="0" ref="P7:P17">C7+E7+G7+I7+K7+M7+N7</f>
        <v>211595</v>
      </c>
    </row>
    <row r="8" spans="1:16" ht="21.75" customHeight="1">
      <c r="A8" s="185" t="s">
        <v>54</v>
      </c>
      <c r="B8" s="18">
        <v>174</v>
      </c>
      <c r="C8" s="18">
        <v>12980</v>
      </c>
      <c r="D8" s="18">
        <v>212</v>
      </c>
      <c r="E8" s="18">
        <v>18380</v>
      </c>
      <c r="F8" s="18">
        <v>709</v>
      </c>
      <c r="G8" s="18">
        <v>59603</v>
      </c>
      <c r="H8" s="18">
        <v>20</v>
      </c>
      <c r="I8" s="18">
        <v>1800</v>
      </c>
      <c r="J8" s="18">
        <v>0</v>
      </c>
      <c r="K8" s="18">
        <v>0</v>
      </c>
      <c r="L8" s="18">
        <v>92</v>
      </c>
      <c r="M8" s="18">
        <v>8400</v>
      </c>
      <c r="N8" s="18">
        <v>0</v>
      </c>
      <c r="O8" s="18">
        <f aca="true" t="shared" si="1" ref="O8:O17">B8+D8+F8+H8+J8+L8</f>
        <v>1207</v>
      </c>
      <c r="P8" s="18">
        <f t="shared" si="0"/>
        <v>101163</v>
      </c>
    </row>
    <row r="9" spans="1:16" ht="21.75" customHeight="1">
      <c r="A9" s="184" t="s">
        <v>55</v>
      </c>
      <c r="B9" s="19">
        <v>14</v>
      </c>
      <c r="C9" s="19">
        <v>1300</v>
      </c>
      <c r="D9" s="19">
        <v>606</v>
      </c>
      <c r="E9" s="19">
        <v>53365</v>
      </c>
      <c r="F9" s="19">
        <v>1331</v>
      </c>
      <c r="G9" s="19">
        <v>92675</v>
      </c>
      <c r="H9" s="19">
        <v>182</v>
      </c>
      <c r="I9" s="19">
        <v>16035</v>
      </c>
      <c r="J9" s="19">
        <v>57</v>
      </c>
      <c r="K9" s="19">
        <v>5700</v>
      </c>
      <c r="L9" s="19">
        <v>109</v>
      </c>
      <c r="M9" s="19">
        <v>8885</v>
      </c>
      <c r="N9" s="19">
        <v>52850</v>
      </c>
      <c r="O9" s="19">
        <f t="shared" si="1"/>
        <v>2299</v>
      </c>
      <c r="P9" s="19">
        <f t="shared" si="0"/>
        <v>230810</v>
      </c>
    </row>
    <row r="10" spans="1:16" ht="21.75" customHeight="1">
      <c r="A10" s="185" t="s">
        <v>56</v>
      </c>
      <c r="B10" s="18">
        <v>0</v>
      </c>
      <c r="C10" s="18">
        <v>0</v>
      </c>
      <c r="D10" s="18">
        <v>789</v>
      </c>
      <c r="E10" s="18">
        <v>80440</v>
      </c>
      <c r="F10" s="18">
        <v>577</v>
      </c>
      <c r="G10" s="18">
        <v>54470</v>
      </c>
      <c r="H10" s="18">
        <v>223</v>
      </c>
      <c r="I10" s="18">
        <v>23750</v>
      </c>
      <c r="J10" s="18">
        <v>0</v>
      </c>
      <c r="K10" s="18">
        <v>0</v>
      </c>
      <c r="L10" s="18">
        <v>99</v>
      </c>
      <c r="M10" s="18">
        <v>11795</v>
      </c>
      <c r="N10" s="18">
        <v>105</v>
      </c>
      <c r="O10" s="18">
        <f t="shared" si="1"/>
        <v>1688</v>
      </c>
      <c r="P10" s="18">
        <f t="shared" si="0"/>
        <v>170560</v>
      </c>
    </row>
    <row r="11" spans="1:16" ht="21.75" customHeight="1">
      <c r="A11" s="184" t="s">
        <v>57</v>
      </c>
      <c r="B11" s="19">
        <v>0</v>
      </c>
      <c r="C11" s="19">
        <v>0</v>
      </c>
      <c r="D11" s="19">
        <v>212</v>
      </c>
      <c r="E11" s="19">
        <v>22600</v>
      </c>
      <c r="F11" s="19">
        <v>68</v>
      </c>
      <c r="G11" s="19">
        <v>6610</v>
      </c>
      <c r="H11" s="19">
        <v>6</v>
      </c>
      <c r="I11" s="19">
        <v>540</v>
      </c>
      <c r="J11" s="19">
        <v>0</v>
      </c>
      <c r="K11" s="19">
        <v>0</v>
      </c>
      <c r="L11" s="19">
        <v>34</v>
      </c>
      <c r="M11" s="19">
        <v>3400</v>
      </c>
      <c r="N11" s="19">
        <v>320</v>
      </c>
      <c r="O11" s="19">
        <f t="shared" si="1"/>
        <v>320</v>
      </c>
      <c r="P11" s="19">
        <f t="shared" si="0"/>
        <v>33470</v>
      </c>
    </row>
    <row r="12" spans="1:16" ht="21.75" customHeight="1">
      <c r="A12" s="185" t="s">
        <v>58</v>
      </c>
      <c r="B12" s="18">
        <v>168</v>
      </c>
      <c r="C12" s="18">
        <v>15600</v>
      </c>
      <c r="D12" s="18">
        <v>494</v>
      </c>
      <c r="E12" s="18">
        <v>72795</v>
      </c>
      <c r="F12" s="18">
        <v>998</v>
      </c>
      <c r="G12" s="18">
        <v>47280</v>
      </c>
      <c r="H12" s="18">
        <v>36</v>
      </c>
      <c r="I12" s="18">
        <v>1800</v>
      </c>
      <c r="J12" s="18">
        <v>0</v>
      </c>
      <c r="K12" s="18">
        <v>0</v>
      </c>
      <c r="L12" s="18">
        <v>40</v>
      </c>
      <c r="M12" s="18">
        <v>2950</v>
      </c>
      <c r="N12" s="18">
        <v>27680</v>
      </c>
      <c r="O12" s="18">
        <f t="shared" si="1"/>
        <v>1736</v>
      </c>
      <c r="P12" s="18">
        <f t="shared" si="0"/>
        <v>168105</v>
      </c>
    </row>
    <row r="13" spans="1:16" ht="21.75" customHeight="1">
      <c r="A13" s="184" t="s">
        <v>123</v>
      </c>
      <c r="B13" s="19">
        <v>42</v>
      </c>
      <c r="C13" s="19">
        <v>5040</v>
      </c>
      <c r="D13" s="19">
        <v>50</v>
      </c>
      <c r="E13" s="19">
        <v>6000</v>
      </c>
      <c r="F13" s="19">
        <v>178</v>
      </c>
      <c r="G13" s="19">
        <v>13760</v>
      </c>
      <c r="H13" s="19">
        <v>138</v>
      </c>
      <c r="I13" s="19">
        <v>10540</v>
      </c>
      <c r="J13" s="19">
        <v>0</v>
      </c>
      <c r="K13" s="19">
        <v>0</v>
      </c>
      <c r="L13" s="19">
        <v>34</v>
      </c>
      <c r="M13" s="19">
        <v>2890</v>
      </c>
      <c r="N13" s="19">
        <v>0</v>
      </c>
      <c r="O13" s="19">
        <f t="shared" si="1"/>
        <v>442</v>
      </c>
      <c r="P13" s="19">
        <f t="shared" si="0"/>
        <v>38230</v>
      </c>
    </row>
    <row r="14" spans="1:16" ht="21.75" customHeight="1">
      <c r="A14" s="185" t="s">
        <v>122</v>
      </c>
      <c r="B14" s="18">
        <v>0</v>
      </c>
      <c r="C14" s="18">
        <v>0</v>
      </c>
      <c r="D14" s="18">
        <v>64</v>
      </c>
      <c r="E14" s="18">
        <v>6150</v>
      </c>
      <c r="F14" s="18">
        <v>36</v>
      </c>
      <c r="G14" s="18">
        <v>2820</v>
      </c>
      <c r="H14" s="18">
        <v>20</v>
      </c>
      <c r="I14" s="18">
        <v>2000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f t="shared" si="1"/>
        <v>120</v>
      </c>
      <c r="P14" s="18">
        <f t="shared" si="0"/>
        <v>10970</v>
      </c>
    </row>
    <row r="15" spans="1:16" ht="21.75" customHeight="1">
      <c r="A15" s="184" t="s">
        <v>59</v>
      </c>
      <c r="B15" s="19">
        <v>20</v>
      </c>
      <c r="C15" s="19">
        <v>2500</v>
      </c>
      <c r="D15" s="19">
        <v>40</v>
      </c>
      <c r="E15" s="19">
        <v>4700</v>
      </c>
      <c r="F15" s="19">
        <v>164</v>
      </c>
      <c r="G15" s="19">
        <v>14330</v>
      </c>
      <c r="H15" s="19">
        <v>20</v>
      </c>
      <c r="I15" s="19">
        <v>3000</v>
      </c>
      <c r="J15" s="19">
        <v>0</v>
      </c>
      <c r="K15" s="19">
        <v>0</v>
      </c>
      <c r="L15" s="19">
        <v>20</v>
      </c>
      <c r="M15" s="19">
        <v>2000</v>
      </c>
      <c r="N15" s="19">
        <v>0</v>
      </c>
      <c r="O15" s="19">
        <f t="shared" si="1"/>
        <v>264</v>
      </c>
      <c r="P15" s="19">
        <f t="shared" si="0"/>
        <v>26530</v>
      </c>
    </row>
    <row r="16" spans="1:16" ht="21.75" customHeight="1">
      <c r="A16" s="185" t="s">
        <v>60</v>
      </c>
      <c r="B16" s="18">
        <v>0</v>
      </c>
      <c r="C16" s="18">
        <v>0</v>
      </c>
      <c r="D16" s="18">
        <v>1440</v>
      </c>
      <c r="E16" s="18">
        <v>130320</v>
      </c>
      <c r="F16" s="18">
        <v>290</v>
      </c>
      <c r="G16" s="18">
        <v>25340</v>
      </c>
      <c r="H16" s="18">
        <v>1809</v>
      </c>
      <c r="I16" s="18">
        <v>226510</v>
      </c>
      <c r="J16" s="18">
        <v>0</v>
      </c>
      <c r="K16" s="18">
        <v>0</v>
      </c>
      <c r="L16" s="18">
        <v>80</v>
      </c>
      <c r="M16" s="18">
        <v>6000</v>
      </c>
      <c r="N16" s="18">
        <v>0</v>
      </c>
      <c r="O16" s="18">
        <f t="shared" si="1"/>
        <v>3619</v>
      </c>
      <c r="P16" s="18">
        <f t="shared" si="0"/>
        <v>388170</v>
      </c>
    </row>
    <row r="17" spans="1:16" ht="21.75" customHeight="1" thickBot="1">
      <c r="A17" s="187" t="s">
        <v>62</v>
      </c>
      <c r="B17" s="19">
        <v>39</v>
      </c>
      <c r="C17" s="19">
        <v>3900</v>
      </c>
      <c r="D17" s="19">
        <v>3882</v>
      </c>
      <c r="E17" s="19">
        <v>392909</v>
      </c>
      <c r="F17" s="19">
        <v>7986</v>
      </c>
      <c r="G17" s="19">
        <v>810562</v>
      </c>
      <c r="H17" s="19">
        <v>1292</v>
      </c>
      <c r="I17" s="19">
        <v>139323</v>
      </c>
      <c r="J17" s="19">
        <v>960</v>
      </c>
      <c r="K17" s="19">
        <v>85200</v>
      </c>
      <c r="L17" s="19">
        <v>300</v>
      </c>
      <c r="M17" s="19">
        <v>30871</v>
      </c>
      <c r="N17" s="19">
        <v>26700</v>
      </c>
      <c r="O17" s="19">
        <f t="shared" si="1"/>
        <v>14459</v>
      </c>
      <c r="P17" s="19">
        <f t="shared" si="0"/>
        <v>1489465</v>
      </c>
    </row>
    <row r="18" spans="1:16" ht="21.75" customHeight="1" thickBot="1">
      <c r="A18" s="191" t="s">
        <v>3</v>
      </c>
      <c r="B18" s="24">
        <f aca="true" t="shared" si="2" ref="B18:P18">SUM(B7:B17)</f>
        <v>457</v>
      </c>
      <c r="C18" s="24">
        <f t="shared" si="2"/>
        <v>41320</v>
      </c>
      <c r="D18" s="24">
        <f t="shared" si="2"/>
        <v>9016</v>
      </c>
      <c r="E18" s="24">
        <f t="shared" si="2"/>
        <v>901764</v>
      </c>
      <c r="F18" s="24">
        <f t="shared" si="2"/>
        <v>12775</v>
      </c>
      <c r="G18" s="24">
        <f t="shared" si="2"/>
        <v>1161700</v>
      </c>
      <c r="H18" s="24">
        <f t="shared" si="2"/>
        <v>3760</v>
      </c>
      <c r="I18" s="24">
        <f t="shared" si="2"/>
        <v>426138</v>
      </c>
      <c r="J18" s="24">
        <f t="shared" si="2"/>
        <v>1017</v>
      </c>
      <c r="K18" s="24">
        <f t="shared" si="2"/>
        <v>90900</v>
      </c>
      <c r="L18" s="24">
        <f t="shared" si="2"/>
        <v>1568</v>
      </c>
      <c r="M18" s="24">
        <f t="shared" si="2"/>
        <v>139591</v>
      </c>
      <c r="N18" s="24">
        <f t="shared" si="2"/>
        <v>107655</v>
      </c>
      <c r="O18" s="24">
        <f t="shared" si="2"/>
        <v>28593</v>
      </c>
      <c r="P18" s="24">
        <f t="shared" si="2"/>
        <v>2869068</v>
      </c>
    </row>
    <row r="19" spans="1:14" ht="16.5" thickTop="1">
      <c r="A19" s="5"/>
      <c r="B19" s="17"/>
      <c r="C19" s="17"/>
      <c r="D19" s="17"/>
      <c r="E19" s="5"/>
      <c r="F19" s="17"/>
      <c r="G19" s="17"/>
      <c r="H19" s="17"/>
      <c r="I19" s="17"/>
      <c r="J19" s="17"/>
      <c r="K19" s="5"/>
      <c r="L19" s="17"/>
      <c r="M19" s="17"/>
      <c r="N19" s="6"/>
    </row>
    <row r="20" spans="1:14" ht="15">
      <c r="A20" s="274"/>
      <c r="B20" s="274"/>
      <c r="C20" s="274"/>
      <c r="D20" s="274"/>
      <c r="E20" s="274"/>
      <c r="F20" s="274"/>
      <c r="G20" s="274"/>
      <c r="H20" s="274"/>
      <c r="I20" s="7"/>
      <c r="J20" s="7"/>
      <c r="K20" s="7"/>
      <c r="L20" s="7"/>
      <c r="M20" s="7"/>
      <c r="N20" s="7"/>
    </row>
    <row r="21" spans="1:14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</sheetData>
  <sheetProtection/>
  <mergeCells count="13">
    <mergeCell ref="A20:H20"/>
    <mergeCell ref="L5:M5"/>
    <mergeCell ref="O5:P5"/>
    <mergeCell ref="A4:C4"/>
    <mergeCell ref="A3:P3"/>
    <mergeCell ref="A5:A6"/>
    <mergeCell ref="B5:C5"/>
    <mergeCell ref="D5:E5"/>
    <mergeCell ref="G4:I4"/>
    <mergeCell ref="N4:P4"/>
    <mergeCell ref="F5:G5"/>
    <mergeCell ref="H5:I5"/>
    <mergeCell ref="J5:K5"/>
  </mergeCells>
  <printOptions/>
  <pageMargins left="1" right="1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O1022"/>
  <sheetViews>
    <sheetView rightToLeft="1" zoomScalePageLayoutView="0" workbookViewId="0" topLeftCell="A88">
      <selection activeCell="B75" sqref="B75:C75"/>
    </sheetView>
  </sheetViews>
  <sheetFormatPr defaultColWidth="9.140625" defaultRowHeight="15"/>
  <cols>
    <col min="1" max="1" width="8.57421875" style="0" customWidth="1"/>
    <col min="2" max="2" width="10.28125" style="0" customWidth="1"/>
    <col min="3" max="3" width="10.00390625" style="0" customWidth="1"/>
    <col min="4" max="4" width="10.8515625" style="0" customWidth="1"/>
    <col min="5" max="5" width="9.421875" style="0" customWidth="1"/>
    <col min="6" max="6" width="10.00390625" style="0" customWidth="1"/>
    <col min="7" max="7" width="8.00390625" style="0" customWidth="1"/>
    <col min="8" max="8" width="9.8515625" style="0" customWidth="1"/>
    <col min="9" max="9" width="11.421875" style="0" customWidth="1"/>
    <col min="10" max="10" width="11.140625" style="0" customWidth="1"/>
    <col min="11" max="12" width="11.00390625" style="0" customWidth="1"/>
    <col min="14" max="14" width="11.7109375" style="0" customWidth="1"/>
  </cols>
  <sheetData>
    <row r="2" spans="2:12" ht="18">
      <c r="B2" s="270" t="s">
        <v>386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2:12" ht="21" customHeight="1">
      <c r="B3" s="278" t="s">
        <v>448</v>
      </c>
      <c r="C3" s="278"/>
      <c r="D3" s="197"/>
      <c r="E3" s="197"/>
      <c r="F3" s="292" t="s">
        <v>82</v>
      </c>
      <c r="G3" s="292"/>
      <c r="H3" s="292"/>
      <c r="I3" s="197"/>
      <c r="J3" s="197"/>
      <c r="K3" s="272" t="s">
        <v>70</v>
      </c>
      <c r="L3" s="272"/>
    </row>
    <row r="4" spans="2:12" ht="15.75">
      <c r="B4" s="280" t="s">
        <v>77</v>
      </c>
      <c r="C4" s="291" t="s">
        <v>245</v>
      </c>
      <c r="D4" s="291"/>
      <c r="E4" s="291" t="s">
        <v>246</v>
      </c>
      <c r="F4" s="291"/>
      <c r="G4" s="291" t="s">
        <v>247</v>
      </c>
      <c r="H4" s="291"/>
      <c r="I4" s="291" t="s">
        <v>248</v>
      </c>
      <c r="J4" s="291"/>
      <c r="K4" s="291" t="s">
        <v>249</v>
      </c>
      <c r="L4" s="291"/>
    </row>
    <row r="5" spans="2:12" ht="16.5" thickBot="1">
      <c r="B5" s="281"/>
      <c r="C5" s="220" t="s">
        <v>45</v>
      </c>
      <c r="D5" s="220" t="s">
        <v>52</v>
      </c>
      <c r="E5" s="220" t="s">
        <v>45</v>
      </c>
      <c r="F5" s="220" t="s">
        <v>52</v>
      </c>
      <c r="G5" s="220" t="s">
        <v>4</v>
      </c>
      <c r="H5" s="220" t="s">
        <v>52</v>
      </c>
      <c r="I5" s="220" t="s">
        <v>4</v>
      </c>
      <c r="J5" s="220" t="s">
        <v>52</v>
      </c>
      <c r="K5" s="220" t="s">
        <v>4</v>
      </c>
      <c r="L5" s="220" t="s">
        <v>52</v>
      </c>
    </row>
    <row r="6" spans="2:12" ht="21.75" customHeight="1" thickTop="1">
      <c r="B6" s="180" t="s">
        <v>53</v>
      </c>
      <c r="C6" s="19">
        <v>5740</v>
      </c>
      <c r="D6" s="19">
        <v>10775</v>
      </c>
      <c r="E6" s="19">
        <v>20400</v>
      </c>
      <c r="F6" s="19">
        <v>41700</v>
      </c>
      <c r="G6" s="19">
        <v>74</v>
      </c>
      <c r="H6" s="19">
        <v>4385</v>
      </c>
      <c r="I6" s="19">
        <v>2245</v>
      </c>
      <c r="J6" s="19">
        <v>9339</v>
      </c>
      <c r="K6" s="19">
        <v>1340</v>
      </c>
      <c r="L6" s="19">
        <v>4420</v>
      </c>
    </row>
    <row r="7" spans="2:12" ht="21.75" customHeight="1">
      <c r="B7" s="181" t="s">
        <v>54</v>
      </c>
      <c r="C7" s="18">
        <v>7727</v>
      </c>
      <c r="D7" s="18">
        <v>9931</v>
      </c>
      <c r="E7" s="18">
        <v>22580</v>
      </c>
      <c r="F7" s="18">
        <v>22468</v>
      </c>
      <c r="G7" s="18">
        <v>43</v>
      </c>
      <c r="H7" s="18">
        <v>10370</v>
      </c>
      <c r="I7" s="18">
        <v>2030</v>
      </c>
      <c r="J7" s="18">
        <v>6956</v>
      </c>
      <c r="K7" s="18">
        <v>0</v>
      </c>
      <c r="L7" s="18">
        <v>0</v>
      </c>
    </row>
    <row r="8" spans="2:12" ht="21.75" customHeight="1">
      <c r="B8" s="180" t="s">
        <v>55</v>
      </c>
      <c r="C8" s="19">
        <v>20130</v>
      </c>
      <c r="D8" s="19">
        <v>47490</v>
      </c>
      <c r="E8" s="19">
        <v>37720</v>
      </c>
      <c r="F8" s="19">
        <v>60570</v>
      </c>
      <c r="G8" s="19">
        <v>47</v>
      </c>
      <c r="H8" s="19">
        <v>24250</v>
      </c>
      <c r="I8" s="19">
        <v>1736</v>
      </c>
      <c r="J8" s="19">
        <v>7376</v>
      </c>
      <c r="K8" s="19">
        <v>322</v>
      </c>
      <c r="L8" s="19">
        <v>1088</v>
      </c>
    </row>
    <row r="9" spans="2:12" ht="21.75" customHeight="1">
      <c r="B9" s="181" t="s">
        <v>56</v>
      </c>
      <c r="C9" s="18">
        <v>11450</v>
      </c>
      <c r="D9" s="18">
        <v>236380</v>
      </c>
      <c r="E9" s="18">
        <v>95032</v>
      </c>
      <c r="F9" s="18">
        <v>278602</v>
      </c>
      <c r="G9" s="18">
        <v>2078</v>
      </c>
      <c r="H9" s="18">
        <v>311700</v>
      </c>
      <c r="I9" s="18">
        <v>591</v>
      </c>
      <c r="J9" s="18">
        <v>4803</v>
      </c>
      <c r="K9" s="18">
        <v>20</v>
      </c>
      <c r="L9" s="18">
        <v>100</v>
      </c>
    </row>
    <row r="10" spans="2:12" ht="21.75" customHeight="1">
      <c r="B10" s="180" t="s">
        <v>57</v>
      </c>
      <c r="C10" s="19">
        <v>1700</v>
      </c>
      <c r="D10" s="19">
        <v>4700</v>
      </c>
      <c r="E10" s="19">
        <v>35700</v>
      </c>
      <c r="F10" s="19">
        <v>54200</v>
      </c>
      <c r="G10" s="19">
        <v>1</v>
      </c>
      <c r="H10" s="19">
        <v>150</v>
      </c>
      <c r="I10" s="19">
        <v>18</v>
      </c>
      <c r="J10" s="19">
        <v>90</v>
      </c>
      <c r="K10" s="19">
        <v>150</v>
      </c>
      <c r="L10" s="19">
        <v>600</v>
      </c>
    </row>
    <row r="11" spans="2:12" ht="21.75" customHeight="1">
      <c r="B11" s="181" t="s">
        <v>58</v>
      </c>
      <c r="C11" s="18">
        <v>10240</v>
      </c>
      <c r="D11" s="18">
        <v>13620</v>
      </c>
      <c r="E11" s="18">
        <v>37050</v>
      </c>
      <c r="F11" s="18">
        <v>33830</v>
      </c>
      <c r="G11" s="18">
        <v>4</v>
      </c>
      <c r="H11" s="18">
        <v>28</v>
      </c>
      <c r="I11" s="18">
        <v>1320</v>
      </c>
      <c r="J11" s="18">
        <v>5836</v>
      </c>
      <c r="K11" s="18">
        <v>342</v>
      </c>
      <c r="L11" s="18">
        <v>1710</v>
      </c>
    </row>
    <row r="12" spans="2:12" ht="21.75" customHeight="1">
      <c r="B12" s="180" t="s">
        <v>123</v>
      </c>
      <c r="C12" s="19">
        <v>1120</v>
      </c>
      <c r="D12" s="19">
        <v>1050</v>
      </c>
      <c r="E12" s="19">
        <v>4910</v>
      </c>
      <c r="F12" s="19">
        <v>3680</v>
      </c>
      <c r="G12" s="19">
        <v>5</v>
      </c>
      <c r="H12" s="19">
        <v>390</v>
      </c>
      <c r="I12" s="19">
        <v>265</v>
      </c>
      <c r="J12" s="19">
        <v>1215</v>
      </c>
      <c r="K12" s="19">
        <v>0</v>
      </c>
      <c r="L12" s="19">
        <v>0</v>
      </c>
    </row>
    <row r="13" spans="2:12" ht="21.75" customHeight="1">
      <c r="B13" s="181" t="s">
        <v>122</v>
      </c>
      <c r="C13" s="18">
        <v>2500</v>
      </c>
      <c r="D13" s="18">
        <v>2500</v>
      </c>
      <c r="E13" s="18">
        <v>7200</v>
      </c>
      <c r="F13" s="18">
        <v>7200</v>
      </c>
      <c r="G13" s="18">
        <v>7</v>
      </c>
      <c r="H13" s="18">
        <v>350</v>
      </c>
      <c r="I13" s="18">
        <v>120</v>
      </c>
      <c r="J13" s="18">
        <v>360</v>
      </c>
      <c r="K13" s="18">
        <v>70</v>
      </c>
      <c r="L13" s="18">
        <v>210</v>
      </c>
    </row>
    <row r="14" spans="2:15" ht="21.75" customHeight="1">
      <c r="B14" s="180" t="s">
        <v>59</v>
      </c>
      <c r="C14" s="19">
        <v>1550</v>
      </c>
      <c r="D14" s="19">
        <v>1460</v>
      </c>
      <c r="E14" s="19">
        <v>4100</v>
      </c>
      <c r="F14" s="19">
        <v>3925</v>
      </c>
      <c r="G14" s="19">
        <v>18</v>
      </c>
      <c r="H14" s="19">
        <v>3440</v>
      </c>
      <c r="I14" s="19">
        <v>147</v>
      </c>
      <c r="J14" s="19">
        <v>787</v>
      </c>
      <c r="K14" s="19">
        <v>180</v>
      </c>
      <c r="L14" s="19">
        <v>900</v>
      </c>
      <c r="O14" s="46"/>
    </row>
    <row r="15" spans="2:12" ht="21.75" customHeight="1">
      <c r="B15" s="181" t="s">
        <v>60</v>
      </c>
      <c r="C15" s="18">
        <v>19900</v>
      </c>
      <c r="D15" s="18">
        <v>37100</v>
      </c>
      <c r="E15" s="18">
        <v>35400</v>
      </c>
      <c r="F15" s="18">
        <v>129500</v>
      </c>
      <c r="G15" s="18">
        <v>22</v>
      </c>
      <c r="H15" s="18">
        <v>24762</v>
      </c>
      <c r="I15" s="18">
        <v>4152</v>
      </c>
      <c r="J15" s="18">
        <v>47084</v>
      </c>
      <c r="K15" s="18">
        <v>308</v>
      </c>
      <c r="L15" s="18">
        <v>1658</v>
      </c>
    </row>
    <row r="16" spans="2:12" ht="21.75" customHeight="1">
      <c r="B16" s="187" t="s">
        <v>61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2:12" ht="21.75" customHeight="1" thickBot="1">
      <c r="B17" s="231" t="s">
        <v>62</v>
      </c>
      <c r="C17" s="18">
        <v>190520</v>
      </c>
      <c r="D17" s="18">
        <v>134634</v>
      </c>
      <c r="E17" s="18">
        <v>205056</v>
      </c>
      <c r="F17" s="18">
        <v>334163</v>
      </c>
      <c r="G17" s="18">
        <v>664</v>
      </c>
      <c r="H17" s="18">
        <v>66865</v>
      </c>
      <c r="I17" s="18">
        <v>9827</v>
      </c>
      <c r="J17" s="18">
        <v>52461</v>
      </c>
      <c r="K17" s="18">
        <v>25</v>
      </c>
      <c r="L17" s="18">
        <v>97</v>
      </c>
    </row>
    <row r="18" spans="2:12" ht="21.75" customHeight="1" thickBot="1">
      <c r="B18" s="191" t="s">
        <v>3</v>
      </c>
      <c r="C18" s="24">
        <f>SUM(C6:C17)</f>
        <v>272577</v>
      </c>
      <c r="D18" s="24">
        <f aca="true" t="shared" si="0" ref="D18:L18">SUM(D6:D17)</f>
        <v>499640</v>
      </c>
      <c r="E18" s="24">
        <f t="shared" si="0"/>
        <v>505148</v>
      </c>
      <c r="F18" s="24">
        <f t="shared" si="0"/>
        <v>969838</v>
      </c>
      <c r="G18" s="24">
        <f t="shared" si="0"/>
        <v>2963</v>
      </c>
      <c r="H18" s="24">
        <f t="shared" si="0"/>
        <v>446690</v>
      </c>
      <c r="I18" s="24">
        <f t="shared" si="0"/>
        <v>22451</v>
      </c>
      <c r="J18" s="24">
        <f t="shared" si="0"/>
        <v>136307</v>
      </c>
      <c r="K18" s="24">
        <f t="shared" si="0"/>
        <v>2757</v>
      </c>
      <c r="L18" s="24">
        <f t="shared" si="0"/>
        <v>10783</v>
      </c>
    </row>
    <row r="19" spans="2:12" ht="15.75" thickTop="1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2:7" ht="15">
      <c r="B20" s="33"/>
      <c r="C20" s="33"/>
      <c r="D20" s="33"/>
      <c r="E20" s="33"/>
      <c r="F20" s="33"/>
      <c r="G20" s="33"/>
    </row>
    <row r="21" ht="18.75" customHeight="1"/>
    <row r="22" ht="15.75" customHeight="1"/>
    <row r="23" ht="17.25" customHeight="1"/>
    <row r="24" ht="17.25" customHeight="1"/>
    <row r="25" ht="15.75" customHeight="1"/>
    <row r="26" ht="15.75" customHeight="1"/>
    <row r="27" spans="2:12" ht="20.25" customHeight="1">
      <c r="B27" s="270" t="s">
        <v>386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/>
    </row>
    <row r="28" spans="2:12" ht="19.5" customHeight="1">
      <c r="B28" s="278" t="s">
        <v>448</v>
      </c>
      <c r="C28" s="278"/>
      <c r="D28" s="197"/>
      <c r="E28" s="273" t="s">
        <v>83</v>
      </c>
      <c r="F28" s="273"/>
      <c r="G28" s="273"/>
      <c r="H28" s="273"/>
      <c r="I28" s="273"/>
      <c r="J28" s="183"/>
      <c r="K28" s="272" t="s">
        <v>74</v>
      </c>
      <c r="L28" s="272"/>
    </row>
    <row r="29" spans="2:12" ht="29.25" customHeight="1">
      <c r="B29" s="288" t="s">
        <v>28</v>
      </c>
      <c r="C29" s="288" t="s">
        <v>250</v>
      </c>
      <c r="D29" s="288"/>
      <c r="E29" s="288" t="s">
        <v>251</v>
      </c>
      <c r="F29" s="288"/>
      <c r="G29" s="288" t="s">
        <v>252</v>
      </c>
      <c r="H29" s="288"/>
      <c r="I29" s="232" t="s">
        <v>71</v>
      </c>
      <c r="J29" s="232" t="s">
        <v>131</v>
      </c>
      <c r="K29" s="288" t="s">
        <v>253</v>
      </c>
      <c r="L29" s="288"/>
    </row>
    <row r="30" spans="2:12" ht="16.5" thickBot="1">
      <c r="B30" s="289"/>
      <c r="C30" s="220" t="s">
        <v>4</v>
      </c>
      <c r="D30" s="220" t="s">
        <v>52</v>
      </c>
      <c r="E30" s="220" t="s">
        <v>4</v>
      </c>
      <c r="F30" s="220" t="s">
        <v>52</v>
      </c>
      <c r="G30" s="220" t="s">
        <v>4</v>
      </c>
      <c r="H30" s="220" t="s">
        <v>52</v>
      </c>
      <c r="I30" s="220" t="s">
        <v>52</v>
      </c>
      <c r="J30" s="220" t="s">
        <v>52</v>
      </c>
      <c r="K30" s="220" t="s">
        <v>4</v>
      </c>
      <c r="L30" s="220" t="s">
        <v>52</v>
      </c>
    </row>
    <row r="31" spans="2:12" ht="21.75" customHeight="1" thickTop="1">
      <c r="B31" s="180" t="s">
        <v>53</v>
      </c>
      <c r="C31" s="19">
        <v>36</v>
      </c>
      <c r="D31" s="19">
        <v>46750</v>
      </c>
      <c r="E31" s="19">
        <v>347</v>
      </c>
      <c r="F31" s="19">
        <v>6620</v>
      </c>
      <c r="G31" s="19">
        <v>947</v>
      </c>
      <c r="H31" s="19">
        <v>9897</v>
      </c>
      <c r="I31" s="19">
        <v>978100</v>
      </c>
      <c r="J31" s="19">
        <v>62521</v>
      </c>
      <c r="K31" s="19">
        <v>4</v>
      </c>
      <c r="L31" s="19">
        <v>24000</v>
      </c>
    </row>
    <row r="32" spans="2:12" ht="21.75" customHeight="1">
      <c r="B32" s="181" t="s">
        <v>54</v>
      </c>
      <c r="C32" s="18">
        <v>27</v>
      </c>
      <c r="D32" s="18">
        <v>40350</v>
      </c>
      <c r="E32" s="18">
        <v>40</v>
      </c>
      <c r="F32" s="18">
        <v>4805</v>
      </c>
      <c r="G32" s="18">
        <v>1243</v>
      </c>
      <c r="H32" s="18">
        <v>4218</v>
      </c>
      <c r="I32" s="18">
        <v>995500</v>
      </c>
      <c r="J32" s="18">
        <v>30500</v>
      </c>
      <c r="K32" s="18">
        <v>91</v>
      </c>
      <c r="L32" s="18">
        <v>870750</v>
      </c>
    </row>
    <row r="33" spans="2:12" ht="21.75" customHeight="1">
      <c r="B33" s="180" t="s">
        <v>55</v>
      </c>
      <c r="C33" s="19">
        <v>48</v>
      </c>
      <c r="D33" s="19">
        <v>54750</v>
      </c>
      <c r="E33" s="19">
        <v>109</v>
      </c>
      <c r="F33" s="19">
        <v>13795</v>
      </c>
      <c r="G33" s="19">
        <v>836</v>
      </c>
      <c r="H33" s="19">
        <v>8057</v>
      </c>
      <c r="I33" s="19">
        <v>170100</v>
      </c>
      <c r="J33" s="19">
        <v>320650</v>
      </c>
      <c r="K33" s="19">
        <v>5</v>
      </c>
      <c r="L33" s="19">
        <v>81000</v>
      </c>
    </row>
    <row r="34" spans="2:12" ht="21.75" customHeight="1">
      <c r="B34" s="181" t="s">
        <v>56</v>
      </c>
      <c r="C34" s="18">
        <v>1750</v>
      </c>
      <c r="D34" s="18">
        <v>1234660</v>
      </c>
      <c r="E34" s="18">
        <v>109</v>
      </c>
      <c r="F34" s="18">
        <v>50470</v>
      </c>
      <c r="G34" s="18">
        <v>1192</v>
      </c>
      <c r="H34" s="18">
        <v>14356</v>
      </c>
      <c r="I34" s="18">
        <v>873153</v>
      </c>
      <c r="J34" s="18">
        <v>966517</v>
      </c>
      <c r="K34" s="18">
        <v>703</v>
      </c>
      <c r="L34" s="18">
        <v>5810680</v>
      </c>
    </row>
    <row r="35" spans="2:12" ht="21.75" customHeight="1">
      <c r="B35" s="180" t="s">
        <v>57</v>
      </c>
      <c r="C35" s="19">
        <v>4</v>
      </c>
      <c r="D35" s="19">
        <v>12500</v>
      </c>
      <c r="E35" s="19">
        <v>18</v>
      </c>
      <c r="F35" s="19">
        <v>2400</v>
      </c>
      <c r="G35" s="19">
        <v>140</v>
      </c>
      <c r="H35" s="19">
        <v>750</v>
      </c>
      <c r="I35" s="19">
        <v>311800</v>
      </c>
      <c r="J35" s="19">
        <v>2400</v>
      </c>
      <c r="K35" s="19">
        <v>53</v>
      </c>
      <c r="L35" s="19">
        <v>671000</v>
      </c>
    </row>
    <row r="36" spans="2:12" ht="21.75" customHeight="1">
      <c r="B36" s="181" t="s">
        <v>58</v>
      </c>
      <c r="C36" s="18">
        <v>74</v>
      </c>
      <c r="D36" s="18">
        <v>470350</v>
      </c>
      <c r="E36" s="18">
        <v>20</v>
      </c>
      <c r="F36" s="18">
        <v>3850</v>
      </c>
      <c r="G36" s="18">
        <v>642</v>
      </c>
      <c r="H36" s="18">
        <v>3210</v>
      </c>
      <c r="I36" s="18">
        <v>216250</v>
      </c>
      <c r="J36" s="18">
        <v>63800</v>
      </c>
      <c r="K36" s="18">
        <v>8</v>
      </c>
      <c r="L36" s="18">
        <v>215300</v>
      </c>
    </row>
    <row r="37" spans="2:12" ht="21.75" customHeight="1">
      <c r="B37" s="180" t="s">
        <v>123</v>
      </c>
      <c r="C37" s="19">
        <v>8</v>
      </c>
      <c r="D37" s="19">
        <v>63020</v>
      </c>
      <c r="E37" s="19">
        <v>2</v>
      </c>
      <c r="F37" s="19">
        <v>250</v>
      </c>
      <c r="G37" s="19">
        <v>222</v>
      </c>
      <c r="H37" s="19">
        <v>1816</v>
      </c>
      <c r="I37" s="19">
        <v>16800</v>
      </c>
      <c r="J37" s="19">
        <v>113290</v>
      </c>
      <c r="K37" s="19">
        <v>3</v>
      </c>
      <c r="L37" s="19">
        <v>45000</v>
      </c>
    </row>
    <row r="38" spans="2:12" ht="21.75" customHeight="1">
      <c r="B38" s="181" t="s">
        <v>122</v>
      </c>
      <c r="C38" s="18">
        <v>4</v>
      </c>
      <c r="D38" s="18">
        <v>3250</v>
      </c>
      <c r="E38" s="18">
        <v>40</v>
      </c>
      <c r="F38" s="18">
        <v>20000</v>
      </c>
      <c r="G38" s="18">
        <v>120</v>
      </c>
      <c r="H38" s="18">
        <v>360</v>
      </c>
      <c r="I38" s="18">
        <v>369920</v>
      </c>
      <c r="J38" s="18">
        <v>1200</v>
      </c>
      <c r="K38" s="18">
        <v>11</v>
      </c>
      <c r="L38" s="18">
        <v>78000</v>
      </c>
    </row>
    <row r="39" spans="2:12" ht="21.75" customHeight="1">
      <c r="B39" s="180" t="s">
        <v>59</v>
      </c>
      <c r="C39" s="19">
        <v>13</v>
      </c>
      <c r="D39" s="19">
        <v>24675</v>
      </c>
      <c r="E39" s="19">
        <v>13</v>
      </c>
      <c r="F39" s="19">
        <v>11600</v>
      </c>
      <c r="G39" s="19">
        <v>157</v>
      </c>
      <c r="H39" s="19">
        <v>3185</v>
      </c>
      <c r="I39" s="19">
        <v>0</v>
      </c>
      <c r="J39" s="19">
        <v>35050</v>
      </c>
      <c r="K39" s="19">
        <v>4</v>
      </c>
      <c r="L39" s="19">
        <v>60000</v>
      </c>
    </row>
    <row r="40" spans="2:12" ht="21.75" customHeight="1">
      <c r="B40" s="181" t="s">
        <v>60</v>
      </c>
      <c r="C40" s="18">
        <v>75</v>
      </c>
      <c r="D40" s="18">
        <v>3345</v>
      </c>
      <c r="E40" s="18">
        <v>73</v>
      </c>
      <c r="F40" s="18">
        <v>6375</v>
      </c>
      <c r="G40" s="18">
        <v>1149</v>
      </c>
      <c r="H40" s="18">
        <v>26292</v>
      </c>
      <c r="I40" s="18">
        <v>414388</v>
      </c>
      <c r="J40" s="18">
        <v>78175</v>
      </c>
      <c r="K40" s="18">
        <v>2</v>
      </c>
      <c r="L40" s="18">
        <v>70000</v>
      </c>
    </row>
    <row r="41" spans="2:12" ht="21.75" customHeight="1">
      <c r="B41" s="180" t="s">
        <v>61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21942</v>
      </c>
      <c r="J41" s="19">
        <v>0</v>
      </c>
      <c r="K41" s="19">
        <v>4</v>
      </c>
      <c r="L41" s="19">
        <v>36000</v>
      </c>
    </row>
    <row r="42" spans="2:12" ht="21.75" customHeight="1" thickBot="1">
      <c r="B42" s="181" t="s">
        <v>62</v>
      </c>
      <c r="C42" s="18">
        <v>161</v>
      </c>
      <c r="D42" s="18">
        <v>637050</v>
      </c>
      <c r="E42" s="18">
        <v>382</v>
      </c>
      <c r="F42" s="18">
        <v>143440</v>
      </c>
      <c r="G42" s="18">
        <v>2314</v>
      </c>
      <c r="H42" s="18">
        <v>78285</v>
      </c>
      <c r="I42" s="18">
        <v>20006017</v>
      </c>
      <c r="J42" s="18">
        <v>1379542</v>
      </c>
      <c r="K42" s="18">
        <v>578</v>
      </c>
      <c r="L42" s="18">
        <v>5876750</v>
      </c>
    </row>
    <row r="43" spans="2:12" ht="21.75" customHeight="1" thickBot="1">
      <c r="B43" s="191" t="s">
        <v>3</v>
      </c>
      <c r="C43" s="24">
        <f>SUM(C31:C42)</f>
        <v>2200</v>
      </c>
      <c r="D43" s="24">
        <f aca="true" t="shared" si="1" ref="D43:L43">SUM(D31:D42)</f>
        <v>2590700</v>
      </c>
      <c r="E43" s="24">
        <f t="shared" si="1"/>
        <v>1153</v>
      </c>
      <c r="F43" s="24">
        <f t="shared" si="1"/>
        <v>263605</v>
      </c>
      <c r="G43" s="24">
        <f t="shared" si="1"/>
        <v>8962</v>
      </c>
      <c r="H43" s="24">
        <f t="shared" si="1"/>
        <v>150426</v>
      </c>
      <c r="I43" s="24">
        <f t="shared" si="1"/>
        <v>24373970</v>
      </c>
      <c r="J43" s="24">
        <f t="shared" si="1"/>
        <v>3053645</v>
      </c>
      <c r="K43" s="24">
        <f t="shared" si="1"/>
        <v>1466</v>
      </c>
      <c r="L43" s="24">
        <f t="shared" si="1"/>
        <v>13838480</v>
      </c>
    </row>
    <row r="44" ht="15.75" thickTop="1"/>
    <row r="45" spans="2:7" ht="15">
      <c r="B45" s="33"/>
      <c r="C45" s="33"/>
      <c r="D45" s="33"/>
      <c r="E45" s="33"/>
      <c r="F45" s="33"/>
      <c r="G45" s="33"/>
    </row>
    <row r="50" spans="2:12" ht="18">
      <c r="B50" s="270" t="s">
        <v>386</v>
      </c>
      <c r="C50" s="270"/>
      <c r="D50" s="270"/>
      <c r="E50" s="270"/>
      <c r="F50" s="270"/>
      <c r="G50" s="270"/>
      <c r="H50" s="270"/>
      <c r="I50" s="270"/>
      <c r="J50" s="270"/>
      <c r="K50" s="270"/>
      <c r="L50" s="270"/>
    </row>
    <row r="51" spans="2:12" ht="15.75">
      <c r="B51" s="278" t="s">
        <v>448</v>
      </c>
      <c r="C51" s="278"/>
      <c r="D51" s="197"/>
      <c r="E51" s="197"/>
      <c r="F51" s="292" t="s">
        <v>82</v>
      </c>
      <c r="G51" s="292"/>
      <c r="H51" s="292"/>
      <c r="I51" s="197"/>
      <c r="J51" s="197"/>
      <c r="K51" s="272" t="s">
        <v>70</v>
      </c>
      <c r="L51" s="272"/>
    </row>
    <row r="52" spans="2:12" ht="15.75">
      <c r="B52" s="280" t="s">
        <v>85</v>
      </c>
      <c r="C52" s="291" t="s">
        <v>129</v>
      </c>
      <c r="D52" s="291"/>
      <c r="E52" s="291" t="s">
        <v>130</v>
      </c>
      <c r="F52" s="291"/>
      <c r="G52" s="282" t="s">
        <v>434</v>
      </c>
      <c r="H52" s="282"/>
      <c r="I52" s="282" t="s">
        <v>433</v>
      </c>
      <c r="J52" s="282"/>
      <c r="K52" s="282" t="s">
        <v>432</v>
      </c>
      <c r="L52" s="282"/>
    </row>
    <row r="53" spans="2:15" ht="16.5" thickBot="1">
      <c r="B53" s="281"/>
      <c r="C53" s="220" t="s">
        <v>4</v>
      </c>
      <c r="D53" s="220" t="s">
        <v>52</v>
      </c>
      <c r="E53" s="220" t="s">
        <v>4</v>
      </c>
      <c r="F53" s="220" t="s">
        <v>52</v>
      </c>
      <c r="G53" s="220" t="s">
        <v>4</v>
      </c>
      <c r="H53" s="220" t="s">
        <v>52</v>
      </c>
      <c r="I53" s="220" t="s">
        <v>45</v>
      </c>
      <c r="J53" s="220" t="s">
        <v>52</v>
      </c>
      <c r="K53" s="220" t="s">
        <v>45</v>
      </c>
      <c r="L53" s="220" t="s">
        <v>52</v>
      </c>
      <c r="O53" s="19"/>
    </row>
    <row r="54" spans="2:12" ht="21.75" customHeight="1" thickTop="1">
      <c r="B54" s="180" t="s">
        <v>53</v>
      </c>
      <c r="C54" s="19">
        <v>936</v>
      </c>
      <c r="D54" s="19">
        <v>234900</v>
      </c>
      <c r="E54" s="19">
        <v>28</v>
      </c>
      <c r="F54" s="19">
        <v>36400</v>
      </c>
      <c r="G54" s="19">
        <v>25</v>
      </c>
      <c r="H54" s="19">
        <v>11400</v>
      </c>
      <c r="I54" s="19">
        <v>500</v>
      </c>
      <c r="J54" s="19">
        <v>1000</v>
      </c>
      <c r="K54" s="19">
        <v>20915</v>
      </c>
      <c r="L54" s="19">
        <v>201305</v>
      </c>
    </row>
    <row r="55" spans="2:12" ht="21.75" customHeight="1">
      <c r="B55" s="181" t="s">
        <v>54</v>
      </c>
      <c r="C55" s="18">
        <v>906</v>
      </c>
      <c r="D55" s="18">
        <v>267150</v>
      </c>
      <c r="E55" s="18">
        <v>1349</v>
      </c>
      <c r="F55" s="18">
        <v>448925</v>
      </c>
      <c r="G55" s="18">
        <v>70</v>
      </c>
      <c r="H55" s="18">
        <v>84415</v>
      </c>
      <c r="I55" s="18">
        <v>34000</v>
      </c>
      <c r="J55" s="18">
        <v>68000</v>
      </c>
      <c r="K55" s="18">
        <v>21605</v>
      </c>
      <c r="L55" s="18">
        <v>193260</v>
      </c>
    </row>
    <row r="56" spans="2:12" ht="21.75" customHeight="1">
      <c r="B56" s="180" t="s">
        <v>55</v>
      </c>
      <c r="C56" s="19">
        <v>10</v>
      </c>
      <c r="D56" s="19">
        <v>4950</v>
      </c>
      <c r="E56" s="19">
        <v>0</v>
      </c>
      <c r="F56" s="19">
        <v>0</v>
      </c>
      <c r="G56" s="19">
        <v>40</v>
      </c>
      <c r="H56" s="19">
        <v>5710</v>
      </c>
      <c r="I56" s="19">
        <v>0</v>
      </c>
      <c r="J56" s="19">
        <v>0</v>
      </c>
      <c r="K56" s="19">
        <v>30141</v>
      </c>
      <c r="L56" s="19">
        <v>1026675</v>
      </c>
    </row>
    <row r="57" spans="2:12" ht="21.75" customHeight="1">
      <c r="B57" s="181" t="s">
        <v>56</v>
      </c>
      <c r="C57" s="18">
        <v>3028</v>
      </c>
      <c r="D57" s="18">
        <v>1423074</v>
      </c>
      <c r="E57" s="18">
        <v>4285</v>
      </c>
      <c r="F57" s="18">
        <v>1458803</v>
      </c>
      <c r="G57" s="18">
        <v>89</v>
      </c>
      <c r="H57" s="18">
        <v>124525</v>
      </c>
      <c r="I57" s="18">
        <v>406761</v>
      </c>
      <c r="J57" s="18">
        <v>1655621</v>
      </c>
      <c r="K57" s="18">
        <v>434308</v>
      </c>
      <c r="L57" s="18">
        <v>11537918</v>
      </c>
    </row>
    <row r="58" spans="2:12" ht="21.75" customHeight="1">
      <c r="B58" s="180" t="s">
        <v>57</v>
      </c>
      <c r="C58" s="19">
        <v>296</v>
      </c>
      <c r="D58" s="19">
        <v>230950</v>
      </c>
      <c r="E58" s="19">
        <v>121</v>
      </c>
      <c r="F58" s="19">
        <v>96100</v>
      </c>
      <c r="G58" s="19">
        <v>9</v>
      </c>
      <c r="H58" s="19">
        <v>965</v>
      </c>
      <c r="I58" s="19">
        <v>36190</v>
      </c>
      <c r="J58" s="19">
        <v>109810</v>
      </c>
      <c r="K58" s="19">
        <v>39525</v>
      </c>
      <c r="L58" s="19">
        <v>460700</v>
      </c>
    </row>
    <row r="59" spans="2:12" ht="21.75" customHeight="1">
      <c r="B59" s="181" t="s">
        <v>58</v>
      </c>
      <c r="C59" s="18">
        <v>72</v>
      </c>
      <c r="D59" s="18">
        <v>36000</v>
      </c>
      <c r="E59" s="18">
        <v>3</v>
      </c>
      <c r="F59" s="18">
        <v>3000</v>
      </c>
      <c r="G59" s="18">
        <v>31</v>
      </c>
      <c r="H59" s="18">
        <v>8125</v>
      </c>
      <c r="I59" s="18">
        <v>0</v>
      </c>
      <c r="J59" s="18">
        <v>0</v>
      </c>
      <c r="K59" s="18">
        <v>7664</v>
      </c>
      <c r="L59" s="18">
        <v>263055</v>
      </c>
    </row>
    <row r="60" spans="2:12" ht="21.75" customHeight="1">
      <c r="B60" s="180" t="s">
        <v>123</v>
      </c>
      <c r="C60" s="19">
        <v>24</v>
      </c>
      <c r="D60" s="19">
        <v>18000</v>
      </c>
      <c r="E60" s="19">
        <v>0</v>
      </c>
      <c r="F60" s="19">
        <v>0</v>
      </c>
      <c r="G60" s="19">
        <v>11</v>
      </c>
      <c r="H60" s="19">
        <v>3150</v>
      </c>
      <c r="I60" s="19">
        <v>0</v>
      </c>
      <c r="J60" s="19">
        <v>0</v>
      </c>
      <c r="K60" s="19">
        <v>17422</v>
      </c>
      <c r="L60" s="19">
        <v>859363</v>
      </c>
    </row>
    <row r="61" spans="2:12" ht="21.75" customHeight="1">
      <c r="B61" s="181" t="s">
        <v>122</v>
      </c>
      <c r="C61" s="18">
        <v>122</v>
      </c>
      <c r="D61" s="18">
        <v>59100</v>
      </c>
      <c r="E61" s="18">
        <v>725</v>
      </c>
      <c r="F61" s="18">
        <v>576250</v>
      </c>
      <c r="G61" s="18">
        <v>2</v>
      </c>
      <c r="H61" s="18">
        <v>175</v>
      </c>
      <c r="I61" s="18">
        <v>64450</v>
      </c>
      <c r="J61" s="18">
        <v>520900</v>
      </c>
      <c r="K61" s="18">
        <v>4720</v>
      </c>
      <c r="L61" s="18">
        <v>173450</v>
      </c>
    </row>
    <row r="62" spans="2:12" ht="21.75" customHeight="1">
      <c r="B62" s="180" t="s">
        <v>59</v>
      </c>
      <c r="C62" s="19">
        <v>8</v>
      </c>
      <c r="D62" s="19">
        <v>2100</v>
      </c>
      <c r="E62" s="19">
        <v>0</v>
      </c>
      <c r="F62" s="19">
        <v>0</v>
      </c>
      <c r="G62" s="19">
        <v>12</v>
      </c>
      <c r="H62" s="19">
        <v>4325</v>
      </c>
      <c r="I62" s="19">
        <v>20</v>
      </c>
      <c r="J62" s="19">
        <v>200</v>
      </c>
      <c r="K62" s="19">
        <v>410</v>
      </c>
      <c r="L62" s="19">
        <v>12300</v>
      </c>
    </row>
    <row r="63" spans="2:12" ht="21.75" customHeight="1">
      <c r="B63" s="181" t="s">
        <v>60</v>
      </c>
      <c r="C63" s="18">
        <v>166</v>
      </c>
      <c r="D63" s="18">
        <v>41500</v>
      </c>
      <c r="E63" s="18">
        <v>0</v>
      </c>
      <c r="F63" s="18">
        <v>0</v>
      </c>
      <c r="G63" s="18">
        <v>33</v>
      </c>
      <c r="H63" s="18">
        <v>4400</v>
      </c>
      <c r="I63" s="18">
        <v>0</v>
      </c>
      <c r="J63" s="18">
        <v>0</v>
      </c>
      <c r="K63" s="18">
        <v>26211</v>
      </c>
      <c r="L63" s="18">
        <v>663680</v>
      </c>
    </row>
    <row r="64" spans="2:12" ht="21.75" customHeight="1">
      <c r="B64" s="180" t="s">
        <v>61</v>
      </c>
      <c r="C64" s="19">
        <v>225</v>
      </c>
      <c r="D64" s="19">
        <v>103750</v>
      </c>
      <c r="E64" s="19">
        <v>0</v>
      </c>
      <c r="F64" s="19">
        <v>0</v>
      </c>
      <c r="G64" s="19">
        <v>0</v>
      </c>
      <c r="H64" s="19">
        <v>0</v>
      </c>
      <c r="I64" s="19">
        <v>32900</v>
      </c>
      <c r="J64" s="19">
        <v>65800</v>
      </c>
      <c r="K64" s="19">
        <v>0</v>
      </c>
      <c r="L64" s="19">
        <v>0</v>
      </c>
    </row>
    <row r="65" spans="2:12" ht="21.75" customHeight="1" thickBot="1">
      <c r="B65" s="181" t="s">
        <v>62</v>
      </c>
      <c r="C65" s="18">
        <v>4232</v>
      </c>
      <c r="D65" s="18">
        <v>6874740</v>
      </c>
      <c r="E65" s="18">
        <v>7395</v>
      </c>
      <c r="F65" s="18">
        <v>3557050</v>
      </c>
      <c r="G65" s="18">
        <v>151</v>
      </c>
      <c r="H65" s="18">
        <v>252805</v>
      </c>
      <c r="I65" s="18">
        <v>1369027</v>
      </c>
      <c r="J65" s="18">
        <v>2968619</v>
      </c>
      <c r="K65" s="18">
        <v>378339</v>
      </c>
      <c r="L65" s="18">
        <v>9834026</v>
      </c>
    </row>
    <row r="66" spans="2:12" ht="21.75" customHeight="1" thickBot="1">
      <c r="B66" s="191" t="s">
        <v>3</v>
      </c>
      <c r="C66" s="24">
        <f>SUM(C54:C65)</f>
        <v>10025</v>
      </c>
      <c r="D66" s="24">
        <f aca="true" t="shared" si="2" ref="D66:L66">SUM(D54:D65)</f>
        <v>9296214</v>
      </c>
      <c r="E66" s="24">
        <f t="shared" si="2"/>
        <v>13906</v>
      </c>
      <c r="F66" s="24">
        <f t="shared" si="2"/>
        <v>6176528</v>
      </c>
      <c r="G66" s="24">
        <f t="shared" si="2"/>
        <v>473</v>
      </c>
      <c r="H66" s="24">
        <f t="shared" si="2"/>
        <v>499995</v>
      </c>
      <c r="I66" s="24">
        <f t="shared" si="2"/>
        <v>1943848</v>
      </c>
      <c r="J66" s="24">
        <f t="shared" si="2"/>
        <v>5389950</v>
      </c>
      <c r="K66" s="24">
        <f t="shared" si="2"/>
        <v>981260</v>
      </c>
      <c r="L66" s="24">
        <f t="shared" si="2"/>
        <v>25225732</v>
      </c>
    </row>
    <row r="67" spans="2:7" ht="15.75" thickTop="1">
      <c r="B67" s="106"/>
      <c r="C67" s="106"/>
      <c r="D67" s="106"/>
      <c r="E67" s="106"/>
      <c r="F67" s="106"/>
      <c r="G67" s="106"/>
    </row>
    <row r="74" spans="2:11" ht="20.25" customHeight="1">
      <c r="B74" s="270" t="s">
        <v>386</v>
      </c>
      <c r="C74" s="270"/>
      <c r="D74" s="270"/>
      <c r="E74" s="270"/>
      <c r="F74" s="270"/>
      <c r="G74" s="270"/>
      <c r="H74" s="270"/>
      <c r="I74" s="270"/>
      <c r="J74" s="270"/>
      <c r="K74" s="270"/>
    </row>
    <row r="75" spans="2:11" ht="15.75" customHeight="1">
      <c r="B75" s="278" t="s">
        <v>448</v>
      </c>
      <c r="C75" s="278"/>
      <c r="D75" s="219"/>
      <c r="E75" s="219"/>
      <c r="F75" s="292" t="s">
        <v>82</v>
      </c>
      <c r="G75" s="292"/>
      <c r="H75" s="292"/>
      <c r="I75" s="219"/>
      <c r="J75" s="273" t="s">
        <v>70</v>
      </c>
      <c r="K75" s="273"/>
    </row>
    <row r="76" spans="2:11" ht="15.75">
      <c r="B76" s="280" t="s">
        <v>51</v>
      </c>
      <c r="C76" s="282" t="s">
        <v>428</v>
      </c>
      <c r="D76" s="282"/>
      <c r="E76" s="282" t="s">
        <v>429</v>
      </c>
      <c r="F76" s="282"/>
      <c r="G76" s="282" t="s">
        <v>430</v>
      </c>
      <c r="H76" s="282"/>
      <c r="I76" s="282" t="s">
        <v>431</v>
      </c>
      <c r="J76" s="282"/>
      <c r="K76" s="282"/>
    </row>
    <row r="77" spans="2:11" ht="16.5" thickBot="1">
      <c r="B77" s="281"/>
      <c r="C77" s="220" t="s">
        <v>4</v>
      </c>
      <c r="D77" s="220" t="s">
        <v>52</v>
      </c>
      <c r="E77" s="220" t="s">
        <v>4</v>
      </c>
      <c r="F77" s="220" t="s">
        <v>52</v>
      </c>
      <c r="G77" s="220" t="s">
        <v>4</v>
      </c>
      <c r="H77" s="220" t="s">
        <v>52</v>
      </c>
      <c r="I77" s="220" t="s">
        <v>45</v>
      </c>
      <c r="J77" s="220" t="s">
        <v>4</v>
      </c>
      <c r="K77" s="220" t="s">
        <v>52</v>
      </c>
    </row>
    <row r="78" spans="2:11" ht="21.75" customHeight="1" thickTop="1">
      <c r="B78" s="184" t="s">
        <v>53</v>
      </c>
      <c r="C78" s="19">
        <v>29</v>
      </c>
      <c r="D78" s="19">
        <v>630</v>
      </c>
      <c r="E78" s="19">
        <v>120</v>
      </c>
      <c r="F78" s="19">
        <v>8540</v>
      </c>
      <c r="G78" s="19">
        <v>316</v>
      </c>
      <c r="H78" s="19">
        <v>18390</v>
      </c>
      <c r="I78" s="19">
        <f>C6+E6+I54+K54</f>
        <v>47555</v>
      </c>
      <c r="J78" s="19">
        <f>G6+I6+K6+C31+E31+G31+K31+C54+E54+G54+C78+E78+G78</f>
        <v>6447</v>
      </c>
      <c r="K78" s="19">
        <f>D6+F6+H6+J6+L6+D31+F31+H31+I31+J31+L31+D54+F54+H54+J54+L54+D78+F78+H78</f>
        <v>1711072</v>
      </c>
    </row>
    <row r="79" spans="2:11" ht="21.75" customHeight="1">
      <c r="B79" s="185" t="s">
        <v>54</v>
      </c>
      <c r="C79" s="18">
        <v>2</v>
      </c>
      <c r="D79" s="18">
        <v>125</v>
      </c>
      <c r="E79" s="18">
        <v>97</v>
      </c>
      <c r="F79" s="18">
        <v>2906</v>
      </c>
      <c r="G79" s="18">
        <v>429</v>
      </c>
      <c r="H79" s="18">
        <v>20259</v>
      </c>
      <c r="I79" s="18">
        <f aca="true" t="shared" si="3" ref="I79:I89">C7+E7+I55+K55</f>
        <v>85912</v>
      </c>
      <c r="J79" s="18">
        <f aca="true" t="shared" si="4" ref="J79:J89">G7+I7+K7+C32+E32+G32+K32+C55+E55+G55+C79+E79+G79</f>
        <v>6327</v>
      </c>
      <c r="K79" s="18">
        <f aca="true" t="shared" si="5" ref="K79:K89">D7+F7+H7+J7+L7+D32+F32+H32+I32+J32+L32+D55+F55+H55+J55+L55+D79+F79+H79</f>
        <v>3080888</v>
      </c>
    </row>
    <row r="80" spans="2:11" ht="21.75" customHeight="1">
      <c r="B80" s="184" t="s">
        <v>55</v>
      </c>
      <c r="C80" s="19">
        <v>27</v>
      </c>
      <c r="D80" s="19">
        <v>1840</v>
      </c>
      <c r="E80" s="19">
        <v>265</v>
      </c>
      <c r="F80" s="19">
        <v>9300</v>
      </c>
      <c r="G80" s="19">
        <v>422</v>
      </c>
      <c r="H80" s="19">
        <v>13633</v>
      </c>
      <c r="I80" s="19">
        <f t="shared" si="3"/>
        <v>87991</v>
      </c>
      <c r="J80" s="19">
        <f t="shared" si="4"/>
        <v>3867</v>
      </c>
      <c r="K80" s="19">
        <f t="shared" si="5"/>
        <v>1851234</v>
      </c>
    </row>
    <row r="81" spans="2:11" ht="21.75" customHeight="1">
      <c r="B81" s="185" t="s">
        <v>56</v>
      </c>
      <c r="C81" s="18">
        <v>14</v>
      </c>
      <c r="D81" s="18">
        <v>493</v>
      </c>
      <c r="E81" s="18">
        <v>141</v>
      </c>
      <c r="F81" s="18">
        <v>5450</v>
      </c>
      <c r="G81" s="18">
        <v>355</v>
      </c>
      <c r="H81" s="18">
        <v>18990</v>
      </c>
      <c r="I81" s="18">
        <f t="shared" si="3"/>
        <v>947551</v>
      </c>
      <c r="J81" s="18">
        <f t="shared" si="4"/>
        <v>14355</v>
      </c>
      <c r="K81" s="18">
        <f t="shared" si="5"/>
        <v>26006295</v>
      </c>
    </row>
    <row r="82" spans="2:11" ht="21.75" customHeight="1">
      <c r="B82" s="184" t="s">
        <v>57</v>
      </c>
      <c r="C82" s="19">
        <v>0</v>
      </c>
      <c r="D82" s="19">
        <v>0</v>
      </c>
      <c r="E82" s="19">
        <v>48</v>
      </c>
      <c r="F82" s="19">
        <v>1340</v>
      </c>
      <c r="G82" s="19">
        <v>80</v>
      </c>
      <c r="H82" s="19">
        <v>2580</v>
      </c>
      <c r="I82" s="19">
        <f t="shared" si="3"/>
        <v>113115</v>
      </c>
      <c r="J82" s="19">
        <f t="shared" si="4"/>
        <v>938</v>
      </c>
      <c r="K82" s="19">
        <f t="shared" si="5"/>
        <v>1963035</v>
      </c>
    </row>
    <row r="83" spans="2:11" ht="21.75" customHeight="1">
      <c r="B83" s="185" t="s">
        <v>58</v>
      </c>
      <c r="C83" s="18">
        <v>1</v>
      </c>
      <c r="D83" s="18">
        <v>100</v>
      </c>
      <c r="E83" s="18">
        <v>159</v>
      </c>
      <c r="F83" s="18">
        <v>3730</v>
      </c>
      <c r="G83" s="18">
        <v>555</v>
      </c>
      <c r="H83" s="18">
        <v>36685</v>
      </c>
      <c r="I83" s="18">
        <f t="shared" si="3"/>
        <v>54954</v>
      </c>
      <c r="J83" s="18">
        <f t="shared" si="4"/>
        <v>3231</v>
      </c>
      <c r="K83" s="18">
        <f t="shared" si="5"/>
        <v>1378479</v>
      </c>
    </row>
    <row r="84" spans="2:11" ht="21.75" customHeight="1">
      <c r="B84" s="184" t="s">
        <v>123</v>
      </c>
      <c r="C84" s="19">
        <v>0</v>
      </c>
      <c r="D84" s="19">
        <v>0</v>
      </c>
      <c r="E84" s="19">
        <v>189</v>
      </c>
      <c r="F84" s="19">
        <v>9450</v>
      </c>
      <c r="G84" s="19">
        <v>36</v>
      </c>
      <c r="H84" s="19">
        <v>1560</v>
      </c>
      <c r="I84" s="19">
        <f t="shared" si="3"/>
        <v>23452</v>
      </c>
      <c r="J84" s="19">
        <f t="shared" si="4"/>
        <v>765</v>
      </c>
      <c r="K84" s="19">
        <f t="shared" si="5"/>
        <v>1138034</v>
      </c>
    </row>
    <row r="85" spans="2:11" ht="21.75" customHeight="1">
      <c r="B85" s="185" t="s">
        <v>122</v>
      </c>
      <c r="C85" s="18">
        <v>4</v>
      </c>
      <c r="D85" s="18">
        <v>180</v>
      </c>
      <c r="E85" s="18">
        <v>5</v>
      </c>
      <c r="F85" s="18">
        <v>130</v>
      </c>
      <c r="G85" s="18">
        <v>29</v>
      </c>
      <c r="H85" s="18">
        <v>1450</v>
      </c>
      <c r="I85" s="18">
        <f t="shared" si="3"/>
        <v>78870</v>
      </c>
      <c r="J85" s="18">
        <f t="shared" si="4"/>
        <v>1259</v>
      </c>
      <c r="K85" s="18">
        <f t="shared" si="5"/>
        <v>1814985</v>
      </c>
    </row>
    <row r="86" spans="2:11" ht="21.75" customHeight="1">
      <c r="B86" s="184" t="s">
        <v>59</v>
      </c>
      <c r="C86" s="19">
        <v>5</v>
      </c>
      <c r="D86" s="19">
        <v>450</v>
      </c>
      <c r="E86" s="19">
        <v>20</v>
      </c>
      <c r="F86" s="19">
        <v>1000</v>
      </c>
      <c r="G86" s="19">
        <v>28</v>
      </c>
      <c r="H86" s="19">
        <v>1390</v>
      </c>
      <c r="I86" s="19">
        <f t="shared" si="3"/>
        <v>6080</v>
      </c>
      <c r="J86" s="19">
        <f t="shared" si="4"/>
        <v>605</v>
      </c>
      <c r="K86" s="19">
        <f t="shared" si="5"/>
        <v>166787</v>
      </c>
    </row>
    <row r="87" spans="2:11" ht="21.75" customHeight="1">
      <c r="B87" s="185" t="s">
        <v>60</v>
      </c>
      <c r="C87" s="18">
        <v>102</v>
      </c>
      <c r="D87" s="18">
        <v>4655</v>
      </c>
      <c r="E87" s="18">
        <v>257</v>
      </c>
      <c r="F87" s="18">
        <v>24055</v>
      </c>
      <c r="G87" s="18">
        <v>745</v>
      </c>
      <c r="H87" s="18">
        <v>48220</v>
      </c>
      <c r="I87" s="18">
        <f t="shared" si="3"/>
        <v>81511</v>
      </c>
      <c r="J87" s="18">
        <f t="shared" si="4"/>
        <v>7084</v>
      </c>
      <c r="K87" s="18">
        <f t="shared" si="5"/>
        <v>1625189</v>
      </c>
    </row>
    <row r="88" spans="2:11" ht="21.75" customHeight="1">
      <c r="B88" s="184" t="s">
        <v>61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f t="shared" si="3"/>
        <v>32900</v>
      </c>
      <c r="J88" s="19">
        <f t="shared" si="4"/>
        <v>229</v>
      </c>
      <c r="K88" s="19">
        <f t="shared" si="5"/>
        <v>227492</v>
      </c>
    </row>
    <row r="89" spans="2:11" ht="21.75" customHeight="1" thickBot="1">
      <c r="B89" s="185" t="s">
        <v>62</v>
      </c>
      <c r="C89" s="18">
        <v>6</v>
      </c>
      <c r="D89" s="18">
        <v>600</v>
      </c>
      <c r="E89" s="18">
        <v>116</v>
      </c>
      <c r="F89" s="18">
        <v>37784</v>
      </c>
      <c r="G89" s="18">
        <v>905</v>
      </c>
      <c r="H89" s="18">
        <v>200473</v>
      </c>
      <c r="I89" s="18">
        <f t="shared" si="3"/>
        <v>2142942</v>
      </c>
      <c r="J89" s="18">
        <f t="shared" si="4"/>
        <v>26756</v>
      </c>
      <c r="K89" s="18">
        <f t="shared" si="5"/>
        <v>52435401</v>
      </c>
    </row>
    <row r="90" spans="2:11" ht="21.75" customHeight="1" thickBot="1">
      <c r="B90" s="191" t="s">
        <v>3</v>
      </c>
      <c r="C90" s="24">
        <f>SUM(C78:C89)</f>
        <v>190</v>
      </c>
      <c r="D90" s="24">
        <f aca="true" t="shared" si="6" ref="D90:K90">SUM(D78:D89)</f>
        <v>9073</v>
      </c>
      <c r="E90" s="24">
        <f t="shared" si="6"/>
        <v>1417</v>
      </c>
      <c r="F90" s="24">
        <f t="shared" si="6"/>
        <v>103685</v>
      </c>
      <c r="G90" s="24">
        <f t="shared" si="6"/>
        <v>3900</v>
      </c>
      <c r="H90" s="24">
        <f t="shared" si="6"/>
        <v>363630</v>
      </c>
      <c r="I90" s="24">
        <f t="shared" si="6"/>
        <v>3702833</v>
      </c>
      <c r="J90" s="24">
        <f t="shared" si="6"/>
        <v>71863</v>
      </c>
      <c r="K90" s="24">
        <f t="shared" si="6"/>
        <v>93398891</v>
      </c>
    </row>
    <row r="91" ht="15.75" thickTop="1"/>
    <row r="92" spans="2:7" ht="15">
      <c r="B92" s="33"/>
      <c r="C92" s="33"/>
      <c r="D92" s="33"/>
      <c r="E92" s="33"/>
      <c r="F92" s="33"/>
      <c r="G92" s="33"/>
    </row>
    <row r="162" ht="15">
      <c r="L162" s="8"/>
    </row>
    <row r="163" ht="15">
      <c r="L163" s="8"/>
    </row>
    <row r="164" ht="15">
      <c r="L164" s="8"/>
    </row>
    <row r="165" ht="15">
      <c r="L165" s="8"/>
    </row>
    <row r="166" ht="15">
      <c r="L166" s="8"/>
    </row>
    <row r="167" ht="15">
      <c r="L167" s="8"/>
    </row>
    <row r="168" spans="2:12" ht="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2:12" ht="1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2:12" ht="1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2:12" ht="1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2:12" ht="1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2:12" ht="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2:12" ht="1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2:12" ht="1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2:12" ht="1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2:12" ht="1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2:12" ht="1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2:12" ht="1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2:12" ht="1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2:12" ht="1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2:12" ht="1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2:12" ht="1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2:12" ht="1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2:12" ht="1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2:12" ht="1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2:12" ht="1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2:12" ht="1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2:12" ht="1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2:12" ht="1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2:12" ht="1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2:12" ht="1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2:12" ht="1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2:12" ht="1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2:12" ht="1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2:12" ht="1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2:12" ht="1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2:12" ht="1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2:12" ht="1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2:12" ht="1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2:12" ht="1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2:12" ht="1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2:12" ht="1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2:12" ht="1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2:12" ht="1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2:12" ht="1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2:12" ht="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2:12" ht="1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2:12" ht="1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2:12" ht="1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2:12" ht="1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2:12" ht="1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2:12" ht="1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2:12" ht="1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2:12" ht="1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2:12" ht="1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2:12" ht="1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2:12" ht="1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2:12" ht="1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2:12" ht="1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2:12" ht="1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2:12" ht="1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2:12" ht="1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2:12" ht="1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2:12" ht="1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2:12" ht="1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2:12" ht="1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2:12" ht="1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2:12" ht="1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2:12" ht="1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2:12" ht="1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2:12" ht="1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2:12" ht="1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2:12" ht="1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2:12" ht="1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2:12" ht="1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2:12" ht="1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2:12" ht="1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2:12" ht="1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2:12" ht="1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2:12" ht="1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2:12" ht="1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2:12" ht="1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2:12" ht="1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2:12" ht="1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2:12" ht="1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2:12" ht="1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2:12" ht="1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2:12" ht="1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2:12" ht="1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2:12" ht="1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2:12" ht="1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2:12" ht="1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2:12" ht="1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2:12" ht="1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2:12" ht="1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2:12" ht="1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2:12" ht="1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2:12" ht="1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2:12" ht="1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2:12" ht="1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2:12" ht="1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2:12" ht="1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2:12" ht="1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2:12" ht="1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2:12" ht="1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2:12" ht="1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2:12" ht="1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2:12" ht="1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2:12" ht="1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2:12" ht="1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2:12" ht="1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2:12" ht="1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2:12" ht="1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2:12" ht="1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2:12" ht="1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2:12" ht="1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2:12" ht="1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2:12" ht="1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2:12" ht="1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2:12" ht="1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2:12" ht="1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2:12" ht="1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2:12" ht="1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2:12" ht="1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2:12" ht="1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2:12" ht="1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2:12" ht="1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2:12" ht="1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2:12" ht="1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2:12" ht="1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2:12" ht="1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2:12" ht="1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2:12" ht="1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2:12" ht="1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2:12" ht="1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2:12" ht="1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2:12" ht="1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2:12" ht="1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2:12" ht="1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2:12" ht="1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2:12" ht="1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2:12" ht="1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2:12" ht="1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2:12" ht="1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2:12" ht="1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2:12" ht="1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2:12" ht="1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2:12" ht="1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2:12" ht="1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2:12" ht="1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2:12" ht="1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2:12" ht="1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2:12" ht="1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2:12" ht="1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2:12" ht="1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2:12" ht="1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2:12" ht="1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2:12" ht="1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2:12" ht="1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2:12" ht="1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2:12" ht="1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2:12" ht="1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2:12" ht="1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2:12" ht="1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2:12" ht="1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2:12" ht="1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2:12" ht="1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2:12" ht="1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2:12" ht="1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2:12" ht="1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2:12" ht="1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2:12" ht="1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2:12" ht="1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2:12" ht="1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2:12" ht="1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2:12" ht="1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2:12" ht="1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2:12" ht="1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2:12" ht="1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2:12" ht="1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2:12" ht="1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2:12" ht="1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2:12" ht="1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2:12" ht="1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2:12" ht="1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2:12" ht="1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2:12" ht="1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2:12" ht="1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2:12" ht="1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2:12" ht="1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2:12" ht="1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2:12" ht="1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2:12" ht="1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2:12" ht="1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2:12" ht="1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2:12" ht="1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2:12" ht="1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2:12" ht="1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2:12" ht="1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2:12" ht="1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2:12" ht="1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2:12" ht="1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2:12" ht="1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2:12" ht="1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2:12" ht="1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2:12" ht="1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2:12" ht="1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2:12" ht="1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2:12" ht="1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2:12" ht="1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2:12" ht="1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2:12" ht="1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2:12" ht="1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2:12" ht="1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2:12" ht="1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2:12" ht="1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2:12" ht="1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2:12" ht="1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2:12" ht="1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2:12" ht="1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2:12" ht="1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2:12" ht="1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2:12" ht="1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2:12" ht="1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2:12" ht="1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2:12" ht="1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2:12" ht="1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2:12" ht="1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2:12" ht="1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2:12" ht="1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2:12" ht="1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2:12" ht="1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2:12" ht="1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2:12" ht="1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2:12" ht="1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2:12" ht="1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2:12" ht="1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2:12" ht="1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2:12" ht="1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2:12" ht="1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2:12" ht="1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2:12" ht="1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2:12" ht="1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2:12" ht="1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2:12" ht="1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2:12" ht="1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2:12" ht="1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2:12" ht="1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2:12" ht="1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2:12" ht="1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2:12" ht="1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2:12" ht="1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2:12" ht="1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2:12" ht="1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2:12" ht="1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2:12" ht="1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2:12" ht="1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2:12" ht="1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2:12" ht="1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2:12" ht="1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2:12" ht="1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2:12" ht="1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2:12" ht="1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2:12" ht="1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2:12" ht="1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2:12" ht="1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2:12" ht="1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2:12" ht="1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2:12" ht="1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2:12" ht="1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2:12" ht="1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2:12" ht="1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2:12" ht="1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2:12" ht="1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2:12" ht="1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2:12" ht="1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2:12" ht="1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2:12" ht="1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2:12" ht="1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2:12" ht="1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2:12" ht="1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2:12" ht="1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2:12" ht="1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2:12" ht="1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2:12" ht="1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2:12" ht="1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2:12" ht="1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2:12" ht="1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2:12" ht="1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2:12" ht="1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2:12" ht="1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2:12" ht="1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2:12" ht="1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2:12" ht="1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2:12" ht="1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2:12" ht="1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2:12" ht="1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2:12" ht="1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2:12" ht="1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2:12" ht="1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2:12" ht="1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2:12" ht="1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2:12" ht="1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2:12" ht="1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2:12" ht="1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2:12" ht="1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2:12" ht="1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2:12" ht="1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2:12" ht="1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2:12" ht="15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2:12" ht="15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2:12" ht="15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2:12" ht="15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2:12" ht="15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2:12" ht="15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2:12" ht="15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2:12" ht="15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2:12" ht="15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2:12" ht="15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2:12" ht="15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2:12" ht="15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2:12" ht="15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2:12" ht="15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2:12" ht="15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2:12" ht="15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2:12" ht="15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2:12" ht="15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2:12" ht="15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2:12" ht="15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2:12" ht="15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2:12" ht="15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2:12" ht="15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2:12" ht="15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2:12" ht="15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2:12" ht="15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2:12" ht="15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2:12" ht="15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2:12" ht="15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2:12" ht="15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2:12" ht="15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2:12" ht="15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2:12" ht="15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2:12" ht="15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2:12" ht="15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2:12" ht="15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2:12" ht="15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2:12" ht="15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2:12" ht="15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2:12" ht="15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2:12" ht="15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2:12" ht="15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2:12" ht="15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2:12" ht="15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2:12" ht="15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2:12" ht="15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2:12" ht="15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2:12" ht="15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2:12" ht="15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2:12" ht="15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2:12" ht="15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2:12" ht="15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2:12" ht="15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2:12" ht="15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2:12" ht="15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2:12" ht="15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2:12" ht="15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2:12" ht="15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2:12" ht="15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2:12" ht="15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2:12" ht="15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2:12" ht="15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2:12" ht="15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2:12" ht="15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2:12" ht="15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2:12" ht="15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2:12" ht="15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2:12" ht="15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2:12" ht="15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2:12" ht="15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2:12" ht="15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2:12" ht="15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2:12" ht="15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2:12" ht="15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2:12" ht="15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2:12" ht="15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2:12" ht="15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2:12" ht="15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2:12" ht="15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2:12" ht="15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2:12" ht="15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2:12" ht="15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2:12" ht="15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2:12" ht="15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2:12" ht="15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2:12" ht="15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2:12" ht="15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2:12" ht="15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2:12" ht="15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2:12" ht="15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2:12" ht="15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2:12" ht="15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2:12" ht="15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2:12" ht="15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2:12" ht="15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2:12" ht="15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2:12" ht="15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2:12" ht="15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2:12" ht="15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2:12" ht="15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2:12" ht="15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2:12" ht="15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2:12" ht="15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2:12" ht="15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2:12" ht="15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2:12" ht="15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2:12" ht="15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2:12" ht="15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2:12" ht="15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2:12" ht="15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2:12" ht="15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2:12" ht="15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2:12" ht="15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2:12" ht="15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2:12" ht="15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2:12" ht="15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2:12" ht="15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2:12" ht="15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2:12" ht="15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2:12" ht="15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2:12" ht="15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2:12" ht="15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2:12" ht="15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2:12" ht="15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2:12" ht="15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2:12" ht="15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2:12" ht="15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2:12" ht="15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2:12" ht="15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</row>
    <row r="730" spans="2:12" ht="15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</row>
    <row r="731" spans="2:12" ht="15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</row>
    <row r="732" spans="2:12" ht="15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</row>
    <row r="733" spans="2:12" ht="15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</row>
    <row r="734" spans="2:12" ht="15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</row>
    <row r="735" spans="2:12" ht="15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</row>
    <row r="736" spans="2:12" ht="15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</row>
    <row r="737" spans="2:12" ht="15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</row>
    <row r="738" spans="2:12" ht="15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</row>
    <row r="739" spans="2:12" ht="15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</row>
    <row r="740" spans="2:12" ht="15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</row>
    <row r="741" spans="2:12" ht="15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</row>
    <row r="742" spans="2:12" ht="15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</row>
    <row r="743" spans="2:12" ht="15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</row>
    <row r="744" spans="2:12" ht="15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</row>
    <row r="745" spans="2:12" ht="15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</row>
    <row r="746" spans="2:12" ht="15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</row>
    <row r="747" spans="2:12" ht="15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</row>
    <row r="748" spans="2:12" ht="15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</row>
    <row r="749" spans="2:12" ht="15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</row>
    <row r="750" spans="2:12" ht="15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</row>
    <row r="751" spans="2:12" ht="15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</row>
    <row r="752" spans="2:12" ht="15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</row>
    <row r="753" spans="2:12" ht="15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</row>
    <row r="754" spans="2:12" ht="15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</row>
    <row r="755" spans="2:12" ht="15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</row>
    <row r="756" spans="2:12" ht="15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</row>
    <row r="757" spans="2:12" ht="15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</row>
    <row r="758" spans="2:12" ht="15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</row>
    <row r="759" spans="2:12" ht="15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</row>
    <row r="760" spans="2:12" ht="15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</row>
    <row r="761" spans="2:12" ht="15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</row>
    <row r="762" spans="2:12" ht="15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</row>
    <row r="763" spans="2:12" ht="15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</row>
    <row r="764" spans="2:12" ht="15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</row>
    <row r="765" spans="2:12" ht="15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</row>
    <row r="766" spans="2:12" ht="15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</row>
    <row r="767" spans="2:12" ht="15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</row>
    <row r="768" spans="2:12" ht="15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</row>
    <row r="769" spans="2:12" ht="15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</row>
    <row r="770" spans="2:12" ht="15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</row>
    <row r="771" spans="2:12" ht="15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</row>
    <row r="772" spans="2:12" ht="15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</row>
    <row r="773" spans="2:12" ht="15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</row>
    <row r="774" spans="2:12" ht="15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</row>
    <row r="775" spans="2:12" ht="15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</row>
    <row r="776" spans="2:12" ht="15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</row>
    <row r="777" spans="2:12" ht="15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</row>
    <row r="778" spans="2:12" ht="15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</row>
    <row r="779" spans="2:12" ht="15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</row>
    <row r="780" spans="2:12" ht="15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</row>
    <row r="781" spans="2:12" ht="15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</row>
    <row r="782" spans="2:12" ht="15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</row>
    <row r="783" spans="2:12" ht="15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</row>
    <row r="784" spans="2:12" ht="15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</row>
    <row r="785" spans="2:12" ht="15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</row>
    <row r="786" spans="2:12" ht="15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</row>
    <row r="787" spans="2:12" ht="15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</row>
    <row r="788" spans="2:12" ht="15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</row>
    <row r="789" spans="2:12" ht="15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</row>
    <row r="790" spans="2:12" ht="15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</row>
    <row r="791" spans="2:12" ht="15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</row>
    <row r="792" spans="2:12" ht="15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</row>
    <row r="793" spans="2:12" ht="15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</row>
    <row r="794" spans="2:12" ht="15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</row>
    <row r="795" spans="2:12" ht="15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</row>
    <row r="796" spans="2:12" ht="15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</row>
    <row r="797" spans="2:12" ht="15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</row>
    <row r="798" spans="2:12" ht="15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</row>
    <row r="799" spans="2:12" ht="15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</row>
    <row r="800" spans="2:12" ht="15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</row>
    <row r="801" spans="2:12" ht="15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</row>
    <row r="802" spans="2:12" ht="15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</row>
    <row r="803" spans="2:12" ht="15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</row>
    <row r="804" spans="2:12" ht="15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</row>
    <row r="805" spans="2:12" ht="15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</row>
    <row r="806" spans="2:12" ht="15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</row>
    <row r="807" spans="2:12" ht="15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</row>
    <row r="808" spans="2:12" ht="15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</row>
    <row r="809" spans="2:12" ht="15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</row>
    <row r="810" spans="2:12" ht="15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</row>
    <row r="811" spans="2:12" ht="15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</row>
    <row r="812" spans="2:12" ht="15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</row>
    <row r="813" spans="2:12" ht="15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</row>
    <row r="814" spans="2:12" ht="15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</row>
    <row r="815" spans="2:12" ht="15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</row>
    <row r="816" spans="2:12" ht="15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</row>
    <row r="817" spans="2:12" ht="15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</row>
    <row r="818" spans="2:12" ht="15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</row>
    <row r="819" spans="2:12" ht="15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</row>
    <row r="820" spans="2:12" ht="15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</row>
    <row r="821" spans="2:12" ht="15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</row>
    <row r="822" spans="2:12" ht="15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</row>
    <row r="823" spans="2:12" ht="15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</row>
    <row r="824" spans="2:12" ht="15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</row>
    <row r="825" spans="2:12" ht="15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</row>
    <row r="826" spans="2:12" ht="15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</row>
    <row r="827" spans="2:12" ht="15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</row>
    <row r="828" spans="2:12" ht="15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</row>
    <row r="829" spans="2:12" ht="15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</row>
    <row r="830" spans="2:12" ht="15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</row>
    <row r="831" spans="2:12" ht="15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</row>
    <row r="832" spans="2:12" ht="15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</row>
    <row r="833" spans="2:12" ht="15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</row>
    <row r="834" spans="2:12" ht="15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</row>
    <row r="835" spans="2:12" ht="15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</row>
    <row r="836" spans="2:12" ht="15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</row>
    <row r="837" spans="2:12" ht="15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</row>
    <row r="838" spans="2:12" ht="15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</row>
    <row r="839" spans="2:12" ht="15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</row>
    <row r="840" spans="2:12" ht="15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</row>
    <row r="841" spans="2:12" ht="15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</row>
    <row r="842" spans="2:12" ht="15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</row>
    <row r="843" spans="2:12" ht="15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</row>
    <row r="844" spans="2:12" ht="15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</row>
    <row r="845" spans="2:12" ht="15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</row>
    <row r="846" spans="2:12" ht="15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</row>
    <row r="847" spans="2:12" ht="15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</row>
    <row r="848" spans="2:12" ht="15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</row>
    <row r="849" spans="2:12" ht="15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</row>
    <row r="850" spans="2:12" ht="15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</row>
    <row r="851" spans="2:12" ht="15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</row>
    <row r="852" spans="2:12" ht="15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</row>
    <row r="853" spans="2:12" ht="15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</row>
    <row r="854" spans="2:12" ht="15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</row>
    <row r="855" spans="2:12" ht="15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</row>
    <row r="856" spans="2:12" ht="15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</row>
    <row r="857" spans="2:12" ht="15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</row>
    <row r="858" spans="2:12" ht="15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</row>
    <row r="859" spans="2:12" ht="15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</row>
    <row r="860" spans="2:12" ht="15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</row>
    <row r="861" spans="2:12" ht="15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</row>
    <row r="862" spans="2:12" ht="15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</row>
    <row r="863" spans="2:12" ht="15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</row>
    <row r="864" spans="2:12" ht="15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</row>
    <row r="865" spans="2:12" ht="15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</row>
    <row r="866" spans="2:12" ht="15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</row>
    <row r="867" spans="2:12" ht="15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</row>
    <row r="868" spans="2:12" ht="15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</row>
    <row r="869" spans="2:12" ht="15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</row>
    <row r="870" spans="2:12" ht="15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</row>
    <row r="871" spans="2:12" ht="15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</row>
    <row r="872" spans="2:12" ht="15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</row>
    <row r="873" spans="2:12" ht="15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</row>
    <row r="874" spans="2:12" ht="15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</row>
    <row r="875" spans="2:12" ht="15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</row>
    <row r="876" spans="2:12" ht="15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</row>
    <row r="877" spans="2:12" ht="15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</row>
    <row r="878" spans="2:12" ht="15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</row>
    <row r="879" spans="2:12" ht="15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</row>
    <row r="880" spans="2:12" ht="15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</row>
    <row r="881" spans="2:12" ht="15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</row>
    <row r="882" spans="2:12" ht="15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</row>
    <row r="883" spans="2:12" ht="15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</row>
    <row r="884" spans="2:12" ht="15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</row>
    <row r="885" spans="2:12" ht="15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</row>
    <row r="886" spans="2:12" ht="15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</row>
    <row r="887" spans="2:12" ht="15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</row>
    <row r="888" spans="2:12" ht="15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</row>
    <row r="889" spans="2:12" ht="15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</row>
    <row r="890" spans="2:12" ht="15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</row>
    <row r="891" spans="2:12" ht="15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</row>
    <row r="892" spans="2:12" ht="15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</row>
    <row r="893" spans="2:12" ht="15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</row>
    <row r="894" spans="2:12" ht="15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</row>
    <row r="895" spans="2:12" ht="15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</row>
    <row r="896" spans="2:12" ht="15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</row>
    <row r="897" spans="2:12" ht="15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</row>
    <row r="898" spans="2:12" ht="15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</row>
    <row r="899" spans="2:12" ht="15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</row>
    <row r="900" spans="2:12" ht="15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</row>
    <row r="901" spans="2:12" ht="15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</row>
    <row r="902" spans="2:12" ht="15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</row>
    <row r="903" spans="2:12" ht="15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</row>
    <row r="904" spans="2:12" ht="15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</row>
    <row r="905" spans="2:12" ht="15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</row>
    <row r="906" spans="2:12" ht="15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</row>
    <row r="907" spans="2:12" ht="15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</row>
    <row r="908" spans="2:12" ht="15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</row>
    <row r="909" spans="2:12" ht="15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</row>
    <row r="910" spans="2:12" ht="15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</row>
    <row r="911" spans="2:12" ht="15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</row>
    <row r="912" spans="2:12" ht="15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</row>
    <row r="913" spans="2:12" ht="15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</row>
    <row r="914" spans="2:12" ht="15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</row>
    <row r="915" spans="2:12" ht="15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</row>
    <row r="916" spans="2:12" ht="15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</row>
    <row r="917" spans="2:12" ht="15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</row>
    <row r="918" spans="2:12" ht="15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</row>
    <row r="919" spans="2:12" ht="15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</row>
    <row r="920" spans="2:12" ht="15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</row>
    <row r="921" spans="2:12" ht="15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</row>
    <row r="922" spans="2:12" ht="15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</row>
    <row r="923" spans="2:12" ht="15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</row>
    <row r="924" spans="2:12" ht="15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</row>
    <row r="925" spans="2:12" ht="15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</row>
    <row r="926" spans="2:12" ht="15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</row>
    <row r="927" spans="2:12" ht="15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</row>
    <row r="928" spans="2:12" ht="15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</row>
    <row r="929" spans="2:12" ht="15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</row>
    <row r="930" spans="2:12" ht="15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</row>
    <row r="931" spans="2:12" ht="15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</row>
    <row r="932" spans="2:12" ht="15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</row>
    <row r="933" spans="2:12" ht="15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</row>
    <row r="934" spans="2:12" ht="15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</row>
    <row r="935" spans="2:12" ht="15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</row>
    <row r="936" spans="2:12" ht="15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</row>
    <row r="937" spans="2:12" ht="15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</row>
    <row r="938" spans="2:12" ht="15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</row>
    <row r="939" spans="2:12" ht="15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</row>
    <row r="940" spans="2:12" ht="15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</row>
    <row r="941" spans="2:12" ht="15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</row>
    <row r="942" spans="2:12" ht="15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</row>
    <row r="943" spans="2:12" ht="15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</row>
    <row r="944" spans="2:12" ht="15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</row>
    <row r="945" spans="2:12" ht="15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</row>
    <row r="946" spans="2:12" ht="15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</row>
    <row r="947" spans="2:12" ht="15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</row>
    <row r="948" spans="2:12" ht="15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</row>
    <row r="949" spans="2:12" ht="15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</row>
    <row r="950" spans="2:12" ht="15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</row>
    <row r="951" spans="2:12" ht="15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</row>
    <row r="952" spans="2:12" ht="15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</row>
    <row r="953" spans="2:12" ht="15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</row>
    <row r="954" spans="2:12" ht="15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</row>
    <row r="955" spans="2:12" ht="15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</row>
    <row r="956" spans="2:12" ht="15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</row>
    <row r="957" spans="2:12" ht="15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</row>
    <row r="958" spans="2:12" ht="15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</row>
    <row r="959" spans="2:12" ht="15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</row>
    <row r="960" spans="2:12" ht="15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</row>
    <row r="961" spans="2:12" ht="15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</row>
    <row r="962" spans="2:12" ht="15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</row>
    <row r="963" spans="2:12" ht="15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</row>
    <row r="964" spans="2:12" ht="15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</row>
    <row r="965" spans="2:12" ht="15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</row>
    <row r="966" spans="2:12" ht="15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</row>
    <row r="967" spans="2:12" ht="15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</row>
    <row r="968" spans="2:12" ht="15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</row>
    <row r="969" spans="2:12" ht="15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</row>
    <row r="970" spans="2:12" ht="15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</row>
    <row r="971" spans="2:12" ht="15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</row>
    <row r="972" spans="2:12" ht="15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</row>
    <row r="973" spans="2:12" ht="15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</row>
    <row r="974" spans="2:12" ht="15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</row>
    <row r="975" spans="2:12" ht="15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</row>
    <row r="976" spans="2:12" ht="15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</row>
    <row r="977" spans="2:12" ht="15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</row>
    <row r="978" spans="2:12" ht="15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</row>
    <row r="979" spans="2:12" ht="15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</row>
    <row r="980" spans="2:12" ht="15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</row>
    <row r="981" spans="2:12" ht="15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</row>
    <row r="982" spans="2:12" ht="15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</row>
    <row r="983" spans="2:12" ht="15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</row>
    <row r="984" spans="2:12" ht="15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</row>
    <row r="985" spans="2:12" ht="15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</row>
    <row r="986" spans="2:12" ht="15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</row>
    <row r="987" spans="2:12" ht="15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</row>
    <row r="988" spans="2:12" ht="15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</row>
    <row r="989" spans="2:12" ht="15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</row>
    <row r="990" spans="2:12" ht="15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</row>
    <row r="991" spans="2:12" ht="15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</row>
    <row r="992" spans="2:12" ht="15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</row>
    <row r="993" spans="2:12" ht="15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</row>
    <row r="994" spans="2:12" ht="15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</row>
    <row r="995" spans="2:12" ht="15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</row>
    <row r="996" spans="2:12" ht="15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</row>
    <row r="997" spans="2:12" ht="15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</row>
    <row r="998" spans="2:12" ht="15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</row>
    <row r="999" spans="2:12" ht="15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</row>
    <row r="1000" spans="2:12" ht="15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</row>
    <row r="1001" spans="2:12" ht="15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</row>
    <row r="1002" spans="2:12" ht="15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</row>
    <row r="1003" spans="2:12" ht="15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</row>
    <row r="1004" spans="2:12" ht="15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</row>
    <row r="1005" spans="2:12" ht="15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</row>
    <row r="1006" spans="2:12" ht="15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</row>
    <row r="1007" spans="2:12" ht="15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</row>
    <row r="1008" spans="2:12" ht="15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</row>
    <row r="1009" spans="2:12" ht="15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</row>
    <row r="1010" spans="2:12" ht="15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2:12" ht="15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</row>
    <row r="1012" spans="2:12" ht="15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</row>
    <row r="1013" spans="2:12" ht="15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</row>
    <row r="1014" spans="2:12" ht="15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</row>
    <row r="1015" spans="2:12" ht="15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</row>
    <row r="1016" spans="2:12" ht="15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</row>
    <row r="1017" spans="2:11" ht="15">
      <c r="B1017" s="8"/>
      <c r="C1017" s="8"/>
      <c r="D1017" s="8"/>
      <c r="E1017" s="8"/>
      <c r="F1017" s="8"/>
      <c r="G1017" s="8"/>
      <c r="H1017" s="8"/>
      <c r="I1017" s="8"/>
      <c r="J1017" s="8"/>
      <c r="K1017" s="8"/>
    </row>
    <row r="1018" spans="2:11" ht="15">
      <c r="B1018" s="8"/>
      <c r="C1018" s="8"/>
      <c r="D1018" s="8"/>
      <c r="E1018" s="8"/>
      <c r="F1018" s="8"/>
      <c r="G1018" s="8"/>
      <c r="H1018" s="8"/>
      <c r="I1018" s="8"/>
      <c r="J1018" s="8"/>
      <c r="K1018" s="8"/>
    </row>
    <row r="1019" spans="2:11" ht="15">
      <c r="B1019" s="8"/>
      <c r="C1019" s="8"/>
      <c r="D1019" s="8"/>
      <c r="E1019" s="8"/>
      <c r="F1019" s="8"/>
      <c r="G1019" s="8"/>
      <c r="H1019" s="8"/>
      <c r="I1019" s="8"/>
      <c r="J1019" s="8"/>
      <c r="K1019" s="8"/>
    </row>
    <row r="1020" spans="2:11" ht="15">
      <c r="B1020" s="8"/>
      <c r="C1020" s="8"/>
      <c r="D1020" s="8"/>
      <c r="E1020" s="8"/>
      <c r="F1020" s="8"/>
      <c r="G1020" s="8"/>
      <c r="H1020" s="8"/>
      <c r="I1020" s="8"/>
      <c r="J1020" s="8"/>
      <c r="K1020" s="8"/>
    </row>
    <row r="1021" spans="2:11" ht="15">
      <c r="B1021" s="8"/>
      <c r="C1021" s="8"/>
      <c r="D1021" s="8"/>
      <c r="E1021" s="8"/>
      <c r="F1021" s="8"/>
      <c r="G1021" s="8"/>
      <c r="H1021" s="8"/>
      <c r="I1021" s="8"/>
      <c r="J1021" s="8"/>
      <c r="K1021" s="8"/>
    </row>
    <row r="1022" spans="2:11" ht="15">
      <c r="B1022" s="8"/>
      <c r="C1022" s="8"/>
      <c r="D1022" s="8"/>
      <c r="E1022" s="8"/>
      <c r="F1022" s="8"/>
      <c r="G1022" s="8"/>
      <c r="H1022" s="8"/>
      <c r="I1022" s="8"/>
      <c r="J1022" s="8"/>
      <c r="K1022" s="8"/>
    </row>
  </sheetData>
  <sheetProtection/>
  <mergeCells count="38">
    <mergeCell ref="I4:J4"/>
    <mergeCell ref="E4:F4"/>
    <mergeCell ref="G76:H76"/>
    <mergeCell ref="B75:C75"/>
    <mergeCell ref="F75:H75"/>
    <mergeCell ref="F51:H51"/>
    <mergeCell ref="B52:B53"/>
    <mergeCell ref="C52:D52"/>
    <mergeCell ref="I76:K76"/>
    <mergeCell ref="B74:K74"/>
    <mergeCell ref="I52:J52"/>
    <mergeCell ref="B29:B30"/>
    <mergeCell ref="C29:D29"/>
    <mergeCell ref="B76:B77"/>
    <mergeCell ref="C76:D76"/>
    <mergeCell ref="E76:F76"/>
    <mergeCell ref="B51:C51"/>
    <mergeCell ref="E29:F29"/>
    <mergeCell ref="E28:I28"/>
    <mergeCell ref="K51:L51"/>
    <mergeCell ref="J75:K75"/>
    <mergeCell ref="B2:L2"/>
    <mergeCell ref="B3:C3"/>
    <mergeCell ref="F3:H3"/>
    <mergeCell ref="K3:L3"/>
    <mergeCell ref="C4:D4"/>
    <mergeCell ref="E52:F52"/>
    <mergeCell ref="G52:H52"/>
    <mergeCell ref="K29:L29"/>
    <mergeCell ref="K52:L52"/>
    <mergeCell ref="B50:L50"/>
    <mergeCell ref="B28:C28"/>
    <mergeCell ref="B4:B5"/>
    <mergeCell ref="G29:H29"/>
    <mergeCell ref="B27:L27"/>
    <mergeCell ref="K4:L4"/>
    <mergeCell ref="G4:H4"/>
    <mergeCell ref="K28:L28"/>
  </mergeCells>
  <printOptions/>
  <pageMargins left="1" right="1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113"/>
  <sheetViews>
    <sheetView rightToLeft="1" zoomScalePageLayoutView="0" workbookViewId="0" topLeftCell="A43">
      <selection activeCell="B75" sqref="B75:C75"/>
    </sheetView>
  </sheetViews>
  <sheetFormatPr defaultColWidth="9.140625" defaultRowHeight="15"/>
  <cols>
    <col min="1" max="1" width="5.57421875" style="0" customWidth="1"/>
    <col min="2" max="2" width="7.8515625" style="0" customWidth="1"/>
    <col min="3" max="5" width="8.28125" style="0" customWidth="1"/>
    <col min="6" max="6" width="8.8515625" style="0" customWidth="1"/>
    <col min="7" max="7" width="7.7109375" style="0" customWidth="1"/>
    <col min="8" max="8" width="9.28125" style="0" customWidth="1"/>
    <col min="9" max="9" width="7.8515625" style="0" customWidth="1"/>
    <col min="10" max="10" width="9.421875" style="0" customWidth="1"/>
    <col min="11" max="12" width="10.8515625" style="0" customWidth="1"/>
    <col min="13" max="13" width="10.140625" style="0" customWidth="1"/>
    <col min="14" max="14" width="10.28125" style="0" customWidth="1"/>
  </cols>
  <sheetData>
    <row r="2" spans="2:14" ht="20.25" customHeight="1">
      <c r="B2" s="270" t="s">
        <v>386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2:16" ht="20.25" customHeight="1">
      <c r="B3" s="278" t="s">
        <v>450</v>
      </c>
      <c r="C3" s="278"/>
      <c r="D3" s="198"/>
      <c r="E3" s="273" t="s">
        <v>84</v>
      </c>
      <c r="F3" s="273"/>
      <c r="G3" s="273"/>
      <c r="H3" s="273"/>
      <c r="I3" s="273"/>
      <c r="J3" s="273"/>
      <c r="K3" s="183"/>
      <c r="L3" s="272" t="s">
        <v>65</v>
      </c>
      <c r="M3" s="272"/>
      <c r="N3" s="272"/>
      <c r="P3" s="113"/>
    </row>
    <row r="4" spans="2:14" ht="15.75">
      <c r="B4" s="288" t="s">
        <v>28</v>
      </c>
      <c r="C4" s="282" t="s">
        <v>254</v>
      </c>
      <c r="D4" s="282"/>
      <c r="E4" s="282" t="s">
        <v>255</v>
      </c>
      <c r="F4" s="282"/>
      <c r="G4" s="282" t="s">
        <v>256</v>
      </c>
      <c r="H4" s="282"/>
      <c r="I4" s="282" t="s">
        <v>257</v>
      </c>
      <c r="J4" s="282"/>
      <c r="K4" s="282" t="s">
        <v>258</v>
      </c>
      <c r="L4" s="282"/>
      <c r="M4" s="282" t="s">
        <v>259</v>
      </c>
      <c r="N4" s="282"/>
    </row>
    <row r="5" spans="2:14" ht="16.5" thickBot="1">
      <c r="B5" s="289"/>
      <c r="C5" s="220" t="s">
        <v>45</v>
      </c>
      <c r="D5" s="220" t="s">
        <v>52</v>
      </c>
      <c r="E5" s="220" t="s">
        <v>45</v>
      </c>
      <c r="F5" s="220" t="s">
        <v>52</v>
      </c>
      <c r="G5" s="220" t="s">
        <v>45</v>
      </c>
      <c r="H5" s="220" t="s">
        <v>52</v>
      </c>
      <c r="I5" s="220" t="s">
        <v>45</v>
      </c>
      <c r="J5" s="220" t="s">
        <v>52</v>
      </c>
      <c r="K5" s="220" t="s">
        <v>45</v>
      </c>
      <c r="L5" s="220" t="s">
        <v>52</v>
      </c>
      <c r="M5" s="220" t="s">
        <v>45</v>
      </c>
      <c r="N5" s="220" t="s">
        <v>52</v>
      </c>
    </row>
    <row r="6" spans="2:14" ht="21.75" customHeight="1" thickTop="1">
      <c r="B6" s="187" t="s">
        <v>53</v>
      </c>
      <c r="C6" s="116">
        <v>5318</v>
      </c>
      <c r="D6" s="116">
        <v>25129</v>
      </c>
      <c r="E6" s="116">
        <v>0</v>
      </c>
      <c r="F6" s="116">
        <v>0</v>
      </c>
      <c r="G6" s="116">
        <v>15890</v>
      </c>
      <c r="H6" s="116">
        <v>3034160</v>
      </c>
      <c r="I6" s="116">
        <v>0</v>
      </c>
      <c r="J6" s="116">
        <v>0</v>
      </c>
      <c r="K6" s="116">
        <v>32213</v>
      </c>
      <c r="L6" s="116">
        <v>357411</v>
      </c>
      <c r="M6" s="116">
        <f aca="true" t="shared" si="0" ref="M6:M17">C6+E6+G6+I6+K6</f>
        <v>53421</v>
      </c>
      <c r="N6" s="116">
        <f aca="true" t="shared" si="1" ref="N6:N17">D6+F6+H6+J6+L6</f>
        <v>3416700</v>
      </c>
    </row>
    <row r="7" spans="2:14" ht="21.75" customHeight="1">
      <c r="B7" s="199" t="s">
        <v>54</v>
      </c>
      <c r="C7" s="117">
        <v>1499</v>
      </c>
      <c r="D7" s="117">
        <v>2973</v>
      </c>
      <c r="E7" s="117">
        <v>125</v>
      </c>
      <c r="F7" s="117">
        <v>735</v>
      </c>
      <c r="G7" s="117">
        <v>95</v>
      </c>
      <c r="H7" s="117">
        <v>11875</v>
      </c>
      <c r="I7" s="117">
        <v>0</v>
      </c>
      <c r="J7" s="117">
        <v>0</v>
      </c>
      <c r="K7" s="117">
        <v>43689</v>
      </c>
      <c r="L7" s="117">
        <v>1339069</v>
      </c>
      <c r="M7" s="117">
        <f t="shared" si="0"/>
        <v>45408</v>
      </c>
      <c r="N7" s="117">
        <f t="shared" si="1"/>
        <v>1354652</v>
      </c>
    </row>
    <row r="8" spans="2:14" ht="21.75" customHeight="1">
      <c r="B8" s="187" t="s">
        <v>55</v>
      </c>
      <c r="C8" s="116">
        <v>11730</v>
      </c>
      <c r="D8" s="116">
        <v>24945</v>
      </c>
      <c r="E8" s="116">
        <v>28625</v>
      </c>
      <c r="F8" s="116">
        <v>2912400</v>
      </c>
      <c r="G8" s="116">
        <v>40120</v>
      </c>
      <c r="H8" s="116">
        <v>1002160</v>
      </c>
      <c r="I8" s="116">
        <v>40868</v>
      </c>
      <c r="J8" s="116">
        <v>3484850</v>
      </c>
      <c r="K8" s="116">
        <v>25291</v>
      </c>
      <c r="L8" s="116">
        <v>1115301</v>
      </c>
      <c r="M8" s="116">
        <f t="shared" si="0"/>
        <v>146634</v>
      </c>
      <c r="N8" s="116">
        <f t="shared" si="1"/>
        <v>8539656</v>
      </c>
    </row>
    <row r="9" spans="2:14" ht="21.75" customHeight="1">
      <c r="B9" s="199" t="s">
        <v>56</v>
      </c>
      <c r="C9" s="117">
        <v>17432</v>
      </c>
      <c r="D9" s="117">
        <v>339528</v>
      </c>
      <c r="E9" s="117">
        <v>145</v>
      </c>
      <c r="F9" s="117">
        <v>8280</v>
      </c>
      <c r="G9" s="117">
        <v>0</v>
      </c>
      <c r="H9" s="117">
        <v>0</v>
      </c>
      <c r="I9" s="117">
        <v>0</v>
      </c>
      <c r="J9" s="117">
        <v>0</v>
      </c>
      <c r="K9" s="117">
        <v>35723</v>
      </c>
      <c r="L9" s="117">
        <v>581634</v>
      </c>
      <c r="M9" s="117">
        <f t="shared" si="0"/>
        <v>53300</v>
      </c>
      <c r="N9" s="117">
        <f t="shared" si="1"/>
        <v>929442</v>
      </c>
    </row>
    <row r="10" spans="2:14" ht="21.75" customHeight="1">
      <c r="B10" s="187" t="s">
        <v>57</v>
      </c>
      <c r="C10" s="116">
        <v>530</v>
      </c>
      <c r="D10" s="116">
        <v>7550</v>
      </c>
      <c r="E10" s="116">
        <v>150</v>
      </c>
      <c r="F10" s="116">
        <v>37500</v>
      </c>
      <c r="G10" s="116">
        <v>743</v>
      </c>
      <c r="H10" s="116">
        <v>63789</v>
      </c>
      <c r="I10" s="116">
        <v>180</v>
      </c>
      <c r="J10" s="116">
        <v>45000</v>
      </c>
      <c r="K10" s="116">
        <v>9164</v>
      </c>
      <c r="L10" s="116">
        <v>217126</v>
      </c>
      <c r="M10" s="116">
        <f t="shared" si="0"/>
        <v>10767</v>
      </c>
      <c r="N10" s="116">
        <f t="shared" si="1"/>
        <v>370965</v>
      </c>
    </row>
    <row r="11" spans="2:14" ht="21.75" customHeight="1">
      <c r="B11" s="199" t="s">
        <v>58</v>
      </c>
      <c r="C11" s="117">
        <v>2472</v>
      </c>
      <c r="D11" s="117">
        <v>8520</v>
      </c>
      <c r="E11" s="117">
        <v>78</v>
      </c>
      <c r="F11" s="117">
        <v>468</v>
      </c>
      <c r="G11" s="117">
        <v>3060</v>
      </c>
      <c r="H11" s="117">
        <v>166590</v>
      </c>
      <c r="I11" s="117">
        <v>0</v>
      </c>
      <c r="J11" s="117">
        <v>0</v>
      </c>
      <c r="K11" s="117">
        <v>39842</v>
      </c>
      <c r="L11" s="117">
        <v>2412472</v>
      </c>
      <c r="M11" s="117">
        <f t="shared" si="0"/>
        <v>45452</v>
      </c>
      <c r="N11" s="117">
        <f t="shared" si="1"/>
        <v>2588050</v>
      </c>
    </row>
    <row r="12" spans="2:17" ht="21.75" customHeight="1">
      <c r="B12" s="187" t="s">
        <v>123</v>
      </c>
      <c r="C12" s="116">
        <v>1690</v>
      </c>
      <c r="D12" s="116">
        <v>6050</v>
      </c>
      <c r="E12" s="116">
        <v>0</v>
      </c>
      <c r="F12" s="116">
        <v>0</v>
      </c>
      <c r="G12" s="116">
        <v>90</v>
      </c>
      <c r="H12" s="116">
        <v>180</v>
      </c>
      <c r="I12" s="116">
        <v>0</v>
      </c>
      <c r="J12" s="116">
        <v>0</v>
      </c>
      <c r="K12" s="116">
        <v>273981</v>
      </c>
      <c r="L12" s="116">
        <v>42866336</v>
      </c>
      <c r="M12" s="116">
        <f t="shared" si="0"/>
        <v>275761</v>
      </c>
      <c r="N12" s="116">
        <f t="shared" si="1"/>
        <v>42872566</v>
      </c>
      <c r="O12" t="s">
        <v>79</v>
      </c>
      <c r="Q12" s="114"/>
    </row>
    <row r="13" spans="2:17" ht="21.75" customHeight="1">
      <c r="B13" s="199" t="s">
        <v>122</v>
      </c>
      <c r="C13" s="117">
        <v>665</v>
      </c>
      <c r="D13" s="117">
        <v>2235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1466</v>
      </c>
      <c r="L13" s="117">
        <v>27834</v>
      </c>
      <c r="M13" s="117">
        <f t="shared" si="0"/>
        <v>2131</v>
      </c>
      <c r="N13" s="117">
        <f t="shared" si="1"/>
        <v>30069</v>
      </c>
      <c r="Q13" s="4"/>
    </row>
    <row r="14" spans="2:17" ht="21.75" customHeight="1">
      <c r="B14" s="187" t="s">
        <v>59</v>
      </c>
      <c r="C14" s="116">
        <v>3722</v>
      </c>
      <c r="D14" s="116">
        <v>89240</v>
      </c>
      <c r="E14" s="116">
        <v>0</v>
      </c>
      <c r="F14" s="116">
        <v>0</v>
      </c>
      <c r="G14" s="116">
        <v>26</v>
      </c>
      <c r="H14" s="116">
        <v>6500</v>
      </c>
      <c r="I14" s="116">
        <v>0</v>
      </c>
      <c r="J14" s="116">
        <v>0</v>
      </c>
      <c r="K14" s="116">
        <v>2976</v>
      </c>
      <c r="L14" s="116">
        <v>105976</v>
      </c>
      <c r="M14" s="116">
        <f t="shared" si="0"/>
        <v>6724</v>
      </c>
      <c r="N14" s="116">
        <f t="shared" si="1"/>
        <v>201716</v>
      </c>
      <c r="Q14" s="4"/>
    </row>
    <row r="15" spans="2:14" ht="21.75" customHeight="1">
      <c r="B15" s="199" t="s">
        <v>60</v>
      </c>
      <c r="C15" s="117">
        <v>8121</v>
      </c>
      <c r="D15" s="117">
        <v>109708</v>
      </c>
      <c r="E15" s="117">
        <v>3000</v>
      </c>
      <c r="F15" s="117">
        <v>60000</v>
      </c>
      <c r="G15" s="117">
        <v>260</v>
      </c>
      <c r="H15" s="117">
        <v>1350</v>
      </c>
      <c r="I15" s="117">
        <v>0</v>
      </c>
      <c r="J15" s="117">
        <v>0</v>
      </c>
      <c r="K15" s="117">
        <v>9327</v>
      </c>
      <c r="L15" s="117">
        <v>129548</v>
      </c>
      <c r="M15" s="117">
        <f t="shared" si="0"/>
        <v>20708</v>
      </c>
      <c r="N15" s="117">
        <f t="shared" si="1"/>
        <v>300606</v>
      </c>
    </row>
    <row r="16" spans="2:14" ht="21.75" customHeight="1">
      <c r="B16" s="187" t="s">
        <v>61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6580</v>
      </c>
      <c r="L16" s="116">
        <v>115400</v>
      </c>
      <c r="M16" s="116">
        <f t="shared" si="0"/>
        <v>6580</v>
      </c>
      <c r="N16" s="116">
        <f t="shared" si="1"/>
        <v>115400</v>
      </c>
    </row>
    <row r="17" spans="2:14" ht="21.75" customHeight="1" thickBot="1">
      <c r="B17" s="199" t="s">
        <v>62</v>
      </c>
      <c r="C17" s="117">
        <v>11367</v>
      </c>
      <c r="D17" s="117">
        <v>46099</v>
      </c>
      <c r="E17" s="117">
        <v>268</v>
      </c>
      <c r="F17" s="117">
        <v>9252</v>
      </c>
      <c r="G17" s="117">
        <v>0</v>
      </c>
      <c r="H17" s="117">
        <v>0</v>
      </c>
      <c r="I17" s="117">
        <v>0</v>
      </c>
      <c r="J17" s="117">
        <v>0</v>
      </c>
      <c r="K17" s="117">
        <v>168321</v>
      </c>
      <c r="L17" s="117">
        <v>11289075</v>
      </c>
      <c r="M17" s="117">
        <f t="shared" si="0"/>
        <v>179956</v>
      </c>
      <c r="N17" s="117">
        <f t="shared" si="1"/>
        <v>11344426</v>
      </c>
    </row>
    <row r="18" spans="2:14" ht="21.75" customHeight="1" thickBot="1">
      <c r="B18" s="159" t="s">
        <v>3</v>
      </c>
      <c r="C18" s="118">
        <f>SUM(C6:C17)</f>
        <v>64546</v>
      </c>
      <c r="D18" s="118">
        <f aca="true" t="shared" si="2" ref="D18:N18">SUM(D6:D17)</f>
        <v>661977</v>
      </c>
      <c r="E18" s="118">
        <f t="shared" si="2"/>
        <v>32391</v>
      </c>
      <c r="F18" s="118">
        <f t="shared" si="2"/>
        <v>3028635</v>
      </c>
      <c r="G18" s="118">
        <f t="shared" si="2"/>
        <v>60284</v>
      </c>
      <c r="H18" s="118">
        <f t="shared" si="2"/>
        <v>4286604</v>
      </c>
      <c r="I18" s="118">
        <f t="shared" si="2"/>
        <v>41048</v>
      </c>
      <c r="J18" s="118">
        <f t="shared" si="2"/>
        <v>3529850</v>
      </c>
      <c r="K18" s="118">
        <f t="shared" si="2"/>
        <v>648573</v>
      </c>
      <c r="L18" s="118">
        <f t="shared" si="2"/>
        <v>60557182</v>
      </c>
      <c r="M18" s="118">
        <f t="shared" si="2"/>
        <v>846842</v>
      </c>
      <c r="N18" s="118">
        <f t="shared" si="2"/>
        <v>72064248</v>
      </c>
    </row>
    <row r="19" ht="15.75" thickTop="1">
      <c r="K19" s="7"/>
    </row>
    <row r="20" spans="2:11" ht="15">
      <c r="B20" s="33"/>
      <c r="C20" s="33"/>
      <c r="D20" s="33"/>
      <c r="E20" s="33"/>
      <c r="F20" s="33"/>
      <c r="G20" s="33"/>
      <c r="K20" s="7"/>
    </row>
    <row r="21" ht="15">
      <c r="K21" s="7"/>
    </row>
    <row r="22" ht="15">
      <c r="K22" s="7"/>
    </row>
    <row r="23" ht="15">
      <c r="K23" s="7"/>
    </row>
    <row r="24" ht="15">
      <c r="K24" s="7"/>
    </row>
    <row r="25" ht="15.75" customHeight="1">
      <c r="K25" s="7"/>
    </row>
    <row r="26" spans="2:12" ht="20.25" customHeight="1">
      <c r="B26" s="270" t="s">
        <v>405</v>
      </c>
      <c r="C26" s="270"/>
      <c r="D26" s="270"/>
      <c r="E26" s="270"/>
      <c r="F26" s="270"/>
      <c r="G26" s="270"/>
      <c r="H26" s="270"/>
      <c r="I26" s="270"/>
      <c r="J26" s="270"/>
      <c r="K26" s="270"/>
      <c r="L26" s="270"/>
    </row>
    <row r="27" spans="2:12" ht="19.5" customHeight="1">
      <c r="B27" s="294" t="s">
        <v>448</v>
      </c>
      <c r="C27" s="294"/>
      <c r="D27" s="183"/>
      <c r="E27" s="183"/>
      <c r="F27" s="273" t="s">
        <v>84</v>
      </c>
      <c r="G27" s="273"/>
      <c r="H27" s="273"/>
      <c r="I27" s="183"/>
      <c r="J27" s="272" t="s">
        <v>70</v>
      </c>
      <c r="K27" s="272"/>
      <c r="L27" s="272"/>
    </row>
    <row r="28" spans="2:12" ht="15.75">
      <c r="B28" s="280" t="s">
        <v>28</v>
      </c>
      <c r="C28" s="282" t="s">
        <v>260</v>
      </c>
      <c r="D28" s="282"/>
      <c r="E28" s="282" t="s">
        <v>261</v>
      </c>
      <c r="F28" s="282"/>
      <c r="G28" s="282" t="s">
        <v>262</v>
      </c>
      <c r="H28" s="282"/>
      <c r="I28" s="282" t="s">
        <v>263</v>
      </c>
      <c r="J28" s="282"/>
      <c r="K28" s="282" t="s">
        <v>264</v>
      </c>
      <c r="L28" s="282"/>
    </row>
    <row r="29" spans="2:12" ht="21" customHeight="1" thickBot="1">
      <c r="B29" s="281"/>
      <c r="C29" s="220" t="s">
        <v>4</v>
      </c>
      <c r="D29" s="220" t="s">
        <v>52</v>
      </c>
      <c r="E29" s="220" t="s">
        <v>4</v>
      </c>
      <c r="F29" s="220" t="s">
        <v>52</v>
      </c>
      <c r="G29" s="220" t="s">
        <v>4</v>
      </c>
      <c r="H29" s="220" t="s">
        <v>52</v>
      </c>
      <c r="I29" s="220" t="s">
        <v>4</v>
      </c>
      <c r="J29" s="220" t="s">
        <v>52</v>
      </c>
      <c r="K29" s="220" t="s">
        <v>4</v>
      </c>
      <c r="L29" s="220" t="s">
        <v>52</v>
      </c>
    </row>
    <row r="30" spans="2:12" ht="21.75" customHeight="1" thickTop="1">
      <c r="B30" s="187" t="s">
        <v>53</v>
      </c>
      <c r="C30" s="19">
        <v>135</v>
      </c>
      <c r="D30" s="19">
        <v>3237</v>
      </c>
      <c r="E30" s="19">
        <v>275</v>
      </c>
      <c r="F30" s="19">
        <v>19950</v>
      </c>
      <c r="G30" s="19">
        <v>11554</v>
      </c>
      <c r="H30" s="19">
        <v>422610</v>
      </c>
      <c r="I30" s="19">
        <v>3000</v>
      </c>
      <c r="J30" s="19">
        <v>160000</v>
      </c>
      <c r="K30" s="19">
        <v>173</v>
      </c>
      <c r="L30" s="19">
        <v>934</v>
      </c>
    </row>
    <row r="31" spans="2:12" ht="21.75" customHeight="1">
      <c r="B31" s="199" t="s">
        <v>54</v>
      </c>
      <c r="C31" s="18">
        <v>0</v>
      </c>
      <c r="D31" s="18">
        <v>0</v>
      </c>
      <c r="E31" s="18">
        <v>670</v>
      </c>
      <c r="F31" s="18">
        <v>53100</v>
      </c>
      <c r="G31" s="18">
        <v>57</v>
      </c>
      <c r="H31" s="18">
        <v>8895</v>
      </c>
      <c r="I31" s="18">
        <v>31</v>
      </c>
      <c r="J31" s="18">
        <v>4475</v>
      </c>
      <c r="K31" s="18">
        <v>342</v>
      </c>
      <c r="L31" s="18">
        <v>1242</v>
      </c>
    </row>
    <row r="32" spans="2:12" ht="21.75" customHeight="1">
      <c r="B32" s="187" t="s">
        <v>55</v>
      </c>
      <c r="C32" s="19">
        <v>19</v>
      </c>
      <c r="D32" s="19">
        <v>2545</v>
      </c>
      <c r="E32" s="19">
        <v>2109</v>
      </c>
      <c r="F32" s="19">
        <v>74675</v>
      </c>
      <c r="G32" s="19">
        <v>63</v>
      </c>
      <c r="H32" s="19">
        <v>9475</v>
      </c>
      <c r="I32" s="19">
        <v>65</v>
      </c>
      <c r="J32" s="19">
        <v>8590</v>
      </c>
      <c r="K32" s="19">
        <v>225</v>
      </c>
      <c r="L32" s="19">
        <v>989</v>
      </c>
    </row>
    <row r="33" spans="2:12" ht="21.75" customHeight="1">
      <c r="B33" s="199" t="s">
        <v>56</v>
      </c>
      <c r="C33" s="18">
        <v>3</v>
      </c>
      <c r="D33" s="18">
        <v>60</v>
      </c>
      <c r="E33" s="18">
        <v>335</v>
      </c>
      <c r="F33" s="18">
        <v>25225</v>
      </c>
      <c r="G33" s="18">
        <v>27</v>
      </c>
      <c r="H33" s="18">
        <v>3920</v>
      </c>
      <c r="I33" s="18">
        <v>40</v>
      </c>
      <c r="J33" s="18">
        <v>6434</v>
      </c>
      <c r="K33" s="18">
        <v>179</v>
      </c>
      <c r="L33" s="18">
        <v>1467</v>
      </c>
    </row>
    <row r="34" spans="2:12" ht="21.75" customHeight="1">
      <c r="B34" s="187" t="s">
        <v>57</v>
      </c>
      <c r="C34" s="19">
        <v>0</v>
      </c>
      <c r="D34" s="19">
        <v>0</v>
      </c>
      <c r="E34" s="19">
        <v>59</v>
      </c>
      <c r="F34" s="19">
        <v>5900</v>
      </c>
      <c r="G34" s="19">
        <v>10</v>
      </c>
      <c r="H34" s="19">
        <v>1100</v>
      </c>
      <c r="I34" s="19">
        <v>6</v>
      </c>
      <c r="J34" s="19">
        <v>770</v>
      </c>
      <c r="K34" s="19">
        <v>5</v>
      </c>
      <c r="L34" s="19">
        <v>25</v>
      </c>
    </row>
    <row r="35" spans="2:12" ht="21.75" customHeight="1">
      <c r="B35" s="199" t="s">
        <v>58</v>
      </c>
      <c r="C35" s="18">
        <v>208</v>
      </c>
      <c r="D35" s="18">
        <v>3785</v>
      </c>
      <c r="E35" s="18">
        <v>2612</v>
      </c>
      <c r="F35" s="18">
        <v>241239</v>
      </c>
      <c r="G35" s="18">
        <v>20</v>
      </c>
      <c r="H35" s="18">
        <v>2740</v>
      </c>
      <c r="I35" s="18">
        <v>86</v>
      </c>
      <c r="J35" s="18">
        <v>10540</v>
      </c>
      <c r="K35" s="18">
        <v>553</v>
      </c>
      <c r="L35" s="18">
        <v>2781</v>
      </c>
    </row>
    <row r="36" spans="2:12" ht="21.75" customHeight="1">
      <c r="B36" s="187" t="s">
        <v>123</v>
      </c>
      <c r="C36" s="19">
        <v>22</v>
      </c>
      <c r="D36" s="19">
        <v>990</v>
      </c>
      <c r="E36" s="19">
        <v>260</v>
      </c>
      <c r="F36" s="19">
        <v>10870</v>
      </c>
      <c r="G36" s="19">
        <v>2</v>
      </c>
      <c r="H36" s="19">
        <v>300</v>
      </c>
      <c r="I36" s="19">
        <v>52</v>
      </c>
      <c r="J36" s="19">
        <v>11380</v>
      </c>
      <c r="K36" s="19">
        <v>160</v>
      </c>
      <c r="L36" s="19">
        <v>834</v>
      </c>
    </row>
    <row r="37" spans="2:12" ht="21.75" customHeight="1">
      <c r="B37" s="199" t="s">
        <v>122</v>
      </c>
      <c r="C37" s="18">
        <v>0</v>
      </c>
      <c r="D37" s="18">
        <v>0</v>
      </c>
      <c r="E37" s="18">
        <v>50</v>
      </c>
      <c r="F37" s="18">
        <v>3020</v>
      </c>
      <c r="G37" s="18">
        <v>0</v>
      </c>
      <c r="H37" s="18">
        <v>0</v>
      </c>
      <c r="I37" s="18">
        <v>13</v>
      </c>
      <c r="J37" s="18">
        <v>2450</v>
      </c>
      <c r="K37" s="18">
        <v>24</v>
      </c>
      <c r="L37" s="18">
        <v>80</v>
      </c>
    </row>
    <row r="38" spans="2:12" ht="21.75" customHeight="1">
      <c r="B38" s="187" t="s">
        <v>59</v>
      </c>
      <c r="C38" s="19">
        <v>36</v>
      </c>
      <c r="D38" s="19">
        <v>450</v>
      </c>
      <c r="E38" s="19">
        <v>45</v>
      </c>
      <c r="F38" s="19">
        <v>1725</v>
      </c>
      <c r="G38" s="19">
        <v>2</v>
      </c>
      <c r="H38" s="19">
        <v>500</v>
      </c>
      <c r="I38" s="19">
        <v>15</v>
      </c>
      <c r="J38" s="19">
        <v>2160</v>
      </c>
      <c r="K38" s="19">
        <v>36</v>
      </c>
      <c r="L38" s="19">
        <v>220</v>
      </c>
    </row>
    <row r="39" spans="2:12" ht="21.75" customHeight="1">
      <c r="B39" s="199" t="s">
        <v>60</v>
      </c>
      <c r="C39" s="18">
        <v>0</v>
      </c>
      <c r="D39" s="18">
        <v>0</v>
      </c>
      <c r="E39" s="18">
        <v>737</v>
      </c>
      <c r="F39" s="18">
        <v>29280</v>
      </c>
      <c r="G39" s="18">
        <v>82</v>
      </c>
      <c r="H39" s="18">
        <v>8330</v>
      </c>
      <c r="I39" s="18">
        <v>1041</v>
      </c>
      <c r="J39" s="18">
        <v>54480</v>
      </c>
      <c r="K39" s="18">
        <v>263</v>
      </c>
      <c r="L39" s="18">
        <v>1315</v>
      </c>
    </row>
    <row r="40" spans="2:12" ht="21.75" customHeight="1">
      <c r="B40" s="187" t="s">
        <v>61</v>
      </c>
      <c r="C40" s="19">
        <v>0</v>
      </c>
      <c r="D40" s="19">
        <v>0</v>
      </c>
      <c r="E40" s="19">
        <v>600</v>
      </c>
      <c r="F40" s="19">
        <v>6000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2" ht="21.75" customHeight="1" thickBot="1">
      <c r="B41" s="199" t="s">
        <v>62</v>
      </c>
      <c r="C41" s="18">
        <v>38</v>
      </c>
      <c r="D41" s="18">
        <v>760</v>
      </c>
      <c r="E41" s="18">
        <v>310</v>
      </c>
      <c r="F41" s="18">
        <v>15900</v>
      </c>
      <c r="G41" s="18">
        <v>24</v>
      </c>
      <c r="H41" s="18">
        <v>5622</v>
      </c>
      <c r="I41" s="18">
        <v>637</v>
      </c>
      <c r="J41" s="18">
        <v>95925</v>
      </c>
      <c r="K41" s="18">
        <v>1604</v>
      </c>
      <c r="L41" s="18">
        <v>9416</v>
      </c>
    </row>
    <row r="42" spans="2:12" ht="21.75" customHeight="1" thickBot="1">
      <c r="B42" s="191" t="s">
        <v>3</v>
      </c>
      <c r="C42" s="24">
        <f>SUM(C30:C41)</f>
        <v>461</v>
      </c>
      <c r="D42" s="24">
        <f aca="true" t="shared" si="3" ref="D42:L42">SUM(D30:D41)</f>
        <v>11827</v>
      </c>
      <c r="E42" s="24">
        <f t="shared" si="3"/>
        <v>8062</v>
      </c>
      <c r="F42" s="24">
        <f t="shared" si="3"/>
        <v>486884</v>
      </c>
      <c r="G42" s="24">
        <f t="shared" si="3"/>
        <v>11841</v>
      </c>
      <c r="H42" s="24">
        <f t="shared" si="3"/>
        <v>463492</v>
      </c>
      <c r="I42" s="24">
        <f t="shared" si="3"/>
        <v>4986</v>
      </c>
      <c r="J42" s="24">
        <f t="shared" si="3"/>
        <v>357204</v>
      </c>
      <c r="K42" s="24">
        <f t="shared" si="3"/>
        <v>3564</v>
      </c>
      <c r="L42" s="24">
        <f t="shared" si="3"/>
        <v>19303</v>
      </c>
    </row>
    <row r="43" ht="15.75" thickTop="1">
      <c r="K43" s="7"/>
    </row>
    <row r="44" spans="2:11" ht="15">
      <c r="B44" s="33"/>
      <c r="C44" s="33"/>
      <c r="D44" s="33"/>
      <c r="E44" s="33"/>
      <c r="F44" s="33"/>
      <c r="G44" s="33"/>
      <c r="K44" s="7"/>
    </row>
    <row r="45" ht="15">
      <c r="K45" s="7"/>
    </row>
    <row r="46" ht="15">
      <c r="K46" s="7"/>
    </row>
    <row r="47" ht="15">
      <c r="K47" s="7"/>
    </row>
    <row r="48" ht="10.5" customHeight="1">
      <c r="K48" s="7"/>
    </row>
    <row r="49" ht="12.75" customHeight="1">
      <c r="K49" s="7"/>
    </row>
    <row r="50" spans="2:11" ht="20.25" customHeight="1">
      <c r="B50" s="270" t="s">
        <v>386</v>
      </c>
      <c r="C50" s="270"/>
      <c r="D50" s="270"/>
      <c r="E50" s="270"/>
      <c r="F50" s="270"/>
      <c r="G50" s="270"/>
      <c r="H50" s="270"/>
      <c r="I50" s="270"/>
      <c r="J50" s="270"/>
      <c r="K50" s="270"/>
    </row>
    <row r="51" spans="2:11" ht="18.75" customHeight="1">
      <c r="B51" s="295" t="s">
        <v>448</v>
      </c>
      <c r="C51" s="295"/>
      <c r="D51" s="198"/>
      <c r="E51" s="273" t="s">
        <v>84</v>
      </c>
      <c r="F51" s="273"/>
      <c r="G51" s="273"/>
      <c r="H51" s="198"/>
      <c r="I51" s="272" t="s">
        <v>70</v>
      </c>
      <c r="J51" s="272"/>
      <c r="K51" s="272"/>
    </row>
    <row r="52" spans="2:11" ht="15.75">
      <c r="B52" s="288" t="s">
        <v>28</v>
      </c>
      <c r="C52" s="282" t="s">
        <v>265</v>
      </c>
      <c r="D52" s="282"/>
      <c r="E52" s="282" t="s">
        <v>266</v>
      </c>
      <c r="F52" s="282"/>
      <c r="G52" s="282" t="s">
        <v>267</v>
      </c>
      <c r="H52" s="282"/>
      <c r="I52" s="282" t="s">
        <v>268</v>
      </c>
      <c r="J52" s="282"/>
      <c r="K52" s="200" t="s">
        <v>71</v>
      </c>
    </row>
    <row r="53" spans="2:11" ht="16.5" thickBot="1">
      <c r="B53" s="289"/>
      <c r="C53" s="220" t="s">
        <v>4</v>
      </c>
      <c r="D53" s="220" t="s">
        <v>52</v>
      </c>
      <c r="E53" s="220" t="s">
        <v>4</v>
      </c>
      <c r="F53" s="220" t="s">
        <v>52</v>
      </c>
      <c r="G53" s="220" t="s">
        <v>4</v>
      </c>
      <c r="H53" s="220" t="s">
        <v>52</v>
      </c>
      <c r="I53" s="220" t="s">
        <v>4</v>
      </c>
      <c r="J53" s="220" t="s">
        <v>52</v>
      </c>
      <c r="K53" s="222" t="s">
        <v>117</v>
      </c>
    </row>
    <row r="54" spans="2:11" ht="21.75" customHeight="1" thickTop="1">
      <c r="B54" s="187" t="s">
        <v>53</v>
      </c>
      <c r="C54" s="19">
        <v>153</v>
      </c>
      <c r="D54" s="19">
        <v>7411</v>
      </c>
      <c r="E54" s="19">
        <v>139</v>
      </c>
      <c r="F54" s="19">
        <v>16955</v>
      </c>
      <c r="G54" s="19">
        <v>0</v>
      </c>
      <c r="H54" s="19">
        <v>0</v>
      </c>
      <c r="I54" s="19">
        <v>613</v>
      </c>
      <c r="J54" s="19">
        <v>4882</v>
      </c>
      <c r="K54" s="19">
        <v>4296750</v>
      </c>
    </row>
    <row r="55" spans="2:11" ht="21.75" customHeight="1">
      <c r="B55" s="199" t="s">
        <v>54</v>
      </c>
      <c r="C55" s="18">
        <v>125</v>
      </c>
      <c r="D55" s="18">
        <v>2795</v>
      </c>
      <c r="E55" s="18">
        <v>53</v>
      </c>
      <c r="F55" s="18">
        <v>3200</v>
      </c>
      <c r="G55" s="18">
        <v>0</v>
      </c>
      <c r="H55" s="18">
        <v>0</v>
      </c>
      <c r="I55" s="18">
        <v>163</v>
      </c>
      <c r="J55" s="18">
        <v>730</v>
      </c>
      <c r="K55" s="18">
        <v>286750</v>
      </c>
    </row>
    <row r="56" spans="2:11" ht="21.75" customHeight="1">
      <c r="B56" s="187" t="s">
        <v>55</v>
      </c>
      <c r="C56" s="19">
        <v>159</v>
      </c>
      <c r="D56" s="19">
        <v>5270</v>
      </c>
      <c r="E56" s="19">
        <v>163</v>
      </c>
      <c r="F56" s="19">
        <v>8155</v>
      </c>
      <c r="G56" s="19">
        <v>0</v>
      </c>
      <c r="H56" s="19">
        <v>0</v>
      </c>
      <c r="I56" s="19">
        <v>324</v>
      </c>
      <c r="J56" s="19">
        <v>5755</v>
      </c>
      <c r="K56" s="19">
        <v>180550</v>
      </c>
    </row>
    <row r="57" spans="2:11" ht="21.75" customHeight="1">
      <c r="B57" s="199" t="s">
        <v>56</v>
      </c>
      <c r="C57" s="18">
        <v>123</v>
      </c>
      <c r="D57" s="18">
        <v>5635</v>
      </c>
      <c r="E57" s="18">
        <v>79</v>
      </c>
      <c r="F57" s="18">
        <v>5177</v>
      </c>
      <c r="G57" s="18">
        <v>0</v>
      </c>
      <c r="H57" s="18">
        <v>0</v>
      </c>
      <c r="I57" s="18">
        <v>553</v>
      </c>
      <c r="J57" s="18">
        <v>6714</v>
      </c>
      <c r="K57" s="18">
        <v>623287</v>
      </c>
    </row>
    <row r="58" spans="2:11" ht="21.75" customHeight="1">
      <c r="B58" s="187" t="s">
        <v>57</v>
      </c>
      <c r="C58" s="19">
        <v>27</v>
      </c>
      <c r="D58" s="19">
        <v>905</v>
      </c>
      <c r="E58" s="19">
        <v>41</v>
      </c>
      <c r="F58" s="19">
        <v>1675</v>
      </c>
      <c r="G58" s="19">
        <v>0</v>
      </c>
      <c r="H58" s="19">
        <v>0</v>
      </c>
      <c r="I58" s="19">
        <v>4</v>
      </c>
      <c r="J58" s="19">
        <v>20</v>
      </c>
      <c r="K58" s="19">
        <v>141200</v>
      </c>
    </row>
    <row r="59" spans="2:11" ht="21.75" customHeight="1">
      <c r="B59" s="199" t="s">
        <v>58</v>
      </c>
      <c r="C59" s="18">
        <v>208</v>
      </c>
      <c r="D59" s="18">
        <v>4745</v>
      </c>
      <c r="E59" s="18">
        <v>85</v>
      </c>
      <c r="F59" s="18">
        <v>3850</v>
      </c>
      <c r="G59" s="18">
        <v>0</v>
      </c>
      <c r="H59" s="18">
        <v>0</v>
      </c>
      <c r="I59" s="18">
        <v>9</v>
      </c>
      <c r="J59" s="18">
        <v>45</v>
      </c>
      <c r="K59" s="18">
        <v>52400</v>
      </c>
    </row>
    <row r="60" spans="2:11" ht="21.75" customHeight="1">
      <c r="B60" s="187" t="s">
        <v>123</v>
      </c>
      <c r="C60" s="19">
        <v>178</v>
      </c>
      <c r="D60" s="19">
        <v>9520</v>
      </c>
      <c r="E60" s="19">
        <v>72</v>
      </c>
      <c r="F60" s="19">
        <v>4285</v>
      </c>
      <c r="G60" s="19">
        <v>0</v>
      </c>
      <c r="H60" s="19">
        <v>0</v>
      </c>
      <c r="I60" s="19">
        <v>1110</v>
      </c>
      <c r="J60" s="19">
        <v>8050</v>
      </c>
      <c r="K60" s="19">
        <v>46000</v>
      </c>
    </row>
    <row r="61" spans="2:11" ht="21.75" customHeight="1">
      <c r="B61" s="199" t="s">
        <v>122</v>
      </c>
      <c r="C61" s="18">
        <v>17</v>
      </c>
      <c r="D61" s="18">
        <v>425</v>
      </c>
      <c r="E61" s="18">
        <v>14</v>
      </c>
      <c r="F61" s="18">
        <v>980</v>
      </c>
      <c r="G61" s="18">
        <v>0</v>
      </c>
      <c r="H61" s="18">
        <v>0</v>
      </c>
      <c r="I61" s="18">
        <v>34</v>
      </c>
      <c r="J61" s="18">
        <v>230</v>
      </c>
      <c r="K61" s="18">
        <v>1165</v>
      </c>
    </row>
    <row r="62" spans="2:11" ht="21.75" customHeight="1">
      <c r="B62" s="187" t="s">
        <v>59</v>
      </c>
      <c r="C62" s="19">
        <v>42</v>
      </c>
      <c r="D62" s="19">
        <v>1220</v>
      </c>
      <c r="E62" s="19">
        <v>26</v>
      </c>
      <c r="F62" s="19">
        <v>1600</v>
      </c>
      <c r="G62" s="19">
        <v>0</v>
      </c>
      <c r="H62" s="19">
        <v>0</v>
      </c>
      <c r="I62" s="19">
        <v>610</v>
      </c>
      <c r="J62" s="19">
        <v>7050</v>
      </c>
      <c r="K62" s="19">
        <v>0</v>
      </c>
    </row>
    <row r="63" spans="2:11" ht="21.75" customHeight="1">
      <c r="B63" s="199" t="s">
        <v>60</v>
      </c>
      <c r="C63" s="18">
        <v>306</v>
      </c>
      <c r="D63" s="18">
        <v>16460</v>
      </c>
      <c r="E63" s="18">
        <v>227</v>
      </c>
      <c r="F63" s="18">
        <v>26155</v>
      </c>
      <c r="G63" s="18">
        <v>0</v>
      </c>
      <c r="H63" s="18">
        <v>0</v>
      </c>
      <c r="I63" s="18">
        <v>2124</v>
      </c>
      <c r="J63" s="18">
        <v>10456</v>
      </c>
      <c r="K63" s="18">
        <v>115700</v>
      </c>
    </row>
    <row r="64" spans="2:11" ht="21.75" customHeight="1">
      <c r="B64" s="187" t="s">
        <v>61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2:11" ht="21.75" customHeight="1" thickBot="1">
      <c r="B65" s="199" t="s">
        <v>62</v>
      </c>
      <c r="C65" s="18">
        <v>1222</v>
      </c>
      <c r="D65" s="18">
        <v>54897</v>
      </c>
      <c r="E65" s="18">
        <v>708</v>
      </c>
      <c r="F65" s="18">
        <v>49865</v>
      </c>
      <c r="G65" s="18">
        <v>0</v>
      </c>
      <c r="H65" s="18">
        <v>0</v>
      </c>
      <c r="I65" s="18">
        <v>289</v>
      </c>
      <c r="J65" s="18">
        <v>1869</v>
      </c>
      <c r="K65" s="18">
        <v>12764158</v>
      </c>
    </row>
    <row r="66" spans="2:11" ht="21.75" customHeight="1" thickBot="1">
      <c r="B66" s="191" t="s">
        <v>3</v>
      </c>
      <c r="C66" s="24">
        <f>SUM(C54:C65)</f>
        <v>2560</v>
      </c>
      <c r="D66" s="24">
        <f aca="true" t="shared" si="4" ref="D66:K66">SUM(D54:D65)</f>
        <v>109283</v>
      </c>
      <c r="E66" s="24">
        <f t="shared" si="4"/>
        <v>1607</v>
      </c>
      <c r="F66" s="24">
        <f t="shared" si="4"/>
        <v>121897</v>
      </c>
      <c r="G66" s="24">
        <f t="shared" si="4"/>
        <v>0</v>
      </c>
      <c r="H66" s="24">
        <f t="shared" si="4"/>
        <v>0</v>
      </c>
      <c r="I66" s="24">
        <f t="shared" si="4"/>
        <v>5833</v>
      </c>
      <c r="J66" s="24">
        <f t="shared" si="4"/>
        <v>45801</v>
      </c>
      <c r="K66" s="24">
        <f t="shared" si="4"/>
        <v>18507960</v>
      </c>
    </row>
    <row r="67" ht="15.75" thickTop="1">
      <c r="K67" s="7"/>
    </row>
    <row r="68" spans="2:11" ht="15">
      <c r="B68" s="33"/>
      <c r="C68" s="33"/>
      <c r="D68" s="33"/>
      <c r="E68" s="33"/>
      <c r="F68" s="33"/>
      <c r="G68" s="33"/>
      <c r="K68" s="7"/>
    </row>
    <row r="69" ht="15">
      <c r="K69" s="7"/>
    </row>
    <row r="70" ht="15">
      <c r="K70" s="7"/>
    </row>
    <row r="71" ht="15">
      <c r="K71" s="7"/>
    </row>
    <row r="72" ht="15">
      <c r="K72" s="7"/>
    </row>
    <row r="73" ht="15">
      <c r="K73" s="7"/>
    </row>
    <row r="74" spans="2:13" ht="23.25" customHeight="1">
      <c r="B74" s="270" t="s">
        <v>386</v>
      </c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</row>
    <row r="75" spans="2:13" ht="20.25" customHeight="1">
      <c r="B75" s="294" t="s">
        <v>448</v>
      </c>
      <c r="C75" s="294"/>
      <c r="D75" s="198"/>
      <c r="E75" s="273" t="s">
        <v>84</v>
      </c>
      <c r="F75" s="273"/>
      <c r="G75" s="273"/>
      <c r="H75" s="273"/>
      <c r="I75" s="273"/>
      <c r="J75" s="272" t="s">
        <v>65</v>
      </c>
      <c r="K75" s="272"/>
      <c r="L75" s="272"/>
      <c r="M75" s="272"/>
    </row>
    <row r="76" spans="2:13" ht="63" customHeight="1">
      <c r="B76" s="284" t="s">
        <v>28</v>
      </c>
      <c r="C76" s="291" t="s">
        <v>269</v>
      </c>
      <c r="D76" s="291"/>
      <c r="E76" s="291" t="s">
        <v>270</v>
      </c>
      <c r="F76" s="291"/>
      <c r="G76" s="291" t="s">
        <v>271</v>
      </c>
      <c r="H76" s="291"/>
      <c r="I76" s="291" t="s">
        <v>272</v>
      </c>
      <c r="J76" s="291"/>
      <c r="K76" s="291" t="s">
        <v>406</v>
      </c>
      <c r="L76" s="291"/>
      <c r="M76" s="228" t="s">
        <v>128</v>
      </c>
    </row>
    <row r="77" spans="2:13" ht="25.5" customHeight="1" thickBot="1">
      <c r="B77" s="293"/>
      <c r="C77" s="220" t="s">
        <v>4</v>
      </c>
      <c r="D77" s="220" t="s">
        <v>52</v>
      </c>
      <c r="E77" s="220" t="s">
        <v>4</v>
      </c>
      <c r="F77" s="220" t="s">
        <v>52</v>
      </c>
      <c r="G77" s="220" t="s">
        <v>4</v>
      </c>
      <c r="H77" s="220" t="s">
        <v>52</v>
      </c>
      <c r="I77" s="220" t="s">
        <v>4</v>
      </c>
      <c r="J77" s="220" t="s">
        <v>52</v>
      </c>
      <c r="K77" s="220" t="s">
        <v>4</v>
      </c>
      <c r="L77" s="220" t="s">
        <v>52</v>
      </c>
      <c r="M77" s="222" t="s">
        <v>117</v>
      </c>
    </row>
    <row r="78" spans="2:13" ht="21.75" customHeight="1" thickTop="1">
      <c r="B78" s="187" t="s">
        <v>53</v>
      </c>
      <c r="C78" s="19">
        <v>247</v>
      </c>
      <c r="D78" s="19">
        <v>8723</v>
      </c>
      <c r="E78" s="19">
        <v>32</v>
      </c>
      <c r="F78" s="19">
        <v>4875</v>
      </c>
      <c r="G78" s="19">
        <v>2</v>
      </c>
      <c r="H78" s="19">
        <v>250</v>
      </c>
      <c r="I78" s="19">
        <v>0</v>
      </c>
      <c r="J78" s="19">
        <v>0</v>
      </c>
      <c r="K78" s="19">
        <f>C38+E38+G38+I38+K38+C62+E62+G62+I62+C78+E78+G78+I78</f>
        <v>1093</v>
      </c>
      <c r="L78" s="19">
        <f>D38+F38+H38+J38+L38+D62+F62+H62+J62+K62+D78+F78+H78+J78</f>
        <v>28773</v>
      </c>
      <c r="M78" s="19">
        <f>N14+L78</f>
        <v>230489</v>
      </c>
    </row>
    <row r="79" spans="2:13" ht="21.75" customHeight="1">
      <c r="B79" s="199" t="s">
        <v>54</v>
      </c>
      <c r="C79" s="18">
        <v>52</v>
      </c>
      <c r="D79" s="18">
        <v>1485</v>
      </c>
      <c r="E79" s="18">
        <v>1</v>
      </c>
      <c r="F79" s="18">
        <v>250</v>
      </c>
      <c r="G79" s="18">
        <v>0</v>
      </c>
      <c r="H79" s="18">
        <v>0</v>
      </c>
      <c r="I79" s="18">
        <v>0</v>
      </c>
      <c r="J79" s="18">
        <v>0</v>
      </c>
      <c r="K79" s="18">
        <f>C34+E34+G34+I34+K34+C58+E58+G58+I58+C79+E79+G79+I79</f>
        <v>205</v>
      </c>
      <c r="L79" s="18">
        <f>D34+F34+H34+J34+L34+D58+F58+H58+J58+K58+D79+F79+H79+J79</f>
        <v>153330</v>
      </c>
      <c r="M79" s="18">
        <f>N10+L79</f>
        <v>524295</v>
      </c>
    </row>
    <row r="80" spans="2:13" ht="21.75" customHeight="1">
      <c r="B80" s="187" t="s">
        <v>55</v>
      </c>
      <c r="C80" s="19">
        <v>258</v>
      </c>
      <c r="D80" s="19">
        <v>8105</v>
      </c>
      <c r="E80" s="19">
        <v>44</v>
      </c>
      <c r="F80" s="19">
        <v>2465</v>
      </c>
      <c r="G80" s="19">
        <v>11</v>
      </c>
      <c r="H80" s="19">
        <v>1315</v>
      </c>
      <c r="I80" s="19">
        <v>0</v>
      </c>
      <c r="J80" s="19">
        <v>0</v>
      </c>
      <c r="K80" s="19">
        <f>C33+E33+G33+I33+K33+C57+E57+G57+I57+C80+E80+G80+I80</f>
        <v>1652</v>
      </c>
      <c r="L80" s="19">
        <f>D33+F33+H33+J33+L33+D57+F57+H57+J57+K57+D80+F80+H80+J80</f>
        <v>689804</v>
      </c>
      <c r="M80" s="19">
        <f>N9+L80</f>
        <v>1619246</v>
      </c>
    </row>
    <row r="81" spans="2:13" ht="21.75" customHeight="1">
      <c r="B81" s="199" t="s">
        <v>56</v>
      </c>
      <c r="C81" s="18">
        <v>74</v>
      </c>
      <c r="D81" s="18">
        <v>2390</v>
      </c>
      <c r="E81" s="18">
        <v>19</v>
      </c>
      <c r="F81" s="18">
        <v>1110</v>
      </c>
      <c r="G81" s="18">
        <v>7</v>
      </c>
      <c r="H81" s="18">
        <v>790</v>
      </c>
      <c r="I81" s="18">
        <v>6</v>
      </c>
      <c r="J81" s="18">
        <v>1500</v>
      </c>
      <c r="K81" s="18">
        <f>C32+E32+G32+I32+K32+C56+E56+G56+I56+C81+E81+G81+I81</f>
        <v>3233</v>
      </c>
      <c r="L81" s="18">
        <f>D32+F32+H32+J32+L32+D56+F56+H56+J56+K56+D81+F81+H81+J81</f>
        <v>301794</v>
      </c>
      <c r="M81" s="18">
        <f>N8+L81</f>
        <v>8841450</v>
      </c>
    </row>
    <row r="82" spans="2:13" ht="21.75" customHeight="1">
      <c r="B82" s="187" t="s">
        <v>57</v>
      </c>
      <c r="C82" s="19">
        <v>41</v>
      </c>
      <c r="D82" s="19">
        <v>1235</v>
      </c>
      <c r="E82" s="19">
        <v>4</v>
      </c>
      <c r="F82" s="19">
        <v>360</v>
      </c>
      <c r="G82" s="19">
        <v>3</v>
      </c>
      <c r="H82" s="19">
        <v>90</v>
      </c>
      <c r="I82" s="19">
        <v>0</v>
      </c>
      <c r="J82" s="19">
        <v>0</v>
      </c>
      <c r="K82" s="19">
        <f>C37+E37+G37+I37+K37+C61+E61+G61+I61+C82+E82+G82+I82</f>
        <v>200</v>
      </c>
      <c r="L82" s="19">
        <f>D37+F37+H37+J37+L37+D61+F61+H61+J61+K61+D82+F82+H82+J82</f>
        <v>10035</v>
      </c>
      <c r="M82" s="19">
        <f>N13+L82</f>
        <v>40104</v>
      </c>
    </row>
    <row r="83" spans="2:13" ht="21.75" customHeight="1">
      <c r="B83" s="199" t="s">
        <v>58</v>
      </c>
      <c r="C83" s="18">
        <v>113</v>
      </c>
      <c r="D83" s="18">
        <v>2275</v>
      </c>
      <c r="E83" s="18">
        <v>23</v>
      </c>
      <c r="F83" s="18">
        <v>3405</v>
      </c>
      <c r="G83" s="18">
        <v>6</v>
      </c>
      <c r="H83" s="18">
        <v>900</v>
      </c>
      <c r="I83" s="18">
        <v>0</v>
      </c>
      <c r="J83" s="18">
        <v>0</v>
      </c>
      <c r="K83" s="18">
        <f>C41+E41+G41+I41+K41+C65+E65+G65+I65+C83+E83+G83+I83</f>
        <v>4974</v>
      </c>
      <c r="L83" s="18">
        <f>D41+F41+H41+J41+L41+D65+F65+H65+J65+K65+D83+F83+H83+J83</f>
        <v>13004992</v>
      </c>
      <c r="M83" s="18">
        <f>N17+L83</f>
        <v>24349418</v>
      </c>
    </row>
    <row r="84" spans="2:13" ht="21.75" customHeight="1">
      <c r="B84" s="187" t="s">
        <v>123</v>
      </c>
      <c r="C84" s="19">
        <v>112</v>
      </c>
      <c r="D84" s="19">
        <v>7000</v>
      </c>
      <c r="E84" s="19">
        <v>35</v>
      </c>
      <c r="F84" s="19">
        <v>2850</v>
      </c>
      <c r="G84" s="19">
        <v>2</v>
      </c>
      <c r="H84" s="19">
        <v>120</v>
      </c>
      <c r="I84" s="19">
        <v>0</v>
      </c>
      <c r="J84" s="19">
        <v>0</v>
      </c>
      <c r="K84" s="19">
        <f>C40+E40+G40+I40+K40+C64+E64+G64+I64+C84+E84+G84+I84</f>
        <v>749</v>
      </c>
      <c r="L84" s="19">
        <f>D40+F40+H40+J40+L40+D64+F64+H64+J64+K64+D84+F84+H84+J84</f>
        <v>15970</v>
      </c>
      <c r="M84" s="19">
        <f>N16+L84</f>
        <v>131370</v>
      </c>
    </row>
    <row r="85" spans="2:13" ht="21.75" customHeight="1">
      <c r="B85" s="199" t="s">
        <v>122</v>
      </c>
      <c r="C85" s="18">
        <v>18</v>
      </c>
      <c r="D85" s="18">
        <v>410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f>C36+E36+G36+I36+K36+C60+E60+G60+I60+C85+E85+G85+I85</f>
        <v>1874</v>
      </c>
      <c r="L85" s="18">
        <f>D36+F36+H36+J36+L36+D60+F60+H60+J60+K60+D85+F85+H85+J85</f>
        <v>92639</v>
      </c>
      <c r="M85" s="18">
        <f>N12+L85</f>
        <v>42965205</v>
      </c>
    </row>
    <row r="86" spans="2:13" ht="21.75" customHeight="1">
      <c r="B86" s="187" t="s">
        <v>59</v>
      </c>
      <c r="C86" s="19">
        <v>36</v>
      </c>
      <c r="D86" s="19">
        <v>930</v>
      </c>
      <c r="E86" s="19">
        <v>3</v>
      </c>
      <c r="F86" s="19">
        <v>350</v>
      </c>
      <c r="G86" s="19">
        <v>3</v>
      </c>
      <c r="H86" s="19">
        <v>225</v>
      </c>
      <c r="I86" s="19">
        <v>0</v>
      </c>
      <c r="J86" s="19">
        <v>0</v>
      </c>
      <c r="K86" s="19">
        <f>C31+E31+G31+I31+K31+C55+E55+G55+I55+C86+E86+G86+I86</f>
        <v>1483</v>
      </c>
      <c r="L86" s="19">
        <f>D31+F31+H31+J31+L31+D55+F55+H55+J55+K55+D86+F86+H86+J86</f>
        <v>362692</v>
      </c>
      <c r="M86" s="19">
        <f>N7+L86</f>
        <v>1717344</v>
      </c>
    </row>
    <row r="87" spans="2:13" ht="21.75" customHeight="1">
      <c r="B87" s="199" t="s">
        <v>60</v>
      </c>
      <c r="C87" s="18">
        <v>103</v>
      </c>
      <c r="D87" s="18">
        <v>7460</v>
      </c>
      <c r="E87" s="18">
        <v>78</v>
      </c>
      <c r="F87" s="18">
        <v>8410</v>
      </c>
      <c r="G87" s="18">
        <v>17</v>
      </c>
      <c r="H87" s="18">
        <v>1950</v>
      </c>
      <c r="I87" s="18">
        <v>0</v>
      </c>
      <c r="J87" s="18">
        <v>0</v>
      </c>
      <c r="K87" s="18">
        <f>C35+E35+G35+I35+K35+C59+E59+G59+I59+C87+E87+G87+I87</f>
        <v>3979</v>
      </c>
      <c r="L87" s="18">
        <f>D35+F35+H35+J35+L35+D59+F59+H59+J59+K59+D87+F87+H87+J87</f>
        <v>339945</v>
      </c>
      <c r="M87" s="18">
        <f>N11+L87</f>
        <v>2927995</v>
      </c>
    </row>
    <row r="88" spans="2:13" ht="21.75" customHeight="1">
      <c r="B88" s="187" t="s">
        <v>61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>C39+E39+G39+I39+K39+C63+E63+G63+I63+C88+E88+G88+I88</f>
        <v>4780</v>
      </c>
      <c r="L88" s="19">
        <f>D39+F39+H39+J39+L39+D63+F63+H63+J63+K63+D88+F88+H88+J88</f>
        <v>262176</v>
      </c>
      <c r="M88" s="19">
        <f>N15+L88</f>
        <v>562782</v>
      </c>
    </row>
    <row r="89" spans="2:13" ht="21.75" customHeight="1" thickBot="1">
      <c r="B89" s="199" t="s">
        <v>62</v>
      </c>
      <c r="C89" s="18">
        <v>410</v>
      </c>
      <c r="D89" s="18">
        <v>14232</v>
      </c>
      <c r="E89" s="18">
        <v>130</v>
      </c>
      <c r="F89" s="18">
        <v>9460</v>
      </c>
      <c r="G89" s="18">
        <v>90</v>
      </c>
      <c r="H89" s="18">
        <v>8040</v>
      </c>
      <c r="I89" s="18">
        <v>0</v>
      </c>
      <c r="J89" s="18">
        <v>0</v>
      </c>
      <c r="K89" s="18">
        <f>C30+E30+G30+I30+K30+C54+E54+G54+I54+C89+E89+G89+I89</f>
        <v>16672</v>
      </c>
      <c r="L89" s="18">
        <f>D30+F30+H30+J30+L30+D54+F54+H54+J54+K54+D89+F89+H89+J89</f>
        <v>4964461</v>
      </c>
      <c r="M89" s="18">
        <f>N6+L89</f>
        <v>8381161</v>
      </c>
    </row>
    <row r="90" spans="2:13" ht="21.75" customHeight="1" thickBot="1">
      <c r="B90" s="191" t="s">
        <v>3</v>
      </c>
      <c r="C90" s="24">
        <f>SUM(C78:C89)</f>
        <v>1464</v>
      </c>
      <c r="D90" s="24">
        <f aca="true" t="shared" si="5" ref="D90:M90">SUM(D78:D89)</f>
        <v>54245</v>
      </c>
      <c r="E90" s="24">
        <f t="shared" si="5"/>
        <v>369</v>
      </c>
      <c r="F90" s="24">
        <f t="shared" si="5"/>
        <v>33535</v>
      </c>
      <c r="G90" s="24">
        <f t="shared" si="5"/>
        <v>141</v>
      </c>
      <c r="H90" s="24">
        <f t="shared" si="5"/>
        <v>13680</v>
      </c>
      <c r="I90" s="24">
        <f t="shared" si="5"/>
        <v>6</v>
      </c>
      <c r="J90" s="24">
        <f t="shared" si="5"/>
        <v>1500</v>
      </c>
      <c r="K90" s="24">
        <f t="shared" si="5"/>
        <v>40894</v>
      </c>
      <c r="L90" s="24">
        <f t="shared" si="5"/>
        <v>20226611</v>
      </c>
      <c r="M90" s="24">
        <f t="shared" si="5"/>
        <v>92290859</v>
      </c>
    </row>
    <row r="91" ht="15.75" thickTop="1">
      <c r="K91" s="7"/>
    </row>
    <row r="92" spans="2:11" ht="15">
      <c r="B92" s="33"/>
      <c r="C92" s="33"/>
      <c r="D92" s="33"/>
      <c r="E92" s="33"/>
      <c r="F92" s="33"/>
      <c r="G92" s="33"/>
      <c r="K92" s="7"/>
    </row>
    <row r="93" ht="15">
      <c r="K93" s="7"/>
    </row>
    <row r="94" ht="42" customHeight="1">
      <c r="K94" s="7"/>
    </row>
    <row r="95" ht="29.25" customHeight="1"/>
    <row r="96" ht="24.75" customHeight="1"/>
    <row r="97" ht="24.75" customHeight="1">
      <c r="E97" s="4"/>
    </row>
    <row r="98" ht="22.5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3" spans="2:7" ht="15">
      <c r="B113" s="276"/>
      <c r="C113" s="276"/>
      <c r="D113" s="276"/>
      <c r="E113" s="276"/>
      <c r="F113" s="276"/>
      <c r="G113" s="276"/>
    </row>
  </sheetData>
  <sheetProtection/>
  <mergeCells count="41">
    <mergeCell ref="B51:C51"/>
    <mergeCell ref="B28:B29"/>
    <mergeCell ref="B4:B5"/>
    <mergeCell ref="E4:F4"/>
    <mergeCell ref="B27:C27"/>
    <mergeCell ref="I4:J4"/>
    <mergeCell ref="J27:L27"/>
    <mergeCell ref="B74:M74"/>
    <mergeCell ref="C52:D52"/>
    <mergeCell ref="B76:B77"/>
    <mergeCell ref="K76:L76"/>
    <mergeCell ref="B75:C75"/>
    <mergeCell ref="E75:I75"/>
    <mergeCell ref="E76:F76"/>
    <mergeCell ref="J75:M75"/>
    <mergeCell ref="B2:N2"/>
    <mergeCell ref="B50:K50"/>
    <mergeCell ref="C28:D28"/>
    <mergeCell ref="K28:L28"/>
    <mergeCell ref="G52:H52"/>
    <mergeCell ref="C4:D4"/>
    <mergeCell ref="F27:H27"/>
    <mergeCell ref="E52:F52"/>
    <mergeCell ref="K4:L4"/>
    <mergeCell ref="B26:L26"/>
    <mergeCell ref="B113:G113"/>
    <mergeCell ref="G28:H28"/>
    <mergeCell ref="I51:K51"/>
    <mergeCell ref="B52:B53"/>
    <mergeCell ref="I76:J76"/>
    <mergeCell ref="E28:F28"/>
    <mergeCell ref="I52:J52"/>
    <mergeCell ref="C76:D76"/>
    <mergeCell ref="G76:H76"/>
    <mergeCell ref="E51:G51"/>
    <mergeCell ref="L3:N3"/>
    <mergeCell ref="E3:J3"/>
    <mergeCell ref="G4:H4"/>
    <mergeCell ref="B3:C3"/>
    <mergeCell ref="M4:N4"/>
    <mergeCell ref="I28:J28"/>
  </mergeCells>
  <printOptions/>
  <pageMargins left="1" right="1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O20"/>
  <sheetViews>
    <sheetView rightToLeft="1" zoomScalePageLayoutView="0" workbookViewId="0" topLeftCell="A1">
      <selection activeCell="B3" sqref="B3:C3"/>
    </sheetView>
  </sheetViews>
  <sheetFormatPr defaultColWidth="9.140625" defaultRowHeight="15"/>
  <cols>
    <col min="1" max="1" width="5.57421875" style="0" customWidth="1"/>
    <col min="2" max="2" width="9.7109375" style="7" customWidth="1"/>
    <col min="3" max="3" width="11.28125" style="7" customWidth="1"/>
    <col min="4" max="4" width="11.421875" style="7" customWidth="1"/>
    <col min="5" max="5" width="11.140625" style="7" customWidth="1"/>
    <col min="6" max="7" width="11.28125" style="7" customWidth="1"/>
    <col min="8" max="8" width="10.57421875" style="7" customWidth="1"/>
    <col min="9" max="9" width="10.7109375" style="7" customWidth="1"/>
    <col min="10" max="10" width="10.421875" style="7" customWidth="1"/>
    <col min="11" max="11" width="13.140625" style="7" customWidth="1"/>
  </cols>
  <sheetData>
    <row r="2" spans="2:11" ht="20.25" customHeight="1">
      <c r="B2" s="297" t="s">
        <v>386</v>
      </c>
      <c r="C2" s="297"/>
      <c r="D2" s="297"/>
      <c r="E2" s="297"/>
      <c r="F2" s="297"/>
      <c r="G2" s="297"/>
      <c r="H2" s="297"/>
      <c r="I2" s="297"/>
      <c r="J2" s="297"/>
      <c r="K2" s="297"/>
    </row>
    <row r="3" spans="2:11" ht="17.25" customHeight="1">
      <c r="B3" s="300" t="s">
        <v>451</v>
      </c>
      <c r="C3" s="300"/>
      <c r="D3" s="207"/>
      <c r="E3" s="298" t="s">
        <v>273</v>
      </c>
      <c r="F3" s="298"/>
      <c r="G3" s="298"/>
      <c r="H3" s="208"/>
      <c r="I3" s="299" t="s">
        <v>70</v>
      </c>
      <c r="J3" s="299"/>
      <c r="K3" s="299"/>
    </row>
    <row r="4" spans="2:11" ht="15.75">
      <c r="B4" s="301" t="s">
        <v>28</v>
      </c>
      <c r="C4" s="296" t="s">
        <v>274</v>
      </c>
      <c r="D4" s="296"/>
      <c r="E4" s="296" t="s">
        <v>275</v>
      </c>
      <c r="F4" s="296"/>
      <c r="G4" s="296" t="s">
        <v>276</v>
      </c>
      <c r="H4" s="296"/>
      <c r="I4" s="209" t="s">
        <v>278</v>
      </c>
      <c r="J4" s="296" t="s">
        <v>277</v>
      </c>
      <c r="K4" s="296"/>
    </row>
    <row r="5" spans="2:11" ht="16.5" thickBot="1">
      <c r="B5" s="302"/>
      <c r="C5" s="229" t="s">
        <v>86</v>
      </c>
      <c r="D5" s="229" t="s">
        <v>52</v>
      </c>
      <c r="E5" s="229" t="s">
        <v>86</v>
      </c>
      <c r="F5" s="229" t="s">
        <v>52</v>
      </c>
      <c r="G5" s="229" t="s">
        <v>86</v>
      </c>
      <c r="H5" s="229" t="s">
        <v>52</v>
      </c>
      <c r="I5" s="229" t="s">
        <v>52</v>
      </c>
      <c r="J5" s="229" t="s">
        <v>86</v>
      </c>
      <c r="K5" s="229" t="s">
        <v>52</v>
      </c>
    </row>
    <row r="6" spans="2:11" ht="21.75" customHeight="1" thickTop="1">
      <c r="B6" s="187" t="s">
        <v>53</v>
      </c>
      <c r="C6" s="19">
        <v>15522</v>
      </c>
      <c r="D6" s="19">
        <v>36366</v>
      </c>
      <c r="E6" s="19">
        <v>5627</v>
      </c>
      <c r="F6" s="19">
        <v>21408</v>
      </c>
      <c r="G6" s="19">
        <v>2360</v>
      </c>
      <c r="H6" s="19">
        <v>9920</v>
      </c>
      <c r="I6" s="19">
        <v>0</v>
      </c>
      <c r="J6" s="19">
        <f aca="true" t="shared" si="0" ref="J6:J17">C6+E6+G6</f>
        <v>23509</v>
      </c>
      <c r="K6" s="19">
        <f aca="true" t="shared" si="1" ref="K6:K17">D6+F6+H6+I6</f>
        <v>67694</v>
      </c>
    </row>
    <row r="7" spans="2:11" ht="21.75" customHeight="1">
      <c r="B7" s="199" t="s">
        <v>54</v>
      </c>
      <c r="C7" s="18">
        <v>2150</v>
      </c>
      <c r="D7" s="18">
        <v>6250</v>
      </c>
      <c r="E7" s="18">
        <v>4270</v>
      </c>
      <c r="F7" s="18">
        <v>11185</v>
      </c>
      <c r="G7" s="18">
        <v>100</v>
      </c>
      <c r="H7" s="18">
        <v>200</v>
      </c>
      <c r="I7" s="18">
        <v>750</v>
      </c>
      <c r="J7" s="18">
        <f t="shared" si="0"/>
        <v>6520</v>
      </c>
      <c r="K7" s="18">
        <f t="shared" si="1"/>
        <v>18385</v>
      </c>
    </row>
    <row r="8" spans="2:11" ht="21.75" customHeight="1">
      <c r="B8" s="187" t="s">
        <v>55</v>
      </c>
      <c r="C8" s="19">
        <v>20461</v>
      </c>
      <c r="D8" s="19">
        <v>72583</v>
      </c>
      <c r="E8" s="19">
        <v>5606</v>
      </c>
      <c r="F8" s="19">
        <v>20879</v>
      </c>
      <c r="G8" s="19">
        <v>15805</v>
      </c>
      <c r="H8" s="19">
        <v>70860</v>
      </c>
      <c r="I8" s="19">
        <v>17140</v>
      </c>
      <c r="J8" s="19">
        <f t="shared" si="0"/>
        <v>41872</v>
      </c>
      <c r="K8" s="19">
        <f t="shared" si="1"/>
        <v>181462</v>
      </c>
    </row>
    <row r="9" spans="2:11" ht="21.75" customHeight="1">
      <c r="B9" s="199" t="s">
        <v>56</v>
      </c>
      <c r="C9" s="18">
        <v>2435</v>
      </c>
      <c r="D9" s="18">
        <v>8681</v>
      </c>
      <c r="E9" s="18">
        <v>4549</v>
      </c>
      <c r="F9" s="18">
        <v>14037</v>
      </c>
      <c r="G9" s="18">
        <v>2576</v>
      </c>
      <c r="H9" s="18">
        <v>9636</v>
      </c>
      <c r="I9" s="18">
        <v>723420</v>
      </c>
      <c r="J9" s="18">
        <f t="shared" si="0"/>
        <v>9560</v>
      </c>
      <c r="K9" s="18">
        <f t="shared" si="1"/>
        <v>755774</v>
      </c>
    </row>
    <row r="10" spans="2:13" ht="21.75" customHeight="1">
      <c r="B10" s="187" t="s">
        <v>57</v>
      </c>
      <c r="C10" s="19">
        <v>450</v>
      </c>
      <c r="D10" s="19">
        <v>900</v>
      </c>
      <c r="E10" s="19">
        <v>542</v>
      </c>
      <c r="F10" s="19">
        <v>2058</v>
      </c>
      <c r="G10" s="19">
        <v>0</v>
      </c>
      <c r="H10" s="19">
        <v>0</v>
      </c>
      <c r="I10" s="19">
        <v>0</v>
      </c>
      <c r="J10" s="19">
        <f t="shared" si="0"/>
        <v>992</v>
      </c>
      <c r="K10" s="19">
        <f t="shared" si="1"/>
        <v>2958</v>
      </c>
      <c r="M10" s="23"/>
    </row>
    <row r="11" spans="2:15" ht="21.75" customHeight="1">
      <c r="B11" s="199" t="s">
        <v>58</v>
      </c>
      <c r="C11" s="18">
        <v>18010</v>
      </c>
      <c r="D11" s="18">
        <v>36020</v>
      </c>
      <c r="E11" s="18">
        <v>16640</v>
      </c>
      <c r="F11" s="18">
        <v>46340</v>
      </c>
      <c r="G11" s="18">
        <v>1140</v>
      </c>
      <c r="H11" s="18">
        <v>3520</v>
      </c>
      <c r="I11" s="18">
        <v>11100</v>
      </c>
      <c r="J11" s="18">
        <f t="shared" si="0"/>
        <v>35790</v>
      </c>
      <c r="K11" s="18">
        <f t="shared" si="1"/>
        <v>96980</v>
      </c>
      <c r="O11" s="26"/>
    </row>
    <row r="12" spans="2:14" ht="21.75" customHeight="1">
      <c r="B12" s="187" t="s">
        <v>123</v>
      </c>
      <c r="C12" s="19">
        <v>2265</v>
      </c>
      <c r="D12" s="19">
        <v>6485</v>
      </c>
      <c r="E12" s="19">
        <v>7181</v>
      </c>
      <c r="F12" s="19">
        <v>21543</v>
      </c>
      <c r="G12" s="19">
        <v>25142</v>
      </c>
      <c r="H12" s="19">
        <v>159128</v>
      </c>
      <c r="I12" s="19">
        <v>0</v>
      </c>
      <c r="J12" s="19">
        <f t="shared" si="0"/>
        <v>34588</v>
      </c>
      <c r="K12" s="19">
        <f t="shared" si="1"/>
        <v>187156</v>
      </c>
      <c r="N12" s="26"/>
    </row>
    <row r="13" spans="2:11" ht="21.75" customHeight="1">
      <c r="B13" s="199" t="s">
        <v>122</v>
      </c>
      <c r="C13" s="18">
        <v>462</v>
      </c>
      <c r="D13" s="18">
        <v>1386</v>
      </c>
      <c r="E13" s="18">
        <v>462</v>
      </c>
      <c r="F13" s="18">
        <v>1436</v>
      </c>
      <c r="G13" s="18">
        <v>100</v>
      </c>
      <c r="H13" s="18">
        <v>300</v>
      </c>
      <c r="I13" s="18">
        <v>0</v>
      </c>
      <c r="J13" s="18">
        <f t="shared" si="0"/>
        <v>1024</v>
      </c>
      <c r="K13" s="18">
        <f t="shared" si="1"/>
        <v>3122</v>
      </c>
    </row>
    <row r="14" spans="2:11" ht="21.75" customHeight="1">
      <c r="B14" s="187" t="s">
        <v>59</v>
      </c>
      <c r="C14" s="19">
        <v>610</v>
      </c>
      <c r="D14" s="19">
        <v>1220</v>
      </c>
      <c r="E14" s="19">
        <v>25940</v>
      </c>
      <c r="F14" s="19">
        <v>75620</v>
      </c>
      <c r="G14" s="19">
        <v>100</v>
      </c>
      <c r="H14" s="19">
        <v>400</v>
      </c>
      <c r="I14" s="19">
        <v>0</v>
      </c>
      <c r="J14" s="19">
        <f t="shared" si="0"/>
        <v>26650</v>
      </c>
      <c r="K14" s="19">
        <f t="shared" si="1"/>
        <v>77240</v>
      </c>
    </row>
    <row r="15" spans="2:11" ht="21.75" customHeight="1">
      <c r="B15" s="199" t="s">
        <v>60</v>
      </c>
      <c r="C15" s="18">
        <v>3611</v>
      </c>
      <c r="D15" s="18">
        <v>23750</v>
      </c>
      <c r="E15" s="18">
        <v>6182</v>
      </c>
      <c r="F15" s="18">
        <v>29120</v>
      </c>
      <c r="G15" s="18">
        <v>9946</v>
      </c>
      <c r="H15" s="18">
        <v>54130</v>
      </c>
      <c r="I15" s="18">
        <v>0</v>
      </c>
      <c r="J15" s="18">
        <f t="shared" si="0"/>
        <v>19739</v>
      </c>
      <c r="K15" s="18">
        <f t="shared" si="1"/>
        <v>107000</v>
      </c>
    </row>
    <row r="16" spans="2:11" ht="21.75" customHeight="1">
      <c r="B16" s="187" t="s">
        <v>61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280000</v>
      </c>
      <c r="J16" s="19">
        <f t="shared" si="0"/>
        <v>0</v>
      </c>
      <c r="K16" s="19">
        <f t="shared" si="1"/>
        <v>280000</v>
      </c>
    </row>
    <row r="17" spans="2:11" ht="21.75" customHeight="1" thickBot="1">
      <c r="B17" s="199" t="s">
        <v>62</v>
      </c>
      <c r="C17" s="18">
        <v>196936</v>
      </c>
      <c r="D17" s="18">
        <v>449426</v>
      </c>
      <c r="E17" s="18">
        <v>17218</v>
      </c>
      <c r="F17" s="18">
        <v>46374</v>
      </c>
      <c r="G17" s="18">
        <v>12638</v>
      </c>
      <c r="H17" s="18">
        <v>51208</v>
      </c>
      <c r="I17" s="18">
        <v>565800</v>
      </c>
      <c r="J17" s="18">
        <f t="shared" si="0"/>
        <v>226792</v>
      </c>
      <c r="K17" s="18">
        <f t="shared" si="1"/>
        <v>1112808</v>
      </c>
    </row>
    <row r="18" spans="2:11" ht="21.75" customHeight="1" thickBot="1">
      <c r="B18" s="210" t="s">
        <v>3</v>
      </c>
      <c r="C18" s="24">
        <f>SUM(C6:C17)</f>
        <v>262912</v>
      </c>
      <c r="D18" s="24">
        <f aca="true" t="shared" si="2" ref="D18:K18">SUM(D6:D17)</f>
        <v>643067</v>
      </c>
      <c r="E18" s="24">
        <f t="shared" si="2"/>
        <v>94217</v>
      </c>
      <c r="F18" s="24">
        <f t="shared" si="2"/>
        <v>290000</v>
      </c>
      <c r="G18" s="24">
        <f t="shared" si="2"/>
        <v>69907</v>
      </c>
      <c r="H18" s="24">
        <f t="shared" si="2"/>
        <v>359302</v>
      </c>
      <c r="I18" s="24">
        <f t="shared" si="2"/>
        <v>1598210</v>
      </c>
      <c r="J18" s="24">
        <f t="shared" si="2"/>
        <v>427036</v>
      </c>
      <c r="K18" s="24">
        <f t="shared" si="2"/>
        <v>2890579</v>
      </c>
    </row>
    <row r="19" spans="2:11" ht="16.5" thickTop="1">
      <c r="B19" s="5"/>
      <c r="C19" s="30"/>
      <c r="D19" s="30"/>
      <c r="E19" s="30"/>
      <c r="F19" s="30"/>
      <c r="G19" s="30"/>
      <c r="H19" s="30"/>
      <c r="I19" s="30"/>
      <c r="J19" s="30"/>
      <c r="K19" s="30"/>
    </row>
    <row r="20" spans="2:7" ht="15">
      <c r="B20" s="248"/>
      <c r="C20" s="248"/>
      <c r="D20" s="248"/>
      <c r="E20" s="248"/>
      <c r="F20" s="248"/>
      <c r="G20" s="248"/>
    </row>
  </sheetData>
  <sheetProtection/>
  <mergeCells count="10">
    <mergeCell ref="J4:K4"/>
    <mergeCell ref="B2:K2"/>
    <mergeCell ref="E3:G3"/>
    <mergeCell ref="I3:K3"/>
    <mergeCell ref="B20:G20"/>
    <mergeCell ref="B3:C3"/>
    <mergeCell ref="B4:B5"/>
    <mergeCell ref="C4:D4"/>
    <mergeCell ref="E4:F4"/>
    <mergeCell ref="G4:H4"/>
  </mergeCells>
  <printOptions/>
  <pageMargins left="1" right="1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P218"/>
  <sheetViews>
    <sheetView rightToLeft="1" zoomScalePageLayoutView="0" workbookViewId="0" topLeftCell="A190">
      <selection activeCell="M97" sqref="M97"/>
    </sheetView>
  </sheetViews>
  <sheetFormatPr defaultColWidth="9.140625" defaultRowHeight="15"/>
  <cols>
    <col min="1" max="1" width="6.00390625" style="0" customWidth="1"/>
    <col min="2" max="2" width="8.421875" style="4" customWidth="1"/>
    <col min="3" max="3" width="11.421875" style="0" customWidth="1"/>
    <col min="4" max="4" width="13.140625" style="0" customWidth="1"/>
    <col min="5" max="5" width="11.28125" style="0" customWidth="1"/>
    <col min="6" max="6" width="10.28125" style="0" customWidth="1"/>
    <col min="7" max="7" width="9.140625" style="0" customWidth="1"/>
    <col min="8" max="8" width="11.00390625" style="0" customWidth="1"/>
    <col min="9" max="9" width="11.8515625" style="0" customWidth="1"/>
    <col min="10" max="10" width="10.00390625" style="0" customWidth="1"/>
    <col min="12" max="12" width="10.8515625" style="0" bestFit="1" customWidth="1"/>
    <col min="14" max="14" width="15.00390625" style="0" customWidth="1"/>
    <col min="16" max="16" width="10.57421875" style="0" customWidth="1"/>
  </cols>
  <sheetData>
    <row r="2" spans="2:10" ht="20.25" customHeight="1">
      <c r="B2" s="270" t="s">
        <v>386</v>
      </c>
      <c r="C2" s="270"/>
      <c r="D2" s="270"/>
      <c r="E2" s="270"/>
      <c r="F2" s="270"/>
      <c r="G2" s="270"/>
      <c r="H2" s="270"/>
      <c r="I2" s="270"/>
      <c r="J2" s="270"/>
    </row>
    <row r="3" spans="2:10" ht="21.75" customHeight="1">
      <c r="B3" s="278" t="s">
        <v>448</v>
      </c>
      <c r="C3" s="278"/>
      <c r="D3" s="198"/>
      <c r="E3" s="273" t="s">
        <v>87</v>
      </c>
      <c r="F3" s="273"/>
      <c r="G3" s="273"/>
      <c r="H3" s="272" t="s">
        <v>88</v>
      </c>
      <c r="I3" s="272"/>
      <c r="J3" s="272"/>
    </row>
    <row r="4" spans="2:10" ht="20.25" customHeight="1">
      <c r="B4" s="288" t="s">
        <v>408</v>
      </c>
      <c r="C4" s="280" t="s">
        <v>289</v>
      </c>
      <c r="D4" s="280"/>
      <c r="E4" s="280" t="s">
        <v>290</v>
      </c>
      <c r="F4" s="280"/>
      <c r="G4" s="280" t="s">
        <v>291</v>
      </c>
      <c r="H4" s="280"/>
      <c r="I4" s="280" t="s">
        <v>411</v>
      </c>
      <c r="J4" s="280"/>
    </row>
    <row r="5" spans="2:10" ht="18" customHeight="1" thickBot="1">
      <c r="B5" s="289"/>
      <c r="C5" s="220" t="s">
        <v>89</v>
      </c>
      <c r="D5" s="220" t="s">
        <v>52</v>
      </c>
      <c r="E5" s="220" t="s">
        <v>67</v>
      </c>
      <c r="F5" s="220" t="s">
        <v>52</v>
      </c>
      <c r="G5" s="220" t="s">
        <v>42</v>
      </c>
      <c r="H5" s="220" t="s">
        <v>52</v>
      </c>
      <c r="I5" s="220" t="s">
        <v>67</v>
      </c>
      <c r="J5" s="220" t="s">
        <v>52</v>
      </c>
    </row>
    <row r="6" spans="2:10" ht="21.75" customHeight="1" thickTop="1">
      <c r="B6" s="187" t="s">
        <v>53</v>
      </c>
      <c r="C6" s="19">
        <v>492</v>
      </c>
      <c r="D6" s="19">
        <v>12450</v>
      </c>
      <c r="E6" s="19">
        <v>3060530</v>
      </c>
      <c r="F6" s="19">
        <v>9333350</v>
      </c>
      <c r="G6" s="19">
        <v>5100</v>
      </c>
      <c r="H6" s="19">
        <v>51000</v>
      </c>
      <c r="I6" s="19">
        <v>5029776</v>
      </c>
      <c r="J6" s="19">
        <v>17541455</v>
      </c>
    </row>
    <row r="7" spans="2:10" ht="21.75" customHeight="1">
      <c r="B7" s="199" t="s">
        <v>54</v>
      </c>
      <c r="C7" s="18">
        <v>322</v>
      </c>
      <c r="D7" s="18">
        <v>9305</v>
      </c>
      <c r="E7" s="18">
        <v>44860</v>
      </c>
      <c r="F7" s="18">
        <v>212988</v>
      </c>
      <c r="G7" s="18">
        <v>1252</v>
      </c>
      <c r="H7" s="18">
        <v>14895</v>
      </c>
      <c r="I7" s="18">
        <v>50873</v>
      </c>
      <c r="J7" s="18">
        <v>683090</v>
      </c>
    </row>
    <row r="8" spans="2:10" ht="21.75" customHeight="1">
      <c r="B8" s="187" t="s">
        <v>55</v>
      </c>
      <c r="C8" s="19">
        <v>191</v>
      </c>
      <c r="D8" s="19">
        <v>7665</v>
      </c>
      <c r="E8" s="19">
        <v>45765</v>
      </c>
      <c r="F8" s="19">
        <v>234634</v>
      </c>
      <c r="G8" s="19">
        <v>1442</v>
      </c>
      <c r="H8" s="19">
        <v>26590</v>
      </c>
      <c r="I8" s="19">
        <v>241866</v>
      </c>
      <c r="J8" s="19">
        <v>2822608</v>
      </c>
    </row>
    <row r="9" spans="2:10" ht="21.75" customHeight="1">
      <c r="B9" s="199" t="s">
        <v>56</v>
      </c>
      <c r="C9" s="18">
        <v>72</v>
      </c>
      <c r="D9" s="18">
        <v>2580</v>
      </c>
      <c r="E9" s="18">
        <v>901885</v>
      </c>
      <c r="F9" s="18">
        <v>3444931</v>
      </c>
      <c r="G9" s="18">
        <v>820</v>
      </c>
      <c r="H9" s="18">
        <v>9115</v>
      </c>
      <c r="I9" s="18">
        <v>920180</v>
      </c>
      <c r="J9" s="18">
        <v>12162850</v>
      </c>
    </row>
    <row r="10" spans="2:10" ht="21.75" customHeight="1">
      <c r="B10" s="187" t="s">
        <v>57</v>
      </c>
      <c r="C10" s="19">
        <v>126</v>
      </c>
      <c r="D10" s="19">
        <v>4095</v>
      </c>
      <c r="E10" s="19">
        <v>838590</v>
      </c>
      <c r="F10" s="19">
        <v>4190400</v>
      </c>
      <c r="G10" s="19">
        <v>97</v>
      </c>
      <c r="H10" s="19">
        <v>873</v>
      </c>
      <c r="I10" s="19">
        <v>111269</v>
      </c>
      <c r="J10" s="19">
        <v>1679035</v>
      </c>
    </row>
    <row r="11" spans="2:10" ht="21.75" customHeight="1">
      <c r="B11" s="199" t="s">
        <v>58</v>
      </c>
      <c r="C11" s="18">
        <v>218</v>
      </c>
      <c r="D11" s="18">
        <v>10900</v>
      </c>
      <c r="E11" s="18">
        <v>416536</v>
      </c>
      <c r="F11" s="18">
        <v>1219365</v>
      </c>
      <c r="G11" s="18">
        <v>1949</v>
      </c>
      <c r="H11" s="18">
        <v>41835</v>
      </c>
      <c r="I11" s="18">
        <v>170387</v>
      </c>
      <c r="J11" s="18">
        <v>2525185</v>
      </c>
    </row>
    <row r="12" spans="2:10" ht="21.75" customHeight="1">
      <c r="B12" s="187" t="s">
        <v>123</v>
      </c>
      <c r="C12" s="19">
        <v>76</v>
      </c>
      <c r="D12" s="19">
        <v>4180</v>
      </c>
      <c r="E12" s="19">
        <v>2608</v>
      </c>
      <c r="F12" s="19">
        <v>14152</v>
      </c>
      <c r="G12" s="19">
        <v>215</v>
      </c>
      <c r="H12" s="19">
        <v>1850</v>
      </c>
      <c r="I12" s="19">
        <v>70858</v>
      </c>
      <c r="J12" s="19">
        <v>761551</v>
      </c>
    </row>
    <row r="13" spans="2:10" ht="21.75" customHeight="1">
      <c r="B13" s="199" t="s">
        <v>122</v>
      </c>
      <c r="C13" s="18">
        <v>45</v>
      </c>
      <c r="D13" s="18">
        <v>2700</v>
      </c>
      <c r="E13" s="18">
        <v>1860</v>
      </c>
      <c r="F13" s="18">
        <v>8380</v>
      </c>
      <c r="G13" s="18">
        <v>185</v>
      </c>
      <c r="H13" s="18">
        <v>1045</v>
      </c>
      <c r="I13" s="18">
        <v>1680</v>
      </c>
      <c r="J13" s="18">
        <v>24400</v>
      </c>
    </row>
    <row r="14" spans="2:10" ht="21.75" customHeight="1">
      <c r="B14" s="187" t="s">
        <v>59</v>
      </c>
      <c r="C14" s="19">
        <v>0</v>
      </c>
      <c r="D14" s="19">
        <v>0</v>
      </c>
      <c r="E14" s="19">
        <v>165629</v>
      </c>
      <c r="F14" s="19">
        <v>483031</v>
      </c>
      <c r="G14" s="19">
        <v>900</v>
      </c>
      <c r="H14" s="19">
        <v>8650</v>
      </c>
      <c r="I14" s="19">
        <v>220123</v>
      </c>
      <c r="J14" s="19">
        <v>1948456</v>
      </c>
    </row>
    <row r="15" spans="2:10" ht="21.75" customHeight="1">
      <c r="B15" s="199" t="s">
        <v>60</v>
      </c>
      <c r="C15" s="18">
        <v>580</v>
      </c>
      <c r="D15" s="18">
        <v>20425</v>
      </c>
      <c r="E15" s="18">
        <v>1413168</v>
      </c>
      <c r="F15" s="18">
        <v>5360938</v>
      </c>
      <c r="G15" s="18">
        <v>2290</v>
      </c>
      <c r="H15" s="18">
        <v>46550</v>
      </c>
      <c r="I15" s="18">
        <v>310563</v>
      </c>
      <c r="J15" s="18">
        <v>6378558</v>
      </c>
    </row>
    <row r="16" spans="2:10" ht="21.75" customHeight="1">
      <c r="B16" s="187" t="s">
        <v>61</v>
      </c>
      <c r="C16" s="19">
        <v>0</v>
      </c>
      <c r="D16" s="19">
        <v>0</v>
      </c>
      <c r="E16" s="19">
        <v>666695</v>
      </c>
      <c r="F16" s="19">
        <v>1514170</v>
      </c>
      <c r="G16" s="19">
        <v>0</v>
      </c>
      <c r="H16" s="19">
        <v>0</v>
      </c>
      <c r="I16" s="19">
        <v>275390</v>
      </c>
      <c r="J16" s="19">
        <v>2889490</v>
      </c>
    </row>
    <row r="17" spans="2:10" ht="21.75" customHeight="1" thickBot="1">
      <c r="B17" s="199" t="s">
        <v>62</v>
      </c>
      <c r="C17" s="18">
        <v>5447</v>
      </c>
      <c r="D17" s="18">
        <v>265667</v>
      </c>
      <c r="E17" s="18">
        <v>821304</v>
      </c>
      <c r="F17" s="18">
        <v>2588769</v>
      </c>
      <c r="G17" s="18">
        <v>762</v>
      </c>
      <c r="H17" s="18">
        <v>11520</v>
      </c>
      <c r="I17" s="18">
        <v>759436</v>
      </c>
      <c r="J17" s="18">
        <v>5765928</v>
      </c>
    </row>
    <row r="18" spans="2:10" ht="21.75" customHeight="1" thickBot="1">
      <c r="B18" s="159" t="s">
        <v>3</v>
      </c>
      <c r="C18" s="24">
        <f>SUM(C6:C17)</f>
        <v>7569</v>
      </c>
      <c r="D18" s="24">
        <f aca="true" t="shared" si="0" ref="D18:J18">SUM(D6:D17)</f>
        <v>339967</v>
      </c>
      <c r="E18" s="24">
        <f t="shared" si="0"/>
        <v>8379430</v>
      </c>
      <c r="F18" s="24">
        <f t="shared" si="0"/>
        <v>28605108</v>
      </c>
      <c r="G18" s="24">
        <f t="shared" si="0"/>
        <v>15012</v>
      </c>
      <c r="H18" s="24">
        <f t="shared" si="0"/>
        <v>213923</v>
      </c>
      <c r="I18" s="24">
        <f t="shared" si="0"/>
        <v>8162401</v>
      </c>
      <c r="J18" s="24">
        <f t="shared" si="0"/>
        <v>55182606</v>
      </c>
    </row>
    <row r="19" ht="15.75" thickTop="1">
      <c r="B19"/>
    </row>
    <row r="20" spans="2:7" ht="15">
      <c r="B20" s="248"/>
      <c r="C20" s="248"/>
      <c r="D20" s="248"/>
      <c r="E20" s="248"/>
      <c r="F20" s="248"/>
      <c r="G20" s="248"/>
    </row>
    <row r="21" ht="15">
      <c r="B21"/>
    </row>
    <row r="22" ht="15">
      <c r="B22"/>
    </row>
    <row r="23" ht="15">
      <c r="B23"/>
    </row>
    <row r="24" ht="15">
      <c r="B24"/>
    </row>
    <row r="25" spans="2:10" ht="27" customHeight="1">
      <c r="B25" s="270" t="s">
        <v>386</v>
      </c>
      <c r="C25" s="270"/>
      <c r="D25" s="270"/>
      <c r="E25" s="270"/>
      <c r="F25" s="270"/>
      <c r="G25" s="270"/>
      <c r="H25" s="270"/>
      <c r="I25" s="270"/>
      <c r="J25" s="270"/>
    </row>
    <row r="26" spans="2:10" ht="18.75" customHeight="1">
      <c r="B26" s="278" t="s">
        <v>451</v>
      </c>
      <c r="C26" s="278"/>
      <c r="D26" s="198"/>
      <c r="E26" s="273" t="s">
        <v>87</v>
      </c>
      <c r="F26" s="273"/>
      <c r="G26" s="273"/>
      <c r="H26" s="272" t="s">
        <v>88</v>
      </c>
      <c r="I26" s="272"/>
      <c r="J26" s="272"/>
    </row>
    <row r="27" spans="2:10" ht="21.75" customHeight="1">
      <c r="B27" s="288" t="s">
        <v>28</v>
      </c>
      <c r="C27" s="280" t="s">
        <v>285</v>
      </c>
      <c r="D27" s="280"/>
      <c r="E27" s="280" t="s">
        <v>282</v>
      </c>
      <c r="F27" s="280"/>
      <c r="G27" s="280" t="s">
        <v>286</v>
      </c>
      <c r="H27" s="280"/>
      <c r="I27" s="280" t="s">
        <v>410</v>
      </c>
      <c r="J27" s="280"/>
    </row>
    <row r="28" spans="2:10" ht="16.5" thickBot="1">
      <c r="B28" s="289"/>
      <c r="C28" s="220" t="s">
        <v>89</v>
      </c>
      <c r="D28" s="220" t="s">
        <v>52</v>
      </c>
      <c r="E28" s="220" t="s">
        <v>86</v>
      </c>
      <c r="F28" s="220" t="s">
        <v>52</v>
      </c>
      <c r="G28" s="220" t="s">
        <v>45</v>
      </c>
      <c r="H28" s="220" t="s">
        <v>52</v>
      </c>
      <c r="I28" s="220" t="s">
        <v>42</v>
      </c>
      <c r="J28" s="220" t="s">
        <v>52</v>
      </c>
    </row>
    <row r="29" spans="2:10" ht="21.75" customHeight="1" thickTop="1">
      <c r="B29" s="187" t="s">
        <v>53</v>
      </c>
      <c r="C29" s="19">
        <v>900</v>
      </c>
      <c r="D29" s="19">
        <v>8500</v>
      </c>
      <c r="E29" s="19">
        <v>3375</v>
      </c>
      <c r="F29" s="19">
        <v>17550</v>
      </c>
      <c r="G29" s="19">
        <v>8500</v>
      </c>
      <c r="H29" s="19">
        <v>75500</v>
      </c>
      <c r="I29" s="19">
        <v>770</v>
      </c>
      <c r="J29" s="19">
        <v>2790</v>
      </c>
    </row>
    <row r="30" spans="2:10" ht="21.75" customHeight="1">
      <c r="B30" s="221" t="s">
        <v>54</v>
      </c>
      <c r="C30" s="18">
        <v>0</v>
      </c>
      <c r="D30" s="18">
        <v>0</v>
      </c>
      <c r="E30" s="18">
        <v>2197</v>
      </c>
      <c r="F30" s="18">
        <v>4593</v>
      </c>
      <c r="G30" s="18">
        <v>2100</v>
      </c>
      <c r="H30" s="18">
        <v>9450</v>
      </c>
      <c r="I30" s="18">
        <v>518</v>
      </c>
      <c r="J30" s="18">
        <v>1389</v>
      </c>
    </row>
    <row r="31" spans="2:10" ht="21.75" customHeight="1">
      <c r="B31" s="187" t="s">
        <v>55</v>
      </c>
      <c r="C31" s="19">
        <v>0</v>
      </c>
      <c r="D31" s="19">
        <v>0</v>
      </c>
      <c r="E31" s="19">
        <v>725</v>
      </c>
      <c r="F31" s="19">
        <v>13885</v>
      </c>
      <c r="G31" s="19">
        <v>0</v>
      </c>
      <c r="H31" s="19">
        <v>0</v>
      </c>
      <c r="I31" s="19">
        <v>1504</v>
      </c>
      <c r="J31" s="19">
        <v>3008</v>
      </c>
    </row>
    <row r="32" spans="2:10" ht="21.75" customHeight="1">
      <c r="B32" s="221" t="s">
        <v>56</v>
      </c>
      <c r="C32" s="18">
        <v>0</v>
      </c>
      <c r="D32" s="18">
        <v>0</v>
      </c>
      <c r="E32" s="18">
        <v>2966</v>
      </c>
      <c r="F32" s="18">
        <v>55620</v>
      </c>
      <c r="G32" s="18">
        <v>0</v>
      </c>
      <c r="H32" s="18">
        <v>0</v>
      </c>
      <c r="I32" s="18">
        <v>636</v>
      </c>
      <c r="J32" s="18">
        <v>1469</v>
      </c>
    </row>
    <row r="33" spans="2:10" ht="21.75" customHeight="1">
      <c r="B33" s="187" t="s">
        <v>57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</row>
    <row r="34" spans="2:10" ht="21.75" customHeight="1">
      <c r="B34" s="221" t="s">
        <v>58</v>
      </c>
      <c r="C34" s="18">
        <v>0</v>
      </c>
      <c r="D34" s="18">
        <v>0</v>
      </c>
      <c r="E34" s="18">
        <v>979</v>
      </c>
      <c r="F34" s="18">
        <v>22330</v>
      </c>
      <c r="G34" s="18">
        <v>964</v>
      </c>
      <c r="H34" s="18">
        <v>24100</v>
      </c>
      <c r="I34" s="18">
        <v>697</v>
      </c>
      <c r="J34" s="18">
        <v>769</v>
      </c>
    </row>
    <row r="35" spans="2:10" ht="21.75" customHeight="1">
      <c r="B35" s="187" t="s">
        <v>123</v>
      </c>
      <c r="C35" s="19">
        <v>0</v>
      </c>
      <c r="D35" s="19">
        <v>0</v>
      </c>
      <c r="E35" s="19">
        <v>264</v>
      </c>
      <c r="F35" s="19">
        <v>6425</v>
      </c>
      <c r="G35" s="19">
        <v>0</v>
      </c>
      <c r="H35" s="19">
        <v>0</v>
      </c>
      <c r="I35" s="19">
        <v>0</v>
      </c>
      <c r="J35" s="19">
        <v>0</v>
      </c>
    </row>
    <row r="36" spans="2:10" ht="21.75" customHeight="1">
      <c r="B36" s="221" t="s">
        <v>122</v>
      </c>
      <c r="C36" s="18">
        <v>0</v>
      </c>
      <c r="D36" s="18">
        <v>0</v>
      </c>
      <c r="E36" s="18">
        <v>32</v>
      </c>
      <c r="F36" s="18">
        <v>1300</v>
      </c>
      <c r="G36" s="18">
        <v>0</v>
      </c>
      <c r="H36" s="18">
        <v>0</v>
      </c>
      <c r="I36" s="18">
        <v>0</v>
      </c>
      <c r="J36" s="18">
        <v>0</v>
      </c>
    </row>
    <row r="37" spans="2:10" ht="21.75" customHeight="1">
      <c r="B37" s="187" t="s">
        <v>59</v>
      </c>
      <c r="C37" s="19">
        <v>3776</v>
      </c>
      <c r="D37" s="19">
        <v>54565</v>
      </c>
      <c r="E37" s="19">
        <v>115</v>
      </c>
      <c r="F37" s="19">
        <v>1850</v>
      </c>
      <c r="G37" s="19">
        <v>7120</v>
      </c>
      <c r="H37" s="19">
        <v>25950</v>
      </c>
      <c r="I37" s="19">
        <v>170</v>
      </c>
      <c r="J37" s="19">
        <v>510</v>
      </c>
    </row>
    <row r="38" spans="2:10" ht="21.75" customHeight="1">
      <c r="B38" s="221" t="s">
        <v>60</v>
      </c>
      <c r="C38" s="18">
        <v>0</v>
      </c>
      <c r="D38" s="18">
        <v>0</v>
      </c>
      <c r="E38" s="18">
        <v>9650</v>
      </c>
      <c r="F38" s="18">
        <v>135850</v>
      </c>
      <c r="G38" s="18">
        <v>0</v>
      </c>
      <c r="H38" s="18">
        <v>0</v>
      </c>
      <c r="I38" s="18">
        <v>966</v>
      </c>
      <c r="J38" s="18">
        <v>4780</v>
      </c>
    </row>
    <row r="39" spans="2:10" ht="21.75" customHeight="1">
      <c r="B39" s="187" t="s">
        <v>61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</row>
    <row r="40" spans="2:10" ht="21.75" customHeight="1" thickBot="1">
      <c r="B40" s="221" t="s">
        <v>62</v>
      </c>
      <c r="C40" s="18">
        <v>190</v>
      </c>
      <c r="D40" s="18">
        <v>9500</v>
      </c>
      <c r="E40" s="18">
        <v>33</v>
      </c>
      <c r="F40" s="18">
        <v>575</v>
      </c>
      <c r="G40" s="18">
        <v>15369</v>
      </c>
      <c r="H40" s="18">
        <v>219636</v>
      </c>
      <c r="I40" s="18">
        <v>236</v>
      </c>
      <c r="J40" s="18">
        <v>472</v>
      </c>
    </row>
    <row r="41" spans="2:10" ht="21.75" customHeight="1" thickBot="1">
      <c r="B41" s="159" t="s">
        <v>3</v>
      </c>
      <c r="C41" s="24">
        <f aca="true" t="shared" si="1" ref="C41:J41">SUM(C29:C40)</f>
        <v>4866</v>
      </c>
      <c r="D41" s="24">
        <f t="shared" si="1"/>
        <v>72565</v>
      </c>
      <c r="E41" s="24">
        <f t="shared" si="1"/>
        <v>20336</v>
      </c>
      <c r="F41" s="24">
        <f t="shared" si="1"/>
        <v>259978</v>
      </c>
      <c r="G41" s="24">
        <f t="shared" si="1"/>
        <v>34053</v>
      </c>
      <c r="H41" s="24">
        <f t="shared" si="1"/>
        <v>354636</v>
      </c>
      <c r="I41" s="24">
        <f t="shared" si="1"/>
        <v>5497</v>
      </c>
      <c r="J41" s="24">
        <f t="shared" si="1"/>
        <v>15187</v>
      </c>
    </row>
    <row r="42" ht="15.75" thickTop="1">
      <c r="B42"/>
    </row>
    <row r="43" spans="2:7" ht="15">
      <c r="B43" s="248"/>
      <c r="C43" s="248"/>
      <c r="D43" s="248"/>
      <c r="E43" s="248"/>
      <c r="F43" s="248"/>
      <c r="G43" s="248"/>
    </row>
    <row r="44" ht="15">
      <c r="B44"/>
    </row>
    <row r="45" ht="15">
      <c r="B45"/>
    </row>
    <row r="46" ht="15">
      <c r="B46"/>
    </row>
    <row r="47" ht="15">
      <c r="B47"/>
    </row>
    <row r="48" spans="2:10" ht="24.75" customHeight="1">
      <c r="B48" s="305" t="s">
        <v>386</v>
      </c>
      <c r="C48" s="305"/>
      <c r="D48" s="305"/>
      <c r="E48" s="305"/>
      <c r="F48" s="305"/>
      <c r="G48" s="305"/>
      <c r="H48" s="305"/>
      <c r="I48" s="305"/>
      <c r="J48" s="305"/>
    </row>
    <row r="49" spans="2:10" ht="18.75" customHeight="1">
      <c r="B49" s="278" t="s">
        <v>450</v>
      </c>
      <c r="C49" s="278"/>
      <c r="D49" s="198"/>
      <c r="E49" s="273" t="s">
        <v>87</v>
      </c>
      <c r="F49" s="273"/>
      <c r="G49" s="273"/>
      <c r="H49" s="272" t="s">
        <v>88</v>
      </c>
      <c r="I49" s="272"/>
      <c r="J49" s="272"/>
    </row>
    <row r="50" spans="2:10" ht="20.25" customHeight="1">
      <c r="B50" s="280" t="s">
        <v>408</v>
      </c>
      <c r="C50" s="280" t="s">
        <v>409</v>
      </c>
      <c r="D50" s="280"/>
      <c r="E50" s="280" t="s">
        <v>287</v>
      </c>
      <c r="F50" s="280"/>
      <c r="G50" s="280" t="s">
        <v>284</v>
      </c>
      <c r="H50" s="280"/>
      <c r="I50" s="280" t="s">
        <v>283</v>
      </c>
      <c r="J50" s="280"/>
    </row>
    <row r="51" spans="2:10" ht="16.5" thickBot="1">
      <c r="B51" s="281"/>
      <c r="C51" s="220" t="s">
        <v>45</v>
      </c>
      <c r="D51" s="220" t="s">
        <v>52</v>
      </c>
      <c r="E51" s="220" t="s">
        <v>45</v>
      </c>
      <c r="F51" s="220" t="s">
        <v>52</v>
      </c>
      <c r="G51" s="220" t="s">
        <v>42</v>
      </c>
      <c r="H51" s="220" t="s">
        <v>52</v>
      </c>
      <c r="I51" s="220" t="s">
        <v>42</v>
      </c>
      <c r="J51" s="220" t="s">
        <v>52</v>
      </c>
    </row>
    <row r="52" spans="2:11" ht="21.75" customHeight="1" thickTop="1">
      <c r="B52" s="187" t="s">
        <v>53</v>
      </c>
      <c r="C52" s="19">
        <v>3350</v>
      </c>
      <c r="D52" s="19">
        <v>232500</v>
      </c>
      <c r="E52" s="19">
        <v>690</v>
      </c>
      <c r="F52" s="19">
        <v>24375</v>
      </c>
      <c r="G52" s="19">
        <v>27586</v>
      </c>
      <c r="H52" s="19">
        <v>460836</v>
      </c>
      <c r="I52" s="19">
        <v>6945</v>
      </c>
      <c r="J52" s="19">
        <v>30840</v>
      </c>
      <c r="K52" s="40"/>
    </row>
    <row r="53" spans="2:11" ht="21.75" customHeight="1">
      <c r="B53" s="199" t="s">
        <v>54</v>
      </c>
      <c r="C53" s="18">
        <v>0</v>
      </c>
      <c r="D53" s="18">
        <v>0</v>
      </c>
      <c r="E53" s="18">
        <v>0</v>
      </c>
      <c r="F53" s="18">
        <v>0</v>
      </c>
      <c r="G53" s="18">
        <v>642</v>
      </c>
      <c r="H53" s="18">
        <v>8540</v>
      </c>
      <c r="I53" s="18">
        <v>8756</v>
      </c>
      <c r="J53" s="18">
        <v>18927</v>
      </c>
      <c r="K53" s="40"/>
    </row>
    <row r="54" spans="2:11" ht="21.75" customHeight="1">
      <c r="B54" s="187" t="s">
        <v>55</v>
      </c>
      <c r="C54" s="19">
        <v>20</v>
      </c>
      <c r="D54" s="19">
        <v>500</v>
      </c>
      <c r="E54" s="19">
        <v>0</v>
      </c>
      <c r="F54" s="19">
        <v>0</v>
      </c>
      <c r="G54" s="19">
        <v>95018</v>
      </c>
      <c r="H54" s="19">
        <v>836158</v>
      </c>
      <c r="I54" s="19">
        <v>5365</v>
      </c>
      <c r="J54" s="19">
        <v>13070</v>
      </c>
      <c r="K54" s="40"/>
    </row>
    <row r="55" spans="2:11" ht="21.75" customHeight="1">
      <c r="B55" s="199" t="s">
        <v>56</v>
      </c>
      <c r="C55" s="18">
        <v>0</v>
      </c>
      <c r="D55" s="18">
        <v>0</v>
      </c>
      <c r="E55" s="18">
        <v>0</v>
      </c>
      <c r="F55" s="18">
        <v>0</v>
      </c>
      <c r="G55" s="18">
        <v>508</v>
      </c>
      <c r="H55" s="18">
        <v>9216</v>
      </c>
      <c r="I55" s="18">
        <v>6470</v>
      </c>
      <c r="J55" s="18">
        <v>17340</v>
      </c>
      <c r="K55" s="40"/>
    </row>
    <row r="56" spans="2:11" ht="21.75" customHeight="1">
      <c r="B56" s="187" t="s">
        <v>57</v>
      </c>
      <c r="C56" s="19">
        <v>0</v>
      </c>
      <c r="D56" s="19">
        <v>0</v>
      </c>
      <c r="E56" s="19">
        <v>0</v>
      </c>
      <c r="F56" s="19">
        <v>0</v>
      </c>
      <c r="G56" s="19">
        <v>1000</v>
      </c>
      <c r="H56" s="19">
        <v>8800</v>
      </c>
      <c r="I56" s="19">
        <v>3790</v>
      </c>
      <c r="J56" s="19">
        <v>10165</v>
      </c>
      <c r="K56" s="40"/>
    </row>
    <row r="57" spans="2:11" ht="21.75" customHeight="1">
      <c r="B57" s="199" t="s">
        <v>58</v>
      </c>
      <c r="C57" s="18">
        <v>630</v>
      </c>
      <c r="D57" s="18">
        <v>59600</v>
      </c>
      <c r="E57" s="18">
        <v>96</v>
      </c>
      <c r="F57" s="18">
        <v>4500</v>
      </c>
      <c r="G57" s="18">
        <v>2425</v>
      </c>
      <c r="H57" s="18">
        <v>84650</v>
      </c>
      <c r="I57" s="18">
        <v>21950</v>
      </c>
      <c r="J57" s="18">
        <v>108760</v>
      </c>
      <c r="K57" s="40"/>
    </row>
    <row r="58" spans="2:11" ht="21.75" customHeight="1">
      <c r="B58" s="187" t="s">
        <v>123</v>
      </c>
      <c r="C58" s="19">
        <v>0</v>
      </c>
      <c r="D58" s="19">
        <v>0</v>
      </c>
      <c r="E58" s="19">
        <v>0</v>
      </c>
      <c r="F58" s="19">
        <v>0</v>
      </c>
      <c r="G58" s="19">
        <v>612</v>
      </c>
      <c r="H58" s="19">
        <v>8372</v>
      </c>
      <c r="I58" s="19">
        <v>2865</v>
      </c>
      <c r="J58" s="19">
        <v>6120</v>
      </c>
      <c r="K58" s="40"/>
    </row>
    <row r="59" spans="2:11" ht="21.75" customHeight="1">
      <c r="B59" s="199" t="s">
        <v>122</v>
      </c>
      <c r="C59" s="18">
        <v>0</v>
      </c>
      <c r="D59" s="18">
        <v>0</v>
      </c>
      <c r="E59" s="18">
        <v>0</v>
      </c>
      <c r="F59" s="18">
        <v>0</v>
      </c>
      <c r="G59" s="18">
        <v>700</v>
      </c>
      <c r="H59" s="18">
        <v>8400</v>
      </c>
      <c r="I59" s="18">
        <v>400</v>
      </c>
      <c r="J59" s="18">
        <v>800</v>
      </c>
      <c r="K59" s="40"/>
    </row>
    <row r="60" spans="2:11" ht="21.75" customHeight="1">
      <c r="B60" s="187" t="s">
        <v>59</v>
      </c>
      <c r="C60" s="19">
        <v>0</v>
      </c>
      <c r="D60" s="19">
        <v>0</v>
      </c>
      <c r="E60" s="19">
        <v>0</v>
      </c>
      <c r="F60" s="19">
        <v>0</v>
      </c>
      <c r="G60" s="19">
        <v>1600</v>
      </c>
      <c r="H60" s="19">
        <v>32000</v>
      </c>
      <c r="I60" s="19">
        <v>1110</v>
      </c>
      <c r="J60" s="19">
        <v>1560</v>
      </c>
      <c r="K60" s="40"/>
    </row>
    <row r="61" spans="2:11" ht="21.75" customHeight="1">
      <c r="B61" s="199" t="s">
        <v>60</v>
      </c>
      <c r="C61" s="18">
        <v>1950</v>
      </c>
      <c r="D61" s="18">
        <v>71500</v>
      </c>
      <c r="E61" s="18">
        <v>100</v>
      </c>
      <c r="F61" s="18">
        <v>600</v>
      </c>
      <c r="G61" s="18">
        <v>12010</v>
      </c>
      <c r="H61" s="18">
        <v>232160</v>
      </c>
      <c r="I61" s="18">
        <v>23700</v>
      </c>
      <c r="J61" s="18">
        <v>47400</v>
      </c>
      <c r="K61" s="40"/>
    </row>
    <row r="62" spans="2:11" ht="21.75" customHeight="1" thickBot="1">
      <c r="B62" s="45" t="s">
        <v>62</v>
      </c>
      <c r="C62" s="19">
        <v>0</v>
      </c>
      <c r="D62" s="19">
        <v>0</v>
      </c>
      <c r="E62" s="19">
        <v>0</v>
      </c>
      <c r="F62" s="19">
        <v>0</v>
      </c>
      <c r="G62" s="19">
        <v>23698</v>
      </c>
      <c r="H62" s="19">
        <v>247117</v>
      </c>
      <c r="I62" s="19">
        <v>180820</v>
      </c>
      <c r="J62" s="19">
        <v>377692</v>
      </c>
      <c r="K62" s="40"/>
    </row>
    <row r="63" spans="2:10" ht="21.75" customHeight="1" thickBot="1">
      <c r="B63" s="159" t="s">
        <v>3</v>
      </c>
      <c r="C63" s="24">
        <f aca="true" t="shared" si="2" ref="C63:J63">SUM(C52:C62)</f>
        <v>5950</v>
      </c>
      <c r="D63" s="24">
        <f t="shared" si="2"/>
        <v>364100</v>
      </c>
      <c r="E63" s="24">
        <f t="shared" si="2"/>
        <v>886</v>
      </c>
      <c r="F63" s="24">
        <f t="shared" si="2"/>
        <v>29475</v>
      </c>
      <c r="G63" s="24">
        <f t="shared" si="2"/>
        <v>165799</v>
      </c>
      <c r="H63" s="24">
        <f t="shared" si="2"/>
        <v>1936249</v>
      </c>
      <c r="I63" s="24">
        <f t="shared" si="2"/>
        <v>262171</v>
      </c>
      <c r="J63" s="24">
        <f t="shared" si="2"/>
        <v>632674</v>
      </c>
    </row>
    <row r="64" ht="15.75" thickTop="1">
      <c r="B64"/>
    </row>
    <row r="65" spans="2:7" ht="15">
      <c r="B65" s="248"/>
      <c r="C65" s="248"/>
      <c r="D65" s="248"/>
      <c r="E65" s="248"/>
      <c r="F65" s="248"/>
      <c r="G65" s="248"/>
    </row>
    <row r="66" ht="15">
      <c r="B66"/>
    </row>
    <row r="67" ht="15">
      <c r="B67"/>
    </row>
    <row r="68" ht="15">
      <c r="B68"/>
    </row>
    <row r="69" ht="15">
      <c r="B69"/>
    </row>
    <row r="70" ht="15">
      <c r="B70"/>
    </row>
    <row r="71" ht="15" customHeight="1">
      <c r="B71"/>
    </row>
    <row r="72" spans="2:10" ht="23.25" customHeight="1">
      <c r="B72" s="270" t="s">
        <v>386</v>
      </c>
      <c r="C72" s="270"/>
      <c r="D72" s="270"/>
      <c r="E72" s="270"/>
      <c r="F72" s="270"/>
      <c r="G72" s="270"/>
      <c r="H72" s="270"/>
      <c r="I72" s="270"/>
      <c r="J72" s="270"/>
    </row>
    <row r="73" spans="2:10" ht="21" customHeight="1">
      <c r="B73" s="278" t="s">
        <v>451</v>
      </c>
      <c r="C73" s="278"/>
      <c r="D73" s="198"/>
      <c r="E73" s="273" t="s">
        <v>87</v>
      </c>
      <c r="F73" s="273"/>
      <c r="G73" s="273"/>
      <c r="H73" s="272" t="s">
        <v>88</v>
      </c>
      <c r="I73" s="272"/>
      <c r="J73" s="272"/>
    </row>
    <row r="74" spans="2:10" ht="15.75">
      <c r="B74" s="288" t="s">
        <v>408</v>
      </c>
      <c r="C74" s="282" t="s">
        <v>296</v>
      </c>
      <c r="D74" s="282"/>
      <c r="E74" s="282" t="s">
        <v>297</v>
      </c>
      <c r="F74" s="282"/>
      <c r="G74" s="282" t="s">
        <v>298</v>
      </c>
      <c r="H74" s="282"/>
      <c r="I74" s="282" t="s">
        <v>299</v>
      </c>
      <c r="J74" s="282"/>
    </row>
    <row r="75" spans="2:10" ht="16.5" thickBot="1">
      <c r="B75" s="289"/>
      <c r="C75" s="220" t="s">
        <v>40</v>
      </c>
      <c r="D75" s="220" t="s">
        <v>52</v>
      </c>
      <c r="E75" s="220" t="s">
        <v>40</v>
      </c>
      <c r="F75" s="220" t="s">
        <v>52</v>
      </c>
      <c r="G75" s="220" t="s">
        <v>89</v>
      </c>
      <c r="H75" s="220" t="s">
        <v>52</v>
      </c>
      <c r="I75" s="220" t="s">
        <v>86</v>
      </c>
      <c r="J75" s="220" t="s">
        <v>52</v>
      </c>
    </row>
    <row r="76" spans="2:10" ht="21.75" customHeight="1" thickTop="1">
      <c r="B76" s="187" t="s">
        <v>53</v>
      </c>
      <c r="C76" s="19">
        <v>3</v>
      </c>
      <c r="D76" s="19">
        <v>1000</v>
      </c>
      <c r="E76" s="19">
        <v>299</v>
      </c>
      <c r="F76" s="19">
        <v>428500</v>
      </c>
      <c r="G76" s="19">
        <v>2</v>
      </c>
      <c r="H76" s="19">
        <v>60000</v>
      </c>
      <c r="I76" s="19">
        <v>1870</v>
      </c>
      <c r="J76" s="19">
        <v>5650</v>
      </c>
    </row>
    <row r="77" spans="2:10" ht="21.75" customHeight="1">
      <c r="B77" s="199" t="s">
        <v>54</v>
      </c>
      <c r="C77" s="18">
        <v>24</v>
      </c>
      <c r="D77" s="18">
        <v>14950</v>
      </c>
      <c r="E77" s="18">
        <v>0</v>
      </c>
      <c r="F77" s="18">
        <v>0</v>
      </c>
      <c r="G77" s="18">
        <v>0</v>
      </c>
      <c r="H77" s="18">
        <v>0</v>
      </c>
      <c r="I77" s="18">
        <v>1855</v>
      </c>
      <c r="J77" s="18">
        <v>5640</v>
      </c>
    </row>
    <row r="78" spans="2:10" ht="21.75" customHeight="1">
      <c r="B78" s="187" t="s">
        <v>55</v>
      </c>
      <c r="C78" s="19">
        <v>47</v>
      </c>
      <c r="D78" s="19">
        <v>22500</v>
      </c>
      <c r="E78" s="19">
        <v>4484</v>
      </c>
      <c r="F78" s="19">
        <v>1996075</v>
      </c>
      <c r="G78" s="19">
        <v>5</v>
      </c>
      <c r="H78" s="19">
        <v>20000</v>
      </c>
      <c r="I78" s="19">
        <v>775</v>
      </c>
      <c r="J78" s="19">
        <v>1275</v>
      </c>
    </row>
    <row r="79" spans="2:10" ht="21.75" customHeight="1">
      <c r="B79" s="199" t="s">
        <v>56</v>
      </c>
      <c r="C79" s="18">
        <v>68</v>
      </c>
      <c r="D79" s="18">
        <v>33449</v>
      </c>
      <c r="E79" s="18">
        <v>20</v>
      </c>
      <c r="F79" s="18">
        <v>9825</v>
      </c>
      <c r="G79" s="18">
        <v>0</v>
      </c>
      <c r="H79" s="18">
        <v>0</v>
      </c>
      <c r="I79" s="18">
        <v>2587</v>
      </c>
      <c r="J79" s="18">
        <v>8181</v>
      </c>
    </row>
    <row r="80" spans="2:10" ht="21.75" customHeight="1">
      <c r="B80" s="187" t="s">
        <v>57</v>
      </c>
      <c r="C80" s="19">
        <v>3</v>
      </c>
      <c r="D80" s="19">
        <v>975</v>
      </c>
      <c r="E80" s="19">
        <v>43</v>
      </c>
      <c r="F80" s="19">
        <v>14550</v>
      </c>
      <c r="G80" s="19">
        <v>1</v>
      </c>
      <c r="H80" s="19">
        <v>4000</v>
      </c>
      <c r="I80" s="19">
        <v>0</v>
      </c>
      <c r="J80" s="19">
        <v>0</v>
      </c>
    </row>
    <row r="81" spans="2:10" ht="21.75" customHeight="1">
      <c r="B81" s="199" t="s">
        <v>58</v>
      </c>
      <c r="C81" s="18">
        <v>22</v>
      </c>
      <c r="D81" s="18">
        <v>10100</v>
      </c>
      <c r="E81" s="18">
        <v>0</v>
      </c>
      <c r="F81" s="18">
        <v>0</v>
      </c>
      <c r="G81" s="18">
        <v>4</v>
      </c>
      <c r="H81" s="18">
        <v>230000</v>
      </c>
      <c r="I81" s="18">
        <v>10515</v>
      </c>
      <c r="J81" s="18">
        <v>10675</v>
      </c>
    </row>
    <row r="82" spans="2:10" ht="21.75" customHeight="1">
      <c r="B82" s="187" t="s">
        <v>123</v>
      </c>
      <c r="C82" s="19">
        <v>14</v>
      </c>
      <c r="D82" s="19">
        <v>7200</v>
      </c>
      <c r="E82" s="19">
        <v>6</v>
      </c>
      <c r="F82" s="19">
        <v>3020</v>
      </c>
      <c r="G82" s="19">
        <v>0</v>
      </c>
      <c r="H82" s="19">
        <v>0</v>
      </c>
      <c r="I82" s="19">
        <v>350</v>
      </c>
      <c r="J82" s="19">
        <v>625</v>
      </c>
    </row>
    <row r="83" spans="2:10" ht="21.75" customHeight="1">
      <c r="B83" s="199" t="s">
        <v>122</v>
      </c>
      <c r="C83" s="18">
        <v>0</v>
      </c>
      <c r="D83" s="18">
        <v>0</v>
      </c>
      <c r="E83" s="18">
        <v>40</v>
      </c>
      <c r="F83" s="18">
        <v>32000</v>
      </c>
      <c r="G83" s="18">
        <v>0</v>
      </c>
      <c r="H83" s="18">
        <v>0</v>
      </c>
      <c r="I83" s="18">
        <v>0</v>
      </c>
      <c r="J83" s="18">
        <v>0</v>
      </c>
    </row>
    <row r="84" spans="2:10" ht="21.75" customHeight="1">
      <c r="B84" s="187" t="s">
        <v>59</v>
      </c>
      <c r="C84" s="19">
        <v>9</v>
      </c>
      <c r="D84" s="19">
        <v>4850</v>
      </c>
      <c r="E84" s="19">
        <v>0</v>
      </c>
      <c r="F84" s="19">
        <v>0</v>
      </c>
      <c r="G84" s="19">
        <v>0</v>
      </c>
      <c r="H84" s="19">
        <v>0</v>
      </c>
      <c r="I84" s="19">
        <v>355</v>
      </c>
      <c r="J84" s="19">
        <v>475</v>
      </c>
    </row>
    <row r="85" spans="2:10" ht="21.75" customHeight="1">
      <c r="B85" s="199" t="s">
        <v>60</v>
      </c>
      <c r="C85" s="18">
        <v>3</v>
      </c>
      <c r="D85" s="18">
        <v>1950</v>
      </c>
      <c r="E85" s="18">
        <v>31</v>
      </c>
      <c r="F85" s="18">
        <v>16150</v>
      </c>
      <c r="G85" s="18">
        <v>0</v>
      </c>
      <c r="H85" s="18">
        <v>0</v>
      </c>
      <c r="I85" s="18">
        <v>1000</v>
      </c>
      <c r="J85" s="18">
        <v>3000</v>
      </c>
    </row>
    <row r="86" spans="2:10" ht="21.75" customHeight="1">
      <c r="B86" s="187" t="s">
        <v>61</v>
      </c>
      <c r="C86" s="19">
        <v>0</v>
      </c>
      <c r="D86" s="19">
        <v>0</v>
      </c>
      <c r="E86" s="19">
        <v>541</v>
      </c>
      <c r="F86" s="19">
        <v>218400</v>
      </c>
      <c r="G86" s="19">
        <v>0</v>
      </c>
      <c r="H86" s="19">
        <v>0</v>
      </c>
      <c r="I86" s="19">
        <v>0</v>
      </c>
      <c r="J86" s="19">
        <v>0</v>
      </c>
    </row>
    <row r="87" spans="2:10" ht="21.75" customHeight="1" thickBot="1">
      <c r="B87" s="199" t="s">
        <v>62</v>
      </c>
      <c r="C87" s="18">
        <v>322</v>
      </c>
      <c r="D87" s="18">
        <v>402888</v>
      </c>
      <c r="E87" s="18">
        <v>0</v>
      </c>
      <c r="F87" s="18">
        <v>0</v>
      </c>
      <c r="G87" s="18">
        <v>5</v>
      </c>
      <c r="H87" s="18">
        <v>143250</v>
      </c>
      <c r="I87" s="18">
        <v>31607</v>
      </c>
      <c r="J87" s="18">
        <v>51420</v>
      </c>
    </row>
    <row r="88" spans="2:10" ht="21.75" customHeight="1" thickBot="1">
      <c r="B88" s="191" t="s">
        <v>3</v>
      </c>
      <c r="C88" s="24">
        <f>SUM(C76:C87)</f>
        <v>515</v>
      </c>
      <c r="D88" s="24">
        <f aca="true" t="shared" si="3" ref="D88:J88">SUM(D76:D87)</f>
        <v>499862</v>
      </c>
      <c r="E88" s="24">
        <f t="shared" si="3"/>
        <v>5464</v>
      </c>
      <c r="F88" s="24">
        <f t="shared" si="3"/>
        <v>2718520</v>
      </c>
      <c r="G88" s="24">
        <f t="shared" si="3"/>
        <v>17</v>
      </c>
      <c r="H88" s="24">
        <f t="shared" si="3"/>
        <v>457250</v>
      </c>
      <c r="I88" s="24">
        <f t="shared" si="3"/>
        <v>50914</v>
      </c>
      <c r="J88" s="24">
        <f t="shared" si="3"/>
        <v>86941</v>
      </c>
    </row>
    <row r="89" ht="15.75" thickTop="1">
      <c r="B89"/>
    </row>
    <row r="90" spans="2:7" ht="15">
      <c r="B90" s="248"/>
      <c r="C90" s="248"/>
      <c r="D90" s="248"/>
      <c r="E90" s="248"/>
      <c r="F90" s="248"/>
      <c r="G90" s="248"/>
    </row>
    <row r="91" ht="15">
      <c r="B91"/>
    </row>
    <row r="92" ht="15">
      <c r="B92"/>
    </row>
    <row r="93" ht="15">
      <c r="B93"/>
    </row>
    <row r="94" ht="12" customHeight="1">
      <c r="B94"/>
    </row>
    <row r="95" ht="12" customHeight="1">
      <c r="B95"/>
    </row>
    <row r="96" spans="2:10" ht="20.25" customHeight="1">
      <c r="B96" s="270" t="s">
        <v>386</v>
      </c>
      <c r="C96" s="270"/>
      <c r="D96" s="270"/>
      <c r="E96" s="270"/>
      <c r="F96" s="270"/>
      <c r="G96" s="270"/>
      <c r="H96" s="270"/>
      <c r="I96" s="270"/>
      <c r="J96" s="270"/>
    </row>
    <row r="97" spans="2:10" ht="18" customHeight="1">
      <c r="B97" s="278" t="s">
        <v>208</v>
      </c>
      <c r="C97" s="278"/>
      <c r="D97" s="198"/>
      <c r="E97" s="273" t="s">
        <v>87</v>
      </c>
      <c r="F97" s="273"/>
      <c r="G97" s="273"/>
      <c r="H97" s="272" t="s">
        <v>88</v>
      </c>
      <c r="I97" s="272"/>
      <c r="J97" s="272"/>
    </row>
    <row r="98" spans="2:10" ht="15.75" customHeight="1">
      <c r="B98" s="288" t="s">
        <v>408</v>
      </c>
      <c r="C98" s="282" t="s">
        <v>300</v>
      </c>
      <c r="D98" s="282"/>
      <c r="E98" s="291" t="s">
        <v>301</v>
      </c>
      <c r="F98" s="291"/>
      <c r="G98" s="282" t="s">
        <v>302</v>
      </c>
      <c r="H98" s="282"/>
      <c r="I98" s="282" t="s">
        <v>293</v>
      </c>
      <c r="J98" s="282"/>
    </row>
    <row r="99" spans="2:10" ht="16.5" thickBot="1">
      <c r="B99" s="304"/>
      <c r="C99" s="220" t="s">
        <v>4</v>
      </c>
      <c r="D99" s="220" t="s">
        <v>52</v>
      </c>
      <c r="E99" s="220" t="s">
        <v>4</v>
      </c>
      <c r="F99" s="220" t="s">
        <v>52</v>
      </c>
      <c r="G99" s="220" t="s">
        <v>4</v>
      </c>
      <c r="H99" s="220" t="s">
        <v>52</v>
      </c>
      <c r="I99" s="220" t="s">
        <v>45</v>
      </c>
      <c r="J99" s="220" t="s">
        <v>52</v>
      </c>
    </row>
    <row r="100" spans="2:10" ht="21.75" customHeight="1" thickTop="1">
      <c r="B100" s="187" t="s">
        <v>53</v>
      </c>
      <c r="C100" s="19">
        <v>11</v>
      </c>
      <c r="D100" s="19">
        <v>295500</v>
      </c>
      <c r="E100" s="19">
        <v>178</v>
      </c>
      <c r="F100" s="19">
        <v>175700</v>
      </c>
      <c r="G100" s="19">
        <v>0</v>
      </c>
      <c r="H100" s="19">
        <v>0</v>
      </c>
      <c r="I100" s="19">
        <v>12</v>
      </c>
      <c r="J100" s="19">
        <v>600</v>
      </c>
    </row>
    <row r="101" spans="2:10" ht="21.75" customHeight="1">
      <c r="B101" s="199" t="s">
        <v>54</v>
      </c>
      <c r="C101" s="18">
        <v>0</v>
      </c>
      <c r="D101" s="18">
        <v>0</v>
      </c>
      <c r="E101" s="18">
        <v>133</v>
      </c>
      <c r="F101" s="18">
        <v>128630</v>
      </c>
      <c r="G101" s="18">
        <v>30</v>
      </c>
      <c r="H101" s="18">
        <v>17150</v>
      </c>
      <c r="I101" s="18">
        <v>759</v>
      </c>
      <c r="J101" s="18">
        <v>42750</v>
      </c>
    </row>
    <row r="102" spans="2:10" ht="21.75" customHeight="1">
      <c r="B102" s="187" t="s">
        <v>55</v>
      </c>
      <c r="C102" s="19">
        <v>7</v>
      </c>
      <c r="D102" s="19">
        <v>859500</v>
      </c>
      <c r="E102" s="19">
        <v>204</v>
      </c>
      <c r="F102" s="19">
        <v>187100</v>
      </c>
      <c r="G102" s="19">
        <v>35</v>
      </c>
      <c r="H102" s="19">
        <v>19100</v>
      </c>
      <c r="I102" s="19">
        <v>745</v>
      </c>
      <c r="J102" s="19">
        <v>34590</v>
      </c>
    </row>
    <row r="103" spans="2:10" ht="21.75" customHeight="1">
      <c r="B103" s="199" t="s">
        <v>56</v>
      </c>
      <c r="C103" s="18">
        <v>0</v>
      </c>
      <c r="D103" s="18">
        <v>0</v>
      </c>
      <c r="E103" s="18">
        <v>66</v>
      </c>
      <c r="F103" s="18">
        <v>60502</v>
      </c>
      <c r="G103" s="18">
        <v>62</v>
      </c>
      <c r="H103" s="18">
        <v>35550</v>
      </c>
      <c r="I103" s="18">
        <v>3183</v>
      </c>
      <c r="J103" s="18">
        <v>225325</v>
      </c>
    </row>
    <row r="104" spans="2:10" ht="21.75" customHeight="1">
      <c r="B104" s="187" t="s">
        <v>57</v>
      </c>
      <c r="C104" s="19">
        <v>4</v>
      </c>
      <c r="D104" s="19">
        <v>7000</v>
      </c>
      <c r="E104" s="19">
        <v>49</v>
      </c>
      <c r="F104" s="19">
        <v>37350</v>
      </c>
      <c r="G104" s="19">
        <v>0</v>
      </c>
      <c r="H104" s="19">
        <v>0</v>
      </c>
      <c r="I104" s="19">
        <v>49</v>
      </c>
      <c r="J104" s="19">
        <v>3275</v>
      </c>
    </row>
    <row r="105" spans="2:10" ht="21.75" customHeight="1">
      <c r="B105" s="199" t="s">
        <v>58</v>
      </c>
      <c r="C105" s="18">
        <v>11</v>
      </c>
      <c r="D105" s="18">
        <v>159000</v>
      </c>
      <c r="E105" s="18">
        <v>115</v>
      </c>
      <c r="F105" s="18">
        <v>115800</v>
      </c>
      <c r="G105" s="18">
        <v>2</v>
      </c>
      <c r="H105" s="18">
        <v>1500</v>
      </c>
      <c r="I105" s="18">
        <v>472</v>
      </c>
      <c r="J105" s="18">
        <v>25850</v>
      </c>
    </row>
    <row r="106" spans="2:10" ht="21.75" customHeight="1">
      <c r="B106" s="187" t="s">
        <v>123</v>
      </c>
      <c r="C106" s="19">
        <v>0</v>
      </c>
      <c r="D106" s="19">
        <v>0</v>
      </c>
      <c r="E106" s="19">
        <v>41</v>
      </c>
      <c r="F106" s="19">
        <v>37250</v>
      </c>
      <c r="G106" s="19">
        <v>4</v>
      </c>
      <c r="H106" s="19">
        <v>2400</v>
      </c>
      <c r="I106" s="19">
        <v>1047</v>
      </c>
      <c r="J106" s="19">
        <v>63220</v>
      </c>
    </row>
    <row r="107" spans="2:10" ht="21.75" customHeight="1">
      <c r="B107" s="199" t="s">
        <v>122</v>
      </c>
      <c r="C107" s="18">
        <v>0</v>
      </c>
      <c r="D107" s="18">
        <v>0</v>
      </c>
      <c r="E107" s="18">
        <v>21</v>
      </c>
      <c r="F107" s="18">
        <v>21700</v>
      </c>
      <c r="G107" s="18">
        <v>0</v>
      </c>
      <c r="H107" s="18">
        <v>0</v>
      </c>
      <c r="I107" s="18">
        <v>285</v>
      </c>
      <c r="J107" s="18">
        <v>20400</v>
      </c>
    </row>
    <row r="108" spans="2:10" ht="21.75" customHeight="1">
      <c r="B108" s="187" t="s">
        <v>59</v>
      </c>
      <c r="C108" s="19">
        <v>0</v>
      </c>
      <c r="D108" s="19">
        <v>0</v>
      </c>
      <c r="E108" s="19">
        <v>13</v>
      </c>
      <c r="F108" s="19">
        <v>15000</v>
      </c>
      <c r="G108" s="19">
        <v>34</v>
      </c>
      <c r="H108" s="19">
        <v>23400</v>
      </c>
      <c r="I108" s="19">
        <v>430</v>
      </c>
      <c r="J108" s="19">
        <v>31800</v>
      </c>
    </row>
    <row r="109" spans="2:10" ht="21.75" customHeight="1">
      <c r="B109" s="199" t="s">
        <v>60</v>
      </c>
      <c r="C109" s="18">
        <v>2</v>
      </c>
      <c r="D109" s="18">
        <v>100000</v>
      </c>
      <c r="E109" s="18">
        <v>375</v>
      </c>
      <c r="F109" s="18">
        <v>296700</v>
      </c>
      <c r="G109" s="18">
        <v>86</v>
      </c>
      <c r="H109" s="18">
        <v>47100</v>
      </c>
      <c r="I109" s="18">
        <v>728</v>
      </c>
      <c r="J109" s="18">
        <v>79185</v>
      </c>
    </row>
    <row r="110" spans="2:10" ht="21.75" customHeight="1">
      <c r="B110" s="187" t="s">
        <v>61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</row>
    <row r="111" spans="2:10" ht="21.75" customHeight="1" thickBot="1">
      <c r="B111" s="199" t="s">
        <v>62</v>
      </c>
      <c r="C111" s="18">
        <v>17</v>
      </c>
      <c r="D111" s="18">
        <v>125000</v>
      </c>
      <c r="E111" s="18">
        <v>2519</v>
      </c>
      <c r="F111" s="18">
        <v>2039950</v>
      </c>
      <c r="G111" s="18">
        <v>5</v>
      </c>
      <c r="H111" s="18">
        <v>3750</v>
      </c>
      <c r="I111" s="18">
        <v>10478</v>
      </c>
      <c r="J111" s="18">
        <v>1057140</v>
      </c>
    </row>
    <row r="112" spans="2:10" ht="21.75" customHeight="1" thickBot="1">
      <c r="B112" s="191" t="s">
        <v>3</v>
      </c>
      <c r="C112" s="24">
        <f>SUM(C100:C111)</f>
        <v>52</v>
      </c>
      <c r="D112" s="24">
        <f aca="true" t="shared" si="4" ref="D112:J112">SUM(D100:D111)</f>
        <v>1546000</v>
      </c>
      <c r="E112" s="24">
        <f t="shared" si="4"/>
        <v>3714</v>
      </c>
      <c r="F112" s="24">
        <f t="shared" si="4"/>
        <v>3115682</v>
      </c>
      <c r="G112" s="24">
        <f t="shared" si="4"/>
        <v>258</v>
      </c>
      <c r="H112" s="24">
        <f t="shared" si="4"/>
        <v>149950</v>
      </c>
      <c r="I112" s="24">
        <f t="shared" si="4"/>
        <v>18188</v>
      </c>
      <c r="J112" s="24">
        <f t="shared" si="4"/>
        <v>1584135</v>
      </c>
    </row>
    <row r="113" ht="15.75" thickTop="1">
      <c r="B113"/>
    </row>
    <row r="114" spans="2:7" ht="15">
      <c r="B114" s="248"/>
      <c r="C114" s="248"/>
      <c r="D114" s="248"/>
      <c r="E114" s="248"/>
      <c r="F114" s="248"/>
      <c r="G114" s="248"/>
    </row>
    <row r="115" ht="15">
      <c r="B115"/>
    </row>
    <row r="116" ht="15">
      <c r="B116"/>
    </row>
    <row r="117" ht="15">
      <c r="B117"/>
    </row>
    <row r="118" ht="15">
      <c r="B118"/>
    </row>
    <row r="119" ht="15">
      <c r="B119"/>
    </row>
    <row r="120" spans="2:10" ht="21.75" customHeight="1">
      <c r="B120" s="270" t="s">
        <v>386</v>
      </c>
      <c r="C120" s="270"/>
      <c r="D120" s="270"/>
      <c r="E120" s="270"/>
      <c r="F120" s="270"/>
      <c r="G120" s="270"/>
      <c r="H120" s="270"/>
      <c r="I120" s="270"/>
      <c r="J120" s="270"/>
    </row>
    <row r="121" spans="2:11" ht="18.75" customHeight="1">
      <c r="B121" s="278" t="s">
        <v>449</v>
      </c>
      <c r="C121" s="278"/>
      <c r="D121" s="183"/>
      <c r="E121" s="273" t="s">
        <v>87</v>
      </c>
      <c r="F121" s="273"/>
      <c r="G121" s="273"/>
      <c r="H121" s="152"/>
      <c r="I121" s="272" t="s">
        <v>88</v>
      </c>
      <c r="J121" s="272"/>
      <c r="K121" s="20"/>
    </row>
    <row r="122" spans="2:11" ht="15.75">
      <c r="B122" s="288" t="s">
        <v>28</v>
      </c>
      <c r="C122" s="282" t="s">
        <v>303</v>
      </c>
      <c r="D122" s="282"/>
      <c r="E122" s="282" t="s">
        <v>304</v>
      </c>
      <c r="F122" s="282"/>
      <c r="G122" s="282" t="s">
        <v>305</v>
      </c>
      <c r="H122" s="282"/>
      <c r="I122" s="282" t="s">
        <v>292</v>
      </c>
      <c r="J122" s="282"/>
      <c r="K122" s="4"/>
    </row>
    <row r="123" spans="2:11" ht="16.5" thickBot="1">
      <c r="B123" s="289"/>
      <c r="C123" s="220" t="s">
        <v>42</v>
      </c>
      <c r="D123" s="220" t="s">
        <v>52</v>
      </c>
      <c r="E123" s="220" t="s">
        <v>45</v>
      </c>
      <c r="F123" s="220" t="s">
        <v>52</v>
      </c>
      <c r="G123" s="220" t="s">
        <v>42</v>
      </c>
      <c r="H123" s="220" t="s">
        <v>52</v>
      </c>
      <c r="I123" s="220" t="s">
        <v>45</v>
      </c>
      <c r="J123" s="220" t="s">
        <v>52</v>
      </c>
      <c r="K123" s="4"/>
    </row>
    <row r="124" spans="2:11" ht="21.75" customHeight="1" thickTop="1">
      <c r="B124" s="187" t="s">
        <v>53</v>
      </c>
      <c r="C124" s="19">
        <v>191237</v>
      </c>
      <c r="D124" s="19">
        <v>1942607</v>
      </c>
      <c r="E124" s="19">
        <v>3500</v>
      </c>
      <c r="F124" s="19">
        <v>70000</v>
      </c>
      <c r="G124" s="19">
        <v>2940</v>
      </c>
      <c r="H124" s="19">
        <v>58700</v>
      </c>
      <c r="I124" s="19">
        <v>0</v>
      </c>
      <c r="J124" s="19">
        <v>0</v>
      </c>
      <c r="K124" s="4"/>
    </row>
    <row r="125" spans="2:11" ht="21.75" customHeight="1">
      <c r="B125" s="199" t="s">
        <v>54</v>
      </c>
      <c r="C125" s="18">
        <v>70200</v>
      </c>
      <c r="D125" s="18">
        <v>801200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4"/>
    </row>
    <row r="126" spans="2:11" ht="21.75" customHeight="1">
      <c r="B126" s="187" t="s">
        <v>55</v>
      </c>
      <c r="C126" s="19">
        <v>1873560</v>
      </c>
      <c r="D126" s="19">
        <v>24408010</v>
      </c>
      <c r="E126" s="19">
        <v>3400</v>
      </c>
      <c r="F126" s="19">
        <v>80100</v>
      </c>
      <c r="G126" s="19">
        <v>2010</v>
      </c>
      <c r="H126" s="19">
        <v>25050</v>
      </c>
      <c r="I126" s="19">
        <v>0</v>
      </c>
      <c r="J126" s="19">
        <v>0</v>
      </c>
      <c r="K126" s="4"/>
    </row>
    <row r="127" spans="2:11" ht="21.75" customHeight="1">
      <c r="B127" s="199" t="s">
        <v>56</v>
      </c>
      <c r="C127" s="18">
        <v>1433290</v>
      </c>
      <c r="D127" s="18">
        <v>21797910</v>
      </c>
      <c r="E127" s="18">
        <v>0</v>
      </c>
      <c r="F127" s="18">
        <v>0</v>
      </c>
      <c r="G127" s="18">
        <v>0</v>
      </c>
      <c r="H127" s="18">
        <v>0</v>
      </c>
      <c r="I127" s="18">
        <v>5068</v>
      </c>
      <c r="J127" s="18">
        <v>789922</v>
      </c>
      <c r="K127" s="4"/>
    </row>
    <row r="128" spans="2:11" ht="21.75" customHeight="1">
      <c r="B128" s="187" t="s">
        <v>57</v>
      </c>
      <c r="C128" s="19">
        <v>476950</v>
      </c>
      <c r="D128" s="19">
        <v>5037900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4"/>
    </row>
    <row r="129" spans="2:11" ht="21.75" customHeight="1">
      <c r="B129" s="199" t="s">
        <v>58</v>
      </c>
      <c r="C129" s="18">
        <v>319675</v>
      </c>
      <c r="D129" s="18">
        <v>3780650</v>
      </c>
      <c r="E129" s="18">
        <v>30</v>
      </c>
      <c r="F129" s="18">
        <v>1500</v>
      </c>
      <c r="G129" s="18">
        <v>0</v>
      </c>
      <c r="H129" s="18">
        <v>0</v>
      </c>
      <c r="I129" s="18">
        <v>1301</v>
      </c>
      <c r="J129" s="18">
        <v>201525</v>
      </c>
      <c r="K129" s="4"/>
    </row>
    <row r="130" spans="2:11" ht="21.75" customHeight="1">
      <c r="B130" s="187" t="s">
        <v>123</v>
      </c>
      <c r="C130" s="19">
        <v>278000</v>
      </c>
      <c r="D130" s="19">
        <v>3549000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4"/>
    </row>
    <row r="131" spans="2:11" ht="21.75" customHeight="1">
      <c r="B131" s="199" t="s">
        <v>122</v>
      </c>
      <c r="C131" s="18">
        <v>53190</v>
      </c>
      <c r="D131" s="18">
        <v>616925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4"/>
    </row>
    <row r="132" spans="2:11" ht="21.75" customHeight="1">
      <c r="B132" s="187" t="s">
        <v>59</v>
      </c>
      <c r="C132" s="19">
        <v>284625</v>
      </c>
      <c r="D132" s="19">
        <v>3705873</v>
      </c>
      <c r="E132" s="19">
        <v>0</v>
      </c>
      <c r="F132" s="19">
        <v>0</v>
      </c>
      <c r="G132" s="19">
        <v>800</v>
      </c>
      <c r="H132" s="19">
        <v>8000</v>
      </c>
      <c r="I132" s="19">
        <v>225</v>
      </c>
      <c r="J132" s="19">
        <v>59280</v>
      </c>
      <c r="K132" s="4"/>
    </row>
    <row r="133" spans="2:11" ht="21.75" customHeight="1">
      <c r="B133" s="199" t="s">
        <v>60</v>
      </c>
      <c r="C133" s="18">
        <v>935104</v>
      </c>
      <c r="D133" s="18">
        <v>19214448</v>
      </c>
      <c r="E133" s="18">
        <v>0</v>
      </c>
      <c r="F133" s="18">
        <v>0</v>
      </c>
      <c r="G133" s="18">
        <v>0</v>
      </c>
      <c r="H133" s="18">
        <v>0</v>
      </c>
      <c r="I133" s="18">
        <v>1923</v>
      </c>
      <c r="J133" s="18">
        <v>867750</v>
      </c>
      <c r="K133" s="4"/>
    </row>
    <row r="134" spans="2:11" ht="21.75" customHeight="1">
      <c r="B134" s="187" t="s">
        <v>61</v>
      </c>
      <c r="C134" s="19">
        <v>1225635</v>
      </c>
      <c r="D134" s="19">
        <v>14115995</v>
      </c>
      <c r="E134" s="19">
        <v>0</v>
      </c>
      <c r="F134" s="19">
        <v>0</v>
      </c>
      <c r="G134" s="19">
        <v>0</v>
      </c>
      <c r="H134" s="19">
        <v>0</v>
      </c>
      <c r="I134" s="19">
        <v>2315</v>
      </c>
      <c r="J134" s="19">
        <v>583750</v>
      </c>
      <c r="K134" s="4"/>
    </row>
    <row r="135" spans="2:11" ht="21.75" customHeight="1" thickBot="1">
      <c r="B135" s="199" t="s">
        <v>62</v>
      </c>
      <c r="C135" s="18">
        <v>1423260</v>
      </c>
      <c r="D135" s="18">
        <v>21532565</v>
      </c>
      <c r="E135" s="18">
        <v>469</v>
      </c>
      <c r="F135" s="18">
        <v>9310</v>
      </c>
      <c r="G135" s="18">
        <v>0</v>
      </c>
      <c r="H135" s="18">
        <v>0</v>
      </c>
      <c r="I135" s="18">
        <v>87505</v>
      </c>
      <c r="J135" s="18">
        <v>16363435</v>
      </c>
      <c r="K135" s="4"/>
    </row>
    <row r="136" spans="2:11" ht="21.75" customHeight="1" thickBot="1">
      <c r="B136" s="191" t="s">
        <v>3</v>
      </c>
      <c r="C136" s="24">
        <f>SUM(C124:C135)</f>
        <v>8564726</v>
      </c>
      <c r="D136" s="24">
        <f aca="true" t="shared" si="5" ref="D136:J136">SUM(D124:D135)</f>
        <v>120503083</v>
      </c>
      <c r="E136" s="24">
        <f t="shared" si="5"/>
        <v>7399</v>
      </c>
      <c r="F136" s="24">
        <f t="shared" si="5"/>
        <v>160910</v>
      </c>
      <c r="G136" s="24">
        <f t="shared" si="5"/>
        <v>5750</v>
      </c>
      <c r="H136" s="24">
        <f t="shared" si="5"/>
        <v>91750</v>
      </c>
      <c r="I136" s="24">
        <f t="shared" si="5"/>
        <v>98337</v>
      </c>
      <c r="J136" s="24">
        <f t="shared" si="5"/>
        <v>18865662</v>
      </c>
      <c r="K136" s="4"/>
    </row>
    <row r="137" spans="2:11" ht="15.75" thickTop="1">
      <c r="B137"/>
      <c r="J137" s="4"/>
      <c r="K137" s="4"/>
    </row>
    <row r="138" spans="2:7" ht="15">
      <c r="B138" s="248"/>
      <c r="C138" s="248"/>
      <c r="D138" s="248"/>
      <c r="E138" s="248"/>
      <c r="F138" s="248"/>
      <c r="G138" s="248"/>
    </row>
    <row r="139" ht="15">
      <c r="B139"/>
    </row>
    <row r="140" ht="15">
      <c r="B140"/>
    </row>
    <row r="141" ht="15">
      <c r="B141"/>
    </row>
    <row r="142" ht="15">
      <c r="B142"/>
    </row>
    <row r="143" ht="15">
      <c r="B143"/>
    </row>
    <row r="144" spans="2:10" ht="24.75" customHeight="1">
      <c r="B144" s="270" t="s">
        <v>386</v>
      </c>
      <c r="C144" s="270"/>
      <c r="D144" s="270"/>
      <c r="E144" s="270"/>
      <c r="F144" s="270"/>
      <c r="G144" s="270"/>
      <c r="H144" s="270"/>
      <c r="I144" s="270"/>
      <c r="J144" s="270"/>
    </row>
    <row r="145" spans="2:10" ht="19.5" customHeight="1">
      <c r="B145" s="278" t="s">
        <v>448</v>
      </c>
      <c r="C145" s="278"/>
      <c r="D145" s="183"/>
      <c r="E145" s="273" t="s">
        <v>90</v>
      </c>
      <c r="F145" s="273"/>
      <c r="G145" s="273"/>
      <c r="H145" s="273"/>
      <c r="I145" s="303" t="s">
        <v>91</v>
      </c>
      <c r="J145" s="241"/>
    </row>
    <row r="146" spans="2:10" ht="15.75" customHeight="1">
      <c r="B146" s="280" t="s">
        <v>408</v>
      </c>
      <c r="C146" s="282" t="s">
        <v>306</v>
      </c>
      <c r="D146" s="282"/>
      <c r="E146" s="282" t="s">
        <v>307</v>
      </c>
      <c r="F146" s="282"/>
      <c r="G146" s="282" t="s">
        <v>308</v>
      </c>
      <c r="H146" s="282"/>
      <c r="I146" s="282" t="s">
        <v>309</v>
      </c>
      <c r="J146" s="282"/>
    </row>
    <row r="147" spans="2:10" ht="16.5" thickBot="1">
      <c r="B147" s="281"/>
      <c r="C147" s="220" t="s">
        <v>4</v>
      </c>
      <c r="D147" s="220" t="s">
        <v>52</v>
      </c>
      <c r="E147" s="220" t="s">
        <v>45</v>
      </c>
      <c r="F147" s="220" t="s">
        <v>52</v>
      </c>
      <c r="G147" s="220" t="s">
        <v>4</v>
      </c>
      <c r="H147" s="220" t="s">
        <v>52</v>
      </c>
      <c r="I147" s="220" t="s">
        <v>279</v>
      </c>
      <c r="J147" s="220" t="s">
        <v>52</v>
      </c>
    </row>
    <row r="148" spans="2:10" ht="21.75" customHeight="1" thickTop="1">
      <c r="B148" s="187" t="s">
        <v>53</v>
      </c>
      <c r="C148" s="19">
        <v>55</v>
      </c>
      <c r="D148" s="19">
        <v>15850</v>
      </c>
      <c r="E148" s="19">
        <v>7660</v>
      </c>
      <c r="F148" s="19">
        <v>21690</v>
      </c>
      <c r="G148" s="19">
        <v>8500</v>
      </c>
      <c r="H148" s="19">
        <v>75500</v>
      </c>
      <c r="I148" s="19">
        <v>5055</v>
      </c>
      <c r="J148" s="19">
        <v>14045</v>
      </c>
    </row>
    <row r="149" spans="2:10" ht="21.75" customHeight="1">
      <c r="B149" s="199" t="s">
        <v>54</v>
      </c>
      <c r="C149" s="18">
        <v>24</v>
      </c>
      <c r="D149" s="18">
        <v>3660</v>
      </c>
      <c r="E149" s="18">
        <v>2410</v>
      </c>
      <c r="F149" s="18">
        <v>2450</v>
      </c>
      <c r="G149" s="18">
        <v>2100</v>
      </c>
      <c r="H149" s="18">
        <v>9450</v>
      </c>
      <c r="I149" s="18">
        <v>1267</v>
      </c>
      <c r="J149" s="18">
        <v>3139</v>
      </c>
    </row>
    <row r="150" spans="2:10" ht="21.75" customHeight="1">
      <c r="B150" s="187" t="s">
        <v>55</v>
      </c>
      <c r="C150" s="19">
        <v>57</v>
      </c>
      <c r="D150" s="19">
        <v>8030</v>
      </c>
      <c r="E150" s="19">
        <v>10900</v>
      </c>
      <c r="F150" s="19">
        <v>17205</v>
      </c>
      <c r="G150" s="19">
        <v>0</v>
      </c>
      <c r="H150" s="19">
        <v>0</v>
      </c>
      <c r="I150" s="19">
        <v>2339</v>
      </c>
      <c r="J150" s="19">
        <v>5717</v>
      </c>
    </row>
    <row r="151" spans="2:10" ht="21.75" customHeight="1">
      <c r="B151" s="199" t="s">
        <v>56</v>
      </c>
      <c r="C151" s="18">
        <v>30</v>
      </c>
      <c r="D151" s="18">
        <v>4360</v>
      </c>
      <c r="E151" s="18">
        <v>7089</v>
      </c>
      <c r="F151" s="18">
        <v>14126</v>
      </c>
      <c r="G151" s="18">
        <v>0</v>
      </c>
      <c r="H151" s="18">
        <v>0</v>
      </c>
      <c r="I151" s="18">
        <v>8565</v>
      </c>
      <c r="J151" s="18">
        <v>17448</v>
      </c>
    </row>
    <row r="152" spans="2:10" ht="21.75" customHeight="1">
      <c r="B152" s="187" t="s">
        <v>57</v>
      </c>
      <c r="C152" s="19">
        <v>11</v>
      </c>
      <c r="D152" s="19">
        <v>1330</v>
      </c>
      <c r="E152" s="19">
        <v>360</v>
      </c>
      <c r="F152" s="19">
        <v>360</v>
      </c>
      <c r="G152" s="19">
        <v>0</v>
      </c>
      <c r="H152" s="19">
        <v>0</v>
      </c>
      <c r="I152" s="19">
        <v>2825</v>
      </c>
      <c r="J152" s="19">
        <v>5665</v>
      </c>
    </row>
    <row r="153" spans="2:10" ht="21.75" customHeight="1">
      <c r="B153" s="199" t="s">
        <v>58</v>
      </c>
      <c r="C153" s="18">
        <v>40</v>
      </c>
      <c r="D153" s="18">
        <v>5545</v>
      </c>
      <c r="E153" s="18">
        <v>28405</v>
      </c>
      <c r="F153" s="18">
        <v>28405</v>
      </c>
      <c r="G153" s="18">
        <v>964</v>
      </c>
      <c r="H153" s="18">
        <v>24100</v>
      </c>
      <c r="I153" s="18">
        <v>27750</v>
      </c>
      <c r="J153" s="18">
        <v>54750</v>
      </c>
    </row>
    <row r="154" spans="2:10" ht="21.75" customHeight="1">
      <c r="B154" s="187" t="s">
        <v>123</v>
      </c>
      <c r="C154" s="19">
        <v>20</v>
      </c>
      <c r="D154" s="19">
        <v>2044</v>
      </c>
      <c r="E154" s="19">
        <v>5700</v>
      </c>
      <c r="F154" s="19">
        <v>7220</v>
      </c>
      <c r="G154" s="19">
        <v>0</v>
      </c>
      <c r="H154" s="19">
        <v>0</v>
      </c>
      <c r="I154" s="19">
        <v>10790</v>
      </c>
      <c r="J154" s="19">
        <v>15675</v>
      </c>
    </row>
    <row r="155" spans="2:10" ht="21.75" customHeight="1">
      <c r="B155" s="199" t="s">
        <v>122</v>
      </c>
      <c r="C155" s="18">
        <v>0</v>
      </c>
      <c r="D155" s="18">
        <v>0</v>
      </c>
      <c r="E155" s="18">
        <v>40</v>
      </c>
      <c r="F155" s="18">
        <v>200</v>
      </c>
      <c r="G155" s="18">
        <v>0</v>
      </c>
      <c r="H155" s="18">
        <v>0</v>
      </c>
      <c r="I155" s="18">
        <v>43</v>
      </c>
      <c r="J155" s="18">
        <v>99</v>
      </c>
    </row>
    <row r="156" spans="2:10" ht="21.75" customHeight="1">
      <c r="B156" s="187" t="s">
        <v>59</v>
      </c>
      <c r="C156" s="19">
        <v>15</v>
      </c>
      <c r="D156" s="19">
        <v>3450</v>
      </c>
      <c r="E156" s="19">
        <v>1010</v>
      </c>
      <c r="F156" s="19">
        <v>1610</v>
      </c>
      <c r="G156" s="19">
        <v>7120</v>
      </c>
      <c r="H156" s="19">
        <v>25950</v>
      </c>
      <c r="I156" s="19">
        <v>810</v>
      </c>
      <c r="J156" s="19">
        <v>1620</v>
      </c>
    </row>
    <row r="157" spans="2:10" ht="21.75" customHeight="1">
      <c r="B157" s="199" t="s">
        <v>60</v>
      </c>
      <c r="C157" s="18">
        <v>51</v>
      </c>
      <c r="D157" s="18">
        <v>8075</v>
      </c>
      <c r="E157" s="18">
        <v>1870</v>
      </c>
      <c r="F157" s="18">
        <v>3740</v>
      </c>
      <c r="G157" s="18">
        <v>0</v>
      </c>
      <c r="H157" s="18">
        <v>0</v>
      </c>
      <c r="I157" s="18">
        <v>1936</v>
      </c>
      <c r="J157" s="18">
        <v>5808</v>
      </c>
    </row>
    <row r="158" spans="2:10" ht="21.75" customHeight="1">
      <c r="B158" s="187" t="s">
        <v>61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465</v>
      </c>
      <c r="J158" s="19">
        <v>515</v>
      </c>
    </row>
    <row r="159" spans="2:10" ht="21.75" customHeight="1" thickBot="1">
      <c r="B159" s="199" t="s">
        <v>62</v>
      </c>
      <c r="C159" s="18">
        <v>306</v>
      </c>
      <c r="D159" s="18">
        <v>35080</v>
      </c>
      <c r="E159" s="18">
        <v>36584</v>
      </c>
      <c r="F159" s="18">
        <v>76653</v>
      </c>
      <c r="G159" s="18">
        <v>15369</v>
      </c>
      <c r="H159" s="18">
        <v>219636</v>
      </c>
      <c r="I159" s="18">
        <v>50</v>
      </c>
      <c r="J159" s="18">
        <v>150</v>
      </c>
    </row>
    <row r="160" spans="2:10" ht="21.75" customHeight="1" thickBot="1">
      <c r="B160" s="191" t="s">
        <v>3</v>
      </c>
      <c r="C160" s="24">
        <f>SUM(C148:C159)</f>
        <v>609</v>
      </c>
      <c r="D160" s="24">
        <f aca="true" t="shared" si="6" ref="D160:J160">SUM(D148:D159)</f>
        <v>87424</v>
      </c>
      <c r="E160" s="24">
        <f t="shared" si="6"/>
        <v>102028</v>
      </c>
      <c r="F160" s="24">
        <f t="shared" si="6"/>
        <v>173659</v>
      </c>
      <c r="G160" s="24">
        <f t="shared" si="6"/>
        <v>34053</v>
      </c>
      <c r="H160" s="24">
        <f t="shared" si="6"/>
        <v>354636</v>
      </c>
      <c r="I160" s="24">
        <f t="shared" si="6"/>
        <v>61895</v>
      </c>
      <c r="J160" s="24">
        <f t="shared" si="6"/>
        <v>124631</v>
      </c>
    </row>
    <row r="161" ht="15.75" thickTop="1"/>
    <row r="162" spans="2:7" ht="15">
      <c r="B162" s="248"/>
      <c r="C162" s="248"/>
      <c r="D162" s="248"/>
      <c r="E162" s="248"/>
      <c r="F162" s="248"/>
      <c r="G162" s="248"/>
    </row>
    <row r="167" spans="2:12" ht="20.25" customHeight="1">
      <c r="B167" s="270" t="s">
        <v>386</v>
      </c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</row>
    <row r="168" spans="2:12" ht="15.75" customHeight="1">
      <c r="B168" s="278" t="s">
        <v>451</v>
      </c>
      <c r="C168" s="278"/>
      <c r="D168" s="273" t="s">
        <v>295</v>
      </c>
      <c r="E168" s="273"/>
      <c r="F168" s="273"/>
      <c r="G168" s="273"/>
      <c r="H168" s="273"/>
      <c r="I168" s="273"/>
      <c r="J168" s="211"/>
      <c r="K168" s="292" t="s">
        <v>91</v>
      </c>
      <c r="L168" s="292"/>
    </row>
    <row r="169" spans="2:12" ht="15.75" customHeight="1">
      <c r="B169" s="280" t="s">
        <v>408</v>
      </c>
      <c r="C169" s="282" t="s">
        <v>310</v>
      </c>
      <c r="D169" s="282"/>
      <c r="E169" s="282" t="s">
        <v>311</v>
      </c>
      <c r="F169" s="282"/>
      <c r="G169" s="282" t="s">
        <v>281</v>
      </c>
      <c r="H169" s="282"/>
      <c r="I169" s="291" t="s">
        <v>288</v>
      </c>
      <c r="J169" s="291"/>
      <c r="K169" s="291" t="s">
        <v>315</v>
      </c>
      <c r="L169" s="291"/>
    </row>
    <row r="170" spans="2:12" ht="16.5" thickBot="1">
      <c r="B170" s="281"/>
      <c r="C170" s="220" t="s">
        <v>45</v>
      </c>
      <c r="D170" s="220" t="s">
        <v>52</v>
      </c>
      <c r="E170" s="220" t="s">
        <v>4</v>
      </c>
      <c r="F170" s="220" t="s">
        <v>52</v>
      </c>
      <c r="G170" s="220" t="s">
        <v>279</v>
      </c>
      <c r="H170" s="220" t="s">
        <v>280</v>
      </c>
      <c r="I170" s="220" t="s">
        <v>89</v>
      </c>
      <c r="J170" s="220" t="s">
        <v>280</v>
      </c>
      <c r="K170" s="220" t="s">
        <v>89</v>
      </c>
      <c r="L170" s="220" t="s">
        <v>280</v>
      </c>
    </row>
    <row r="171" spans="2:13" ht="21.75" customHeight="1" thickTop="1">
      <c r="B171" s="187" t="s">
        <v>53</v>
      </c>
      <c r="C171" s="19">
        <v>2</v>
      </c>
      <c r="D171" s="19">
        <v>50</v>
      </c>
      <c r="E171" s="19">
        <v>2805</v>
      </c>
      <c r="F171" s="19">
        <v>16375</v>
      </c>
      <c r="G171" s="19">
        <v>50</v>
      </c>
      <c r="H171" s="19">
        <v>250</v>
      </c>
      <c r="I171" s="19">
        <v>0</v>
      </c>
      <c r="J171" s="19">
        <v>0</v>
      </c>
      <c r="K171" s="19">
        <v>0</v>
      </c>
      <c r="L171" s="19">
        <v>0</v>
      </c>
      <c r="M171" s="40"/>
    </row>
    <row r="172" spans="2:13" ht="21.75" customHeight="1">
      <c r="B172" s="199" t="s">
        <v>54</v>
      </c>
      <c r="C172" s="18">
        <v>44</v>
      </c>
      <c r="D172" s="18">
        <v>3245</v>
      </c>
      <c r="E172" s="18">
        <v>4850</v>
      </c>
      <c r="F172" s="18">
        <v>10000</v>
      </c>
      <c r="G172" s="18">
        <v>187</v>
      </c>
      <c r="H172" s="18">
        <v>187</v>
      </c>
      <c r="I172" s="18">
        <v>0</v>
      </c>
      <c r="J172" s="18">
        <v>0</v>
      </c>
      <c r="K172" s="18">
        <v>1</v>
      </c>
      <c r="L172" s="18">
        <v>300</v>
      </c>
      <c r="M172" s="40"/>
    </row>
    <row r="173" spans="2:12" ht="21.75" customHeight="1">
      <c r="B173" s="187" t="s">
        <v>55</v>
      </c>
      <c r="C173" s="19">
        <v>22</v>
      </c>
      <c r="D173" s="19">
        <v>1050</v>
      </c>
      <c r="E173" s="19">
        <v>5392</v>
      </c>
      <c r="F173" s="19">
        <v>24108</v>
      </c>
      <c r="G173" s="19">
        <v>1122</v>
      </c>
      <c r="H173" s="19">
        <v>1824</v>
      </c>
      <c r="I173" s="19">
        <v>0</v>
      </c>
      <c r="J173" s="19">
        <v>0</v>
      </c>
      <c r="K173" s="19">
        <v>14</v>
      </c>
      <c r="L173" s="19">
        <v>411500</v>
      </c>
    </row>
    <row r="174" spans="2:12" ht="21.75" customHeight="1">
      <c r="B174" s="199" t="s">
        <v>56</v>
      </c>
      <c r="C174" s="18">
        <v>35</v>
      </c>
      <c r="D174" s="18">
        <v>875</v>
      </c>
      <c r="E174" s="18">
        <v>810</v>
      </c>
      <c r="F174" s="18">
        <v>1620</v>
      </c>
      <c r="G174" s="18">
        <v>273</v>
      </c>
      <c r="H174" s="18">
        <v>481</v>
      </c>
      <c r="I174" s="18">
        <v>0</v>
      </c>
      <c r="J174" s="18">
        <v>0</v>
      </c>
      <c r="K174" s="18">
        <v>1</v>
      </c>
      <c r="L174" s="18">
        <v>7000</v>
      </c>
    </row>
    <row r="175" spans="2:13" ht="21.75" customHeight="1">
      <c r="B175" s="187" t="s">
        <v>57</v>
      </c>
      <c r="C175" s="19">
        <v>0</v>
      </c>
      <c r="D175" s="19">
        <v>0</v>
      </c>
      <c r="E175" s="19">
        <v>4650</v>
      </c>
      <c r="F175" s="19">
        <v>11950</v>
      </c>
      <c r="G175" s="19">
        <v>0</v>
      </c>
      <c r="H175" s="19">
        <v>0</v>
      </c>
      <c r="I175" s="19">
        <v>180</v>
      </c>
      <c r="J175" s="19">
        <v>360000</v>
      </c>
      <c r="K175" s="19">
        <v>0</v>
      </c>
      <c r="L175" s="19">
        <v>0</v>
      </c>
      <c r="M175" s="40"/>
    </row>
    <row r="176" spans="2:13" ht="21.75" customHeight="1">
      <c r="B176" s="199" t="s">
        <v>58</v>
      </c>
      <c r="C176" s="18">
        <v>2</v>
      </c>
      <c r="D176" s="18">
        <v>90</v>
      </c>
      <c r="E176" s="18">
        <v>11690</v>
      </c>
      <c r="F176" s="18">
        <v>55195</v>
      </c>
      <c r="G176" s="18">
        <v>3165</v>
      </c>
      <c r="H176" s="18">
        <v>3165</v>
      </c>
      <c r="I176" s="18">
        <v>0</v>
      </c>
      <c r="J176" s="18">
        <v>0</v>
      </c>
      <c r="K176" s="18">
        <v>2</v>
      </c>
      <c r="L176" s="18">
        <v>60000</v>
      </c>
      <c r="M176" s="40"/>
    </row>
    <row r="177" spans="2:13" ht="21.75" customHeight="1">
      <c r="B177" s="187" t="s">
        <v>123</v>
      </c>
      <c r="C177" s="19">
        <v>2</v>
      </c>
      <c r="D177" s="19">
        <v>90</v>
      </c>
      <c r="E177" s="19">
        <v>600</v>
      </c>
      <c r="F177" s="19">
        <v>2400</v>
      </c>
      <c r="G177" s="19">
        <v>180</v>
      </c>
      <c r="H177" s="19">
        <v>180</v>
      </c>
      <c r="I177" s="19">
        <v>0</v>
      </c>
      <c r="J177" s="19">
        <v>0</v>
      </c>
      <c r="K177" s="19">
        <v>0</v>
      </c>
      <c r="L177" s="19">
        <v>0</v>
      </c>
      <c r="M177" s="40"/>
    </row>
    <row r="178" spans="2:13" ht="21.75" customHeight="1">
      <c r="B178" s="199" t="s">
        <v>122</v>
      </c>
      <c r="C178" s="18">
        <v>0</v>
      </c>
      <c r="D178" s="18">
        <v>0</v>
      </c>
      <c r="E178" s="18">
        <v>0</v>
      </c>
      <c r="F178" s="18">
        <v>0</v>
      </c>
      <c r="G178" s="18">
        <v>190</v>
      </c>
      <c r="H178" s="18">
        <v>380</v>
      </c>
      <c r="I178" s="18">
        <v>0</v>
      </c>
      <c r="J178" s="18">
        <v>0</v>
      </c>
      <c r="K178" s="18">
        <v>0</v>
      </c>
      <c r="L178" s="18">
        <v>0</v>
      </c>
      <c r="M178" s="40"/>
    </row>
    <row r="179" spans="2:12" ht="21.75" customHeight="1">
      <c r="B179" s="187" t="s">
        <v>59</v>
      </c>
      <c r="C179" s="19">
        <v>17</v>
      </c>
      <c r="D179" s="19">
        <v>550</v>
      </c>
      <c r="E179" s="19">
        <v>840</v>
      </c>
      <c r="F179" s="19">
        <v>3720</v>
      </c>
      <c r="G179" s="19">
        <v>56</v>
      </c>
      <c r="H179" s="19">
        <v>162</v>
      </c>
      <c r="I179" s="19">
        <v>0</v>
      </c>
      <c r="J179" s="19">
        <v>0</v>
      </c>
      <c r="K179" s="19">
        <v>0</v>
      </c>
      <c r="L179" s="19">
        <v>0</v>
      </c>
    </row>
    <row r="180" spans="2:13" ht="21.75" customHeight="1">
      <c r="B180" s="199" t="s">
        <v>60</v>
      </c>
      <c r="C180" s="18">
        <v>51</v>
      </c>
      <c r="D180" s="18">
        <v>2000</v>
      </c>
      <c r="E180" s="18">
        <v>13475</v>
      </c>
      <c r="F180" s="18">
        <v>26200</v>
      </c>
      <c r="G180" s="18">
        <v>498</v>
      </c>
      <c r="H180" s="18">
        <v>1404</v>
      </c>
      <c r="I180" s="18">
        <v>0</v>
      </c>
      <c r="J180" s="18">
        <v>0</v>
      </c>
      <c r="K180" s="18">
        <v>3</v>
      </c>
      <c r="L180" s="18">
        <v>15000</v>
      </c>
      <c r="M180" s="40"/>
    </row>
    <row r="181" spans="2:13" ht="21.75" customHeight="1">
      <c r="B181" s="187" t="s">
        <v>61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40"/>
    </row>
    <row r="182" spans="2:12" ht="21.75" customHeight="1" thickBot="1">
      <c r="B182" s="199" t="s">
        <v>62</v>
      </c>
      <c r="C182" s="18">
        <v>864</v>
      </c>
      <c r="D182" s="18">
        <v>51855</v>
      </c>
      <c r="E182" s="18">
        <v>84162</v>
      </c>
      <c r="F182" s="18">
        <v>265638</v>
      </c>
      <c r="G182" s="18">
        <v>25</v>
      </c>
      <c r="H182" s="115">
        <v>50</v>
      </c>
      <c r="I182" s="115">
        <v>0</v>
      </c>
      <c r="J182" s="18">
        <v>0</v>
      </c>
      <c r="K182" s="18">
        <v>1</v>
      </c>
      <c r="L182" s="18">
        <v>10000</v>
      </c>
    </row>
    <row r="183" spans="2:13" ht="21.75" customHeight="1" thickBot="1">
      <c r="B183" s="159" t="s">
        <v>3</v>
      </c>
      <c r="C183" s="24">
        <f>SUM(C171:C182)</f>
        <v>1039</v>
      </c>
      <c r="D183" s="24">
        <f aca="true" t="shared" si="7" ref="D183:J183">SUM(D171:D182)</f>
        <v>59805</v>
      </c>
      <c r="E183" s="24">
        <f t="shared" si="7"/>
        <v>129274</v>
      </c>
      <c r="F183" s="24">
        <f t="shared" si="7"/>
        <v>417206</v>
      </c>
      <c r="G183" s="24">
        <f t="shared" si="7"/>
        <v>5746</v>
      </c>
      <c r="H183" s="24">
        <f t="shared" si="7"/>
        <v>8083</v>
      </c>
      <c r="I183" s="24">
        <f t="shared" si="7"/>
        <v>180</v>
      </c>
      <c r="J183" s="24">
        <f t="shared" si="7"/>
        <v>360000</v>
      </c>
      <c r="K183" s="24">
        <f>SUM(K171:K182)</f>
        <v>22</v>
      </c>
      <c r="L183" s="24">
        <f>SUM(L171:L182)</f>
        <v>503800</v>
      </c>
      <c r="M183" s="40"/>
    </row>
    <row r="184" spans="9:13" ht="16.5" thickTop="1">
      <c r="I184" s="23"/>
      <c r="J184" s="23"/>
      <c r="K184" s="26"/>
      <c r="M184" s="40"/>
    </row>
    <row r="185" spans="2:13" ht="15.75">
      <c r="B185" s="248"/>
      <c r="C185" s="248"/>
      <c r="D185" s="248"/>
      <c r="E185" s="248"/>
      <c r="F185" s="248"/>
      <c r="G185" s="248"/>
      <c r="M185" s="40"/>
    </row>
    <row r="186" ht="15.75">
      <c r="M186" s="40"/>
    </row>
    <row r="191" spans="2:11" ht="20.25" customHeight="1">
      <c r="B191" s="270" t="s">
        <v>405</v>
      </c>
      <c r="C191" s="270"/>
      <c r="D191" s="270"/>
      <c r="E191" s="270"/>
      <c r="F191" s="270"/>
      <c r="G191" s="270"/>
      <c r="H191" s="270"/>
      <c r="I191" s="270"/>
      <c r="J191" s="270"/>
      <c r="K191" s="270"/>
    </row>
    <row r="192" spans="2:11" ht="15.75" customHeight="1">
      <c r="B192" s="273" t="s">
        <v>449</v>
      </c>
      <c r="C192" s="273"/>
      <c r="D192" s="183"/>
      <c r="E192" s="273" t="s">
        <v>87</v>
      </c>
      <c r="F192" s="273"/>
      <c r="G192" s="273"/>
      <c r="H192" s="272" t="s">
        <v>88</v>
      </c>
      <c r="I192" s="272"/>
      <c r="J192" s="272"/>
      <c r="K192" s="272"/>
    </row>
    <row r="193" spans="2:11" ht="22.5" customHeight="1">
      <c r="B193" s="288" t="s">
        <v>408</v>
      </c>
      <c r="C193" s="280" t="s">
        <v>312</v>
      </c>
      <c r="D193" s="280"/>
      <c r="E193" s="280" t="s">
        <v>313</v>
      </c>
      <c r="F193" s="280"/>
      <c r="G193" s="280" t="s">
        <v>314</v>
      </c>
      <c r="H193" s="280"/>
      <c r="I193" s="227" t="s">
        <v>412</v>
      </c>
      <c r="J193" s="280" t="s">
        <v>407</v>
      </c>
      <c r="K193" s="280"/>
    </row>
    <row r="194" spans="2:11" ht="16.5" thickBot="1">
      <c r="B194" s="289"/>
      <c r="C194" s="220" t="s">
        <v>42</v>
      </c>
      <c r="D194" s="220" t="s">
        <v>52</v>
      </c>
      <c r="E194" s="220" t="s">
        <v>42</v>
      </c>
      <c r="F194" s="220" t="s">
        <v>52</v>
      </c>
      <c r="G194" s="220" t="s">
        <v>4</v>
      </c>
      <c r="H194" s="220" t="s">
        <v>52</v>
      </c>
      <c r="I194" s="220" t="s">
        <v>52</v>
      </c>
      <c r="J194" s="220" t="s">
        <v>45</v>
      </c>
      <c r="K194" s="220" t="s">
        <v>280</v>
      </c>
    </row>
    <row r="195" spans="2:11" ht="21.75" customHeight="1" thickTop="1">
      <c r="B195" s="187" t="s">
        <v>53</v>
      </c>
      <c r="C195" s="19">
        <v>600</v>
      </c>
      <c r="D195" s="19">
        <v>15600</v>
      </c>
      <c r="E195" s="19">
        <v>5650</v>
      </c>
      <c r="F195" s="19">
        <v>269550</v>
      </c>
      <c r="G195" s="19">
        <v>0</v>
      </c>
      <c r="H195" s="19">
        <v>0</v>
      </c>
      <c r="I195" s="212">
        <v>1909938</v>
      </c>
      <c r="J195" s="212">
        <v>3054</v>
      </c>
      <c r="K195" s="212">
        <v>192700</v>
      </c>
    </row>
    <row r="196" spans="2:11" ht="21.75" customHeight="1">
      <c r="B196" s="199" t="s">
        <v>54</v>
      </c>
      <c r="C196" s="18">
        <v>0</v>
      </c>
      <c r="D196" s="18">
        <v>0</v>
      </c>
      <c r="E196" s="18">
        <v>0</v>
      </c>
      <c r="F196" s="18">
        <v>0</v>
      </c>
      <c r="G196" s="18">
        <v>1</v>
      </c>
      <c r="H196" s="18">
        <v>5000</v>
      </c>
      <c r="I196" s="18">
        <v>79330</v>
      </c>
      <c r="J196" s="18">
        <v>0</v>
      </c>
      <c r="K196" s="18">
        <v>0</v>
      </c>
    </row>
    <row r="197" spans="2:11" ht="21.75" customHeight="1">
      <c r="B197" s="187" t="s">
        <v>55</v>
      </c>
      <c r="C197" s="19">
        <v>1045</v>
      </c>
      <c r="D197" s="19">
        <v>28780</v>
      </c>
      <c r="E197" s="19">
        <v>2602</v>
      </c>
      <c r="F197" s="19">
        <v>277760</v>
      </c>
      <c r="G197" s="19">
        <v>2</v>
      </c>
      <c r="H197" s="19">
        <v>3000</v>
      </c>
      <c r="I197" s="19">
        <v>9868350</v>
      </c>
      <c r="J197" s="19">
        <v>65</v>
      </c>
      <c r="K197" s="19">
        <v>5110</v>
      </c>
    </row>
    <row r="198" spans="2:11" ht="21.75" customHeight="1">
      <c r="B198" s="199" t="s">
        <v>56</v>
      </c>
      <c r="C198" s="18">
        <v>48</v>
      </c>
      <c r="D198" s="18">
        <v>480</v>
      </c>
      <c r="E198" s="18">
        <v>0</v>
      </c>
      <c r="F198" s="18">
        <v>0</v>
      </c>
      <c r="G198" s="18">
        <v>0</v>
      </c>
      <c r="H198" s="18">
        <v>0</v>
      </c>
      <c r="I198" s="18">
        <v>6119783</v>
      </c>
      <c r="J198" s="18">
        <v>35</v>
      </c>
      <c r="K198" s="18">
        <v>2100</v>
      </c>
    </row>
    <row r="199" spans="2:11" ht="21.75" customHeight="1">
      <c r="B199" s="187" t="s">
        <v>57</v>
      </c>
      <c r="C199" s="19">
        <v>0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966170</v>
      </c>
      <c r="J199" s="19">
        <v>0</v>
      </c>
      <c r="K199" s="19">
        <v>0</v>
      </c>
    </row>
    <row r="200" spans="2:11" ht="21.75" customHeight="1">
      <c r="B200" s="199" t="s">
        <v>58</v>
      </c>
      <c r="C200" s="18">
        <v>1840</v>
      </c>
      <c r="D200" s="18">
        <v>89600</v>
      </c>
      <c r="E200" s="18">
        <v>4480</v>
      </c>
      <c r="F200" s="18">
        <v>356400</v>
      </c>
      <c r="G200" s="18">
        <v>59</v>
      </c>
      <c r="H200" s="18">
        <v>414000</v>
      </c>
      <c r="I200" s="18">
        <v>3570255</v>
      </c>
      <c r="J200" s="18">
        <v>166</v>
      </c>
      <c r="K200" s="18">
        <v>14560</v>
      </c>
    </row>
    <row r="201" spans="2:11" ht="21.75" customHeight="1">
      <c r="B201" s="187" t="s">
        <v>123</v>
      </c>
      <c r="C201" s="19">
        <v>100</v>
      </c>
      <c r="D201" s="19">
        <v>7500</v>
      </c>
      <c r="E201" s="19">
        <v>0</v>
      </c>
      <c r="F201" s="19">
        <v>0</v>
      </c>
      <c r="G201" s="19">
        <v>5</v>
      </c>
      <c r="H201" s="19">
        <v>75000</v>
      </c>
      <c r="I201" s="19">
        <v>2107119</v>
      </c>
      <c r="J201" s="19">
        <v>20</v>
      </c>
      <c r="K201" s="19">
        <v>1500</v>
      </c>
    </row>
    <row r="202" spans="2:11" ht="21.75" customHeight="1">
      <c r="B202" s="199" t="s">
        <v>122</v>
      </c>
      <c r="C202" s="18">
        <v>0</v>
      </c>
      <c r="D202" s="18">
        <v>0</v>
      </c>
      <c r="E202" s="18">
        <v>70</v>
      </c>
      <c r="F202" s="18">
        <v>3500</v>
      </c>
      <c r="G202" s="18">
        <v>1000</v>
      </c>
      <c r="H202" s="18">
        <v>6700000</v>
      </c>
      <c r="I202" s="18">
        <v>0</v>
      </c>
      <c r="J202" s="18">
        <v>80</v>
      </c>
      <c r="K202" s="18">
        <v>9600</v>
      </c>
    </row>
    <row r="203" spans="2:11" ht="21.75" customHeight="1">
      <c r="B203" s="187" t="s">
        <v>59</v>
      </c>
      <c r="C203" s="19">
        <v>0</v>
      </c>
      <c r="D203" s="19">
        <v>0</v>
      </c>
      <c r="E203" s="19">
        <v>462</v>
      </c>
      <c r="F203" s="19">
        <v>36960</v>
      </c>
      <c r="G203" s="19">
        <v>3</v>
      </c>
      <c r="H203" s="19">
        <v>15000</v>
      </c>
      <c r="I203" s="19">
        <v>755000</v>
      </c>
      <c r="J203" s="19">
        <v>150</v>
      </c>
      <c r="K203" s="19">
        <v>12000</v>
      </c>
    </row>
    <row r="204" spans="2:11" ht="21.75" customHeight="1">
      <c r="B204" s="199" t="s">
        <v>60</v>
      </c>
      <c r="C204" s="18">
        <v>1</v>
      </c>
      <c r="D204" s="18">
        <v>80</v>
      </c>
      <c r="E204" s="18">
        <v>0</v>
      </c>
      <c r="F204" s="18">
        <v>0</v>
      </c>
      <c r="G204" s="18">
        <v>0</v>
      </c>
      <c r="H204" s="18">
        <v>0</v>
      </c>
      <c r="I204" s="18">
        <v>156000</v>
      </c>
      <c r="J204" s="18">
        <v>0</v>
      </c>
      <c r="K204" s="18">
        <v>0</v>
      </c>
    </row>
    <row r="205" spans="2:11" ht="21.75" customHeight="1">
      <c r="B205" s="187" t="s">
        <v>61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</row>
    <row r="206" spans="2:11" ht="21.75" customHeight="1" thickBot="1">
      <c r="B206" s="199" t="s">
        <v>62</v>
      </c>
      <c r="C206" s="18">
        <v>22678</v>
      </c>
      <c r="D206" s="18">
        <v>707614</v>
      </c>
      <c r="E206" s="18">
        <v>51569</v>
      </c>
      <c r="F206" s="18">
        <v>4662715</v>
      </c>
      <c r="G206" s="18">
        <v>14</v>
      </c>
      <c r="H206" s="18">
        <v>131000</v>
      </c>
      <c r="I206" s="115">
        <v>48957894</v>
      </c>
      <c r="J206" s="115">
        <v>1511</v>
      </c>
      <c r="K206" s="115">
        <v>136790</v>
      </c>
    </row>
    <row r="207" spans="2:16" ht="21.75" customHeight="1" thickBot="1">
      <c r="B207" s="191" t="s">
        <v>3</v>
      </c>
      <c r="C207" s="24">
        <f>SUM(C195:C206)</f>
        <v>26312</v>
      </c>
      <c r="D207" s="24">
        <f aca="true" t="shared" si="8" ref="D207:I207">SUM(D195:D206)</f>
        <v>849654</v>
      </c>
      <c r="E207" s="24">
        <f t="shared" si="8"/>
        <v>64833</v>
      </c>
      <c r="F207" s="24">
        <f t="shared" si="8"/>
        <v>5606885</v>
      </c>
      <c r="G207" s="24">
        <f t="shared" si="8"/>
        <v>1084</v>
      </c>
      <c r="H207" s="24">
        <f t="shared" si="8"/>
        <v>7343000</v>
      </c>
      <c r="I207" s="24">
        <f t="shared" si="8"/>
        <v>74489839</v>
      </c>
      <c r="J207" s="24">
        <f>SUM(J195:J206)</f>
        <v>5081</v>
      </c>
      <c r="K207" s="24">
        <f>SUM(K195:K206)</f>
        <v>374360</v>
      </c>
      <c r="P207" s="19"/>
    </row>
    <row r="208" spans="2:16" ht="15.75" thickTop="1">
      <c r="B208"/>
      <c r="J208" s="4"/>
      <c r="P208" s="19"/>
    </row>
    <row r="209" spans="2:16" ht="15">
      <c r="B209" s="248"/>
      <c r="C209" s="248"/>
      <c r="D209" s="248"/>
      <c r="E209" s="248"/>
      <c r="F209" s="248"/>
      <c r="G209" s="248"/>
      <c r="P209" s="19"/>
    </row>
    <row r="210" ht="15">
      <c r="P210" s="19"/>
    </row>
    <row r="211" ht="15">
      <c r="P211" s="19"/>
    </row>
    <row r="212" ht="15">
      <c r="P212" s="19"/>
    </row>
    <row r="213" ht="15">
      <c r="P213" s="19"/>
    </row>
    <row r="214" ht="15">
      <c r="P214" s="19"/>
    </row>
    <row r="215" ht="15" customHeight="1">
      <c r="P215" s="19"/>
    </row>
    <row r="216" ht="15" customHeight="1">
      <c r="P216" s="19"/>
    </row>
    <row r="217" ht="15">
      <c r="P217" s="19"/>
    </row>
    <row r="218" ht="15">
      <c r="P218" s="19"/>
    </row>
  </sheetData>
  <sheetProtection/>
  <mergeCells count="91">
    <mergeCell ref="B122:B123"/>
    <mergeCell ref="I27:J27"/>
    <mergeCell ref="B209:G209"/>
    <mergeCell ref="C193:D193"/>
    <mergeCell ref="E193:F193"/>
    <mergeCell ref="G193:H193"/>
    <mergeCell ref="B120:J120"/>
    <mergeCell ref="I121:J121"/>
    <mergeCell ref="E121:G121"/>
    <mergeCell ref="E145:H145"/>
    <mergeCell ref="B144:J144"/>
    <mergeCell ref="I4:J4"/>
    <mergeCell ref="C122:D122"/>
    <mergeCell ref="E122:F122"/>
    <mergeCell ref="B121:C121"/>
    <mergeCell ref="I122:J122"/>
    <mergeCell ref="B74:B75"/>
    <mergeCell ref="I74:J74"/>
    <mergeCell ref="H26:J26"/>
    <mergeCell ref="B27:B28"/>
    <mergeCell ref="B2:J2"/>
    <mergeCell ref="B25:J25"/>
    <mergeCell ref="B48:J48"/>
    <mergeCell ref="B72:J72"/>
    <mergeCell ref="B96:J96"/>
    <mergeCell ref="E27:F27"/>
    <mergeCell ref="G27:H27"/>
    <mergeCell ref="B49:C49"/>
    <mergeCell ref="B3:C3"/>
    <mergeCell ref="E3:G3"/>
    <mergeCell ref="H3:J3"/>
    <mergeCell ref="B4:B5"/>
    <mergeCell ref="C4:D4"/>
    <mergeCell ref="E4:F4"/>
    <mergeCell ref="G4:H4"/>
    <mergeCell ref="H73:J73"/>
    <mergeCell ref="G50:H50"/>
    <mergeCell ref="I50:J50"/>
    <mergeCell ref="B26:C26"/>
    <mergeCell ref="E26:G26"/>
    <mergeCell ref="C27:D27"/>
    <mergeCell ref="E49:G49"/>
    <mergeCell ref="H49:J49"/>
    <mergeCell ref="B50:B51"/>
    <mergeCell ref="C50:D50"/>
    <mergeCell ref="C74:D74"/>
    <mergeCell ref="E50:F50"/>
    <mergeCell ref="E74:F74"/>
    <mergeCell ref="G74:H74"/>
    <mergeCell ref="B73:C73"/>
    <mergeCell ref="E73:G73"/>
    <mergeCell ref="B97:C97"/>
    <mergeCell ref="E97:G97"/>
    <mergeCell ref="H97:J97"/>
    <mergeCell ref="B98:B99"/>
    <mergeCell ref="C98:D98"/>
    <mergeCell ref="E98:F98"/>
    <mergeCell ref="G98:H98"/>
    <mergeCell ref="I98:J98"/>
    <mergeCell ref="B145:C145"/>
    <mergeCell ref="I145:J145"/>
    <mergeCell ref="B146:B147"/>
    <mergeCell ref="C146:D146"/>
    <mergeCell ref="E146:F146"/>
    <mergeCell ref="G146:H146"/>
    <mergeCell ref="I146:J146"/>
    <mergeCell ref="G122:H122"/>
    <mergeCell ref="B185:G185"/>
    <mergeCell ref="B20:G20"/>
    <mergeCell ref="B43:G43"/>
    <mergeCell ref="B65:G65"/>
    <mergeCell ref="B90:G90"/>
    <mergeCell ref="B114:G114"/>
    <mergeCell ref="B138:G138"/>
    <mergeCell ref="B169:B170"/>
    <mergeCell ref="C169:D169"/>
    <mergeCell ref="B162:G162"/>
    <mergeCell ref="I169:J169"/>
    <mergeCell ref="G169:H169"/>
    <mergeCell ref="B192:C192"/>
    <mergeCell ref="E169:F169"/>
    <mergeCell ref="B168:C168"/>
    <mergeCell ref="K168:L168"/>
    <mergeCell ref="D168:I168"/>
    <mergeCell ref="E192:G192"/>
    <mergeCell ref="B193:B194"/>
    <mergeCell ref="J193:K193"/>
    <mergeCell ref="B167:L167"/>
    <mergeCell ref="B191:K191"/>
    <mergeCell ref="H192:K192"/>
    <mergeCell ref="K169:L169"/>
  </mergeCells>
  <printOptions/>
  <pageMargins left="1" right="1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L47"/>
  <sheetViews>
    <sheetView rightToLeft="1" zoomScalePageLayoutView="0" workbookViewId="0" topLeftCell="A1">
      <selection activeCell="B27" sqref="B27:C27"/>
    </sheetView>
  </sheetViews>
  <sheetFormatPr defaultColWidth="9.140625" defaultRowHeight="15"/>
  <cols>
    <col min="1" max="1" width="7.8515625" style="0" customWidth="1"/>
    <col min="2" max="2" width="8.7109375" style="0" customWidth="1"/>
    <col min="3" max="3" width="9.00390625" style="0" customWidth="1"/>
    <col min="4" max="4" width="11.57421875" style="0" customWidth="1"/>
    <col min="5" max="5" width="8.421875" style="0" customWidth="1"/>
    <col min="6" max="6" width="12.28125" style="0" customWidth="1"/>
    <col min="7" max="7" width="7.421875" style="0" customWidth="1"/>
    <col min="8" max="8" width="12.8515625" style="0" customWidth="1"/>
    <col min="9" max="9" width="9.7109375" style="0" customWidth="1"/>
    <col min="10" max="10" width="13.57421875" style="0" customWidth="1"/>
    <col min="11" max="11" width="8.28125" style="0" customWidth="1"/>
    <col min="12" max="12" width="11.8515625" style="0" customWidth="1"/>
    <col min="16" max="16" width="9.140625" style="0" customWidth="1"/>
  </cols>
  <sheetData>
    <row r="3" spans="2:12" ht="21.75" customHeight="1">
      <c r="B3" s="247" t="s">
        <v>413</v>
      </c>
      <c r="C3" s="247"/>
      <c r="D3" s="247"/>
      <c r="E3" s="247"/>
      <c r="F3" s="247"/>
      <c r="G3" s="247"/>
      <c r="H3" s="247"/>
      <c r="I3" s="247"/>
      <c r="J3" s="247"/>
      <c r="K3" s="89"/>
      <c r="L3" s="89"/>
    </row>
    <row r="4" spans="2:12" ht="18.75" customHeight="1">
      <c r="B4" s="306" t="s">
        <v>452</v>
      </c>
      <c r="C4" s="306"/>
      <c r="D4" s="213"/>
      <c r="E4" s="213"/>
      <c r="F4" s="213"/>
      <c r="G4" s="213"/>
      <c r="H4" s="213"/>
      <c r="I4" s="310" t="s">
        <v>115</v>
      </c>
      <c r="J4" s="310"/>
      <c r="K4" s="76"/>
      <c r="L4" s="76"/>
    </row>
    <row r="5" spans="2:12" ht="15.75">
      <c r="B5" s="307" t="s">
        <v>28</v>
      </c>
      <c r="C5" s="309" t="s">
        <v>415</v>
      </c>
      <c r="D5" s="309"/>
      <c r="E5" s="309" t="s">
        <v>416</v>
      </c>
      <c r="F5" s="309"/>
      <c r="G5" s="309" t="s">
        <v>417</v>
      </c>
      <c r="H5" s="309"/>
      <c r="I5" s="309" t="s">
        <v>418</v>
      </c>
      <c r="J5" s="309"/>
      <c r="K5" s="90"/>
      <c r="L5" s="90"/>
    </row>
    <row r="6" spans="2:12" ht="16.5" thickBot="1">
      <c r="B6" s="308"/>
      <c r="C6" s="230" t="s">
        <v>4</v>
      </c>
      <c r="D6" s="230" t="s">
        <v>93</v>
      </c>
      <c r="E6" s="230" t="s">
        <v>4</v>
      </c>
      <c r="F6" s="230" t="s">
        <v>93</v>
      </c>
      <c r="G6" s="230" t="s">
        <v>4</v>
      </c>
      <c r="H6" s="230" t="s">
        <v>93</v>
      </c>
      <c r="I6" s="230" t="s">
        <v>4</v>
      </c>
      <c r="J6" s="230" t="s">
        <v>93</v>
      </c>
      <c r="K6" s="91"/>
      <c r="L6" s="91"/>
    </row>
    <row r="7" spans="2:12" ht="21.75" customHeight="1" thickTop="1">
      <c r="B7" s="154" t="s">
        <v>53</v>
      </c>
      <c r="C7" s="77">
        <v>58</v>
      </c>
      <c r="D7" s="77">
        <v>1037860</v>
      </c>
      <c r="E7" s="77">
        <v>68</v>
      </c>
      <c r="F7" s="77">
        <v>1538235</v>
      </c>
      <c r="G7" s="77">
        <v>28</v>
      </c>
      <c r="H7" s="77">
        <v>431905</v>
      </c>
      <c r="I7" s="77">
        <v>959</v>
      </c>
      <c r="J7" s="77">
        <v>19041205</v>
      </c>
      <c r="K7" s="92"/>
      <c r="L7" s="92"/>
    </row>
    <row r="8" spans="2:12" ht="21.75" customHeight="1">
      <c r="B8" s="155" t="s">
        <v>54</v>
      </c>
      <c r="C8" s="78">
        <v>29</v>
      </c>
      <c r="D8" s="78">
        <v>60928</v>
      </c>
      <c r="E8" s="78">
        <v>9</v>
      </c>
      <c r="F8" s="78">
        <v>8630</v>
      </c>
      <c r="G8" s="78">
        <v>27</v>
      </c>
      <c r="H8" s="78">
        <v>105140</v>
      </c>
      <c r="I8" s="78">
        <v>831</v>
      </c>
      <c r="J8" s="78">
        <v>945895</v>
      </c>
      <c r="K8" s="92"/>
      <c r="L8" s="92"/>
    </row>
    <row r="9" spans="2:12" ht="21.75" customHeight="1">
      <c r="B9" s="154" t="s">
        <v>55</v>
      </c>
      <c r="C9" s="77">
        <v>198</v>
      </c>
      <c r="D9" s="77">
        <v>1226680</v>
      </c>
      <c r="E9" s="77">
        <v>153</v>
      </c>
      <c r="F9" s="77">
        <v>608225</v>
      </c>
      <c r="G9" s="77">
        <v>126</v>
      </c>
      <c r="H9" s="77">
        <v>400205</v>
      </c>
      <c r="I9" s="77">
        <v>1684</v>
      </c>
      <c r="J9" s="77">
        <v>5825850</v>
      </c>
      <c r="K9" s="92"/>
      <c r="L9" s="92"/>
    </row>
    <row r="10" spans="2:12" ht="21.75" customHeight="1">
      <c r="B10" s="155" t="s">
        <v>56</v>
      </c>
      <c r="C10" s="78">
        <v>182</v>
      </c>
      <c r="D10" s="78">
        <v>3686118</v>
      </c>
      <c r="E10" s="78">
        <v>148</v>
      </c>
      <c r="F10" s="78">
        <v>1583114</v>
      </c>
      <c r="G10" s="78">
        <v>91</v>
      </c>
      <c r="H10" s="78">
        <v>707230</v>
      </c>
      <c r="I10" s="78">
        <v>1232</v>
      </c>
      <c r="J10" s="78">
        <v>20492185</v>
      </c>
      <c r="K10" s="92"/>
      <c r="L10" s="92"/>
    </row>
    <row r="11" spans="2:12" ht="21.75" customHeight="1">
      <c r="B11" s="154" t="s">
        <v>57</v>
      </c>
      <c r="C11" s="77">
        <v>44</v>
      </c>
      <c r="D11" s="77">
        <v>153182</v>
      </c>
      <c r="E11" s="77">
        <v>46</v>
      </c>
      <c r="F11" s="77">
        <v>111215</v>
      </c>
      <c r="G11" s="77">
        <v>30</v>
      </c>
      <c r="H11" s="77">
        <v>58140</v>
      </c>
      <c r="I11" s="77">
        <v>414</v>
      </c>
      <c r="J11" s="77">
        <v>814290</v>
      </c>
      <c r="K11" s="92"/>
      <c r="L11" s="92"/>
    </row>
    <row r="12" spans="2:12" ht="21.75" customHeight="1">
      <c r="B12" s="155" t="s">
        <v>58</v>
      </c>
      <c r="C12" s="78">
        <v>36</v>
      </c>
      <c r="D12" s="78">
        <v>990600</v>
      </c>
      <c r="E12" s="78">
        <v>40</v>
      </c>
      <c r="F12" s="78">
        <v>641600</v>
      </c>
      <c r="G12" s="78">
        <v>32</v>
      </c>
      <c r="H12" s="78">
        <v>570000</v>
      </c>
      <c r="I12" s="78">
        <v>325</v>
      </c>
      <c r="J12" s="78">
        <v>3620450</v>
      </c>
      <c r="K12" s="92"/>
      <c r="L12" s="92"/>
    </row>
    <row r="13" spans="2:12" ht="21.75" customHeight="1">
      <c r="B13" s="154" t="s">
        <v>209</v>
      </c>
      <c r="C13" s="77">
        <v>28</v>
      </c>
      <c r="D13" s="77">
        <v>454320</v>
      </c>
      <c r="E13" s="77">
        <v>8</v>
      </c>
      <c r="F13" s="77">
        <v>114900</v>
      </c>
      <c r="G13" s="77">
        <v>16</v>
      </c>
      <c r="H13" s="77">
        <v>69110</v>
      </c>
      <c r="I13" s="77">
        <v>269</v>
      </c>
      <c r="J13" s="77">
        <v>684400</v>
      </c>
      <c r="K13" s="92"/>
      <c r="L13" s="92"/>
    </row>
    <row r="14" spans="2:12" ht="21.75" customHeight="1">
      <c r="B14" s="155" t="s">
        <v>210</v>
      </c>
      <c r="C14" s="78">
        <v>50</v>
      </c>
      <c r="D14" s="78">
        <v>140000</v>
      </c>
      <c r="E14" s="78">
        <v>38</v>
      </c>
      <c r="F14" s="78">
        <v>107250</v>
      </c>
      <c r="G14" s="78">
        <v>9</v>
      </c>
      <c r="H14" s="78">
        <v>75000</v>
      </c>
      <c r="I14" s="78">
        <v>271</v>
      </c>
      <c r="J14" s="78">
        <v>744460</v>
      </c>
      <c r="K14" s="92"/>
      <c r="L14" s="92"/>
    </row>
    <row r="15" spans="2:12" ht="21.75" customHeight="1">
      <c r="B15" s="154" t="s">
        <v>59</v>
      </c>
      <c r="C15" s="77">
        <v>26</v>
      </c>
      <c r="D15" s="77">
        <v>295505</v>
      </c>
      <c r="E15" s="77">
        <v>26</v>
      </c>
      <c r="F15" s="77">
        <v>197190</v>
      </c>
      <c r="G15" s="77">
        <v>20</v>
      </c>
      <c r="H15" s="77">
        <v>149080</v>
      </c>
      <c r="I15" s="77">
        <v>340</v>
      </c>
      <c r="J15" s="77">
        <v>1330860</v>
      </c>
      <c r="K15" s="92"/>
      <c r="L15" s="92"/>
    </row>
    <row r="16" spans="2:12" ht="21.75" customHeight="1">
      <c r="B16" s="155" t="s">
        <v>60</v>
      </c>
      <c r="C16" s="78">
        <v>58</v>
      </c>
      <c r="D16" s="78">
        <v>928900</v>
      </c>
      <c r="E16" s="78">
        <v>46</v>
      </c>
      <c r="F16" s="78">
        <v>522050</v>
      </c>
      <c r="G16" s="78">
        <v>57</v>
      </c>
      <c r="H16" s="78">
        <v>642265</v>
      </c>
      <c r="I16" s="78">
        <v>555</v>
      </c>
      <c r="J16" s="78">
        <v>4219300</v>
      </c>
      <c r="K16" s="92"/>
      <c r="L16" s="92"/>
    </row>
    <row r="17" spans="2:12" ht="21.75" customHeight="1">
      <c r="B17" s="154" t="s">
        <v>61</v>
      </c>
      <c r="C17" s="77">
        <v>29</v>
      </c>
      <c r="D17" s="77">
        <v>101050</v>
      </c>
      <c r="E17" s="77">
        <v>1</v>
      </c>
      <c r="F17" s="77">
        <v>2100</v>
      </c>
      <c r="G17" s="77">
        <v>36</v>
      </c>
      <c r="H17" s="77">
        <v>114150</v>
      </c>
      <c r="I17" s="77">
        <v>163</v>
      </c>
      <c r="J17" s="77">
        <v>343800</v>
      </c>
      <c r="K17" s="92"/>
      <c r="L17" s="92"/>
    </row>
    <row r="18" spans="2:12" ht="21.75" customHeight="1" thickBot="1">
      <c r="B18" s="155" t="s">
        <v>62</v>
      </c>
      <c r="C18" s="78">
        <v>196</v>
      </c>
      <c r="D18" s="78">
        <v>5829115</v>
      </c>
      <c r="E18" s="78">
        <v>191</v>
      </c>
      <c r="F18" s="78">
        <v>2761950</v>
      </c>
      <c r="G18" s="78">
        <v>89</v>
      </c>
      <c r="H18" s="78">
        <v>1286175</v>
      </c>
      <c r="I18" s="78">
        <v>2776</v>
      </c>
      <c r="J18" s="78">
        <v>31527045</v>
      </c>
      <c r="K18" s="92"/>
      <c r="L18" s="92"/>
    </row>
    <row r="19" spans="2:12" ht="21.75" customHeight="1" thickBot="1">
      <c r="B19" s="191" t="s">
        <v>3</v>
      </c>
      <c r="C19" s="99">
        <f>SUM(C7:C18)</f>
        <v>934</v>
      </c>
      <c r="D19" s="99">
        <f>SUM(D7:D18)</f>
        <v>14904258</v>
      </c>
      <c r="E19" s="99">
        <f aca="true" t="shared" si="0" ref="E19:J19">SUM(E7:E18)</f>
        <v>774</v>
      </c>
      <c r="F19" s="99">
        <f t="shared" si="0"/>
        <v>8196459</v>
      </c>
      <c r="G19" s="99">
        <f t="shared" si="0"/>
        <v>561</v>
      </c>
      <c r="H19" s="99">
        <f t="shared" si="0"/>
        <v>4608400</v>
      </c>
      <c r="I19" s="99">
        <f t="shared" si="0"/>
        <v>9819</v>
      </c>
      <c r="J19" s="99">
        <f t="shared" si="0"/>
        <v>89589740</v>
      </c>
      <c r="K19" s="93"/>
      <c r="L19" s="93"/>
    </row>
    <row r="20" ht="21.75" customHeight="1" thickTop="1"/>
    <row r="21" spans="2:7" ht="15">
      <c r="B21" s="94"/>
      <c r="C21" s="94"/>
      <c r="D21" s="94"/>
      <c r="E21" s="94"/>
      <c r="F21" s="94"/>
      <c r="G21" s="94"/>
    </row>
    <row r="26" spans="2:12" ht="22.5" customHeight="1">
      <c r="B26" s="247" t="s">
        <v>414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</row>
    <row r="27" spans="2:12" ht="21" customHeight="1">
      <c r="B27" s="306" t="s">
        <v>453</v>
      </c>
      <c r="C27" s="306"/>
      <c r="D27" s="213"/>
      <c r="E27" s="213"/>
      <c r="F27" s="213"/>
      <c r="G27" s="213"/>
      <c r="H27" s="213"/>
      <c r="I27" s="310" t="s">
        <v>115</v>
      </c>
      <c r="J27" s="310"/>
      <c r="K27" s="310"/>
      <c r="L27" s="310"/>
    </row>
    <row r="28" spans="2:12" ht="15.75">
      <c r="B28" s="307" t="s">
        <v>28</v>
      </c>
      <c r="C28" s="309" t="s">
        <v>419</v>
      </c>
      <c r="D28" s="309"/>
      <c r="E28" s="311" t="s">
        <v>94</v>
      </c>
      <c r="F28" s="311"/>
      <c r="G28" s="309" t="s">
        <v>420</v>
      </c>
      <c r="H28" s="309"/>
      <c r="I28" s="309" t="s">
        <v>421</v>
      </c>
      <c r="J28" s="309"/>
      <c r="K28" s="309" t="s">
        <v>422</v>
      </c>
      <c r="L28" s="309"/>
    </row>
    <row r="29" spans="2:12" ht="16.5" thickBot="1">
      <c r="B29" s="308"/>
      <c r="C29" s="224" t="s">
        <v>4</v>
      </c>
      <c r="D29" s="224" t="s">
        <v>93</v>
      </c>
      <c r="E29" s="224" t="s">
        <v>4</v>
      </c>
      <c r="F29" s="224" t="s">
        <v>93</v>
      </c>
      <c r="G29" s="224" t="s">
        <v>4</v>
      </c>
      <c r="H29" s="224" t="s">
        <v>93</v>
      </c>
      <c r="I29" s="224" t="s">
        <v>4</v>
      </c>
      <c r="J29" s="224" t="s">
        <v>93</v>
      </c>
      <c r="K29" s="224" t="s">
        <v>4</v>
      </c>
      <c r="L29" s="224" t="s">
        <v>93</v>
      </c>
    </row>
    <row r="30" spans="2:12" ht="21.75" customHeight="1" thickTop="1">
      <c r="B30" s="154" t="s">
        <v>53</v>
      </c>
      <c r="C30" s="77">
        <v>58</v>
      </c>
      <c r="D30" s="77">
        <v>893225</v>
      </c>
      <c r="E30" s="77">
        <v>79</v>
      </c>
      <c r="F30" s="77">
        <v>2655900</v>
      </c>
      <c r="G30" s="77">
        <v>29</v>
      </c>
      <c r="H30" s="77">
        <v>398330</v>
      </c>
      <c r="I30" s="77">
        <v>74</v>
      </c>
      <c r="J30" s="77">
        <v>670875</v>
      </c>
      <c r="K30" s="77">
        <f aca="true" t="shared" si="1" ref="K30:K41">C7+E7+G7+I7+C30+E30+G30+I30</f>
        <v>1353</v>
      </c>
      <c r="L30" s="77">
        <f aca="true" t="shared" si="2" ref="L30:L41">D7+F7+H7+J7+D30+F30+H30+J30</f>
        <v>26667535</v>
      </c>
    </row>
    <row r="31" spans="2:12" ht="21.75" customHeight="1">
      <c r="B31" s="155" t="s">
        <v>54</v>
      </c>
      <c r="C31" s="78">
        <v>1</v>
      </c>
      <c r="D31" s="78">
        <v>2700</v>
      </c>
      <c r="E31" s="78">
        <v>6</v>
      </c>
      <c r="F31" s="78">
        <v>9050</v>
      </c>
      <c r="G31" s="78">
        <v>24</v>
      </c>
      <c r="H31" s="78">
        <v>68170</v>
      </c>
      <c r="I31" s="78">
        <v>0</v>
      </c>
      <c r="J31" s="78">
        <v>0</v>
      </c>
      <c r="K31" s="78">
        <f t="shared" si="1"/>
        <v>927</v>
      </c>
      <c r="L31" s="78">
        <f t="shared" si="2"/>
        <v>1200513</v>
      </c>
    </row>
    <row r="32" spans="2:12" ht="21.75" customHeight="1">
      <c r="B32" s="154" t="s">
        <v>55</v>
      </c>
      <c r="C32" s="77">
        <v>29</v>
      </c>
      <c r="D32" s="77">
        <v>72000</v>
      </c>
      <c r="E32" s="77">
        <v>20</v>
      </c>
      <c r="F32" s="77">
        <v>59400</v>
      </c>
      <c r="G32" s="77">
        <v>131</v>
      </c>
      <c r="H32" s="77">
        <v>187625</v>
      </c>
      <c r="I32" s="77">
        <v>13</v>
      </c>
      <c r="J32" s="77">
        <v>23850</v>
      </c>
      <c r="K32" s="77">
        <f t="shared" si="1"/>
        <v>2354</v>
      </c>
      <c r="L32" s="77">
        <f t="shared" si="2"/>
        <v>8403835</v>
      </c>
    </row>
    <row r="33" spans="2:12" ht="21.75" customHeight="1">
      <c r="B33" s="155" t="s">
        <v>56</v>
      </c>
      <c r="C33" s="78">
        <v>93</v>
      </c>
      <c r="D33" s="78">
        <v>1360266</v>
      </c>
      <c r="E33" s="78">
        <v>79</v>
      </c>
      <c r="F33" s="78">
        <v>1333615</v>
      </c>
      <c r="G33" s="78">
        <v>71</v>
      </c>
      <c r="H33" s="78">
        <v>329196</v>
      </c>
      <c r="I33" s="78">
        <v>73</v>
      </c>
      <c r="J33" s="78">
        <v>1224922</v>
      </c>
      <c r="K33" s="78">
        <f t="shared" si="1"/>
        <v>1969</v>
      </c>
      <c r="L33" s="78">
        <f t="shared" si="2"/>
        <v>30716646</v>
      </c>
    </row>
    <row r="34" spans="2:12" ht="21.75" customHeight="1">
      <c r="B34" s="154" t="s">
        <v>57</v>
      </c>
      <c r="C34" s="77">
        <v>39</v>
      </c>
      <c r="D34" s="77">
        <v>61975</v>
      </c>
      <c r="E34" s="77">
        <v>77</v>
      </c>
      <c r="F34" s="77">
        <v>152370</v>
      </c>
      <c r="G34" s="77">
        <v>39</v>
      </c>
      <c r="H34" s="77">
        <v>44860</v>
      </c>
      <c r="I34" s="77">
        <v>15</v>
      </c>
      <c r="J34" s="77">
        <v>26100</v>
      </c>
      <c r="K34" s="77">
        <f t="shared" si="1"/>
        <v>704</v>
      </c>
      <c r="L34" s="77">
        <f t="shared" si="2"/>
        <v>1422132</v>
      </c>
    </row>
    <row r="35" spans="2:12" ht="21.75" customHeight="1">
      <c r="B35" s="155" t="s">
        <v>58</v>
      </c>
      <c r="C35" s="78">
        <v>45</v>
      </c>
      <c r="D35" s="78">
        <v>584700</v>
      </c>
      <c r="E35" s="78">
        <v>20</v>
      </c>
      <c r="F35" s="78">
        <v>148150</v>
      </c>
      <c r="G35" s="78">
        <v>43</v>
      </c>
      <c r="H35" s="78">
        <v>297150</v>
      </c>
      <c r="I35" s="78">
        <v>5</v>
      </c>
      <c r="J35" s="78">
        <v>46000</v>
      </c>
      <c r="K35" s="78">
        <f t="shared" si="1"/>
        <v>546</v>
      </c>
      <c r="L35" s="78">
        <f t="shared" si="2"/>
        <v>6898650</v>
      </c>
    </row>
    <row r="36" spans="2:12" ht="21.75" customHeight="1">
      <c r="B36" s="154" t="s">
        <v>209</v>
      </c>
      <c r="C36" s="77">
        <v>8</v>
      </c>
      <c r="D36" s="77">
        <v>10700</v>
      </c>
      <c r="E36" s="77">
        <v>43</v>
      </c>
      <c r="F36" s="77">
        <v>74575</v>
      </c>
      <c r="G36" s="77">
        <v>15</v>
      </c>
      <c r="H36" s="77">
        <v>51200</v>
      </c>
      <c r="I36" s="77">
        <v>0</v>
      </c>
      <c r="J36" s="77">
        <v>0</v>
      </c>
      <c r="K36" s="77">
        <f t="shared" si="1"/>
        <v>387</v>
      </c>
      <c r="L36" s="77">
        <f t="shared" si="2"/>
        <v>1459205</v>
      </c>
    </row>
    <row r="37" spans="2:12" ht="21.75" customHeight="1">
      <c r="B37" s="155" t="s">
        <v>210</v>
      </c>
      <c r="C37" s="78">
        <v>2</v>
      </c>
      <c r="D37" s="78">
        <v>1600</v>
      </c>
      <c r="E37" s="78">
        <v>59</v>
      </c>
      <c r="F37" s="78">
        <v>33920</v>
      </c>
      <c r="G37" s="78">
        <v>14</v>
      </c>
      <c r="H37" s="78">
        <v>38800</v>
      </c>
      <c r="I37" s="78">
        <v>1</v>
      </c>
      <c r="J37" s="78">
        <v>3000</v>
      </c>
      <c r="K37" s="78">
        <f t="shared" si="1"/>
        <v>444</v>
      </c>
      <c r="L37" s="78">
        <f t="shared" si="2"/>
        <v>1144030</v>
      </c>
    </row>
    <row r="38" spans="2:12" ht="21.75" customHeight="1">
      <c r="B38" s="154" t="s">
        <v>59</v>
      </c>
      <c r="C38" s="77">
        <v>50</v>
      </c>
      <c r="D38" s="77">
        <v>342400</v>
      </c>
      <c r="E38" s="77">
        <v>35</v>
      </c>
      <c r="F38" s="77">
        <v>205450</v>
      </c>
      <c r="G38" s="77">
        <v>24</v>
      </c>
      <c r="H38" s="77">
        <v>100720</v>
      </c>
      <c r="I38" s="77">
        <v>47</v>
      </c>
      <c r="J38" s="77">
        <v>54640</v>
      </c>
      <c r="K38" s="77">
        <f t="shared" si="1"/>
        <v>568</v>
      </c>
      <c r="L38" s="77">
        <f t="shared" si="2"/>
        <v>2675845</v>
      </c>
    </row>
    <row r="39" spans="2:12" ht="21.75" customHeight="1">
      <c r="B39" s="155" t="s">
        <v>60</v>
      </c>
      <c r="C39" s="78">
        <v>58</v>
      </c>
      <c r="D39" s="78">
        <v>918350</v>
      </c>
      <c r="E39" s="78">
        <v>60</v>
      </c>
      <c r="F39" s="78">
        <v>1337950</v>
      </c>
      <c r="G39" s="78">
        <v>81</v>
      </c>
      <c r="H39" s="78">
        <v>298880</v>
      </c>
      <c r="I39" s="78">
        <v>37</v>
      </c>
      <c r="J39" s="78">
        <v>193200</v>
      </c>
      <c r="K39" s="78">
        <f t="shared" si="1"/>
        <v>952</v>
      </c>
      <c r="L39" s="78">
        <f t="shared" si="2"/>
        <v>9060895</v>
      </c>
    </row>
    <row r="40" spans="2:12" ht="21.75" customHeight="1">
      <c r="B40" s="154" t="s">
        <v>61</v>
      </c>
      <c r="C40" s="77">
        <v>51</v>
      </c>
      <c r="D40" s="77">
        <v>101225</v>
      </c>
      <c r="E40" s="77">
        <v>70</v>
      </c>
      <c r="F40" s="77">
        <v>148875</v>
      </c>
      <c r="G40" s="77">
        <v>29</v>
      </c>
      <c r="H40" s="77">
        <v>33325</v>
      </c>
      <c r="I40" s="77">
        <v>0</v>
      </c>
      <c r="J40" s="77">
        <v>0</v>
      </c>
      <c r="K40" s="77">
        <f t="shared" si="1"/>
        <v>379</v>
      </c>
      <c r="L40" s="77">
        <f t="shared" si="2"/>
        <v>844525</v>
      </c>
    </row>
    <row r="41" spans="2:12" ht="21.75" customHeight="1" thickBot="1">
      <c r="B41" s="155" t="s">
        <v>62</v>
      </c>
      <c r="C41" s="78">
        <v>149</v>
      </c>
      <c r="D41" s="78">
        <v>1609225</v>
      </c>
      <c r="E41" s="78">
        <v>238</v>
      </c>
      <c r="F41" s="78">
        <v>3642735</v>
      </c>
      <c r="G41" s="78">
        <v>195</v>
      </c>
      <c r="H41" s="78">
        <v>1851690</v>
      </c>
      <c r="I41" s="78">
        <v>204</v>
      </c>
      <c r="J41" s="78">
        <v>2889500</v>
      </c>
      <c r="K41" s="78">
        <f t="shared" si="1"/>
        <v>4038</v>
      </c>
      <c r="L41" s="78">
        <f t="shared" si="2"/>
        <v>51397435</v>
      </c>
    </row>
    <row r="42" spans="2:12" ht="21.75" customHeight="1" thickBot="1">
      <c r="B42" s="191" t="s">
        <v>3</v>
      </c>
      <c r="C42" s="99">
        <f>SUM(C30:C41)</f>
        <v>583</v>
      </c>
      <c r="D42" s="99">
        <f aca="true" t="shared" si="3" ref="D42:K42">SUM(D30:D41)</f>
        <v>5958366</v>
      </c>
      <c r="E42" s="99">
        <f t="shared" si="3"/>
        <v>786</v>
      </c>
      <c r="F42" s="99">
        <f t="shared" si="3"/>
        <v>9801990</v>
      </c>
      <c r="G42" s="99">
        <f t="shared" si="3"/>
        <v>695</v>
      </c>
      <c r="H42" s="99">
        <f t="shared" si="3"/>
        <v>3699946</v>
      </c>
      <c r="I42" s="99">
        <f t="shared" si="3"/>
        <v>469</v>
      </c>
      <c r="J42" s="99">
        <f t="shared" si="3"/>
        <v>5132087</v>
      </c>
      <c r="K42" s="99">
        <f t="shared" si="3"/>
        <v>14621</v>
      </c>
      <c r="L42" s="99">
        <f>SUM(L30:L41)</f>
        <v>141891246</v>
      </c>
    </row>
    <row r="43" ht="15.75" thickTop="1">
      <c r="I43" s="13"/>
    </row>
    <row r="44" spans="2:7" ht="15">
      <c r="B44" s="94"/>
      <c r="C44" s="94"/>
      <c r="D44" s="94"/>
      <c r="E44" s="94"/>
      <c r="F44" s="94"/>
      <c r="G44" s="94"/>
    </row>
    <row r="47" ht="15">
      <c r="L47" s="13"/>
    </row>
  </sheetData>
  <sheetProtection/>
  <mergeCells count="17">
    <mergeCell ref="B26:L26"/>
    <mergeCell ref="B3:J3"/>
    <mergeCell ref="B4:C4"/>
    <mergeCell ref="I4:J4"/>
    <mergeCell ref="C5:D5"/>
    <mergeCell ref="E5:F5"/>
    <mergeCell ref="G5:H5"/>
    <mergeCell ref="I5:J5"/>
    <mergeCell ref="B5:B6"/>
    <mergeCell ref="B27:C27"/>
    <mergeCell ref="B28:B29"/>
    <mergeCell ref="C28:D28"/>
    <mergeCell ref="G28:H28"/>
    <mergeCell ref="I28:J28"/>
    <mergeCell ref="I27:L27"/>
    <mergeCell ref="K28:L28"/>
    <mergeCell ref="E28:F28"/>
  </mergeCells>
  <printOptions/>
  <pageMargins left="1" right="1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1"/>
  <sheetViews>
    <sheetView rightToLeft="1" zoomScalePageLayoutView="0" workbookViewId="0" topLeftCell="A1">
      <selection activeCell="B2" sqref="B2"/>
    </sheetView>
  </sheetViews>
  <sheetFormatPr defaultColWidth="9.140625" defaultRowHeight="15"/>
  <cols>
    <col min="2" max="2" width="12.00390625" style="0" customWidth="1"/>
    <col min="3" max="3" width="9.421875" style="0" customWidth="1"/>
    <col min="4" max="4" width="15.28125" style="0" customWidth="1"/>
    <col min="5" max="5" width="8.140625" style="0" customWidth="1"/>
    <col min="6" max="6" width="15.00390625" style="0" customWidth="1"/>
    <col min="7" max="7" width="7.28125" style="0" customWidth="1"/>
    <col min="8" max="8" width="16.140625" style="0" customWidth="1"/>
    <col min="9" max="9" width="9.140625" style="0" customWidth="1"/>
    <col min="10" max="10" width="16.8515625" style="0" customWidth="1"/>
  </cols>
  <sheetData>
    <row r="1" spans="2:10" ht="24.75" customHeight="1">
      <c r="B1" s="243" t="s">
        <v>212</v>
      </c>
      <c r="C1" s="243"/>
      <c r="D1" s="243"/>
      <c r="E1" s="243"/>
      <c r="F1" s="243"/>
      <c r="G1" s="243"/>
      <c r="H1" s="243"/>
      <c r="I1" s="243"/>
      <c r="J1" s="243"/>
    </row>
    <row r="2" spans="2:10" ht="22.5" customHeight="1">
      <c r="B2" s="150" t="s">
        <v>439</v>
      </c>
      <c r="C2" s="151"/>
      <c r="D2" s="152"/>
      <c r="E2" s="152"/>
      <c r="F2" s="152"/>
      <c r="G2" s="151"/>
      <c r="H2" s="153"/>
      <c r="I2" s="241" t="s">
        <v>114</v>
      </c>
      <c r="J2" s="241"/>
    </row>
    <row r="3" spans="2:10" ht="17.25" customHeight="1">
      <c r="B3" s="245" t="s">
        <v>28</v>
      </c>
      <c r="C3" s="242" t="s">
        <v>344</v>
      </c>
      <c r="D3" s="242"/>
      <c r="E3" s="242" t="s">
        <v>345</v>
      </c>
      <c r="F3" s="242"/>
      <c r="G3" s="242" t="s">
        <v>346</v>
      </c>
      <c r="H3" s="242"/>
      <c r="I3" s="242" t="s">
        <v>347</v>
      </c>
      <c r="J3" s="242"/>
    </row>
    <row r="4" spans="2:10" ht="23.25" customHeight="1" thickBot="1">
      <c r="B4" s="246"/>
      <c r="C4" s="157" t="s">
        <v>89</v>
      </c>
      <c r="D4" s="157" t="s">
        <v>348</v>
      </c>
      <c r="E4" s="157" t="s">
        <v>89</v>
      </c>
      <c r="F4" s="157" t="s">
        <v>349</v>
      </c>
      <c r="G4" s="157" t="s">
        <v>89</v>
      </c>
      <c r="H4" s="157" t="s">
        <v>350</v>
      </c>
      <c r="I4" s="157" t="s">
        <v>89</v>
      </c>
      <c r="J4" s="157" t="s">
        <v>351</v>
      </c>
    </row>
    <row r="5" spans="2:13" ht="21.75" customHeight="1" thickTop="1">
      <c r="B5" s="154" t="s">
        <v>53</v>
      </c>
      <c r="C5" s="77">
        <v>5</v>
      </c>
      <c r="D5" s="77">
        <v>37178227</v>
      </c>
      <c r="E5" s="77">
        <v>8</v>
      </c>
      <c r="F5" s="77">
        <v>95438975</v>
      </c>
      <c r="G5" s="77">
        <v>3</v>
      </c>
      <c r="H5" s="77">
        <v>2113878</v>
      </c>
      <c r="I5" s="77">
        <f>C5+E5+G5</f>
        <v>16</v>
      </c>
      <c r="J5" s="77">
        <f>D5+F5+H5</f>
        <v>134731080</v>
      </c>
      <c r="M5" s="23"/>
    </row>
    <row r="6" spans="2:10" ht="21.75" customHeight="1">
      <c r="B6" s="155" t="s">
        <v>54</v>
      </c>
      <c r="C6" s="78">
        <v>12</v>
      </c>
      <c r="D6" s="78">
        <v>4611508</v>
      </c>
      <c r="E6" s="78">
        <v>17</v>
      </c>
      <c r="F6" s="78">
        <v>6002305</v>
      </c>
      <c r="G6" s="78">
        <v>6</v>
      </c>
      <c r="H6" s="78">
        <v>2067301</v>
      </c>
      <c r="I6" s="78">
        <f aca="true" t="shared" si="0" ref="I6:I16">C6+E6+G6</f>
        <v>35</v>
      </c>
      <c r="J6" s="78">
        <f aca="true" t="shared" si="1" ref="J6:J16">D6+F6+H6</f>
        <v>12681114</v>
      </c>
    </row>
    <row r="7" spans="2:10" ht="21.75" customHeight="1">
      <c r="B7" s="154" t="s">
        <v>55</v>
      </c>
      <c r="C7" s="77">
        <v>6</v>
      </c>
      <c r="D7" s="77">
        <v>3577171</v>
      </c>
      <c r="E7" s="77">
        <v>12</v>
      </c>
      <c r="F7" s="77">
        <v>12293157</v>
      </c>
      <c r="G7" s="77">
        <v>51</v>
      </c>
      <c r="H7" s="77">
        <v>80900058</v>
      </c>
      <c r="I7" s="77">
        <f t="shared" si="0"/>
        <v>69</v>
      </c>
      <c r="J7" s="77">
        <f t="shared" si="1"/>
        <v>96770386</v>
      </c>
    </row>
    <row r="8" spans="2:10" ht="21.75" customHeight="1">
      <c r="B8" s="155" t="s">
        <v>56</v>
      </c>
      <c r="C8" s="78">
        <v>11</v>
      </c>
      <c r="D8" s="78">
        <v>17562451</v>
      </c>
      <c r="E8" s="78">
        <v>28</v>
      </c>
      <c r="F8" s="78">
        <v>59581959</v>
      </c>
      <c r="G8" s="78">
        <v>58</v>
      </c>
      <c r="H8" s="78">
        <v>63296995</v>
      </c>
      <c r="I8" s="78">
        <f t="shared" si="0"/>
        <v>97</v>
      </c>
      <c r="J8" s="78">
        <f t="shared" si="1"/>
        <v>140441405</v>
      </c>
    </row>
    <row r="9" spans="2:10" ht="21.75" customHeight="1">
      <c r="B9" s="154" t="s">
        <v>57</v>
      </c>
      <c r="C9" s="77">
        <v>5</v>
      </c>
      <c r="D9" s="77">
        <v>1131265</v>
      </c>
      <c r="E9" s="77">
        <v>14</v>
      </c>
      <c r="F9" s="77">
        <v>17796964</v>
      </c>
      <c r="G9" s="77">
        <v>2</v>
      </c>
      <c r="H9" s="77">
        <v>336512</v>
      </c>
      <c r="I9" s="77">
        <f t="shared" si="0"/>
        <v>21</v>
      </c>
      <c r="J9" s="77">
        <f t="shared" si="1"/>
        <v>19264741</v>
      </c>
    </row>
    <row r="10" spans="2:12" ht="21.75" customHeight="1">
      <c r="B10" s="155" t="s">
        <v>58</v>
      </c>
      <c r="C10" s="78">
        <v>14</v>
      </c>
      <c r="D10" s="78">
        <v>19865022</v>
      </c>
      <c r="E10" s="78">
        <v>7</v>
      </c>
      <c r="F10" s="78">
        <v>16668184</v>
      </c>
      <c r="G10" s="78">
        <v>3</v>
      </c>
      <c r="H10" s="78">
        <v>4408385</v>
      </c>
      <c r="I10" s="78">
        <f t="shared" si="0"/>
        <v>24</v>
      </c>
      <c r="J10" s="78">
        <f t="shared" si="1"/>
        <v>40941591</v>
      </c>
      <c r="L10" t="s">
        <v>79</v>
      </c>
    </row>
    <row r="11" spans="2:10" ht="21.75" customHeight="1">
      <c r="B11" s="154" t="s">
        <v>209</v>
      </c>
      <c r="C11" s="77">
        <v>4</v>
      </c>
      <c r="D11" s="77">
        <v>1541429</v>
      </c>
      <c r="E11" s="77">
        <v>8</v>
      </c>
      <c r="F11" s="77">
        <v>55998570</v>
      </c>
      <c r="G11" s="77">
        <v>3</v>
      </c>
      <c r="H11" s="77">
        <v>2352805</v>
      </c>
      <c r="I11" s="77">
        <f t="shared" si="0"/>
        <v>15</v>
      </c>
      <c r="J11" s="77">
        <f t="shared" si="1"/>
        <v>59892804</v>
      </c>
    </row>
    <row r="12" spans="2:10" ht="21.75" customHeight="1">
      <c r="B12" s="155" t="s">
        <v>210</v>
      </c>
      <c r="C12" s="78">
        <v>4</v>
      </c>
      <c r="D12" s="78">
        <v>1209492</v>
      </c>
      <c r="E12" s="78">
        <v>20</v>
      </c>
      <c r="F12" s="78">
        <v>2221354</v>
      </c>
      <c r="G12" s="78">
        <v>22</v>
      </c>
      <c r="H12" s="78">
        <v>9304144</v>
      </c>
      <c r="I12" s="78">
        <f t="shared" si="0"/>
        <v>46</v>
      </c>
      <c r="J12" s="78">
        <f t="shared" si="1"/>
        <v>12734990</v>
      </c>
    </row>
    <row r="13" spans="2:10" ht="21.75" customHeight="1">
      <c r="B13" s="154" t="s">
        <v>59</v>
      </c>
      <c r="C13" s="77">
        <v>6</v>
      </c>
      <c r="D13" s="77">
        <v>2438447</v>
      </c>
      <c r="E13" s="77">
        <v>9</v>
      </c>
      <c r="F13" s="77">
        <v>10527429</v>
      </c>
      <c r="G13" s="77">
        <v>2</v>
      </c>
      <c r="H13" s="77">
        <v>3453420</v>
      </c>
      <c r="I13" s="77">
        <f t="shared" si="0"/>
        <v>17</v>
      </c>
      <c r="J13" s="77">
        <f t="shared" si="1"/>
        <v>16419296</v>
      </c>
    </row>
    <row r="14" spans="2:10" ht="21.75" customHeight="1">
      <c r="B14" s="155" t="s">
        <v>60</v>
      </c>
      <c r="C14" s="78">
        <v>12</v>
      </c>
      <c r="D14" s="78">
        <v>18275561</v>
      </c>
      <c r="E14" s="78">
        <v>6</v>
      </c>
      <c r="F14" s="78">
        <v>37626801</v>
      </c>
      <c r="G14" s="78">
        <v>1</v>
      </c>
      <c r="H14" s="78">
        <v>540848</v>
      </c>
      <c r="I14" s="78">
        <f t="shared" si="0"/>
        <v>19</v>
      </c>
      <c r="J14" s="78">
        <f t="shared" si="1"/>
        <v>56443210</v>
      </c>
    </row>
    <row r="15" spans="2:10" ht="21.75" customHeight="1">
      <c r="B15" s="154" t="s">
        <v>61</v>
      </c>
      <c r="C15" s="77">
        <v>1</v>
      </c>
      <c r="D15" s="77">
        <v>207642</v>
      </c>
      <c r="E15" s="77">
        <v>28</v>
      </c>
      <c r="F15" s="77">
        <v>22793545</v>
      </c>
      <c r="G15" s="77">
        <v>0</v>
      </c>
      <c r="H15" s="77">
        <v>0</v>
      </c>
      <c r="I15" s="77">
        <f t="shared" si="0"/>
        <v>29</v>
      </c>
      <c r="J15" s="77">
        <f t="shared" si="1"/>
        <v>23001187</v>
      </c>
    </row>
    <row r="16" spans="2:10" ht="21.75" customHeight="1">
      <c r="B16" s="155" t="s">
        <v>62</v>
      </c>
      <c r="C16" s="78">
        <v>59</v>
      </c>
      <c r="D16" s="78">
        <v>118320134</v>
      </c>
      <c r="E16" s="78">
        <v>32</v>
      </c>
      <c r="F16" s="78">
        <v>161009846</v>
      </c>
      <c r="G16" s="78">
        <v>58</v>
      </c>
      <c r="H16" s="78">
        <v>54241035</v>
      </c>
      <c r="I16" s="78">
        <f t="shared" si="0"/>
        <v>149</v>
      </c>
      <c r="J16" s="78">
        <f t="shared" si="1"/>
        <v>333571015</v>
      </c>
    </row>
    <row r="17" spans="2:10" ht="21.75" customHeight="1" thickBot="1">
      <c r="B17" s="156" t="s">
        <v>3</v>
      </c>
      <c r="C17" s="107">
        <f aca="true" t="shared" si="2" ref="C17:J17">SUM(C5:C16)</f>
        <v>139</v>
      </c>
      <c r="D17" s="107">
        <f t="shared" si="2"/>
        <v>225918349</v>
      </c>
      <c r="E17" s="107">
        <f t="shared" si="2"/>
        <v>189</v>
      </c>
      <c r="F17" s="107">
        <f t="shared" si="2"/>
        <v>497959089</v>
      </c>
      <c r="G17" s="107">
        <f t="shared" si="2"/>
        <v>209</v>
      </c>
      <c r="H17" s="107">
        <f t="shared" si="2"/>
        <v>223015381</v>
      </c>
      <c r="I17" s="107">
        <f t="shared" si="2"/>
        <v>537</v>
      </c>
      <c r="J17" s="107">
        <f t="shared" si="2"/>
        <v>946892819</v>
      </c>
    </row>
    <row r="18" ht="15.75" thickTop="1">
      <c r="C18" s="13"/>
    </row>
    <row r="19" spans="2:10" ht="15">
      <c r="B19" s="32"/>
      <c r="C19" s="32"/>
      <c r="D19" s="32"/>
      <c r="E19" s="32"/>
      <c r="F19" s="32"/>
      <c r="G19" s="32"/>
      <c r="H19" s="32"/>
      <c r="I19" s="32"/>
      <c r="J19" s="32"/>
    </row>
    <row r="20" spans="2:10" ht="12" customHeight="1">
      <c r="B20" s="32"/>
      <c r="C20" s="32"/>
      <c r="D20" s="32"/>
      <c r="E20" s="32"/>
      <c r="F20" s="32"/>
      <c r="G20" s="32"/>
      <c r="H20" s="32"/>
      <c r="I20" s="32"/>
      <c r="J20" s="32"/>
    </row>
    <row r="21" spans="2:6" ht="15">
      <c r="B21" s="244"/>
      <c r="C21" s="244"/>
      <c r="D21" s="244"/>
      <c r="E21" s="244"/>
      <c r="F21" s="244"/>
    </row>
  </sheetData>
  <sheetProtection/>
  <mergeCells count="8">
    <mergeCell ref="I2:J2"/>
    <mergeCell ref="I3:J3"/>
    <mergeCell ref="B1:J1"/>
    <mergeCell ref="B21:F21"/>
    <mergeCell ref="B3:B4"/>
    <mergeCell ref="C3:D3"/>
    <mergeCell ref="E3:F3"/>
    <mergeCell ref="G3:H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3"/>
  <sheetViews>
    <sheetView rightToLeft="1" zoomScalePageLayoutView="0" workbookViewId="0" topLeftCell="A1">
      <selection activeCell="A2" sqref="A2:C2"/>
    </sheetView>
  </sheetViews>
  <sheetFormatPr defaultColWidth="9.140625" defaultRowHeight="15"/>
  <cols>
    <col min="1" max="1" width="13.421875" style="0" customWidth="1"/>
    <col min="2" max="2" width="10.140625" style="0" customWidth="1"/>
    <col min="3" max="3" width="9.00390625" style="0" customWidth="1"/>
    <col min="4" max="4" width="11.421875" style="0" customWidth="1"/>
    <col min="5" max="5" width="7.8515625" style="0" customWidth="1"/>
    <col min="6" max="6" width="11.421875" style="0" customWidth="1"/>
    <col min="7" max="7" width="9.57421875" style="0" customWidth="1"/>
    <col min="8" max="8" width="11.7109375" style="0" customWidth="1"/>
    <col min="9" max="9" width="8.00390625" style="0" customWidth="1"/>
    <col min="10" max="10" width="14.140625" style="0" customWidth="1"/>
  </cols>
  <sheetData>
    <row r="1" spans="1:10" ht="17.25" customHeight="1">
      <c r="A1" s="247" t="s">
        <v>423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6.5" customHeight="1">
      <c r="A2" s="249" t="s">
        <v>454</v>
      </c>
      <c r="B2" s="249"/>
      <c r="C2" s="249"/>
      <c r="D2" s="214"/>
      <c r="E2" s="214"/>
      <c r="F2" s="214"/>
      <c r="G2" s="241" t="s">
        <v>115</v>
      </c>
      <c r="H2" s="241"/>
      <c r="I2" s="241"/>
      <c r="J2" s="241"/>
    </row>
    <row r="3" spans="1:10" ht="13.5" customHeight="1">
      <c r="A3" s="311" t="s">
        <v>121</v>
      </c>
      <c r="B3" s="311" t="s">
        <v>174</v>
      </c>
      <c r="C3" s="311" t="s">
        <v>172</v>
      </c>
      <c r="D3" s="311"/>
      <c r="E3" s="311" t="s">
        <v>173</v>
      </c>
      <c r="F3" s="311"/>
      <c r="G3" s="311" t="s">
        <v>127</v>
      </c>
      <c r="H3" s="311"/>
      <c r="I3" s="311" t="s">
        <v>3</v>
      </c>
      <c r="J3" s="311"/>
    </row>
    <row r="4" spans="1:10" ht="14.25" customHeight="1" thickBot="1">
      <c r="A4" s="311"/>
      <c r="B4" s="313"/>
      <c r="C4" s="223" t="s">
        <v>4</v>
      </c>
      <c r="D4" s="223" t="s">
        <v>93</v>
      </c>
      <c r="E4" s="223" t="s">
        <v>4</v>
      </c>
      <c r="F4" s="223" t="s">
        <v>93</v>
      </c>
      <c r="G4" s="223" t="s">
        <v>4</v>
      </c>
      <c r="H4" s="223" t="s">
        <v>93</v>
      </c>
      <c r="I4" s="224" t="s">
        <v>4</v>
      </c>
      <c r="J4" s="224" t="s">
        <v>93</v>
      </c>
    </row>
    <row r="5" spans="1:10" ht="19.5" customHeight="1" thickTop="1">
      <c r="A5" s="314" t="s">
        <v>101</v>
      </c>
      <c r="B5" s="201" t="s">
        <v>99</v>
      </c>
      <c r="C5" s="119">
        <v>285</v>
      </c>
      <c r="D5" s="119">
        <v>5788057</v>
      </c>
      <c r="E5" s="119">
        <v>312</v>
      </c>
      <c r="F5" s="119">
        <v>6095564</v>
      </c>
      <c r="G5" s="119">
        <v>336</v>
      </c>
      <c r="H5" s="119">
        <v>2990037</v>
      </c>
      <c r="I5" s="120">
        <f>C5+E5+G5</f>
        <v>933</v>
      </c>
      <c r="J5" s="120">
        <f>D5+F5+H5</f>
        <v>14873658</v>
      </c>
    </row>
    <row r="6" spans="1:10" ht="19.5" customHeight="1">
      <c r="A6" s="315"/>
      <c r="B6" s="202" t="s">
        <v>100</v>
      </c>
      <c r="C6" s="120">
        <v>1</v>
      </c>
      <c r="D6" s="120">
        <v>30600</v>
      </c>
      <c r="E6" s="120">
        <v>0</v>
      </c>
      <c r="F6" s="120">
        <v>0</v>
      </c>
      <c r="G6" s="120">
        <v>0</v>
      </c>
      <c r="H6" s="120">
        <v>0</v>
      </c>
      <c r="I6" s="120">
        <f aca="true" t="shared" si="0" ref="I6:I20">C6+E6+G6</f>
        <v>1</v>
      </c>
      <c r="J6" s="120">
        <f aca="true" t="shared" si="1" ref="J6:J20">D6+F6+H6</f>
        <v>30600</v>
      </c>
    </row>
    <row r="7" spans="1:10" ht="18.75" customHeight="1">
      <c r="A7" s="316" t="s">
        <v>96</v>
      </c>
      <c r="B7" s="203" t="s">
        <v>99</v>
      </c>
      <c r="C7" s="121">
        <v>231</v>
      </c>
      <c r="D7" s="121">
        <v>2723480</v>
      </c>
      <c r="E7" s="121">
        <v>265</v>
      </c>
      <c r="F7" s="121">
        <v>4095565</v>
      </c>
      <c r="G7" s="121">
        <v>278</v>
      </c>
      <c r="H7" s="121">
        <v>1377414</v>
      </c>
      <c r="I7" s="121">
        <f t="shared" si="0"/>
        <v>774</v>
      </c>
      <c r="J7" s="121">
        <f t="shared" si="1"/>
        <v>8196459</v>
      </c>
    </row>
    <row r="8" spans="1:10" ht="19.5" customHeight="1">
      <c r="A8" s="316"/>
      <c r="B8" s="203" t="s">
        <v>100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f t="shared" si="0"/>
        <v>0</v>
      </c>
      <c r="J8" s="121">
        <f t="shared" si="1"/>
        <v>0</v>
      </c>
    </row>
    <row r="9" spans="1:10" ht="18" customHeight="1">
      <c r="A9" s="315" t="s">
        <v>97</v>
      </c>
      <c r="B9" s="202" t="s">
        <v>99</v>
      </c>
      <c r="C9" s="120">
        <v>172</v>
      </c>
      <c r="D9" s="120">
        <v>2057270</v>
      </c>
      <c r="E9" s="120">
        <v>198</v>
      </c>
      <c r="F9" s="120">
        <v>1599085</v>
      </c>
      <c r="G9" s="120">
        <v>191</v>
      </c>
      <c r="H9" s="120">
        <v>952045</v>
      </c>
      <c r="I9" s="120">
        <f t="shared" si="0"/>
        <v>561</v>
      </c>
      <c r="J9" s="120">
        <f t="shared" si="1"/>
        <v>4608400</v>
      </c>
    </row>
    <row r="10" spans="1:10" ht="21" customHeight="1">
      <c r="A10" s="315"/>
      <c r="B10" s="202" t="s">
        <v>100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f t="shared" si="0"/>
        <v>0</v>
      </c>
      <c r="J10" s="120">
        <f t="shared" si="1"/>
        <v>0</v>
      </c>
    </row>
    <row r="11" spans="1:10" ht="19.5" customHeight="1">
      <c r="A11" s="316" t="s">
        <v>92</v>
      </c>
      <c r="B11" s="203" t="s">
        <v>99</v>
      </c>
      <c r="C11" s="121">
        <v>3892</v>
      </c>
      <c r="D11" s="121">
        <v>38813945</v>
      </c>
      <c r="E11" s="121">
        <v>2849</v>
      </c>
      <c r="F11" s="121">
        <v>35055615</v>
      </c>
      <c r="G11" s="121">
        <v>3078</v>
      </c>
      <c r="H11" s="121">
        <v>15720180</v>
      </c>
      <c r="I11" s="121">
        <f t="shared" si="0"/>
        <v>9819</v>
      </c>
      <c r="J11" s="121">
        <f t="shared" si="1"/>
        <v>89589740</v>
      </c>
    </row>
    <row r="12" spans="1:10" ht="18" customHeight="1">
      <c r="A12" s="316"/>
      <c r="B12" s="203" t="s">
        <v>100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f t="shared" si="0"/>
        <v>0</v>
      </c>
      <c r="J12" s="121">
        <f t="shared" si="1"/>
        <v>0</v>
      </c>
    </row>
    <row r="13" spans="1:10" ht="21" customHeight="1">
      <c r="A13" s="315" t="s">
        <v>98</v>
      </c>
      <c r="B13" s="202" t="s">
        <v>99</v>
      </c>
      <c r="C13" s="120">
        <v>165</v>
      </c>
      <c r="D13" s="120">
        <v>2026341</v>
      </c>
      <c r="E13" s="120">
        <v>302</v>
      </c>
      <c r="F13" s="120">
        <v>3395790</v>
      </c>
      <c r="G13" s="120">
        <v>116</v>
      </c>
      <c r="H13" s="120">
        <v>536235</v>
      </c>
      <c r="I13" s="120">
        <f t="shared" si="0"/>
        <v>583</v>
      </c>
      <c r="J13" s="120">
        <f t="shared" si="1"/>
        <v>5958366</v>
      </c>
    </row>
    <row r="14" spans="1:10" ht="19.5" customHeight="1">
      <c r="A14" s="315"/>
      <c r="B14" s="202" t="s">
        <v>100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f t="shared" si="0"/>
        <v>0</v>
      </c>
      <c r="J14" s="120">
        <f t="shared" si="1"/>
        <v>0</v>
      </c>
    </row>
    <row r="15" spans="1:10" ht="18.75" customHeight="1">
      <c r="A15" s="317" t="s">
        <v>102</v>
      </c>
      <c r="B15" s="203" t="s">
        <v>99</v>
      </c>
      <c r="C15" s="122">
        <v>148</v>
      </c>
      <c r="D15" s="122">
        <v>1465810</v>
      </c>
      <c r="E15" s="122">
        <v>497</v>
      </c>
      <c r="F15" s="122">
        <v>7691455</v>
      </c>
      <c r="G15" s="122">
        <v>141</v>
      </c>
      <c r="H15" s="122">
        <v>644725</v>
      </c>
      <c r="I15" s="123">
        <f t="shared" si="0"/>
        <v>786</v>
      </c>
      <c r="J15" s="123">
        <f t="shared" si="1"/>
        <v>9801990</v>
      </c>
    </row>
    <row r="16" spans="1:10" ht="19.5" customHeight="1">
      <c r="A16" s="317"/>
      <c r="B16" s="203" t="s">
        <v>100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f t="shared" si="0"/>
        <v>0</v>
      </c>
      <c r="J16" s="121">
        <f t="shared" si="1"/>
        <v>0</v>
      </c>
    </row>
    <row r="17" spans="1:10" ht="19.5" customHeight="1">
      <c r="A17" s="319" t="s">
        <v>103</v>
      </c>
      <c r="B17" s="202" t="s">
        <v>99</v>
      </c>
      <c r="C17" s="120">
        <v>246</v>
      </c>
      <c r="D17" s="120">
        <v>1421322</v>
      </c>
      <c r="E17" s="120">
        <v>252</v>
      </c>
      <c r="F17" s="120">
        <v>1649315</v>
      </c>
      <c r="G17" s="120">
        <v>197</v>
      </c>
      <c r="H17" s="120">
        <v>629309</v>
      </c>
      <c r="I17" s="120">
        <f t="shared" si="0"/>
        <v>695</v>
      </c>
      <c r="J17" s="120">
        <f t="shared" si="1"/>
        <v>3699946</v>
      </c>
    </row>
    <row r="18" spans="1:10" ht="22.5" customHeight="1">
      <c r="A18" s="319"/>
      <c r="B18" s="202" t="s">
        <v>100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f t="shared" si="0"/>
        <v>0</v>
      </c>
      <c r="J18" s="120">
        <f t="shared" si="1"/>
        <v>0</v>
      </c>
    </row>
    <row r="19" spans="1:10" ht="20.25" customHeight="1">
      <c r="A19" s="317" t="s">
        <v>95</v>
      </c>
      <c r="B19" s="203" t="s">
        <v>99</v>
      </c>
      <c r="C19" s="121">
        <v>124</v>
      </c>
      <c r="D19" s="121">
        <v>1453317</v>
      </c>
      <c r="E19" s="121">
        <v>145</v>
      </c>
      <c r="F19" s="121">
        <v>2950750</v>
      </c>
      <c r="G19" s="121">
        <v>200</v>
      </c>
      <c r="H19" s="121">
        <v>728020</v>
      </c>
      <c r="I19" s="121">
        <f t="shared" si="0"/>
        <v>469</v>
      </c>
      <c r="J19" s="121">
        <f t="shared" si="1"/>
        <v>5132087</v>
      </c>
    </row>
    <row r="20" spans="1:10" ht="17.25" customHeight="1" thickBot="1">
      <c r="A20" s="318"/>
      <c r="B20" s="203" t="s">
        <v>100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f t="shared" si="0"/>
        <v>0</v>
      </c>
      <c r="J20" s="121">
        <f t="shared" si="1"/>
        <v>0</v>
      </c>
    </row>
    <row r="21" spans="1:10" ht="24" customHeight="1" thickBot="1">
      <c r="A21" s="320" t="s">
        <v>3</v>
      </c>
      <c r="B21" s="124" t="s">
        <v>170</v>
      </c>
      <c r="C21" s="125">
        <f>C5+C7+C9+C11+C13+C15+C17+C19</f>
        <v>5263</v>
      </c>
      <c r="D21" s="125">
        <f aca="true" t="shared" si="2" ref="D21:J21">D5+D7+D9+D11+D13+D15+D17+D19</f>
        <v>55749542</v>
      </c>
      <c r="E21" s="125">
        <f t="shared" si="2"/>
        <v>4820</v>
      </c>
      <c r="F21" s="125">
        <f t="shared" si="2"/>
        <v>62533139</v>
      </c>
      <c r="G21" s="125">
        <f t="shared" si="2"/>
        <v>4537</v>
      </c>
      <c r="H21" s="125">
        <f t="shared" si="2"/>
        <v>23577965</v>
      </c>
      <c r="I21" s="125">
        <f t="shared" si="2"/>
        <v>14620</v>
      </c>
      <c r="J21" s="125">
        <f t="shared" si="2"/>
        <v>141860646</v>
      </c>
    </row>
    <row r="22" spans="1:10" ht="17.25" customHeight="1" thickBot="1" thickTop="1">
      <c r="A22" s="321"/>
      <c r="B22" s="126" t="s">
        <v>171</v>
      </c>
      <c r="C22" s="120">
        <f>C6+C8+C10+C12+C14+C16+C18+C20</f>
        <v>1</v>
      </c>
      <c r="D22" s="120">
        <f aca="true" t="shared" si="3" ref="D22:J22">D6+D8+D10+D12+D14+D16+D18+D20</f>
        <v>30600</v>
      </c>
      <c r="E22" s="120">
        <f t="shared" si="3"/>
        <v>0</v>
      </c>
      <c r="F22" s="120">
        <f t="shared" si="3"/>
        <v>0</v>
      </c>
      <c r="G22" s="120">
        <f t="shared" si="3"/>
        <v>0</v>
      </c>
      <c r="H22" s="120">
        <f t="shared" si="3"/>
        <v>0</v>
      </c>
      <c r="I22" s="120">
        <f t="shared" si="3"/>
        <v>1</v>
      </c>
      <c r="J22" s="120">
        <f t="shared" si="3"/>
        <v>30600</v>
      </c>
    </row>
    <row r="23" spans="1:10" ht="21.75" customHeight="1" thickBot="1">
      <c r="A23" s="312" t="s">
        <v>111</v>
      </c>
      <c r="B23" s="312"/>
      <c r="C23" s="127">
        <f>C21+C22</f>
        <v>5264</v>
      </c>
      <c r="D23" s="127">
        <f aca="true" t="shared" si="4" ref="D23:J23">D21+D22</f>
        <v>55780142</v>
      </c>
      <c r="E23" s="127">
        <f t="shared" si="4"/>
        <v>4820</v>
      </c>
      <c r="F23" s="127">
        <f t="shared" si="4"/>
        <v>62533139</v>
      </c>
      <c r="G23" s="127">
        <f t="shared" si="4"/>
        <v>4537</v>
      </c>
      <c r="H23" s="127">
        <f t="shared" si="4"/>
        <v>23577965</v>
      </c>
      <c r="I23" s="127">
        <f t="shared" si="4"/>
        <v>14621</v>
      </c>
      <c r="J23" s="127">
        <f t="shared" si="4"/>
        <v>141891246</v>
      </c>
    </row>
  </sheetData>
  <sheetProtection/>
  <mergeCells count="19">
    <mergeCell ref="E3:F3"/>
    <mergeCell ref="G3:H3"/>
    <mergeCell ref="A19:A20"/>
    <mergeCell ref="A17:A18"/>
    <mergeCell ref="A21:A22"/>
    <mergeCell ref="A2:C2"/>
    <mergeCell ref="A3:A4"/>
    <mergeCell ref="C3:D3"/>
    <mergeCell ref="A9:A10"/>
    <mergeCell ref="A23:B23"/>
    <mergeCell ref="I3:J3"/>
    <mergeCell ref="A1:J1"/>
    <mergeCell ref="G2:J2"/>
    <mergeCell ref="B3:B4"/>
    <mergeCell ref="A5:A6"/>
    <mergeCell ref="A7:A8"/>
    <mergeCell ref="A11:A12"/>
    <mergeCell ref="A13:A14"/>
    <mergeCell ref="A15:A16"/>
  </mergeCells>
  <printOptions/>
  <pageMargins left="1" right="1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8"/>
  <sheetViews>
    <sheetView rightToLeft="1" zoomScalePageLayoutView="0" workbookViewId="0" topLeftCell="A1">
      <selection activeCell="A2" sqref="A2:B2"/>
    </sheetView>
  </sheetViews>
  <sheetFormatPr defaultColWidth="9.140625" defaultRowHeight="15"/>
  <cols>
    <col min="1" max="1" width="10.8515625" style="0" customWidth="1"/>
    <col min="2" max="2" width="15.421875" style="0" customWidth="1"/>
    <col min="3" max="5" width="13.421875" style="0" customWidth="1"/>
    <col min="6" max="6" width="15.421875" style="0" customWidth="1"/>
    <col min="7" max="7" width="16.8515625" style="0" customWidth="1"/>
    <col min="8" max="8" width="15.7109375" style="0" customWidth="1"/>
  </cols>
  <sheetData>
    <row r="1" spans="1:8" ht="21.75" customHeight="1">
      <c r="A1" s="247" t="s">
        <v>424</v>
      </c>
      <c r="B1" s="247"/>
      <c r="C1" s="247"/>
      <c r="D1" s="247"/>
      <c r="E1" s="247"/>
      <c r="F1" s="247"/>
      <c r="G1" s="247"/>
      <c r="H1" s="247"/>
    </row>
    <row r="2" spans="1:8" ht="16.5" customHeight="1">
      <c r="A2" s="249" t="s">
        <v>455</v>
      </c>
      <c r="B2" s="249"/>
      <c r="C2" s="214"/>
      <c r="D2" s="214"/>
      <c r="E2" s="214"/>
      <c r="F2" s="214"/>
      <c r="G2" s="241" t="s">
        <v>114</v>
      </c>
      <c r="H2" s="241"/>
    </row>
    <row r="3" spans="1:8" ht="30.75" customHeight="1" thickBot="1">
      <c r="A3" s="158" t="s">
        <v>28</v>
      </c>
      <c r="B3" s="158" t="s">
        <v>104</v>
      </c>
      <c r="C3" s="158" t="s">
        <v>105</v>
      </c>
      <c r="D3" s="158" t="s">
        <v>106</v>
      </c>
      <c r="E3" s="158" t="s">
        <v>107</v>
      </c>
      <c r="F3" s="158" t="s">
        <v>108</v>
      </c>
      <c r="G3" s="158" t="s">
        <v>109</v>
      </c>
      <c r="H3" s="158" t="s">
        <v>3</v>
      </c>
    </row>
    <row r="4" spans="1:8" ht="21.75" customHeight="1" thickTop="1">
      <c r="A4" s="154" t="s">
        <v>53</v>
      </c>
      <c r="B4" s="77">
        <v>287055</v>
      </c>
      <c r="C4" s="77">
        <v>157375</v>
      </c>
      <c r="D4" s="77">
        <v>173000</v>
      </c>
      <c r="E4" s="77">
        <v>568750</v>
      </c>
      <c r="F4" s="77">
        <v>47750</v>
      </c>
      <c r="G4" s="77">
        <v>96650</v>
      </c>
      <c r="H4" s="27">
        <f>B4+C4+D4+E4+F4+G4</f>
        <v>1330580</v>
      </c>
    </row>
    <row r="5" spans="1:8" ht="21.75" customHeight="1">
      <c r="A5" s="155" t="s">
        <v>54</v>
      </c>
      <c r="B5" s="78">
        <v>53515</v>
      </c>
      <c r="C5" s="78">
        <v>4500</v>
      </c>
      <c r="D5" s="78">
        <v>0</v>
      </c>
      <c r="E5" s="78">
        <v>63300</v>
      </c>
      <c r="F5" s="78">
        <v>0</v>
      </c>
      <c r="G5" s="78">
        <v>14400</v>
      </c>
      <c r="H5" s="28">
        <f aca="true" t="shared" si="0" ref="H5:H15">B5+C5+D5+E5+F5+G5</f>
        <v>135715</v>
      </c>
    </row>
    <row r="6" spans="1:8" ht="21.75" customHeight="1">
      <c r="A6" s="154" t="s">
        <v>55</v>
      </c>
      <c r="B6" s="77">
        <v>808050</v>
      </c>
      <c r="C6" s="77">
        <v>436550</v>
      </c>
      <c r="D6" s="77">
        <v>32500</v>
      </c>
      <c r="E6" s="77">
        <v>786025</v>
      </c>
      <c r="F6" s="77">
        <v>44600</v>
      </c>
      <c r="G6" s="77">
        <v>281250</v>
      </c>
      <c r="H6" s="27">
        <f t="shared" si="0"/>
        <v>2388975</v>
      </c>
    </row>
    <row r="7" spans="1:8" ht="21.75" customHeight="1">
      <c r="A7" s="155" t="s">
        <v>56</v>
      </c>
      <c r="B7" s="78">
        <v>378939</v>
      </c>
      <c r="C7" s="78">
        <v>137994</v>
      </c>
      <c r="D7" s="78">
        <v>0</v>
      </c>
      <c r="E7" s="78">
        <v>573410</v>
      </c>
      <c r="F7" s="78">
        <v>4105</v>
      </c>
      <c r="G7" s="78">
        <v>82520</v>
      </c>
      <c r="H7" s="28">
        <f t="shared" si="0"/>
        <v>1176968</v>
      </c>
    </row>
    <row r="8" spans="1:8" ht="21.75" customHeight="1">
      <c r="A8" s="154" t="s">
        <v>57</v>
      </c>
      <c r="B8" s="77">
        <v>0</v>
      </c>
      <c r="C8" s="77">
        <v>57676</v>
      </c>
      <c r="D8" s="77">
        <v>9000</v>
      </c>
      <c r="E8" s="77">
        <v>79844</v>
      </c>
      <c r="F8" s="77">
        <v>0</v>
      </c>
      <c r="G8" s="77">
        <v>30000</v>
      </c>
      <c r="H8" s="27">
        <f t="shared" si="0"/>
        <v>176520</v>
      </c>
    </row>
    <row r="9" spans="1:8" ht="21.75" customHeight="1">
      <c r="A9" s="155" t="s">
        <v>58</v>
      </c>
      <c r="B9" s="78">
        <v>223600</v>
      </c>
      <c r="C9" s="78">
        <v>197550</v>
      </c>
      <c r="D9" s="78">
        <v>93600</v>
      </c>
      <c r="E9" s="78">
        <v>345000</v>
      </c>
      <c r="F9" s="78">
        <v>33200</v>
      </c>
      <c r="G9" s="78">
        <v>120500</v>
      </c>
      <c r="H9" s="28">
        <f t="shared" si="0"/>
        <v>1013450</v>
      </c>
    </row>
    <row r="10" spans="1:8" ht="21.75" customHeight="1">
      <c r="A10" s="154" t="s">
        <v>209</v>
      </c>
      <c r="B10" s="77">
        <v>43570</v>
      </c>
      <c r="C10" s="77">
        <v>4650</v>
      </c>
      <c r="D10" s="77">
        <v>0</v>
      </c>
      <c r="E10" s="77">
        <v>84945</v>
      </c>
      <c r="F10" s="77">
        <v>3500</v>
      </c>
      <c r="G10" s="77">
        <v>39700</v>
      </c>
      <c r="H10" s="27">
        <f t="shared" si="0"/>
        <v>176365</v>
      </c>
    </row>
    <row r="11" spans="1:8" ht="21.75" customHeight="1">
      <c r="A11" s="155" t="s">
        <v>210</v>
      </c>
      <c r="B11" s="78">
        <v>53650</v>
      </c>
      <c r="C11" s="78">
        <v>24200</v>
      </c>
      <c r="D11" s="78">
        <v>4000</v>
      </c>
      <c r="E11" s="78">
        <v>38630</v>
      </c>
      <c r="F11" s="78">
        <v>70</v>
      </c>
      <c r="G11" s="78">
        <v>9600</v>
      </c>
      <c r="H11" s="28">
        <f t="shared" si="0"/>
        <v>130150</v>
      </c>
    </row>
    <row r="12" spans="1:8" ht="21.75" customHeight="1">
      <c r="A12" s="154" t="s">
        <v>59</v>
      </c>
      <c r="B12" s="77">
        <v>186423</v>
      </c>
      <c r="C12" s="77">
        <v>123700</v>
      </c>
      <c r="D12" s="77">
        <v>51400</v>
      </c>
      <c r="E12" s="77">
        <v>111850</v>
      </c>
      <c r="F12" s="77">
        <v>5250</v>
      </c>
      <c r="G12" s="77">
        <v>83750</v>
      </c>
      <c r="H12" s="27">
        <f t="shared" si="0"/>
        <v>562373</v>
      </c>
    </row>
    <row r="13" spans="1:8" ht="21.75" customHeight="1">
      <c r="A13" s="155" t="s">
        <v>60</v>
      </c>
      <c r="B13" s="78">
        <v>81000</v>
      </c>
      <c r="C13" s="78">
        <v>194550</v>
      </c>
      <c r="D13" s="78">
        <v>231500</v>
      </c>
      <c r="E13" s="78">
        <v>313500</v>
      </c>
      <c r="F13" s="78">
        <v>28500</v>
      </c>
      <c r="G13" s="78">
        <v>38000</v>
      </c>
      <c r="H13" s="28">
        <f t="shared" si="0"/>
        <v>887050</v>
      </c>
    </row>
    <row r="14" spans="1:8" ht="21.75" customHeight="1">
      <c r="A14" s="154" t="s">
        <v>61</v>
      </c>
      <c r="B14" s="77">
        <v>249311</v>
      </c>
      <c r="C14" s="77">
        <v>34700</v>
      </c>
      <c r="D14" s="77">
        <v>0</v>
      </c>
      <c r="E14" s="77">
        <v>104700</v>
      </c>
      <c r="F14" s="77">
        <v>0</v>
      </c>
      <c r="G14" s="77">
        <v>76000</v>
      </c>
      <c r="H14" s="27">
        <f t="shared" si="0"/>
        <v>464711</v>
      </c>
    </row>
    <row r="15" spans="1:8" ht="21.75" customHeight="1" thickBot="1">
      <c r="A15" s="155" t="s">
        <v>62</v>
      </c>
      <c r="B15" s="78">
        <v>1442359</v>
      </c>
      <c r="C15" s="78">
        <v>1113650</v>
      </c>
      <c r="D15" s="78">
        <v>12000</v>
      </c>
      <c r="E15" s="78">
        <v>2105100</v>
      </c>
      <c r="F15" s="78">
        <v>24000</v>
      </c>
      <c r="G15" s="78">
        <v>868050</v>
      </c>
      <c r="H15" s="28">
        <f t="shared" si="0"/>
        <v>5565159</v>
      </c>
    </row>
    <row r="16" spans="1:8" ht="21.75" customHeight="1" thickBot="1">
      <c r="A16" s="191" t="s">
        <v>3</v>
      </c>
      <c r="B16" s="29">
        <f aca="true" t="shared" si="1" ref="B16:H16">SUM(B4:B15)</f>
        <v>3807472</v>
      </c>
      <c r="C16" s="29">
        <f t="shared" si="1"/>
        <v>2487095</v>
      </c>
      <c r="D16" s="29">
        <f t="shared" si="1"/>
        <v>607000</v>
      </c>
      <c r="E16" s="29">
        <f t="shared" si="1"/>
        <v>5175054</v>
      </c>
      <c r="F16" s="29">
        <f t="shared" si="1"/>
        <v>190975</v>
      </c>
      <c r="G16" s="29">
        <f t="shared" si="1"/>
        <v>1740420</v>
      </c>
      <c r="H16" s="29">
        <f t="shared" si="1"/>
        <v>14008016</v>
      </c>
    </row>
    <row r="17" ht="15.75" thickTop="1"/>
    <row r="18" spans="1:6" ht="15">
      <c r="A18" s="248"/>
      <c r="B18" s="248"/>
      <c r="C18" s="248"/>
      <c r="D18" s="248"/>
      <c r="E18" s="248"/>
      <c r="F18" s="248"/>
    </row>
  </sheetData>
  <sheetProtection/>
  <mergeCells count="4">
    <mergeCell ref="A1:H1"/>
    <mergeCell ref="A2:B2"/>
    <mergeCell ref="G2:H2"/>
    <mergeCell ref="A18:F18"/>
  </mergeCells>
  <printOptions/>
  <pageMargins left="1" right="1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N63"/>
  <sheetViews>
    <sheetView rightToLeft="1" zoomScalePageLayoutView="0" workbookViewId="0" topLeftCell="B1">
      <selection activeCell="B2" sqref="B2:C2"/>
    </sheetView>
  </sheetViews>
  <sheetFormatPr defaultColWidth="9.140625" defaultRowHeight="15"/>
  <cols>
    <col min="1" max="1" width="4.7109375" style="0" customWidth="1"/>
    <col min="2" max="2" width="12.7109375" style="0" customWidth="1"/>
    <col min="3" max="3" width="14.7109375" style="0" customWidth="1"/>
    <col min="4" max="4" width="18.421875" style="0" customWidth="1"/>
    <col min="5" max="5" width="16.00390625" style="0" customWidth="1"/>
    <col min="6" max="6" width="16.28125" style="0" customWidth="1"/>
    <col min="7" max="7" width="18.00390625" style="0" customWidth="1"/>
    <col min="8" max="8" width="17.57421875" style="0" customWidth="1"/>
    <col min="9" max="9" width="13.8515625" style="0" customWidth="1"/>
    <col min="10" max="10" width="15.8515625" style="0" customWidth="1"/>
    <col min="11" max="11" width="11.00390625" style="0" customWidth="1"/>
    <col min="12" max="12" width="11.57421875" style="0" customWidth="1"/>
  </cols>
  <sheetData>
    <row r="1" spans="2:10" ht="35.25" customHeight="1">
      <c r="B1" s="247" t="s">
        <v>427</v>
      </c>
      <c r="C1" s="247"/>
      <c r="D1" s="247"/>
      <c r="E1" s="247"/>
      <c r="F1" s="247"/>
      <c r="G1" s="247"/>
      <c r="H1" s="247"/>
      <c r="I1" s="61"/>
      <c r="J1" s="61"/>
    </row>
    <row r="2" spans="2:10" ht="27.75" customHeight="1">
      <c r="B2" s="249" t="s">
        <v>436</v>
      </c>
      <c r="C2" s="249"/>
      <c r="D2" s="214"/>
      <c r="E2" s="214"/>
      <c r="F2" s="214"/>
      <c r="G2" s="214"/>
      <c r="H2" s="214" t="s">
        <v>179</v>
      </c>
      <c r="I2" s="322"/>
      <c r="J2" s="322"/>
    </row>
    <row r="3" spans="2:10" ht="45" customHeight="1" thickBot="1">
      <c r="B3" s="205" t="s">
        <v>28</v>
      </c>
      <c r="C3" s="215" t="s">
        <v>175</v>
      </c>
      <c r="D3" s="215" t="s">
        <v>30</v>
      </c>
      <c r="E3" s="216" t="s">
        <v>176</v>
      </c>
      <c r="F3" s="216" t="s">
        <v>177</v>
      </c>
      <c r="G3" s="216" t="s">
        <v>178</v>
      </c>
      <c r="H3" s="215" t="s">
        <v>29</v>
      </c>
      <c r="I3" s="58"/>
      <c r="J3" s="58"/>
    </row>
    <row r="4" spans="2:10" ht="21.75" customHeight="1" thickTop="1">
      <c r="B4" s="154" t="s">
        <v>53</v>
      </c>
      <c r="C4" s="95">
        <v>27998115</v>
      </c>
      <c r="D4" s="95">
        <v>80390911</v>
      </c>
      <c r="E4" s="95">
        <v>14673234</v>
      </c>
      <c r="F4" s="95">
        <v>0</v>
      </c>
      <c r="G4" s="95">
        <f>C4+D4+E4+F4</f>
        <v>123062260</v>
      </c>
      <c r="H4" s="95">
        <v>112874207</v>
      </c>
      <c r="I4" s="34"/>
      <c r="J4" s="34"/>
    </row>
    <row r="5" spans="2:10" ht="21.75" customHeight="1">
      <c r="B5" s="155" t="s">
        <v>54</v>
      </c>
      <c r="C5" s="96">
        <v>1336228</v>
      </c>
      <c r="D5" s="96">
        <v>9263193</v>
      </c>
      <c r="E5" s="96">
        <v>2771276</v>
      </c>
      <c r="F5" s="96">
        <v>45809</v>
      </c>
      <c r="G5" s="96">
        <f aca="true" t="shared" si="0" ref="G5:G15">C5+D5+E5+F5</f>
        <v>13416506</v>
      </c>
      <c r="H5" s="96">
        <v>10639900</v>
      </c>
      <c r="I5" s="34"/>
      <c r="J5" s="34"/>
    </row>
    <row r="6" spans="2:10" ht="21.75" customHeight="1">
      <c r="B6" s="154" t="s">
        <v>55</v>
      </c>
      <c r="C6" s="95">
        <v>10792810</v>
      </c>
      <c r="D6" s="95">
        <v>52120586</v>
      </c>
      <c r="E6" s="95">
        <v>19643832</v>
      </c>
      <c r="F6" s="95">
        <v>130000</v>
      </c>
      <c r="G6" s="95">
        <f t="shared" si="0"/>
        <v>82687228</v>
      </c>
      <c r="H6" s="95">
        <v>12169771</v>
      </c>
      <c r="I6" s="34"/>
      <c r="J6" s="34"/>
    </row>
    <row r="7" spans="2:10" ht="21.75" customHeight="1">
      <c r="B7" s="155" t="s">
        <v>56</v>
      </c>
      <c r="C7" s="96">
        <v>31893614</v>
      </c>
      <c r="D7" s="96">
        <v>97628464</v>
      </c>
      <c r="E7" s="96">
        <v>9709136</v>
      </c>
      <c r="F7" s="96">
        <v>0</v>
      </c>
      <c r="G7" s="96">
        <f t="shared" si="0"/>
        <v>139231214</v>
      </c>
      <c r="H7" s="96">
        <v>16425797</v>
      </c>
      <c r="I7" s="34"/>
      <c r="J7" s="34"/>
    </row>
    <row r="8" spans="2:10" ht="21.75" customHeight="1">
      <c r="B8" s="154" t="s">
        <v>57</v>
      </c>
      <c r="C8" s="95">
        <v>1598652</v>
      </c>
      <c r="D8" s="95">
        <v>18636646</v>
      </c>
      <c r="E8" s="95">
        <v>3387000</v>
      </c>
      <c r="F8" s="95">
        <v>5050</v>
      </c>
      <c r="G8" s="95">
        <f t="shared" si="0"/>
        <v>23627348</v>
      </c>
      <c r="H8" s="95">
        <v>12584976</v>
      </c>
      <c r="I8" s="34"/>
      <c r="J8" s="34"/>
    </row>
    <row r="9" spans="2:10" ht="21.75" customHeight="1">
      <c r="B9" s="155" t="s">
        <v>58</v>
      </c>
      <c r="C9" s="96">
        <v>7912100</v>
      </c>
      <c r="D9" s="96">
        <v>46432359</v>
      </c>
      <c r="E9" s="96">
        <v>5407590</v>
      </c>
      <c r="F9" s="96">
        <v>132000</v>
      </c>
      <c r="G9" s="96">
        <f t="shared" si="0"/>
        <v>59884049</v>
      </c>
      <c r="H9" s="96">
        <v>5332826</v>
      </c>
      <c r="I9" s="34"/>
      <c r="J9" s="34"/>
    </row>
    <row r="10" spans="2:12" ht="21.75" customHeight="1">
      <c r="B10" s="154" t="s">
        <v>209</v>
      </c>
      <c r="C10" s="95">
        <v>1635570</v>
      </c>
      <c r="D10" s="95">
        <v>11896194</v>
      </c>
      <c r="E10" s="95">
        <v>2396515</v>
      </c>
      <c r="F10" s="95">
        <v>130050</v>
      </c>
      <c r="G10" s="95">
        <f t="shared" si="0"/>
        <v>16058329</v>
      </c>
      <c r="H10" s="95">
        <v>4041033</v>
      </c>
      <c r="I10" s="34"/>
      <c r="J10" s="34"/>
      <c r="L10" s="34"/>
    </row>
    <row r="11" spans="2:10" ht="21.75" customHeight="1">
      <c r="B11" s="155" t="s">
        <v>210</v>
      </c>
      <c r="C11" s="96">
        <v>1274180</v>
      </c>
      <c r="D11" s="96">
        <v>53644216</v>
      </c>
      <c r="E11" s="96">
        <v>1672120</v>
      </c>
      <c r="F11" s="96">
        <v>0</v>
      </c>
      <c r="G11" s="96">
        <f t="shared" si="0"/>
        <v>56590516</v>
      </c>
      <c r="H11" s="96">
        <v>1132049</v>
      </c>
      <c r="I11" s="34"/>
      <c r="J11" s="34"/>
    </row>
    <row r="12" spans="2:10" ht="21.75" customHeight="1">
      <c r="B12" s="154" t="s">
        <v>59</v>
      </c>
      <c r="C12" s="95">
        <v>3238218</v>
      </c>
      <c r="D12" s="95">
        <v>12288526</v>
      </c>
      <c r="E12" s="95">
        <v>3569400</v>
      </c>
      <c r="F12" s="95">
        <v>0</v>
      </c>
      <c r="G12" s="95">
        <f t="shared" si="0"/>
        <v>19096144</v>
      </c>
      <c r="H12" s="95">
        <v>7031031</v>
      </c>
      <c r="I12" s="34"/>
      <c r="J12" s="34"/>
    </row>
    <row r="13" spans="2:10" ht="21.75" customHeight="1">
      <c r="B13" s="155" t="s">
        <v>60</v>
      </c>
      <c r="C13" s="96">
        <v>9947945</v>
      </c>
      <c r="D13" s="96">
        <v>46565588</v>
      </c>
      <c r="E13" s="96">
        <v>2489365</v>
      </c>
      <c r="F13" s="96">
        <v>355000</v>
      </c>
      <c r="G13" s="96">
        <f t="shared" si="0"/>
        <v>59357898</v>
      </c>
      <c r="H13" s="96">
        <v>5702485</v>
      </c>
      <c r="I13" s="34"/>
      <c r="J13" s="34"/>
    </row>
    <row r="14" spans="2:14" ht="21.75" customHeight="1">
      <c r="B14" s="154" t="s">
        <v>61</v>
      </c>
      <c r="C14" s="95">
        <v>1309236</v>
      </c>
      <c r="D14" s="95">
        <v>24047637</v>
      </c>
      <c r="E14" s="95">
        <v>4312080</v>
      </c>
      <c r="F14" s="95">
        <v>0</v>
      </c>
      <c r="G14" s="95">
        <f t="shared" si="0"/>
        <v>29668953</v>
      </c>
      <c r="H14" s="95">
        <v>2594394</v>
      </c>
      <c r="I14" s="34"/>
      <c r="J14" s="34"/>
      <c r="K14" s="35"/>
      <c r="L14" s="35"/>
      <c r="M14" s="35"/>
      <c r="N14" s="35"/>
    </row>
    <row r="15" spans="2:10" ht="21.75" customHeight="1" thickBot="1">
      <c r="B15" s="155" t="s">
        <v>62</v>
      </c>
      <c r="C15" s="96">
        <v>56962594</v>
      </c>
      <c r="D15" s="96">
        <v>235623125</v>
      </c>
      <c r="E15" s="96">
        <v>31626655</v>
      </c>
      <c r="F15" s="96">
        <v>0</v>
      </c>
      <c r="G15" s="96">
        <f t="shared" si="0"/>
        <v>324212374</v>
      </c>
      <c r="H15" s="96">
        <v>82671288</v>
      </c>
      <c r="I15" s="34"/>
      <c r="J15" s="34"/>
    </row>
    <row r="16" spans="2:10" ht="21.75" customHeight="1" thickBot="1">
      <c r="B16" s="191" t="s">
        <v>3</v>
      </c>
      <c r="C16" s="97">
        <f aca="true" t="shared" si="1" ref="C16:H16">SUM(C4:C15)</f>
        <v>155899262</v>
      </c>
      <c r="D16" s="97">
        <f t="shared" si="1"/>
        <v>688537445</v>
      </c>
      <c r="E16" s="97">
        <f t="shared" si="1"/>
        <v>101658203</v>
      </c>
      <c r="F16" s="97">
        <f t="shared" si="1"/>
        <v>797909</v>
      </c>
      <c r="G16" s="97">
        <f t="shared" si="1"/>
        <v>946892819</v>
      </c>
      <c r="H16" s="97">
        <f t="shared" si="1"/>
        <v>273199757</v>
      </c>
      <c r="I16" s="34"/>
      <c r="J16" s="34"/>
    </row>
    <row r="17" spans="2:10" ht="30" customHeight="1" thickBot="1" thickTop="1">
      <c r="B17" s="217" t="s">
        <v>120</v>
      </c>
      <c r="C17" s="64">
        <f>C16/G16*100</f>
        <v>16.464298690599744</v>
      </c>
      <c r="D17" s="64">
        <f>D16/G16*100</f>
        <v>72.71545746087234</v>
      </c>
      <c r="E17" s="64">
        <f>E16/G16*100</f>
        <v>10.735977817147223</v>
      </c>
      <c r="F17" s="64">
        <f>F16/G16*100</f>
        <v>0.08426603138068577</v>
      </c>
      <c r="G17" s="65"/>
      <c r="H17" s="63"/>
      <c r="I17" s="62"/>
      <c r="J17" s="62"/>
    </row>
    <row r="19" spans="2:10" ht="15">
      <c r="B19" s="248"/>
      <c r="C19" s="248"/>
      <c r="D19" s="248"/>
      <c r="E19" s="248"/>
      <c r="F19" s="248"/>
      <c r="G19" s="248"/>
      <c r="H19" s="33"/>
      <c r="I19" s="33"/>
      <c r="J19" s="33"/>
    </row>
    <row r="24" spans="2:10" ht="16.5" customHeight="1">
      <c r="B24" s="55"/>
      <c r="C24" s="55"/>
      <c r="D24" s="55"/>
      <c r="E24" s="55"/>
      <c r="F24" s="55"/>
      <c r="G24" s="55"/>
      <c r="H24" s="55"/>
      <c r="I24" s="55"/>
      <c r="J24" s="55"/>
    </row>
    <row r="25" spans="2:10" ht="0.75" customHeight="1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11.25" customHeight="1" hidden="1">
      <c r="B26" s="56"/>
      <c r="C26" s="56"/>
      <c r="D26" s="56"/>
      <c r="E26" s="56"/>
      <c r="F26" s="56"/>
      <c r="G26" s="56"/>
      <c r="H26" s="56"/>
      <c r="I26" s="56"/>
      <c r="J26" s="56"/>
    </row>
    <row r="27" spans="2:10" ht="13.5" customHeight="1" hidden="1">
      <c r="B27" s="56"/>
      <c r="C27" s="56"/>
      <c r="D27" s="56"/>
      <c r="E27" s="56"/>
      <c r="F27" s="56"/>
      <c r="G27" s="56"/>
      <c r="H27" s="56"/>
      <c r="I27" s="56"/>
      <c r="J27" s="56"/>
    </row>
    <row r="28" spans="2:10" ht="39" customHeight="1">
      <c r="B28" s="323"/>
      <c r="C28" s="323"/>
      <c r="D28" s="323"/>
      <c r="E28" s="323"/>
      <c r="F28" s="323"/>
      <c r="G28" s="323"/>
      <c r="H28" s="323"/>
      <c r="I28" s="323"/>
      <c r="J28" s="323"/>
    </row>
    <row r="29" spans="2:10" ht="33" customHeight="1">
      <c r="B29" s="324"/>
      <c r="C29" s="324"/>
      <c r="D29" s="52"/>
      <c r="E29" s="52"/>
      <c r="F29" s="52"/>
      <c r="G29" s="52"/>
      <c r="H29" s="52"/>
      <c r="I29" s="322"/>
      <c r="J29" s="322"/>
    </row>
    <row r="30" spans="2:10" ht="48" customHeight="1">
      <c r="B30" s="57"/>
      <c r="C30" s="58"/>
      <c r="D30" s="58"/>
      <c r="E30" s="58"/>
      <c r="F30" s="59"/>
      <c r="G30" s="59"/>
      <c r="H30" s="58"/>
      <c r="I30" s="58"/>
      <c r="J30" s="59"/>
    </row>
    <row r="31" spans="2:11" ht="19.5" customHeight="1">
      <c r="B31" s="35"/>
      <c r="C31" s="54"/>
      <c r="F31" s="13"/>
      <c r="K31" s="13"/>
    </row>
    <row r="32" spans="2:11" ht="19.5" customHeight="1">
      <c r="B32" s="35"/>
      <c r="C32" s="54"/>
      <c r="F32" s="13"/>
      <c r="K32" s="13"/>
    </row>
    <row r="33" spans="2:11" ht="19.5" customHeight="1">
      <c r="B33" s="35"/>
      <c r="C33" s="54"/>
      <c r="F33" s="13"/>
      <c r="K33" s="13"/>
    </row>
    <row r="34" spans="2:11" ht="19.5" customHeight="1">
      <c r="B34" s="35"/>
      <c r="C34" s="54"/>
      <c r="F34" s="13"/>
      <c r="K34" s="13"/>
    </row>
    <row r="35" spans="2:11" ht="19.5" customHeight="1">
      <c r="B35" s="35"/>
      <c r="C35" s="54"/>
      <c r="F35" s="13"/>
      <c r="K35" s="13"/>
    </row>
    <row r="36" spans="2:11" ht="19.5" customHeight="1">
      <c r="B36" s="35"/>
      <c r="C36" s="54"/>
      <c r="F36" s="13"/>
      <c r="K36" s="13"/>
    </row>
    <row r="37" spans="2:11" ht="19.5" customHeight="1">
      <c r="B37" s="35"/>
      <c r="C37" s="54"/>
      <c r="F37" s="13"/>
      <c r="K37" s="13"/>
    </row>
    <row r="38" spans="2:11" ht="19.5" customHeight="1">
      <c r="B38" s="35"/>
      <c r="C38" s="54"/>
      <c r="F38" s="13"/>
      <c r="K38" s="13"/>
    </row>
    <row r="39" spans="2:11" ht="19.5" customHeight="1">
      <c r="B39" s="35"/>
      <c r="C39" s="54"/>
      <c r="F39" s="13"/>
      <c r="K39" s="13"/>
    </row>
    <row r="40" spans="2:11" ht="19.5" customHeight="1">
      <c r="B40" s="35"/>
      <c r="C40" s="54"/>
      <c r="F40" s="13"/>
      <c r="K40" s="13"/>
    </row>
    <row r="41" spans="2:11" ht="19.5" customHeight="1">
      <c r="B41" s="35"/>
      <c r="C41" s="54"/>
      <c r="F41" s="13"/>
      <c r="K41" s="13"/>
    </row>
    <row r="42" spans="2:11" ht="19.5" customHeight="1">
      <c r="B42" s="35"/>
      <c r="C42" s="54"/>
      <c r="F42" s="13"/>
      <c r="K42" s="13"/>
    </row>
    <row r="43" spans="2:11" ht="19.5" customHeight="1">
      <c r="B43" s="35"/>
      <c r="C43" s="54"/>
      <c r="K43" s="13"/>
    </row>
    <row r="44" spans="2:11" ht="19.5" customHeight="1">
      <c r="B44" s="35"/>
      <c r="C44" s="35"/>
      <c r="K44" s="13"/>
    </row>
    <row r="45" spans="2:3" ht="25.5" customHeight="1">
      <c r="B45" s="35"/>
      <c r="C45" s="35"/>
    </row>
    <row r="46" spans="2:3" ht="15">
      <c r="B46" s="55"/>
      <c r="C46" s="55"/>
    </row>
    <row r="47" spans="2:3" ht="15">
      <c r="B47" s="60"/>
      <c r="C47" s="60"/>
    </row>
    <row r="48" spans="2:3" ht="15">
      <c r="B48" s="55"/>
      <c r="C48" s="55"/>
    </row>
    <row r="63" ht="15">
      <c r="E63" s="9"/>
    </row>
  </sheetData>
  <sheetProtection/>
  <mergeCells count="7">
    <mergeCell ref="B1:H1"/>
    <mergeCell ref="B19:G19"/>
    <mergeCell ref="B2:C2"/>
    <mergeCell ref="I2:J2"/>
    <mergeCell ref="B28:J28"/>
    <mergeCell ref="B29:C29"/>
    <mergeCell ref="I29:J29"/>
  </mergeCells>
  <printOptions/>
  <pageMargins left="1" right="1" top="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19"/>
  <sheetViews>
    <sheetView rightToLeft="1" tabSelected="1" zoomScalePageLayoutView="0" workbookViewId="0" topLeftCell="A1">
      <selection activeCell="N10" sqref="N10"/>
    </sheetView>
  </sheetViews>
  <sheetFormatPr defaultColWidth="9.140625" defaultRowHeight="15"/>
  <cols>
    <col min="1" max="1" width="8.421875" style="0" customWidth="1"/>
    <col min="2" max="2" width="11.421875" style="0" customWidth="1"/>
    <col min="3" max="4" width="12.28125" style="0" customWidth="1"/>
    <col min="5" max="5" width="13.140625" style="0" customWidth="1"/>
    <col min="6" max="6" width="11.57421875" style="0" customWidth="1"/>
    <col min="7" max="7" width="9.57421875" style="0" customWidth="1"/>
    <col min="8" max="8" width="10.00390625" style="0" customWidth="1"/>
    <col min="9" max="9" width="11.421875" style="0" customWidth="1"/>
    <col min="10" max="10" width="13.140625" style="0" customWidth="1"/>
  </cols>
  <sheetData>
    <row r="2" spans="1:10" ht="21.75" customHeight="1">
      <c r="A2" s="247" t="s">
        <v>425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21.75" customHeight="1">
      <c r="A3" s="249" t="s">
        <v>456</v>
      </c>
      <c r="B3" s="249"/>
      <c r="C3" s="325" t="s">
        <v>180</v>
      </c>
      <c r="D3" s="325"/>
      <c r="E3" s="325"/>
      <c r="F3" s="325"/>
      <c r="G3" s="325"/>
      <c r="H3" s="325"/>
      <c r="I3" s="241" t="s">
        <v>114</v>
      </c>
      <c r="J3" s="241"/>
    </row>
    <row r="4" spans="1:10" ht="52.5" customHeight="1" thickBot="1">
      <c r="A4" s="158" t="s">
        <v>28</v>
      </c>
      <c r="B4" s="158" t="s">
        <v>181</v>
      </c>
      <c r="C4" s="158" t="s">
        <v>182</v>
      </c>
      <c r="D4" s="158" t="s">
        <v>183</v>
      </c>
      <c r="E4" s="158" t="s">
        <v>184</v>
      </c>
      <c r="F4" s="158" t="s">
        <v>185</v>
      </c>
      <c r="G4" s="158" t="s">
        <v>186</v>
      </c>
      <c r="H4" s="205" t="s">
        <v>187</v>
      </c>
      <c r="I4" s="205" t="s">
        <v>188</v>
      </c>
      <c r="J4" s="205" t="s">
        <v>3</v>
      </c>
    </row>
    <row r="5" spans="1:10" ht="21.75" customHeight="1" thickTop="1">
      <c r="A5" s="154" t="s">
        <v>53</v>
      </c>
      <c r="B5" s="77">
        <v>834950</v>
      </c>
      <c r="C5" s="77">
        <v>172450</v>
      </c>
      <c r="D5" s="77">
        <v>240950</v>
      </c>
      <c r="E5" s="77">
        <v>538200</v>
      </c>
      <c r="F5" s="77">
        <v>59025</v>
      </c>
      <c r="G5" s="77">
        <v>1036950</v>
      </c>
      <c r="H5" s="77">
        <v>902500</v>
      </c>
      <c r="I5" s="77">
        <v>1880000</v>
      </c>
      <c r="J5" s="19">
        <f>B5+C5+D5+E5+F5+G5+H5+I5</f>
        <v>5665025</v>
      </c>
    </row>
    <row r="6" spans="1:10" ht="21.75" customHeight="1">
      <c r="A6" s="155" t="s">
        <v>54</v>
      </c>
      <c r="B6" s="78">
        <v>69100</v>
      </c>
      <c r="C6" s="78">
        <v>337000</v>
      </c>
      <c r="D6" s="78">
        <v>133950</v>
      </c>
      <c r="E6" s="78">
        <v>23650</v>
      </c>
      <c r="F6" s="78">
        <v>0</v>
      </c>
      <c r="G6" s="78">
        <v>0</v>
      </c>
      <c r="H6" s="78">
        <v>250</v>
      </c>
      <c r="I6" s="78">
        <v>0</v>
      </c>
      <c r="J6" s="18">
        <f aca="true" t="shared" si="0" ref="J6:J16">B6+C6+D6+E6+F6+G6+H6+I6</f>
        <v>563950</v>
      </c>
    </row>
    <row r="7" spans="1:10" ht="21.75" customHeight="1">
      <c r="A7" s="154" t="s">
        <v>55</v>
      </c>
      <c r="B7" s="77">
        <v>916375</v>
      </c>
      <c r="C7" s="77">
        <v>1345914</v>
      </c>
      <c r="D7" s="77">
        <v>1211100</v>
      </c>
      <c r="E7" s="77">
        <v>540650</v>
      </c>
      <c r="F7" s="77">
        <v>0</v>
      </c>
      <c r="G7" s="77">
        <v>23000</v>
      </c>
      <c r="H7" s="77">
        <v>8500</v>
      </c>
      <c r="I7" s="77">
        <v>1297800</v>
      </c>
      <c r="J7" s="19">
        <f t="shared" si="0"/>
        <v>5343339</v>
      </c>
    </row>
    <row r="8" spans="1:10" ht="21.75" customHeight="1">
      <c r="A8" s="155" t="s">
        <v>56</v>
      </c>
      <c r="B8" s="78">
        <v>696225</v>
      </c>
      <c r="C8" s="78">
        <v>803521</v>
      </c>
      <c r="D8" s="78">
        <v>1056286</v>
      </c>
      <c r="E8" s="78">
        <v>363175</v>
      </c>
      <c r="F8" s="78">
        <v>85000</v>
      </c>
      <c r="G8" s="78">
        <v>67365</v>
      </c>
      <c r="H8" s="78">
        <v>92304</v>
      </c>
      <c r="I8" s="78">
        <v>645333</v>
      </c>
      <c r="J8" s="18">
        <f t="shared" si="0"/>
        <v>3809209</v>
      </c>
    </row>
    <row r="9" spans="1:10" ht="21.75" customHeight="1">
      <c r="A9" s="154" t="s">
        <v>57</v>
      </c>
      <c r="B9" s="77">
        <v>140810</v>
      </c>
      <c r="C9" s="77">
        <v>285170</v>
      </c>
      <c r="D9" s="77">
        <v>170950</v>
      </c>
      <c r="E9" s="77">
        <v>28270</v>
      </c>
      <c r="F9" s="77">
        <v>0</v>
      </c>
      <c r="G9" s="77">
        <v>0</v>
      </c>
      <c r="H9" s="77">
        <v>5000</v>
      </c>
      <c r="I9" s="77">
        <v>30670</v>
      </c>
      <c r="J9" s="19">
        <f t="shared" si="0"/>
        <v>660870</v>
      </c>
    </row>
    <row r="10" spans="1:10" ht="21.75" customHeight="1">
      <c r="A10" s="155" t="s">
        <v>58</v>
      </c>
      <c r="B10" s="78">
        <v>742250</v>
      </c>
      <c r="C10" s="78">
        <v>385000</v>
      </c>
      <c r="D10" s="78">
        <v>546750</v>
      </c>
      <c r="E10" s="78">
        <v>522400</v>
      </c>
      <c r="F10" s="78">
        <v>91800</v>
      </c>
      <c r="G10" s="78">
        <v>25000</v>
      </c>
      <c r="H10" s="78">
        <v>25000</v>
      </c>
      <c r="I10" s="78">
        <v>273000</v>
      </c>
      <c r="J10" s="18">
        <f t="shared" si="0"/>
        <v>2611200</v>
      </c>
    </row>
    <row r="11" spans="1:10" ht="21.75" customHeight="1">
      <c r="A11" s="154" t="s">
        <v>209</v>
      </c>
      <c r="B11" s="77">
        <v>68685</v>
      </c>
      <c r="C11" s="77">
        <v>802050</v>
      </c>
      <c r="D11" s="77">
        <v>141320</v>
      </c>
      <c r="E11" s="77">
        <v>113860</v>
      </c>
      <c r="F11" s="77">
        <v>0</v>
      </c>
      <c r="G11" s="77">
        <v>0</v>
      </c>
      <c r="H11" s="77">
        <v>0</v>
      </c>
      <c r="I11" s="77">
        <v>46475</v>
      </c>
      <c r="J11" s="19">
        <f t="shared" si="0"/>
        <v>1172390</v>
      </c>
    </row>
    <row r="12" spans="1:10" ht="21.75" customHeight="1">
      <c r="A12" s="155" t="s">
        <v>210</v>
      </c>
      <c r="B12" s="78">
        <v>408200</v>
      </c>
      <c r="C12" s="78">
        <v>551150</v>
      </c>
      <c r="D12" s="78">
        <v>52300</v>
      </c>
      <c r="E12" s="78">
        <v>11300</v>
      </c>
      <c r="F12" s="78">
        <v>0</v>
      </c>
      <c r="G12" s="78">
        <v>4000</v>
      </c>
      <c r="H12" s="78">
        <v>17000</v>
      </c>
      <c r="I12" s="78">
        <v>18000</v>
      </c>
      <c r="J12" s="18">
        <f t="shared" si="0"/>
        <v>1061950</v>
      </c>
    </row>
    <row r="13" spans="1:10" ht="21.75" customHeight="1">
      <c r="A13" s="154" t="s">
        <v>59</v>
      </c>
      <c r="B13" s="77">
        <v>130800</v>
      </c>
      <c r="C13" s="77">
        <v>1052000</v>
      </c>
      <c r="D13" s="77">
        <v>175600</v>
      </c>
      <c r="E13" s="77">
        <v>62250</v>
      </c>
      <c r="F13" s="77">
        <v>1000</v>
      </c>
      <c r="G13" s="77">
        <v>13500</v>
      </c>
      <c r="H13" s="77">
        <v>22500</v>
      </c>
      <c r="I13" s="77">
        <v>18250</v>
      </c>
      <c r="J13" s="19">
        <f t="shared" si="0"/>
        <v>1475900</v>
      </c>
    </row>
    <row r="14" spans="1:10" ht="21.75" customHeight="1">
      <c r="A14" s="155" t="s">
        <v>60</v>
      </c>
      <c r="B14" s="78">
        <v>101800</v>
      </c>
      <c r="C14" s="78">
        <v>571500</v>
      </c>
      <c r="D14" s="78">
        <v>186300</v>
      </c>
      <c r="E14" s="78">
        <v>158500</v>
      </c>
      <c r="F14" s="78">
        <v>10000</v>
      </c>
      <c r="G14" s="78">
        <v>77000</v>
      </c>
      <c r="H14" s="78">
        <v>106000</v>
      </c>
      <c r="I14" s="78">
        <v>37000</v>
      </c>
      <c r="J14" s="18">
        <f t="shared" si="0"/>
        <v>1248100</v>
      </c>
    </row>
    <row r="15" spans="1:10" ht="21.75" customHeight="1">
      <c r="A15" s="154" t="s">
        <v>61</v>
      </c>
      <c r="B15" s="77">
        <v>103900</v>
      </c>
      <c r="C15" s="77">
        <v>107650</v>
      </c>
      <c r="D15" s="77">
        <v>22860</v>
      </c>
      <c r="E15" s="77">
        <v>0</v>
      </c>
      <c r="F15" s="77">
        <v>0</v>
      </c>
      <c r="G15" s="77">
        <v>1000</v>
      </c>
      <c r="H15" s="77">
        <v>0</v>
      </c>
      <c r="I15" s="77">
        <v>1000</v>
      </c>
      <c r="J15" s="19">
        <f t="shared" si="0"/>
        <v>236410</v>
      </c>
    </row>
    <row r="16" spans="1:10" ht="21.75" customHeight="1" thickBot="1">
      <c r="A16" s="155" t="s">
        <v>62</v>
      </c>
      <c r="B16" s="78">
        <v>1043750</v>
      </c>
      <c r="C16" s="78">
        <v>4993720</v>
      </c>
      <c r="D16" s="78">
        <v>1257072</v>
      </c>
      <c r="E16" s="78">
        <v>970375</v>
      </c>
      <c r="F16" s="78">
        <v>73000</v>
      </c>
      <c r="G16" s="78">
        <v>56000</v>
      </c>
      <c r="H16" s="78">
        <v>0</v>
      </c>
      <c r="I16" s="78">
        <v>2490769</v>
      </c>
      <c r="J16" s="18">
        <f t="shared" si="0"/>
        <v>10884686</v>
      </c>
    </row>
    <row r="17" spans="1:10" ht="21.75" customHeight="1" thickBot="1">
      <c r="A17" s="159" t="s">
        <v>3</v>
      </c>
      <c r="B17" s="29">
        <f>SUM(B5:B16)</f>
        <v>5256845</v>
      </c>
      <c r="C17" s="29">
        <f aca="true" t="shared" si="1" ref="C17:J17">SUM(C5:C16)</f>
        <v>11407125</v>
      </c>
      <c r="D17" s="29">
        <f t="shared" si="1"/>
        <v>5195438</v>
      </c>
      <c r="E17" s="29">
        <f t="shared" si="1"/>
        <v>3332630</v>
      </c>
      <c r="F17" s="29">
        <f t="shared" si="1"/>
        <v>319825</v>
      </c>
      <c r="G17" s="29">
        <f t="shared" si="1"/>
        <v>1303815</v>
      </c>
      <c r="H17" s="29">
        <f t="shared" si="1"/>
        <v>1179054</v>
      </c>
      <c r="I17" s="29">
        <f t="shared" si="1"/>
        <v>6738297</v>
      </c>
      <c r="J17" s="29">
        <f t="shared" si="1"/>
        <v>34733029</v>
      </c>
    </row>
    <row r="18" ht="15.75" thickTop="1"/>
    <row r="19" spans="1:6" ht="15">
      <c r="A19" s="33"/>
      <c r="B19" s="33"/>
      <c r="C19" s="33"/>
      <c r="D19" s="33"/>
      <c r="E19" s="33"/>
      <c r="F19" s="33"/>
    </row>
  </sheetData>
  <sheetProtection/>
  <mergeCells count="4">
    <mergeCell ref="A2:J2"/>
    <mergeCell ref="A3:B3"/>
    <mergeCell ref="C3:H3"/>
    <mergeCell ref="I3:J3"/>
  </mergeCells>
  <printOptions/>
  <pageMargins left="1" right="1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G19"/>
  <sheetViews>
    <sheetView rightToLeft="1" zoomScalePageLayoutView="0" workbookViewId="0" topLeftCell="A1">
      <selection activeCell="B4" sqref="B4:C4"/>
    </sheetView>
  </sheetViews>
  <sheetFormatPr defaultColWidth="9.140625" defaultRowHeight="15"/>
  <cols>
    <col min="1" max="1" width="9.7109375" style="0" customWidth="1"/>
    <col min="2" max="2" width="13.57421875" style="0" customWidth="1"/>
    <col min="3" max="3" width="16.7109375" style="0" customWidth="1"/>
    <col min="4" max="4" width="15.7109375" style="0" customWidth="1"/>
    <col min="5" max="5" width="18.7109375" style="0" customWidth="1"/>
    <col min="6" max="6" width="17.8515625" style="0" customWidth="1"/>
    <col min="7" max="7" width="20.8515625" style="0" customWidth="1"/>
  </cols>
  <sheetData>
    <row r="3" spans="2:7" ht="21.75" customHeight="1">
      <c r="B3" s="247" t="s">
        <v>425</v>
      </c>
      <c r="C3" s="247"/>
      <c r="D3" s="247"/>
      <c r="E3" s="247"/>
      <c r="F3" s="247"/>
      <c r="G3" s="247"/>
    </row>
    <row r="4" spans="2:7" ht="21.75" customHeight="1">
      <c r="B4" s="249" t="s">
        <v>457</v>
      </c>
      <c r="C4" s="249"/>
      <c r="D4" s="325" t="s">
        <v>189</v>
      </c>
      <c r="E4" s="325"/>
      <c r="F4" s="150"/>
      <c r="G4" s="204" t="s">
        <v>114</v>
      </c>
    </row>
    <row r="5" spans="2:7" ht="21.75" customHeight="1" thickBot="1">
      <c r="B5" s="158" t="s">
        <v>28</v>
      </c>
      <c r="C5" s="158" t="s">
        <v>190</v>
      </c>
      <c r="D5" s="158" t="s">
        <v>191</v>
      </c>
      <c r="E5" s="158" t="s">
        <v>192</v>
      </c>
      <c r="F5" s="158" t="s">
        <v>426</v>
      </c>
      <c r="G5" s="158" t="s">
        <v>327</v>
      </c>
    </row>
    <row r="6" spans="2:7" ht="21.75" customHeight="1" thickTop="1">
      <c r="B6" s="206" t="s">
        <v>53</v>
      </c>
      <c r="C6" s="18">
        <v>1280350</v>
      </c>
      <c r="D6" s="18">
        <v>179250</v>
      </c>
      <c r="E6" s="18">
        <v>437350</v>
      </c>
      <c r="F6" s="18">
        <v>861675</v>
      </c>
      <c r="G6" s="18">
        <f>C6+D6+E6+F6</f>
        <v>2758625</v>
      </c>
    </row>
    <row r="7" spans="2:7" ht="21.75" customHeight="1">
      <c r="B7" s="154" t="s">
        <v>55</v>
      </c>
      <c r="C7" s="77">
        <v>486900</v>
      </c>
      <c r="D7" s="77">
        <v>72950</v>
      </c>
      <c r="E7" s="77">
        <v>162775</v>
      </c>
      <c r="F7" s="77">
        <v>99770</v>
      </c>
      <c r="G7" s="19">
        <f aca="true" t="shared" si="0" ref="G7:G16">C7+D7+E7+F7</f>
        <v>822395</v>
      </c>
    </row>
    <row r="8" spans="2:7" ht="21.75" customHeight="1">
      <c r="B8" s="155" t="s">
        <v>56</v>
      </c>
      <c r="C8" s="78">
        <v>1450506</v>
      </c>
      <c r="D8" s="78">
        <v>109374</v>
      </c>
      <c r="E8" s="78">
        <v>188050</v>
      </c>
      <c r="F8" s="78">
        <v>53897</v>
      </c>
      <c r="G8" s="18">
        <f t="shared" si="0"/>
        <v>1801827</v>
      </c>
    </row>
    <row r="9" spans="2:7" ht="21.75" customHeight="1">
      <c r="B9" s="154" t="s">
        <v>57</v>
      </c>
      <c r="C9" s="77">
        <v>85169</v>
      </c>
      <c r="D9" s="77">
        <v>3800</v>
      </c>
      <c r="E9" s="77">
        <v>1200</v>
      </c>
      <c r="F9" s="77">
        <v>11850</v>
      </c>
      <c r="G9" s="19">
        <f t="shared" si="0"/>
        <v>102019</v>
      </c>
    </row>
    <row r="10" spans="2:7" ht="21.75" customHeight="1">
      <c r="B10" s="155" t="s">
        <v>58</v>
      </c>
      <c r="C10" s="78">
        <v>646750</v>
      </c>
      <c r="D10" s="78">
        <v>29000</v>
      </c>
      <c r="E10" s="78">
        <v>65250</v>
      </c>
      <c r="F10" s="78">
        <v>48200</v>
      </c>
      <c r="G10" s="18">
        <f t="shared" si="0"/>
        <v>789200</v>
      </c>
    </row>
    <row r="11" spans="2:7" ht="21.75" customHeight="1">
      <c r="B11" s="154" t="s">
        <v>209</v>
      </c>
      <c r="C11" s="77">
        <v>38600</v>
      </c>
      <c r="D11" s="77">
        <v>35950</v>
      </c>
      <c r="E11" s="77">
        <v>28650</v>
      </c>
      <c r="F11" s="77">
        <v>9150</v>
      </c>
      <c r="G11" s="19">
        <f t="shared" si="0"/>
        <v>112350</v>
      </c>
    </row>
    <row r="12" spans="2:7" ht="21.75" customHeight="1">
      <c r="B12" s="155" t="s">
        <v>210</v>
      </c>
      <c r="C12" s="78">
        <v>110100</v>
      </c>
      <c r="D12" s="78">
        <v>4200</v>
      </c>
      <c r="E12" s="78">
        <v>2000</v>
      </c>
      <c r="F12" s="78">
        <v>11450</v>
      </c>
      <c r="G12" s="18">
        <f t="shared" si="0"/>
        <v>127750</v>
      </c>
    </row>
    <row r="13" spans="2:7" ht="21.75" customHeight="1">
      <c r="B13" s="154" t="s">
        <v>59</v>
      </c>
      <c r="C13" s="77">
        <v>203850</v>
      </c>
      <c r="D13" s="77">
        <v>49250</v>
      </c>
      <c r="E13" s="77">
        <v>23200</v>
      </c>
      <c r="F13" s="77">
        <v>29200</v>
      </c>
      <c r="G13" s="19">
        <f t="shared" si="0"/>
        <v>305500</v>
      </c>
    </row>
    <row r="14" spans="2:7" ht="21.75" customHeight="1">
      <c r="B14" s="155" t="s">
        <v>60</v>
      </c>
      <c r="C14" s="78">
        <v>199500</v>
      </c>
      <c r="D14" s="78">
        <v>68000</v>
      </c>
      <c r="E14" s="78">
        <v>72000</v>
      </c>
      <c r="F14" s="78">
        <v>40900</v>
      </c>
      <c r="G14" s="18">
        <f t="shared" si="0"/>
        <v>380400</v>
      </c>
    </row>
    <row r="15" spans="2:7" ht="21.75" customHeight="1">
      <c r="B15" s="154" t="s">
        <v>61</v>
      </c>
      <c r="C15" s="77">
        <v>212250</v>
      </c>
      <c r="D15" s="77">
        <v>42750</v>
      </c>
      <c r="E15" s="77">
        <v>24850</v>
      </c>
      <c r="F15" s="77">
        <v>2115</v>
      </c>
      <c r="G15" s="19">
        <f t="shared" si="0"/>
        <v>281965</v>
      </c>
    </row>
    <row r="16" spans="2:7" ht="21.75" customHeight="1" thickBot="1">
      <c r="B16" s="155" t="s">
        <v>62</v>
      </c>
      <c r="C16" s="78">
        <v>2135072</v>
      </c>
      <c r="D16" s="78">
        <v>299250</v>
      </c>
      <c r="E16" s="78">
        <v>285500</v>
      </c>
      <c r="F16" s="78">
        <v>395850</v>
      </c>
      <c r="G16" s="18">
        <f t="shared" si="0"/>
        <v>3115672</v>
      </c>
    </row>
    <row r="17" spans="2:7" ht="21.75" customHeight="1" thickBot="1">
      <c r="B17" s="191" t="s">
        <v>3</v>
      </c>
      <c r="C17" s="29">
        <f>SUM(C6:C16)</f>
        <v>6849047</v>
      </c>
      <c r="D17" s="29">
        <f>SUM(D6:D16)</f>
        <v>893774</v>
      </c>
      <c r="E17" s="29">
        <f>SUM(E6:E16)</f>
        <v>1290825</v>
      </c>
      <c r="F17" s="29">
        <f>SUM(F6:F16)</f>
        <v>1564057</v>
      </c>
      <c r="G17" s="29">
        <f>SUM(G6:G16)</f>
        <v>10597703</v>
      </c>
    </row>
    <row r="18" ht="15.75" thickTop="1"/>
    <row r="19" spans="2:7" ht="15">
      <c r="B19" s="248"/>
      <c r="C19" s="248"/>
      <c r="D19" s="248"/>
      <c r="E19" s="248"/>
      <c r="F19" s="248"/>
      <c r="G19" s="248"/>
    </row>
  </sheetData>
  <sheetProtection/>
  <mergeCells count="4">
    <mergeCell ref="B19:G19"/>
    <mergeCell ref="B3:G3"/>
    <mergeCell ref="B4:C4"/>
    <mergeCell ref="D4:E4"/>
  </mergeCells>
  <printOptions/>
  <pageMargins left="1" right="1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6"/>
  <sheetViews>
    <sheetView rightToLeft="1" zoomScalePageLayoutView="0" workbookViewId="0" topLeftCell="A1">
      <selection activeCell="K14" sqref="K14"/>
    </sheetView>
  </sheetViews>
  <sheetFormatPr defaultColWidth="9.140625" defaultRowHeight="15"/>
  <cols>
    <col min="1" max="1" width="8.8515625" style="0" customWidth="1"/>
    <col min="2" max="2" width="10.7109375" style="0" customWidth="1"/>
    <col min="3" max="3" width="13.8515625" style="0" customWidth="1"/>
    <col min="4" max="4" width="16.28125" style="0" customWidth="1"/>
    <col min="5" max="5" width="15.57421875" style="0" customWidth="1"/>
    <col min="6" max="6" width="17.140625" style="0" customWidth="1"/>
    <col min="7" max="7" width="17.28125" style="0" customWidth="1"/>
    <col min="8" max="8" width="14.421875" style="0" customWidth="1"/>
    <col min="12" max="12" width="12.7109375" style="0" bestFit="1" customWidth="1"/>
  </cols>
  <sheetData>
    <row r="2" spans="2:8" ht="21.75" customHeight="1">
      <c r="B2" s="247" t="s">
        <v>425</v>
      </c>
      <c r="C2" s="247"/>
      <c r="D2" s="247"/>
      <c r="E2" s="247"/>
      <c r="F2" s="247"/>
      <c r="G2" s="247"/>
      <c r="H2" s="247"/>
    </row>
    <row r="3" spans="2:8" ht="21.75" customHeight="1">
      <c r="B3" s="249" t="s">
        <v>458</v>
      </c>
      <c r="C3" s="249"/>
      <c r="D3" s="325" t="s">
        <v>193</v>
      </c>
      <c r="E3" s="325"/>
      <c r="F3" s="325"/>
      <c r="G3" s="241" t="s">
        <v>114</v>
      </c>
      <c r="H3" s="241"/>
    </row>
    <row r="4" spans="2:8" ht="47.25" customHeight="1" thickBot="1">
      <c r="B4" s="158" t="s">
        <v>28</v>
      </c>
      <c r="C4" s="205" t="s">
        <v>194</v>
      </c>
      <c r="D4" s="205" t="s">
        <v>195</v>
      </c>
      <c r="E4" s="205" t="s">
        <v>196</v>
      </c>
      <c r="F4" s="205" t="s">
        <v>197</v>
      </c>
      <c r="G4" s="205" t="s">
        <v>198</v>
      </c>
      <c r="H4" s="205" t="s">
        <v>199</v>
      </c>
    </row>
    <row r="5" spans="2:8" ht="21.75" customHeight="1" thickTop="1">
      <c r="B5" s="154" t="s">
        <v>53</v>
      </c>
      <c r="C5" s="77">
        <v>5142816</v>
      </c>
      <c r="D5" s="77">
        <v>579268</v>
      </c>
      <c r="E5" s="77">
        <v>527500</v>
      </c>
      <c r="F5" s="77">
        <f>'مستلزمات خدمية'!J5+'مستلزمات سلعية'!G6+'مصاريف اخرى'!C5+'مصاريف اخرى'!D5+'مصاريف اخرى'!E5</f>
        <v>14673234</v>
      </c>
      <c r="G5" s="77">
        <v>0</v>
      </c>
      <c r="H5" s="77">
        <v>15176</v>
      </c>
    </row>
    <row r="6" spans="2:8" ht="21.75" customHeight="1">
      <c r="B6" s="155" t="s">
        <v>54</v>
      </c>
      <c r="C6" s="78">
        <v>461931</v>
      </c>
      <c r="D6" s="78">
        <v>879000</v>
      </c>
      <c r="E6" s="78">
        <v>44000</v>
      </c>
      <c r="F6" s="78">
        <f>'مستلزمات خدمية'!J6+'مستلزمات سلعية'!G7+'مصاريف اخرى'!C6+'مصاريف اخرى'!D6+'مصاريف اخرى'!E6</f>
        <v>2771276</v>
      </c>
      <c r="G6" s="78">
        <v>13146512</v>
      </c>
      <c r="H6" s="78">
        <v>0</v>
      </c>
    </row>
    <row r="7" spans="2:8" ht="21.75" customHeight="1">
      <c r="B7" s="154" t="s">
        <v>55</v>
      </c>
      <c r="C7" s="77">
        <v>8784458</v>
      </c>
      <c r="D7" s="77">
        <v>3183058</v>
      </c>
      <c r="E7" s="77">
        <v>531150</v>
      </c>
      <c r="F7" s="77">
        <f>'مستلزمات خدمية'!J7+'مستلزمات سلعية'!G8+'مصاريف اخرى'!C7+'مصاريف اخرى'!D7+'مصاريف اخرى'!E7</f>
        <v>19643832</v>
      </c>
      <c r="G7" s="77">
        <v>19045173</v>
      </c>
      <c r="H7" s="77">
        <v>0</v>
      </c>
    </row>
    <row r="8" spans="2:8" ht="21.75" customHeight="1">
      <c r="B8" s="155" t="s">
        <v>56</v>
      </c>
      <c r="C8" s="78">
        <v>2001535</v>
      </c>
      <c r="D8" s="78">
        <v>1796373</v>
      </c>
      <c r="E8" s="78">
        <v>2000000</v>
      </c>
      <c r="F8" s="78">
        <f>'مستلزمات خدمية'!J8+'مستلزمات سلعية'!G9+'مصاريف اخرى'!C8+'مصاريف اخرى'!D8+'مصاريف اخرى'!E8</f>
        <v>9709136</v>
      </c>
      <c r="G8" s="78">
        <v>47579550</v>
      </c>
      <c r="H8" s="78">
        <v>0</v>
      </c>
    </row>
    <row r="9" spans="2:8" ht="21.75" customHeight="1">
      <c r="B9" s="154" t="s">
        <v>57</v>
      </c>
      <c r="C9" s="77">
        <v>635139</v>
      </c>
      <c r="D9" s="77">
        <v>0</v>
      </c>
      <c r="E9" s="77">
        <v>1301791</v>
      </c>
      <c r="F9" s="77">
        <f>'مستلزمات خدمية'!J9+'مستلزمات سلعية'!G10+'مصاريف اخرى'!C9+'مصاريف اخرى'!D9+'مصاريف اخرى'!E9</f>
        <v>3387000</v>
      </c>
      <c r="G9" s="77">
        <v>1239000</v>
      </c>
      <c r="H9" s="77">
        <v>0</v>
      </c>
    </row>
    <row r="10" spans="2:8" ht="21.75" customHeight="1">
      <c r="B10" s="155" t="s">
        <v>58</v>
      </c>
      <c r="C10" s="78">
        <v>390050</v>
      </c>
      <c r="D10" s="78">
        <v>1909850</v>
      </c>
      <c r="E10" s="78">
        <v>384140</v>
      </c>
      <c r="F10" s="78">
        <f>'مستلزمات خدمية'!J10+'مستلزمات سلعية'!G11+'مصاريف اخرى'!C10+'مصاريف اخرى'!D10+'مصاريف اخرى'!E10</f>
        <v>5407590</v>
      </c>
      <c r="G10" s="78">
        <v>8497375</v>
      </c>
      <c r="H10" s="78">
        <v>0</v>
      </c>
    </row>
    <row r="11" spans="2:8" ht="21.75" customHeight="1">
      <c r="B11" s="154" t="s">
        <v>123</v>
      </c>
      <c r="C11" s="77">
        <v>93100</v>
      </c>
      <c r="D11" s="77">
        <v>0</v>
      </c>
      <c r="E11" s="77">
        <v>1003275</v>
      </c>
      <c r="F11" s="77">
        <f>'مستلزمات خدمية'!J11+'مستلزمات سلعية'!G12+'مصاريف اخرى'!C11+'مصاريف اخرى'!D11+'مصاريف اخرى'!E11</f>
        <v>2396515</v>
      </c>
      <c r="G11" s="77">
        <v>9651942</v>
      </c>
      <c r="H11" s="77">
        <v>0</v>
      </c>
    </row>
    <row r="12" spans="2:8" ht="21.75" customHeight="1">
      <c r="B12" s="155" t="s">
        <v>122</v>
      </c>
      <c r="C12" s="78">
        <v>6000</v>
      </c>
      <c r="D12" s="78">
        <v>298670</v>
      </c>
      <c r="E12" s="78">
        <v>0</v>
      </c>
      <c r="F12" s="78">
        <f>'مستلزمات خدمية'!J12+'مستلزمات سلعية'!G13+'مصاريف اخرى'!C12+'مصاريف اخرى'!D12+'مصاريف اخرى'!E12</f>
        <v>1672120</v>
      </c>
      <c r="G12" s="78">
        <v>0</v>
      </c>
      <c r="H12" s="78">
        <v>0</v>
      </c>
    </row>
    <row r="13" spans="2:8" ht="21.75" customHeight="1">
      <c r="B13" s="154" t="s">
        <v>59</v>
      </c>
      <c r="C13" s="77">
        <v>239000</v>
      </c>
      <c r="D13" s="77">
        <v>674700</v>
      </c>
      <c r="E13" s="77">
        <v>799400</v>
      </c>
      <c r="F13" s="77">
        <f>'مستلزمات خدمية'!J13+'مستلزمات سلعية'!G14+'مصاريف اخرى'!C13+'مصاريف اخرى'!D13+'مصاريف اخرى'!E13</f>
        <v>3569400</v>
      </c>
      <c r="G13" s="77">
        <v>18785426</v>
      </c>
      <c r="H13" s="77">
        <v>0</v>
      </c>
    </row>
    <row r="14" spans="2:8" ht="21.75" customHeight="1">
      <c r="B14" s="155" t="s">
        <v>60</v>
      </c>
      <c r="C14" s="78">
        <v>844300</v>
      </c>
      <c r="D14" s="78">
        <v>63000</v>
      </c>
      <c r="E14" s="78">
        <v>52000</v>
      </c>
      <c r="F14" s="78">
        <f>'مستلزمات خدمية'!J14+'مستلزمات سلعية'!G15+'مصاريف اخرى'!C14+'مصاريف اخرى'!D14+'مصاريف اخرى'!E14</f>
        <v>2489365</v>
      </c>
      <c r="G14" s="78">
        <v>60818265</v>
      </c>
      <c r="H14" s="78">
        <v>0</v>
      </c>
    </row>
    <row r="15" spans="2:8" ht="21.75" customHeight="1">
      <c r="B15" s="154" t="s">
        <v>61</v>
      </c>
      <c r="C15" s="77">
        <v>19029</v>
      </c>
      <c r="D15" s="77">
        <v>802994</v>
      </c>
      <c r="E15" s="77">
        <v>137975</v>
      </c>
      <c r="F15" s="77">
        <f>'مستلزمات خدمية'!J15+'مستلزمات سلعية'!G16+'مصاريف اخرى'!C15+'مصاريف اخرى'!D15+'مصاريف اخرى'!E15</f>
        <v>4312080</v>
      </c>
      <c r="G15" s="77">
        <v>0</v>
      </c>
      <c r="H15" s="77">
        <v>0</v>
      </c>
    </row>
    <row r="16" spans="2:8" ht="21.75" customHeight="1" thickBot="1">
      <c r="B16" s="155" t="s">
        <v>62</v>
      </c>
      <c r="C16" s="78">
        <v>397800</v>
      </c>
      <c r="D16" s="78">
        <v>6222660</v>
      </c>
      <c r="E16" s="78">
        <v>3523806</v>
      </c>
      <c r="F16" s="78">
        <f>'مستلزمات خدمية'!J16+'مستلزمات سلعية'!G17+'مصاريف اخرى'!C16+'مصاريف اخرى'!D16+'مصاريف اخرى'!E16</f>
        <v>31626655</v>
      </c>
      <c r="G16" s="78">
        <v>0</v>
      </c>
      <c r="H16" s="78">
        <v>0</v>
      </c>
    </row>
    <row r="17" spans="2:8" ht="21.75" customHeight="1" thickBot="1">
      <c r="B17" s="191" t="s">
        <v>3</v>
      </c>
      <c r="C17" s="29">
        <f aca="true" t="shared" si="0" ref="C17:H17">SUM(C5:C16)</f>
        <v>19015158</v>
      </c>
      <c r="D17" s="29">
        <f t="shared" si="0"/>
        <v>16409573</v>
      </c>
      <c r="E17" s="29">
        <f t="shared" si="0"/>
        <v>10305037</v>
      </c>
      <c r="F17" s="29">
        <f>SUM(F5:F16)</f>
        <v>101658203</v>
      </c>
      <c r="G17" s="29">
        <f t="shared" si="0"/>
        <v>178763243</v>
      </c>
      <c r="H17" s="29">
        <f t="shared" si="0"/>
        <v>15176</v>
      </c>
    </row>
    <row r="18" ht="15.75" thickTop="1"/>
    <row r="19" spans="2:7" ht="15">
      <c r="B19" s="248"/>
      <c r="C19" s="248"/>
      <c r="D19" s="248"/>
      <c r="E19" s="248"/>
      <c r="F19" s="248"/>
      <c r="G19" s="248"/>
    </row>
    <row r="26" ht="15">
      <c r="E26" s="13"/>
    </row>
  </sheetData>
  <sheetProtection/>
  <mergeCells count="5">
    <mergeCell ref="B2:H2"/>
    <mergeCell ref="D3:F3"/>
    <mergeCell ref="G3:H3"/>
    <mergeCell ref="B19:G19"/>
    <mergeCell ref="B3:C3"/>
  </mergeCells>
  <printOptions/>
  <pageMargins left="1" right="1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9"/>
  <sheetViews>
    <sheetView rightToLeft="1" zoomScalePageLayoutView="0" workbookViewId="0" topLeftCell="A1">
      <selection activeCell="B2" sqref="B2:C2"/>
    </sheetView>
  </sheetViews>
  <sheetFormatPr defaultColWidth="9.140625" defaultRowHeight="15"/>
  <cols>
    <col min="1" max="1" width="5.421875" style="0" customWidth="1"/>
    <col min="2" max="2" width="13.28125" style="0" customWidth="1"/>
    <col min="3" max="3" width="12.140625" style="0" customWidth="1"/>
    <col min="4" max="4" width="17.28125" style="0" customWidth="1"/>
    <col min="5" max="5" width="12.00390625" style="0" customWidth="1"/>
    <col min="6" max="6" width="16.421875" style="0" customWidth="1"/>
    <col min="7" max="7" width="12.00390625" style="0" customWidth="1"/>
    <col min="8" max="8" width="18.28125" style="0" customWidth="1"/>
  </cols>
  <sheetData>
    <row r="1" spans="2:8" ht="18.75">
      <c r="B1" s="247" t="s">
        <v>352</v>
      </c>
      <c r="C1" s="247"/>
      <c r="D1" s="247"/>
      <c r="E1" s="247"/>
      <c r="F1" s="247"/>
      <c r="G1" s="247"/>
      <c r="H1" s="247"/>
    </row>
    <row r="2" spans="2:8" ht="15.75">
      <c r="B2" s="249" t="s">
        <v>440</v>
      </c>
      <c r="C2" s="249"/>
      <c r="D2" s="150"/>
      <c r="E2" s="150"/>
      <c r="F2" s="150"/>
      <c r="G2" s="241" t="s">
        <v>114</v>
      </c>
      <c r="H2" s="241"/>
    </row>
    <row r="3" spans="2:8" ht="15.75">
      <c r="B3" s="250" t="s">
        <v>28</v>
      </c>
      <c r="C3" s="252" t="s">
        <v>322</v>
      </c>
      <c r="D3" s="252"/>
      <c r="E3" s="252" t="s">
        <v>323</v>
      </c>
      <c r="F3" s="252"/>
      <c r="G3" s="252" t="s">
        <v>324</v>
      </c>
      <c r="H3" s="252"/>
    </row>
    <row r="4" spans="2:8" ht="16.5" thickBot="1">
      <c r="B4" s="251"/>
      <c r="C4" s="158" t="s">
        <v>89</v>
      </c>
      <c r="D4" s="158" t="s">
        <v>202</v>
      </c>
      <c r="E4" s="158" t="s">
        <v>89</v>
      </c>
      <c r="F4" s="158" t="s">
        <v>202</v>
      </c>
      <c r="G4" s="158" t="s">
        <v>89</v>
      </c>
      <c r="H4" s="158" t="s">
        <v>202</v>
      </c>
    </row>
    <row r="5" spans="2:8" ht="21.75" customHeight="1" thickTop="1">
      <c r="B5" s="154" t="s">
        <v>53</v>
      </c>
      <c r="C5" s="77">
        <v>16</v>
      </c>
      <c r="D5" s="77">
        <v>134731080</v>
      </c>
      <c r="E5" s="77">
        <v>0</v>
      </c>
      <c r="F5" s="77">
        <v>0</v>
      </c>
      <c r="G5" s="19">
        <f>C5+E5</f>
        <v>16</v>
      </c>
      <c r="H5" s="19">
        <f>D5+F5</f>
        <v>134731080</v>
      </c>
    </row>
    <row r="6" spans="2:8" ht="21.75" customHeight="1">
      <c r="B6" s="155" t="s">
        <v>54</v>
      </c>
      <c r="C6" s="78">
        <v>32</v>
      </c>
      <c r="D6" s="78">
        <v>12242320</v>
      </c>
      <c r="E6" s="78">
        <v>3</v>
      </c>
      <c r="F6" s="78">
        <v>438794</v>
      </c>
      <c r="G6" s="18">
        <f aca="true" t="shared" si="0" ref="G6:G16">C6+E6</f>
        <v>35</v>
      </c>
      <c r="H6" s="18">
        <f aca="true" t="shared" si="1" ref="H6:H16">D6+F6</f>
        <v>12681114</v>
      </c>
    </row>
    <row r="7" spans="2:8" ht="21.75" customHeight="1">
      <c r="B7" s="154" t="s">
        <v>55</v>
      </c>
      <c r="C7" s="77">
        <v>69</v>
      </c>
      <c r="D7" s="77">
        <v>93043700</v>
      </c>
      <c r="E7" s="77">
        <v>0</v>
      </c>
      <c r="F7" s="77">
        <v>0</v>
      </c>
      <c r="G7" s="19">
        <f t="shared" si="0"/>
        <v>69</v>
      </c>
      <c r="H7" s="19">
        <f t="shared" si="1"/>
        <v>93043700</v>
      </c>
    </row>
    <row r="8" spans="2:8" ht="21.75" customHeight="1">
      <c r="B8" s="155" t="s">
        <v>56</v>
      </c>
      <c r="C8" s="78">
        <v>81</v>
      </c>
      <c r="D8" s="78">
        <v>103456539</v>
      </c>
      <c r="E8" s="78">
        <v>16</v>
      </c>
      <c r="F8" s="78">
        <v>36984866</v>
      </c>
      <c r="G8" s="18">
        <f t="shared" si="0"/>
        <v>97</v>
      </c>
      <c r="H8" s="18">
        <f t="shared" si="1"/>
        <v>140441405</v>
      </c>
    </row>
    <row r="9" spans="2:8" ht="21.75" customHeight="1">
      <c r="B9" s="154" t="s">
        <v>57</v>
      </c>
      <c r="C9" s="77">
        <v>13</v>
      </c>
      <c r="D9" s="77">
        <v>17188769</v>
      </c>
      <c r="E9" s="77">
        <v>8</v>
      </c>
      <c r="F9" s="77">
        <v>2075972</v>
      </c>
      <c r="G9" s="19">
        <f t="shared" si="0"/>
        <v>21</v>
      </c>
      <c r="H9" s="19">
        <f t="shared" si="1"/>
        <v>19264741</v>
      </c>
    </row>
    <row r="10" spans="2:8" ht="21.75" customHeight="1">
      <c r="B10" s="155" t="s">
        <v>58</v>
      </c>
      <c r="C10" s="78">
        <v>23</v>
      </c>
      <c r="D10" s="78">
        <v>39986331</v>
      </c>
      <c r="E10" s="78">
        <v>2</v>
      </c>
      <c r="F10" s="78">
        <v>4681946</v>
      </c>
      <c r="G10" s="18">
        <f t="shared" si="0"/>
        <v>25</v>
      </c>
      <c r="H10" s="18">
        <f t="shared" si="1"/>
        <v>44668277</v>
      </c>
    </row>
    <row r="11" spans="2:8" ht="21.75" customHeight="1">
      <c r="B11" s="154" t="s">
        <v>209</v>
      </c>
      <c r="C11" s="77">
        <v>14</v>
      </c>
      <c r="D11" s="77">
        <v>59443339</v>
      </c>
      <c r="E11" s="77">
        <v>1</v>
      </c>
      <c r="F11" s="77">
        <v>449465</v>
      </c>
      <c r="G11" s="19">
        <f t="shared" si="0"/>
        <v>15</v>
      </c>
      <c r="H11" s="19">
        <f t="shared" si="1"/>
        <v>59892804</v>
      </c>
    </row>
    <row r="12" spans="2:8" ht="21.75" customHeight="1">
      <c r="B12" s="155" t="s">
        <v>210</v>
      </c>
      <c r="C12" s="78">
        <v>44</v>
      </c>
      <c r="D12" s="78">
        <v>12103265</v>
      </c>
      <c r="E12" s="78">
        <v>2</v>
      </c>
      <c r="F12" s="78">
        <v>631725</v>
      </c>
      <c r="G12" s="18">
        <f t="shared" si="0"/>
        <v>46</v>
      </c>
      <c r="H12" s="18">
        <f t="shared" si="1"/>
        <v>12734990</v>
      </c>
    </row>
    <row r="13" spans="2:8" ht="21.75" customHeight="1">
      <c r="B13" s="154" t="s">
        <v>59</v>
      </c>
      <c r="C13" s="77">
        <v>17</v>
      </c>
      <c r="D13" s="77">
        <v>16419296</v>
      </c>
      <c r="E13" s="77">
        <v>0</v>
      </c>
      <c r="F13" s="77">
        <v>0</v>
      </c>
      <c r="G13" s="19">
        <f t="shared" si="0"/>
        <v>17</v>
      </c>
      <c r="H13" s="19">
        <f t="shared" si="1"/>
        <v>16419296</v>
      </c>
    </row>
    <row r="14" spans="2:8" ht="21.75" customHeight="1">
      <c r="B14" s="155" t="s">
        <v>60</v>
      </c>
      <c r="C14" s="78">
        <v>16</v>
      </c>
      <c r="D14" s="78">
        <v>56018380</v>
      </c>
      <c r="E14" s="78">
        <v>2</v>
      </c>
      <c r="F14" s="78">
        <v>424830</v>
      </c>
      <c r="G14" s="18">
        <f t="shared" si="0"/>
        <v>18</v>
      </c>
      <c r="H14" s="18">
        <f t="shared" si="1"/>
        <v>56443210</v>
      </c>
    </row>
    <row r="15" spans="2:8" ht="21.75" customHeight="1">
      <c r="B15" s="154" t="s">
        <v>61</v>
      </c>
      <c r="C15" s="77">
        <v>29</v>
      </c>
      <c r="D15" s="77">
        <v>23001187</v>
      </c>
      <c r="E15" s="77">
        <v>0</v>
      </c>
      <c r="F15" s="77">
        <v>0</v>
      </c>
      <c r="G15" s="19">
        <f t="shared" si="0"/>
        <v>29</v>
      </c>
      <c r="H15" s="19">
        <f t="shared" si="1"/>
        <v>23001187</v>
      </c>
    </row>
    <row r="16" spans="2:8" ht="21.75" customHeight="1" thickBot="1">
      <c r="B16" s="155" t="s">
        <v>62</v>
      </c>
      <c r="C16" s="78">
        <v>149</v>
      </c>
      <c r="D16" s="78">
        <v>333571015</v>
      </c>
      <c r="E16" s="78">
        <v>0</v>
      </c>
      <c r="F16" s="78">
        <v>0</v>
      </c>
      <c r="G16" s="18">
        <f t="shared" si="0"/>
        <v>149</v>
      </c>
      <c r="H16" s="18">
        <f t="shared" si="1"/>
        <v>333571015</v>
      </c>
    </row>
    <row r="17" spans="2:8" ht="21.75" customHeight="1" thickBot="1">
      <c r="B17" s="159" t="s">
        <v>3</v>
      </c>
      <c r="C17" s="29">
        <f aca="true" t="shared" si="2" ref="C17:H17">SUM(C5:C16)</f>
        <v>503</v>
      </c>
      <c r="D17" s="29">
        <f t="shared" si="2"/>
        <v>901205221</v>
      </c>
      <c r="E17" s="29">
        <f t="shared" si="2"/>
        <v>34</v>
      </c>
      <c r="F17" s="29">
        <f t="shared" si="2"/>
        <v>45687598</v>
      </c>
      <c r="G17" s="29">
        <f t="shared" si="2"/>
        <v>537</v>
      </c>
      <c r="H17" s="29">
        <f t="shared" si="2"/>
        <v>946892819</v>
      </c>
    </row>
    <row r="18" ht="15.75" thickTop="1"/>
    <row r="19" spans="2:7" ht="15">
      <c r="B19" s="248"/>
      <c r="C19" s="248"/>
      <c r="D19" s="248"/>
      <c r="E19" s="248"/>
      <c r="F19" s="248"/>
      <c r="G19" s="248"/>
    </row>
  </sheetData>
  <sheetProtection/>
  <mergeCells count="8">
    <mergeCell ref="B1:H1"/>
    <mergeCell ref="G2:H2"/>
    <mergeCell ref="B19:G19"/>
    <mergeCell ref="B2:C2"/>
    <mergeCell ref="B3:B4"/>
    <mergeCell ref="C3:D3"/>
    <mergeCell ref="E3:F3"/>
    <mergeCell ref="G3:H3"/>
  </mergeCells>
  <printOptions horizontalCentered="1" verticalCentered="1"/>
  <pageMargins left="1" right="1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rightToLeft="1" zoomScalePageLayoutView="0" workbookViewId="0" topLeftCell="A4">
      <selection activeCell="A25" sqref="A25"/>
    </sheetView>
  </sheetViews>
  <sheetFormatPr defaultColWidth="9.140625" defaultRowHeight="15"/>
  <cols>
    <col min="1" max="1" width="16.28125" style="0" customWidth="1"/>
    <col min="2" max="2" width="7.28125" style="0" customWidth="1"/>
    <col min="3" max="3" width="10.140625" style="0" customWidth="1"/>
    <col min="4" max="4" width="7.7109375" style="0" customWidth="1"/>
    <col min="5" max="5" width="9.8515625" style="0" customWidth="1"/>
    <col min="6" max="6" width="6.421875" style="0" customWidth="1"/>
    <col min="7" max="7" width="8.140625" style="0" customWidth="1"/>
    <col min="8" max="8" width="6.8515625" style="0" customWidth="1"/>
    <col min="9" max="9" width="9.140625" style="0" customWidth="1"/>
    <col min="10" max="10" width="5.57421875" style="0" customWidth="1"/>
    <col min="11" max="11" width="11.8515625" style="0" customWidth="1"/>
    <col min="12" max="12" width="6.28125" style="0" customWidth="1"/>
    <col min="13" max="13" width="12.7109375" style="0" customWidth="1"/>
  </cols>
  <sheetData>
    <row r="1" spans="1:14" ht="15.75" customHeight="1">
      <c r="A1" s="254" t="s">
        <v>355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4"/>
    </row>
    <row r="2" spans="1:14" ht="15" customHeight="1">
      <c r="A2" s="254" t="s">
        <v>203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4"/>
    </row>
    <row r="3" spans="1:13" ht="15.75">
      <c r="A3" s="160" t="s">
        <v>441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257" t="s">
        <v>114</v>
      </c>
      <c r="M3" s="257"/>
    </row>
    <row r="4" spans="1:13" ht="21.75" customHeight="1">
      <c r="A4" s="255" t="s">
        <v>112</v>
      </c>
      <c r="B4" s="253" t="s">
        <v>357</v>
      </c>
      <c r="C4" s="253"/>
      <c r="D4" s="253" t="s">
        <v>358</v>
      </c>
      <c r="E4" s="253"/>
      <c r="F4" s="253" t="s">
        <v>8</v>
      </c>
      <c r="G4" s="253"/>
      <c r="H4" s="253" t="s">
        <v>359</v>
      </c>
      <c r="I4" s="253"/>
      <c r="J4" s="253" t="s">
        <v>320</v>
      </c>
      <c r="K4" s="253"/>
      <c r="L4" s="253" t="s">
        <v>360</v>
      </c>
      <c r="M4" s="253"/>
    </row>
    <row r="5" spans="1:13" ht="23.25" customHeight="1" thickBot="1">
      <c r="A5" s="256"/>
      <c r="B5" s="161" t="s">
        <v>4</v>
      </c>
      <c r="C5" s="161" t="s">
        <v>5</v>
      </c>
      <c r="D5" s="161" t="s">
        <v>4</v>
      </c>
      <c r="E5" s="161" t="s">
        <v>5</v>
      </c>
      <c r="F5" s="161" t="s">
        <v>4</v>
      </c>
      <c r="G5" s="161" t="s">
        <v>5</v>
      </c>
      <c r="H5" s="161" t="s">
        <v>4</v>
      </c>
      <c r="I5" s="161" t="s">
        <v>5</v>
      </c>
      <c r="J5" s="161" t="s">
        <v>4</v>
      </c>
      <c r="K5" s="161" t="s">
        <v>5</v>
      </c>
      <c r="L5" s="161" t="s">
        <v>4</v>
      </c>
      <c r="M5" s="161" t="s">
        <v>5</v>
      </c>
    </row>
    <row r="6" spans="1:13" ht="21.75" customHeight="1" thickTop="1">
      <c r="A6" s="167" t="s">
        <v>21</v>
      </c>
      <c r="B6" s="80">
        <v>0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7</v>
      </c>
      <c r="K6" s="80">
        <v>8278281</v>
      </c>
      <c r="L6" s="80">
        <f>B6+D6+F6+H6+J6</f>
        <v>7</v>
      </c>
      <c r="M6" s="80">
        <f>C6+E6+G6+I6+K6</f>
        <v>8278281</v>
      </c>
    </row>
    <row r="7" spans="1:13" ht="21.75" customHeight="1">
      <c r="A7" s="165" t="s">
        <v>14</v>
      </c>
      <c r="B7" s="81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4</v>
      </c>
      <c r="K7" s="81">
        <v>3704526</v>
      </c>
      <c r="L7" s="81">
        <f aca="true" t="shared" si="0" ref="L7:L20">B7+D7+F7+H7+J7</f>
        <v>4</v>
      </c>
      <c r="M7" s="81">
        <f aca="true" t="shared" si="1" ref="M7:M20">C7+E7+G7+I7+K7</f>
        <v>3704526</v>
      </c>
    </row>
    <row r="8" spans="1:13" ht="21.75" customHeight="1">
      <c r="A8" s="167" t="s">
        <v>217</v>
      </c>
      <c r="B8" s="80">
        <v>0</v>
      </c>
      <c r="C8" s="80">
        <v>0</v>
      </c>
      <c r="D8" s="80">
        <v>1</v>
      </c>
      <c r="E8" s="80">
        <v>344406</v>
      </c>
      <c r="F8" s="80">
        <v>0</v>
      </c>
      <c r="G8" s="80">
        <v>0</v>
      </c>
      <c r="H8" s="80">
        <v>0</v>
      </c>
      <c r="I8" s="80">
        <v>0</v>
      </c>
      <c r="J8" s="80">
        <v>1</v>
      </c>
      <c r="K8" s="80">
        <v>1032197</v>
      </c>
      <c r="L8" s="80">
        <f t="shared" si="0"/>
        <v>2</v>
      </c>
      <c r="M8" s="80">
        <f t="shared" si="1"/>
        <v>1376603</v>
      </c>
    </row>
    <row r="9" spans="1:13" ht="21.75" customHeight="1">
      <c r="A9" s="165" t="s">
        <v>218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2</v>
      </c>
      <c r="K9" s="81">
        <v>1787152</v>
      </c>
      <c r="L9" s="81">
        <f t="shared" si="0"/>
        <v>2</v>
      </c>
      <c r="M9" s="81">
        <f t="shared" si="1"/>
        <v>1787152</v>
      </c>
    </row>
    <row r="10" spans="1:13" ht="21.75" customHeight="1">
      <c r="A10" s="167" t="s">
        <v>11</v>
      </c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4</v>
      </c>
      <c r="K10" s="80">
        <v>6315325</v>
      </c>
      <c r="L10" s="80">
        <f t="shared" si="0"/>
        <v>4</v>
      </c>
      <c r="M10" s="80">
        <f t="shared" si="1"/>
        <v>6315325</v>
      </c>
    </row>
    <row r="11" spans="1:13" ht="21.75" customHeight="1">
      <c r="A11" s="165" t="s">
        <v>152</v>
      </c>
      <c r="B11" s="81">
        <v>0</v>
      </c>
      <c r="C11" s="81">
        <v>0</v>
      </c>
      <c r="D11" s="81">
        <v>0</v>
      </c>
      <c r="E11" s="81">
        <v>0</v>
      </c>
      <c r="F11" s="81">
        <v>1</v>
      </c>
      <c r="G11" s="81">
        <v>584550</v>
      </c>
      <c r="H11" s="81">
        <v>0</v>
      </c>
      <c r="I11" s="81">
        <v>0</v>
      </c>
      <c r="J11" s="81">
        <v>2</v>
      </c>
      <c r="K11" s="81">
        <v>470276</v>
      </c>
      <c r="L11" s="81">
        <f t="shared" si="0"/>
        <v>3</v>
      </c>
      <c r="M11" s="81">
        <f t="shared" si="1"/>
        <v>1054826</v>
      </c>
    </row>
    <row r="12" spans="1:13" ht="21.75" customHeight="1">
      <c r="A12" s="167" t="s">
        <v>153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1</v>
      </c>
      <c r="I12" s="80">
        <v>2293822</v>
      </c>
      <c r="J12" s="80">
        <v>1</v>
      </c>
      <c r="K12" s="80">
        <v>261533</v>
      </c>
      <c r="L12" s="80">
        <f t="shared" si="0"/>
        <v>2</v>
      </c>
      <c r="M12" s="80">
        <f t="shared" si="1"/>
        <v>2555355</v>
      </c>
    </row>
    <row r="13" spans="1:13" ht="21.75" customHeight="1">
      <c r="A13" s="165" t="s">
        <v>201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1</v>
      </c>
      <c r="K13" s="81">
        <v>280050</v>
      </c>
      <c r="L13" s="81">
        <f t="shared" si="0"/>
        <v>1</v>
      </c>
      <c r="M13" s="81">
        <f t="shared" si="1"/>
        <v>280050</v>
      </c>
    </row>
    <row r="14" spans="1:13" ht="21.75" customHeight="1">
      <c r="A14" s="167" t="s">
        <v>18</v>
      </c>
      <c r="B14" s="80">
        <v>1</v>
      </c>
      <c r="C14" s="80">
        <v>434591</v>
      </c>
      <c r="D14" s="80">
        <v>2</v>
      </c>
      <c r="E14" s="80">
        <v>870858</v>
      </c>
      <c r="F14" s="80">
        <v>0</v>
      </c>
      <c r="G14" s="80">
        <v>0</v>
      </c>
      <c r="H14" s="80">
        <v>0</v>
      </c>
      <c r="I14" s="80">
        <v>0</v>
      </c>
      <c r="J14" s="80">
        <v>20</v>
      </c>
      <c r="K14" s="80">
        <v>30881457</v>
      </c>
      <c r="L14" s="80">
        <f t="shared" si="0"/>
        <v>23</v>
      </c>
      <c r="M14" s="80">
        <f t="shared" si="1"/>
        <v>32186906</v>
      </c>
    </row>
    <row r="15" spans="1:13" ht="21.75" customHeight="1">
      <c r="A15" s="165" t="s">
        <v>155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1</v>
      </c>
      <c r="K15" s="81">
        <v>420438</v>
      </c>
      <c r="L15" s="81">
        <f t="shared" si="0"/>
        <v>1</v>
      </c>
      <c r="M15" s="81">
        <f t="shared" si="1"/>
        <v>420438</v>
      </c>
    </row>
    <row r="16" spans="1:13" ht="21.75" customHeight="1">
      <c r="A16" s="167" t="s">
        <v>156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5</v>
      </c>
      <c r="K16" s="80">
        <v>2571320</v>
      </c>
      <c r="L16" s="80">
        <f t="shared" si="0"/>
        <v>5</v>
      </c>
      <c r="M16" s="80">
        <f t="shared" si="1"/>
        <v>2571320</v>
      </c>
    </row>
    <row r="17" spans="1:13" ht="21.75" customHeight="1">
      <c r="A17" s="165" t="s">
        <v>12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1</v>
      </c>
      <c r="K17" s="81">
        <v>2083140</v>
      </c>
      <c r="L17" s="81">
        <f t="shared" si="0"/>
        <v>1</v>
      </c>
      <c r="M17" s="81">
        <f t="shared" si="1"/>
        <v>2083140</v>
      </c>
    </row>
    <row r="18" spans="1:13" ht="21.75" customHeight="1">
      <c r="A18" s="167" t="s">
        <v>219</v>
      </c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1</v>
      </c>
      <c r="K18" s="80">
        <v>704955</v>
      </c>
      <c r="L18" s="80">
        <f t="shared" si="0"/>
        <v>1</v>
      </c>
      <c r="M18" s="80">
        <f t="shared" si="1"/>
        <v>704955</v>
      </c>
    </row>
    <row r="19" spans="1:13" ht="21.75" customHeight="1">
      <c r="A19" s="165" t="s">
        <v>157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1</v>
      </c>
      <c r="K19" s="81">
        <v>176498</v>
      </c>
      <c r="L19" s="81">
        <f t="shared" si="0"/>
        <v>1</v>
      </c>
      <c r="M19" s="81">
        <f t="shared" si="1"/>
        <v>176498</v>
      </c>
    </row>
    <row r="20" spans="1:13" ht="21.75" customHeight="1" thickBot="1">
      <c r="A20" s="167" t="s">
        <v>16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2</v>
      </c>
      <c r="K20" s="80">
        <v>21551404</v>
      </c>
      <c r="L20" s="80">
        <f t="shared" si="0"/>
        <v>2</v>
      </c>
      <c r="M20" s="80">
        <f t="shared" si="1"/>
        <v>21551404</v>
      </c>
    </row>
    <row r="21" spans="1:13" ht="21.75" customHeight="1" thickBot="1">
      <c r="A21" s="162" t="s">
        <v>110</v>
      </c>
      <c r="B21" s="79">
        <f aca="true" t="shared" si="2" ref="B21:M21">SUM(B6:B20)</f>
        <v>1</v>
      </c>
      <c r="C21" s="79">
        <f t="shared" si="2"/>
        <v>434591</v>
      </c>
      <c r="D21" s="79">
        <f t="shared" si="2"/>
        <v>3</v>
      </c>
      <c r="E21" s="79">
        <f t="shared" si="2"/>
        <v>1215264</v>
      </c>
      <c r="F21" s="79">
        <f t="shared" si="2"/>
        <v>1</v>
      </c>
      <c r="G21" s="79">
        <f t="shared" si="2"/>
        <v>584550</v>
      </c>
      <c r="H21" s="79">
        <f t="shared" si="2"/>
        <v>1</v>
      </c>
      <c r="I21" s="79">
        <f t="shared" si="2"/>
        <v>2293822</v>
      </c>
      <c r="J21" s="79">
        <f t="shared" si="2"/>
        <v>53</v>
      </c>
      <c r="K21" s="79">
        <f t="shared" si="2"/>
        <v>80518552</v>
      </c>
      <c r="L21" s="79">
        <f t="shared" si="2"/>
        <v>59</v>
      </c>
      <c r="M21" s="79">
        <f t="shared" si="2"/>
        <v>85046779</v>
      </c>
    </row>
    <row r="22" spans="1:13" ht="24" customHeight="1" thickTop="1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4" ht="21.75" customHeight="1" thickTop="1">
      <c r="A23" s="254" t="s">
        <v>355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74"/>
    </row>
    <row r="24" spans="1:14" ht="14.25" customHeight="1">
      <c r="A24" s="254" t="s">
        <v>203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74"/>
    </row>
    <row r="25" spans="1:13" ht="20.25" customHeight="1">
      <c r="A25" s="160" t="s">
        <v>442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257" t="s">
        <v>114</v>
      </c>
      <c r="M25" s="257"/>
    </row>
    <row r="26" spans="1:13" ht="21.75" customHeight="1">
      <c r="A26" s="255" t="s">
        <v>112</v>
      </c>
      <c r="B26" s="253" t="s">
        <v>361</v>
      </c>
      <c r="C26" s="253"/>
      <c r="D26" s="253" t="s">
        <v>362</v>
      </c>
      <c r="E26" s="253"/>
      <c r="F26" s="253" t="s">
        <v>8</v>
      </c>
      <c r="G26" s="253"/>
      <c r="H26" s="253" t="s">
        <v>363</v>
      </c>
      <c r="I26" s="253"/>
      <c r="J26" s="253" t="s">
        <v>364</v>
      </c>
      <c r="K26" s="253"/>
      <c r="L26" s="253" t="s">
        <v>324</v>
      </c>
      <c r="M26" s="253"/>
    </row>
    <row r="27" spans="1:13" ht="18.75" customHeight="1" thickBot="1">
      <c r="A27" s="256"/>
      <c r="B27" s="161" t="s">
        <v>200</v>
      </c>
      <c r="C27" s="161" t="s">
        <v>5</v>
      </c>
      <c r="D27" s="161" t="s">
        <v>200</v>
      </c>
      <c r="E27" s="161" t="s">
        <v>5</v>
      </c>
      <c r="F27" s="161" t="s">
        <v>200</v>
      </c>
      <c r="G27" s="161" t="s">
        <v>5</v>
      </c>
      <c r="H27" s="161" t="s">
        <v>200</v>
      </c>
      <c r="I27" s="161" t="s">
        <v>5</v>
      </c>
      <c r="J27" s="161" t="s">
        <v>200</v>
      </c>
      <c r="K27" s="161" t="s">
        <v>5</v>
      </c>
      <c r="L27" s="161" t="s">
        <v>200</v>
      </c>
      <c r="M27" s="161" t="s">
        <v>5</v>
      </c>
    </row>
    <row r="28" spans="1:13" ht="21.75" customHeight="1" thickTop="1">
      <c r="A28" s="164" t="s">
        <v>20</v>
      </c>
      <c r="B28" s="82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3</v>
      </c>
      <c r="K28" s="82">
        <v>1885497</v>
      </c>
      <c r="L28" s="82">
        <f>B28+D28+F28+H28+J28</f>
        <v>3</v>
      </c>
      <c r="M28" s="82">
        <f>C28+E28+G28+I28+K28</f>
        <v>1885497</v>
      </c>
    </row>
    <row r="29" spans="1:13" ht="21.75" customHeight="1">
      <c r="A29" s="165" t="s">
        <v>207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2</v>
      </c>
      <c r="K29" s="81">
        <v>479615</v>
      </c>
      <c r="L29" s="81">
        <f aca="true" t="shared" si="3" ref="L29:L40">B29+D29+F29+H29+J29</f>
        <v>2</v>
      </c>
      <c r="M29" s="81">
        <f aca="true" t="shared" si="4" ref="M29:M40">C29+E29+G29+I29+K29</f>
        <v>479615</v>
      </c>
    </row>
    <row r="30" spans="1:13" ht="21.75" customHeight="1">
      <c r="A30" s="164" t="s">
        <v>158</v>
      </c>
      <c r="B30" s="82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1</v>
      </c>
      <c r="K30" s="82">
        <v>102205</v>
      </c>
      <c r="L30" s="82">
        <f t="shared" si="3"/>
        <v>1</v>
      </c>
      <c r="M30" s="82">
        <f t="shared" si="4"/>
        <v>102205</v>
      </c>
    </row>
    <row r="31" spans="1:13" ht="21.75" customHeight="1">
      <c r="A31" s="165" t="s">
        <v>15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41</v>
      </c>
      <c r="K31" s="81">
        <v>48257903</v>
      </c>
      <c r="L31" s="81">
        <f t="shared" si="3"/>
        <v>41</v>
      </c>
      <c r="M31" s="81">
        <f t="shared" si="4"/>
        <v>48257903</v>
      </c>
    </row>
    <row r="32" spans="1:13" ht="29.25" customHeight="1">
      <c r="A32" s="164" t="s">
        <v>221</v>
      </c>
      <c r="B32" s="82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11</v>
      </c>
      <c r="K32" s="82">
        <v>11205860</v>
      </c>
      <c r="L32" s="82">
        <f t="shared" si="3"/>
        <v>11</v>
      </c>
      <c r="M32" s="82">
        <f t="shared" si="4"/>
        <v>11205860</v>
      </c>
    </row>
    <row r="33" spans="1:13" ht="21.75" customHeight="1">
      <c r="A33" s="165" t="s">
        <v>160</v>
      </c>
      <c r="B33" s="81">
        <v>1</v>
      </c>
      <c r="C33" s="81">
        <v>8809115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2</v>
      </c>
      <c r="K33" s="81">
        <v>9616032</v>
      </c>
      <c r="L33" s="81">
        <f t="shared" si="3"/>
        <v>3</v>
      </c>
      <c r="M33" s="81">
        <f t="shared" si="4"/>
        <v>18425147</v>
      </c>
    </row>
    <row r="34" spans="1:13" ht="21.75" customHeight="1">
      <c r="A34" s="164" t="s">
        <v>17</v>
      </c>
      <c r="B34" s="82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1</v>
      </c>
      <c r="K34" s="82">
        <v>823185</v>
      </c>
      <c r="L34" s="82">
        <f t="shared" si="3"/>
        <v>1</v>
      </c>
      <c r="M34" s="82">
        <f t="shared" si="4"/>
        <v>823185</v>
      </c>
    </row>
    <row r="35" spans="1:13" ht="21.75" customHeight="1">
      <c r="A35" s="165" t="s">
        <v>13</v>
      </c>
      <c r="B35" s="81">
        <v>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2</v>
      </c>
      <c r="K35" s="81">
        <v>963222</v>
      </c>
      <c r="L35" s="81">
        <f t="shared" si="3"/>
        <v>2</v>
      </c>
      <c r="M35" s="81">
        <f t="shared" si="4"/>
        <v>963222</v>
      </c>
    </row>
    <row r="36" spans="1:13" ht="21.75" customHeight="1">
      <c r="A36" s="164" t="s">
        <v>19</v>
      </c>
      <c r="B36" s="82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7</v>
      </c>
      <c r="K36" s="82">
        <v>9898354</v>
      </c>
      <c r="L36" s="82">
        <f t="shared" si="3"/>
        <v>7</v>
      </c>
      <c r="M36" s="82">
        <f t="shared" si="4"/>
        <v>9898354</v>
      </c>
    </row>
    <row r="37" spans="1:13" ht="27.75" customHeight="1">
      <c r="A37" s="165" t="s">
        <v>161</v>
      </c>
      <c r="B37" s="81">
        <v>0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1</v>
      </c>
      <c r="K37" s="81">
        <v>568170</v>
      </c>
      <c r="L37" s="81">
        <f t="shared" si="3"/>
        <v>1</v>
      </c>
      <c r="M37" s="81">
        <f t="shared" si="4"/>
        <v>568170</v>
      </c>
    </row>
    <row r="38" spans="1:13" ht="18.75" customHeight="1">
      <c r="A38" s="164" t="s">
        <v>10</v>
      </c>
      <c r="B38" s="82">
        <v>0</v>
      </c>
      <c r="C38" s="82">
        <v>0</v>
      </c>
      <c r="D38" s="82">
        <v>1</v>
      </c>
      <c r="E38" s="82">
        <v>207642</v>
      </c>
      <c r="F38" s="82">
        <v>0</v>
      </c>
      <c r="G38" s="82">
        <v>0</v>
      </c>
      <c r="H38" s="82">
        <v>0</v>
      </c>
      <c r="I38" s="82">
        <v>0</v>
      </c>
      <c r="J38" s="82">
        <v>2</v>
      </c>
      <c r="K38" s="82">
        <v>7939296</v>
      </c>
      <c r="L38" s="82">
        <f t="shared" si="3"/>
        <v>3</v>
      </c>
      <c r="M38" s="82">
        <f t="shared" si="4"/>
        <v>8146938</v>
      </c>
    </row>
    <row r="39" spans="1:13" ht="18.75" customHeight="1">
      <c r="A39" s="165" t="s">
        <v>9</v>
      </c>
      <c r="B39" s="81">
        <v>0</v>
      </c>
      <c r="C39" s="81">
        <v>0</v>
      </c>
      <c r="D39" s="81">
        <v>2</v>
      </c>
      <c r="E39" s="81">
        <v>995120</v>
      </c>
      <c r="F39" s="81">
        <v>0</v>
      </c>
      <c r="G39" s="81">
        <v>0</v>
      </c>
      <c r="H39" s="81">
        <v>0</v>
      </c>
      <c r="I39" s="81">
        <v>0</v>
      </c>
      <c r="J39" s="81">
        <v>2</v>
      </c>
      <c r="K39" s="81">
        <v>38093043</v>
      </c>
      <c r="L39" s="81">
        <f t="shared" si="3"/>
        <v>4</v>
      </c>
      <c r="M39" s="81">
        <f t="shared" si="4"/>
        <v>39088163</v>
      </c>
    </row>
    <row r="40" spans="1:13" ht="21.75" customHeight="1" thickBot="1">
      <c r="A40" s="166" t="s">
        <v>220</v>
      </c>
      <c r="B40" s="82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1</v>
      </c>
      <c r="K40" s="82">
        <v>1027311</v>
      </c>
      <c r="L40" s="82">
        <f t="shared" si="3"/>
        <v>1</v>
      </c>
      <c r="M40" s="82">
        <f t="shared" si="4"/>
        <v>1027311</v>
      </c>
    </row>
    <row r="41" spans="1:13" ht="21.75" customHeight="1" thickBot="1">
      <c r="A41" s="163" t="s">
        <v>110</v>
      </c>
      <c r="B41" s="79">
        <f aca="true" t="shared" si="5" ref="B41:M41">SUM(B28:B40)</f>
        <v>1</v>
      </c>
      <c r="C41" s="79">
        <f t="shared" si="5"/>
        <v>8809115</v>
      </c>
      <c r="D41" s="79">
        <f t="shared" si="5"/>
        <v>3</v>
      </c>
      <c r="E41" s="79">
        <f t="shared" si="5"/>
        <v>1202762</v>
      </c>
      <c r="F41" s="79">
        <f t="shared" si="5"/>
        <v>0</v>
      </c>
      <c r="G41" s="79">
        <f t="shared" si="5"/>
        <v>0</v>
      </c>
      <c r="H41" s="79">
        <f t="shared" si="5"/>
        <v>0</v>
      </c>
      <c r="I41" s="79">
        <f t="shared" si="5"/>
        <v>0</v>
      </c>
      <c r="J41" s="79">
        <f t="shared" si="5"/>
        <v>76</v>
      </c>
      <c r="K41" s="79">
        <f t="shared" si="5"/>
        <v>130859693</v>
      </c>
      <c r="L41" s="79">
        <f t="shared" si="5"/>
        <v>80</v>
      </c>
      <c r="M41" s="79">
        <f t="shared" si="5"/>
        <v>140871570</v>
      </c>
    </row>
    <row r="42" spans="1:13" ht="21.75" customHeight="1" thickBot="1" thickTop="1">
      <c r="A42" s="163" t="s">
        <v>111</v>
      </c>
      <c r="B42" s="79">
        <f aca="true" t="shared" si="6" ref="B42:M42">B21+B41</f>
        <v>2</v>
      </c>
      <c r="C42" s="79">
        <f t="shared" si="6"/>
        <v>9243706</v>
      </c>
      <c r="D42" s="79">
        <f t="shared" si="6"/>
        <v>6</v>
      </c>
      <c r="E42" s="79">
        <f t="shared" si="6"/>
        <v>2418026</v>
      </c>
      <c r="F42" s="79">
        <f t="shared" si="6"/>
        <v>1</v>
      </c>
      <c r="G42" s="79">
        <f t="shared" si="6"/>
        <v>584550</v>
      </c>
      <c r="H42" s="79">
        <f t="shared" si="6"/>
        <v>1</v>
      </c>
      <c r="I42" s="79">
        <f t="shared" si="6"/>
        <v>2293822</v>
      </c>
      <c r="J42" s="79">
        <f t="shared" si="6"/>
        <v>129</v>
      </c>
      <c r="K42" s="79">
        <f t="shared" si="6"/>
        <v>211378245</v>
      </c>
      <c r="L42" s="79">
        <f t="shared" si="6"/>
        <v>139</v>
      </c>
      <c r="M42" s="79">
        <f t="shared" si="6"/>
        <v>225918349</v>
      </c>
    </row>
    <row r="43" spans="1:13" ht="15.75" thickTop="1">
      <c r="A43" s="16"/>
      <c r="B43" s="14"/>
      <c r="C43" s="14"/>
      <c r="D43" s="14"/>
      <c r="E43" s="14"/>
      <c r="F43" s="14"/>
      <c r="G43" s="14"/>
      <c r="H43" s="14"/>
      <c r="I43" s="14"/>
      <c r="J43" s="15"/>
      <c r="K43" s="15"/>
      <c r="L43" s="15"/>
      <c r="M43" s="15"/>
    </row>
    <row r="44" spans="1:13" ht="15">
      <c r="A44" s="16"/>
      <c r="B44" s="14"/>
      <c r="C44" s="14"/>
      <c r="D44" s="14"/>
      <c r="E44" s="14"/>
      <c r="F44" s="14"/>
      <c r="G44" s="14"/>
      <c r="H44" s="14"/>
      <c r="I44" s="14"/>
      <c r="J44" s="15"/>
      <c r="K44" s="15"/>
      <c r="L44" s="15"/>
      <c r="M44" s="15"/>
    </row>
    <row r="45" spans="1:13" ht="15">
      <c r="A45" s="16"/>
      <c r="B45" s="14"/>
      <c r="C45" s="14"/>
      <c r="D45" s="14"/>
      <c r="E45" s="14"/>
      <c r="F45" s="14"/>
      <c r="G45" s="14"/>
      <c r="H45" s="14"/>
      <c r="I45" s="14"/>
      <c r="J45" s="15"/>
      <c r="K45" s="15"/>
      <c r="L45" s="15"/>
      <c r="M45" s="15"/>
    </row>
    <row r="46" ht="69.75" customHeight="1"/>
    <row r="48" ht="18" customHeight="1"/>
    <row r="49" ht="24.75" customHeight="1"/>
    <row r="50" ht="25.5" customHeight="1"/>
    <row r="51" ht="18" customHeight="1"/>
    <row r="52" ht="18.75" customHeight="1"/>
    <row r="53" ht="23.25" customHeight="1"/>
    <row r="54" ht="24.75" customHeight="1"/>
    <row r="55" ht="21.75" customHeight="1"/>
    <row r="56" ht="18" customHeight="1"/>
    <row r="57" ht="22.5" customHeight="1"/>
    <row r="58" ht="18" customHeight="1"/>
    <row r="59" ht="21.75" customHeight="1"/>
    <row r="60" ht="22.5" customHeight="1"/>
    <row r="61" ht="21.75" customHeight="1"/>
    <row r="62" ht="20.25" customHeight="1"/>
    <row r="63" ht="22.5" customHeight="1"/>
    <row r="64" ht="18" customHeight="1"/>
    <row r="65" ht="22.5" customHeight="1"/>
    <row r="66" ht="18" customHeight="1"/>
    <row r="67" ht="21" customHeight="1"/>
    <row r="68" ht="21.75" customHeight="1"/>
    <row r="69" ht="18" customHeight="1"/>
    <row r="70" ht="18" customHeight="1"/>
  </sheetData>
  <sheetProtection/>
  <mergeCells count="20">
    <mergeCell ref="A24:M24"/>
    <mergeCell ref="L25:M25"/>
    <mergeCell ref="A26:A27"/>
    <mergeCell ref="A23:M23"/>
    <mergeCell ref="D4:E4"/>
    <mergeCell ref="J4:K4"/>
    <mergeCell ref="L4:M4"/>
    <mergeCell ref="J26:K26"/>
    <mergeCell ref="B26:C26"/>
    <mergeCell ref="D26:E26"/>
    <mergeCell ref="F26:G26"/>
    <mergeCell ref="H26:I26"/>
    <mergeCell ref="L26:M26"/>
    <mergeCell ref="A1:M1"/>
    <mergeCell ref="A4:A5"/>
    <mergeCell ref="B4:C4"/>
    <mergeCell ref="F4:G4"/>
    <mergeCell ref="L3:M3"/>
    <mergeCell ref="H4:I4"/>
    <mergeCell ref="A2:M2"/>
  </mergeCells>
  <printOptions/>
  <pageMargins left="1" right="1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3"/>
  <sheetViews>
    <sheetView rightToLeft="1" zoomScalePageLayoutView="0" workbookViewId="0" topLeftCell="A1">
      <selection activeCell="A4" sqref="A4:C4"/>
    </sheetView>
  </sheetViews>
  <sheetFormatPr defaultColWidth="9.00390625" defaultRowHeight="15"/>
  <cols>
    <col min="1" max="1" width="14.00390625" style="10" customWidth="1"/>
    <col min="2" max="2" width="4.57421875" style="10" customWidth="1"/>
    <col min="3" max="3" width="7.421875" style="10" customWidth="1"/>
    <col min="4" max="4" width="5.421875" style="10" customWidth="1"/>
    <col min="5" max="5" width="8.8515625" style="10" customWidth="1"/>
    <col min="6" max="6" width="4.57421875" style="10" customWidth="1"/>
    <col min="7" max="7" width="9.00390625" style="10" customWidth="1"/>
    <col min="8" max="8" width="5.28125" style="10" customWidth="1"/>
    <col min="9" max="9" width="11.140625" style="10" customWidth="1"/>
    <col min="10" max="10" width="5.140625" style="10" customWidth="1"/>
    <col min="11" max="11" width="11.00390625" style="10" customWidth="1"/>
    <col min="12" max="12" width="5.00390625" style="10" customWidth="1"/>
    <col min="13" max="13" width="11.57421875" style="10" customWidth="1"/>
    <col min="14" max="14" width="4.00390625" style="10" hidden="1" customWidth="1"/>
    <col min="15" max="15" width="7.28125" style="10" customWidth="1"/>
    <col min="16" max="16" width="11.28125" style="10" customWidth="1"/>
    <col min="17" max="17" width="11.8515625" style="10" customWidth="1"/>
    <col min="18" max="18" width="18.140625" style="10" customWidth="1"/>
    <col min="19" max="16384" width="9.00390625" style="10" customWidth="1"/>
  </cols>
  <sheetData>
    <row r="2" spans="1:18" ht="18.75" customHeight="1">
      <c r="A2" s="262" t="s">
        <v>356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37"/>
      <c r="R2" s="37"/>
    </row>
    <row r="3" spans="1:18" ht="18">
      <c r="A3" s="262" t="s">
        <v>204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37"/>
      <c r="R3" s="37"/>
    </row>
    <row r="4" spans="1:19" ht="15.75">
      <c r="A4" s="263" t="s">
        <v>443</v>
      </c>
      <c r="B4" s="263"/>
      <c r="C4" s="263"/>
      <c r="D4" s="168"/>
      <c r="E4" s="168"/>
      <c r="F4" s="168"/>
      <c r="G4" s="168"/>
      <c r="H4" s="168"/>
      <c r="I4" s="168"/>
      <c r="J4" s="168"/>
      <c r="K4" s="168"/>
      <c r="L4" s="168"/>
      <c r="M4" s="264" t="s">
        <v>114</v>
      </c>
      <c r="N4" s="264"/>
      <c r="O4" s="264"/>
      <c r="P4" s="264"/>
      <c r="S4" s="11"/>
    </row>
    <row r="5" spans="1:16" ht="12.75" customHeight="1">
      <c r="A5" s="258" t="s">
        <v>113</v>
      </c>
      <c r="B5" s="260" t="s">
        <v>365</v>
      </c>
      <c r="C5" s="261"/>
      <c r="D5" s="260" t="s">
        <v>366</v>
      </c>
      <c r="E5" s="261"/>
      <c r="F5" s="260" t="s">
        <v>367</v>
      </c>
      <c r="G5" s="261"/>
      <c r="H5" s="260" t="s">
        <v>7</v>
      </c>
      <c r="I5" s="261"/>
      <c r="J5" s="260" t="s">
        <v>8</v>
      </c>
      <c r="K5" s="261"/>
      <c r="L5" s="260" t="s">
        <v>368</v>
      </c>
      <c r="M5" s="261"/>
      <c r="N5" s="169"/>
      <c r="O5" s="260" t="s">
        <v>369</v>
      </c>
      <c r="P5" s="261"/>
    </row>
    <row r="6" spans="1:16" ht="14.25" customHeight="1" thickBot="1">
      <c r="A6" s="259"/>
      <c r="B6" s="170" t="s">
        <v>4</v>
      </c>
      <c r="C6" s="170" t="s">
        <v>5</v>
      </c>
      <c r="D6" s="170" t="s">
        <v>4</v>
      </c>
      <c r="E6" s="170" t="s">
        <v>5</v>
      </c>
      <c r="F6" s="170" t="s">
        <v>4</v>
      </c>
      <c r="G6" s="170" t="s">
        <v>5</v>
      </c>
      <c r="H6" s="170" t="s">
        <v>4</v>
      </c>
      <c r="I6" s="170" t="s">
        <v>5</v>
      </c>
      <c r="J6" s="170" t="s">
        <v>4</v>
      </c>
      <c r="K6" s="170" t="s">
        <v>5</v>
      </c>
      <c r="L6" s="170" t="s">
        <v>4</v>
      </c>
      <c r="M6" s="170" t="s">
        <v>5</v>
      </c>
      <c r="N6" s="170"/>
      <c r="O6" s="170" t="s">
        <v>4</v>
      </c>
      <c r="P6" s="170" t="s">
        <v>5</v>
      </c>
    </row>
    <row r="7" spans="1:16" ht="21.75" customHeight="1" thickTop="1">
      <c r="A7" s="171" t="s">
        <v>152</v>
      </c>
      <c r="B7" s="80">
        <v>0</v>
      </c>
      <c r="C7" s="80">
        <v>0</v>
      </c>
      <c r="D7" s="80">
        <v>1</v>
      </c>
      <c r="E7" s="80">
        <v>92930</v>
      </c>
      <c r="F7" s="80">
        <v>4</v>
      </c>
      <c r="G7" s="80">
        <v>2260175</v>
      </c>
      <c r="H7" s="80">
        <v>1</v>
      </c>
      <c r="I7" s="80">
        <v>1054230</v>
      </c>
      <c r="J7" s="80">
        <v>0</v>
      </c>
      <c r="K7" s="80">
        <v>0</v>
      </c>
      <c r="L7" s="80">
        <v>5</v>
      </c>
      <c r="M7" s="80">
        <v>10537686</v>
      </c>
      <c r="N7" s="80"/>
      <c r="O7" s="80">
        <f>B7+D7+F7+H7+J7+L7</f>
        <v>11</v>
      </c>
      <c r="P7" s="80">
        <f>C7+E7+G7+I7+K7+M7</f>
        <v>13945021</v>
      </c>
    </row>
    <row r="8" spans="1:16" ht="27.75" customHeight="1">
      <c r="A8" s="172" t="s">
        <v>163</v>
      </c>
      <c r="B8" s="85">
        <v>0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17</v>
      </c>
      <c r="K8" s="85">
        <v>13481090</v>
      </c>
      <c r="L8" s="85">
        <v>7</v>
      </c>
      <c r="M8" s="85">
        <v>13777018</v>
      </c>
      <c r="N8" s="85"/>
      <c r="O8" s="85">
        <f aca="true" t="shared" si="0" ref="O8:O22">B8+D8+F8+H8+J8+L8</f>
        <v>24</v>
      </c>
      <c r="P8" s="85">
        <f aca="true" t="shared" si="1" ref="P8:P22">C8+E8+G8+I8+K8+M8</f>
        <v>27258108</v>
      </c>
    </row>
    <row r="9" spans="1:16" ht="27" customHeight="1">
      <c r="A9" s="171" t="s">
        <v>22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1</v>
      </c>
      <c r="K9" s="80">
        <v>30065667</v>
      </c>
      <c r="L9" s="80">
        <v>1</v>
      </c>
      <c r="M9" s="80">
        <v>103225</v>
      </c>
      <c r="N9" s="80"/>
      <c r="O9" s="80">
        <f t="shared" si="0"/>
        <v>2</v>
      </c>
      <c r="P9" s="80">
        <f t="shared" si="1"/>
        <v>30168892</v>
      </c>
    </row>
    <row r="10" spans="1:16" ht="30.75" customHeight="1">
      <c r="A10" s="172" t="s">
        <v>164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2</v>
      </c>
      <c r="K10" s="85">
        <v>678966</v>
      </c>
      <c r="L10" s="85">
        <v>6</v>
      </c>
      <c r="M10" s="85">
        <v>9072105</v>
      </c>
      <c r="N10" s="85"/>
      <c r="O10" s="85">
        <f t="shared" si="0"/>
        <v>8</v>
      </c>
      <c r="P10" s="85">
        <f t="shared" si="1"/>
        <v>9751071</v>
      </c>
    </row>
    <row r="11" spans="1:16" ht="21.75" customHeight="1">
      <c r="A11" s="171" t="s">
        <v>165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68</v>
      </c>
      <c r="K11" s="80">
        <v>58076113</v>
      </c>
      <c r="L11" s="80">
        <v>15</v>
      </c>
      <c r="M11" s="80">
        <v>62422883</v>
      </c>
      <c r="N11" s="80"/>
      <c r="O11" s="80">
        <f t="shared" si="0"/>
        <v>83</v>
      </c>
      <c r="P11" s="80">
        <f t="shared" si="1"/>
        <v>120498996</v>
      </c>
    </row>
    <row r="12" spans="1:16" ht="21.75" customHeight="1">
      <c r="A12" s="172" t="s">
        <v>154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2</v>
      </c>
      <c r="M12" s="85">
        <v>993124</v>
      </c>
      <c r="N12" s="85"/>
      <c r="O12" s="85">
        <f t="shared" si="0"/>
        <v>2</v>
      </c>
      <c r="P12" s="85">
        <f t="shared" si="1"/>
        <v>993124</v>
      </c>
    </row>
    <row r="13" spans="1:16" ht="28.5" customHeight="1">
      <c r="A13" s="171" t="s">
        <v>166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9</v>
      </c>
      <c r="I13" s="80">
        <v>12412020</v>
      </c>
      <c r="J13" s="80">
        <v>0</v>
      </c>
      <c r="K13" s="80">
        <v>0</v>
      </c>
      <c r="L13" s="80">
        <v>1</v>
      </c>
      <c r="M13" s="80">
        <v>1234110</v>
      </c>
      <c r="N13" s="80"/>
      <c r="O13" s="80">
        <f t="shared" si="0"/>
        <v>10</v>
      </c>
      <c r="P13" s="80">
        <f t="shared" si="1"/>
        <v>13646130</v>
      </c>
    </row>
    <row r="14" spans="1:16" ht="19.5" customHeight="1">
      <c r="A14" s="172" t="s">
        <v>167</v>
      </c>
      <c r="B14" s="85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2</v>
      </c>
      <c r="K14" s="85">
        <v>2508876</v>
      </c>
      <c r="L14" s="85">
        <v>0</v>
      </c>
      <c r="M14" s="85">
        <v>0</v>
      </c>
      <c r="N14" s="85"/>
      <c r="O14" s="85">
        <f t="shared" si="0"/>
        <v>2</v>
      </c>
      <c r="P14" s="85">
        <f t="shared" si="1"/>
        <v>2508876</v>
      </c>
    </row>
    <row r="15" spans="1:16" ht="20.25" customHeight="1">
      <c r="A15" s="171" t="s">
        <v>26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11</v>
      </c>
      <c r="M15" s="80">
        <v>32290017</v>
      </c>
      <c r="N15" s="80"/>
      <c r="O15" s="80">
        <f t="shared" si="0"/>
        <v>11</v>
      </c>
      <c r="P15" s="80">
        <f t="shared" si="1"/>
        <v>32290017</v>
      </c>
    </row>
    <row r="16" spans="1:16" ht="21.75" customHeight="1">
      <c r="A16" s="172" t="s">
        <v>168</v>
      </c>
      <c r="B16" s="85">
        <v>1</v>
      </c>
      <c r="C16" s="85">
        <v>99490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/>
      <c r="O16" s="85">
        <f t="shared" si="0"/>
        <v>1</v>
      </c>
      <c r="P16" s="85">
        <f t="shared" si="1"/>
        <v>99490</v>
      </c>
    </row>
    <row r="17" spans="1:16" ht="18" customHeight="1">
      <c r="A17" s="171" t="s">
        <v>215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1</v>
      </c>
      <c r="M17" s="80">
        <v>10048115</v>
      </c>
      <c r="N17" s="80"/>
      <c r="O17" s="80">
        <f t="shared" si="0"/>
        <v>1</v>
      </c>
      <c r="P17" s="80">
        <f t="shared" si="1"/>
        <v>10048115</v>
      </c>
    </row>
    <row r="18" spans="1:16" ht="19.5" customHeight="1">
      <c r="A18" s="172" t="s">
        <v>216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1</v>
      </c>
      <c r="I18" s="85">
        <v>81502750</v>
      </c>
      <c r="J18" s="85">
        <v>0</v>
      </c>
      <c r="K18" s="85">
        <v>0</v>
      </c>
      <c r="L18" s="85">
        <v>0</v>
      </c>
      <c r="M18" s="85">
        <v>0</v>
      </c>
      <c r="N18" s="85"/>
      <c r="O18" s="85">
        <f t="shared" si="0"/>
        <v>1</v>
      </c>
      <c r="P18" s="85">
        <f t="shared" si="1"/>
        <v>81502750</v>
      </c>
    </row>
    <row r="19" spans="1:16" ht="18.75" customHeight="1">
      <c r="A19" s="171" t="s">
        <v>25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3</v>
      </c>
      <c r="I19" s="80">
        <v>5131812</v>
      </c>
      <c r="J19" s="80">
        <v>0</v>
      </c>
      <c r="K19" s="80">
        <v>0</v>
      </c>
      <c r="L19" s="80">
        <v>8</v>
      </c>
      <c r="M19" s="80">
        <v>36189881</v>
      </c>
      <c r="N19" s="80"/>
      <c r="O19" s="80">
        <f t="shared" si="0"/>
        <v>11</v>
      </c>
      <c r="P19" s="80">
        <f t="shared" si="1"/>
        <v>41321693</v>
      </c>
    </row>
    <row r="20" spans="1:16" ht="20.25" customHeight="1">
      <c r="A20" s="172" t="s">
        <v>23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2</v>
      </c>
      <c r="M20" s="85">
        <v>416022</v>
      </c>
      <c r="N20" s="85"/>
      <c r="O20" s="85">
        <f t="shared" si="0"/>
        <v>2</v>
      </c>
      <c r="P20" s="85">
        <f t="shared" si="1"/>
        <v>416022</v>
      </c>
    </row>
    <row r="21" spans="1:16" ht="19.5" customHeight="1">
      <c r="A21" s="171" t="s">
        <v>169</v>
      </c>
      <c r="B21" s="80">
        <v>0</v>
      </c>
      <c r="C21" s="80">
        <v>0</v>
      </c>
      <c r="D21" s="80">
        <v>2</v>
      </c>
      <c r="E21" s="80">
        <v>4110219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/>
      <c r="O21" s="80">
        <f t="shared" si="0"/>
        <v>2</v>
      </c>
      <c r="P21" s="80">
        <f t="shared" si="1"/>
        <v>4110219</v>
      </c>
    </row>
    <row r="22" spans="1:16" ht="18.75" customHeight="1" thickBot="1">
      <c r="A22" s="172" t="s">
        <v>24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2</v>
      </c>
      <c r="I22" s="85">
        <v>8045404</v>
      </c>
      <c r="J22" s="85">
        <v>0</v>
      </c>
      <c r="K22" s="85">
        <v>0</v>
      </c>
      <c r="L22" s="85">
        <v>16</v>
      </c>
      <c r="M22" s="85">
        <v>101355161</v>
      </c>
      <c r="N22" s="85"/>
      <c r="O22" s="85">
        <f t="shared" si="0"/>
        <v>18</v>
      </c>
      <c r="P22" s="85">
        <f t="shared" si="1"/>
        <v>109400565</v>
      </c>
    </row>
    <row r="23" spans="1:16" ht="18" customHeight="1" thickBot="1">
      <c r="A23" s="173" t="s">
        <v>3</v>
      </c>
      <c r="B23" s="86">
        <f aca="true" t="shared" si="2" ref="B23:P23">SUM(B7:B22)</f>
        <v>1</v>
      </c>
      <c r="C23" s="86">
        <f t="shared" si="2"/>
        <v>99490</v>
      </c>
      <c r="D23" s="86">
        <f t="shared" si="2"/>
        <v>3</v>
      </c>
      <c r="E23" s="86">
        <f t="shared" si="2"/>
        <v>4203149</v>
      </c>
      <c r="F23" s="86">
        <f t="shared" si="2"/>
        <v>4</v>
      </c>
      <c r="G23" s="86">
        <f t="shared" si="2"/>
        <v>2260175</v>
      </c>
      <c r="H23" s="86">
        <f t="shared" si="2"/>
        <v>16</v>
      </c>
      <c r="I23" s="86">
        <f t="shared" si="2"/>
        <v>108146216</v>
      </c>
      <c r="J23" s="86">
        <f t="shared" si="2"/>
        <v>90</v>
      </c>
      <c r="K23" s="86">
        <f t="shared" si="2"/>
        <v>104810712</v>
      </c>
      <c r="L23" s="86">
        <f t="shared" si="2"/>
        <v>75</v>
      </c>
      <c r="M23" s="86">
        <f t="shared" si="2"/>
        <v>278439347</v>
      </c>
      <c r="N23" s="86">
        <f t="shared" si="2"/>
        <v>0</v>
      </c>
      <c r="O23" s="86">
        <f t="shared" si="2"/>
        <v>189</v>
      </c>
      <c r="P23" s="86">
        <f t="shared" si="2"/>
        <v>497959089</v>
      </c>
    </row>
    <row r="24" ht="12" thickTop="1"/>
  </sheetData>
  <sheetProtection/>
  <mergeCells count="12">
    <mergeCell ref="A3:P3"/>
    <mergeCell ref="L5:M5"/>
    <mergeCell ref="A5:A6"/>
    <mergeCell ref="O5:P5"/>
    <mergeCell ref="A2:P2"/>
    <mergeCell ref="A4:C4"/>
    <mergeCell ref="B5:C5"/>
    <mergeCell ref="D5:E5"/>
    <mergeCell ref="F5:G5"/>
    <mergeCell ref="M4:P4"/>
    <mergeCell ref="H5:I5"/>
    <mergeCell ref="J5:K5"/>
  </mergeCells>
  <printOptions/>
  <pageMargins left="1" right="1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2"/>
  <sheetViews>
    <sheetView rightToLeft="1" zoomScalePageLayoutView="0" workbookViewId="0" topLeftCell="A1">
      <selection activeCell="A4" sqref="A4:B4"/>
    </sheetView>
  </sheetViews>
  <sheetFormatPr defaultColWidth="9.140625" defaultRowHeight="15"/>
  <cols>
    <col min="1" max="1" width="12.421875" style="0" customWidth="1"/>
    <col min="2" max="2" width="5.140625" style="0" customWidth="1"/>
    <col min="3" max="3" width="9.00390625" style="0" customWidth="1"/>
    <col min="4" max="4" width="5.421875" style="0" customWidth="1"/>
    <col min="5" max="5" width="11.7109375" style="0" customWidth="1"/>
    <col min="6" max="6" width="5.00390625" style="0" customWidth="1"/>
    <col min="7" max="7" width="10.00390625" style="0" customWidth="1"/>
    <col min="8" max="8" width="7.28125" style="0" customWidth="1"/>
    <col min="9" max="9" width="11.8515625" style="0" customWidth="1"/>
    <col min="10" max="10" width="6.421875" style="0" customWidth="1"/>
    <col min="11" max="11" width="11.8515625" style="0" customWidth="1"/>
    <col min="12" max="12" width="5.8515625" style="0" customWidth="1"/>
    <col min="13" max="13" width="12.7109375" style="0" customWidth="1"/>
    <col min="14" max="14" width="5.57421875" style="0" customWidth="1"/>
    <col min="15" max="15" width="13.00390625" style="0" customWidth="1"/>
  </cols>
  <sheetData>
    <row r="2" spans="1:15" ht="18">
      <c r="A2" s="254" t="s">
        <v>370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ht="18">
      <c r="A3" s="254" t="s">
        <v>205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8.75" customHeight="1">
      <c r="A4" s="249" t="s">
        <v>444</v>
      </c>
      <c r="B4" s="249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257" t="s">
        <v>114</v>
      </c>
      <c r="O4" s="257"/>
    </row>
    <row r="5" spans="1:15" ht="15" customHeight="1">
      <c r="A5" s="265" t="s">
        <v>206</v>
      </c>
      <c r="B5" s="253" t="s">
        <v>316</v>
      </c>
      <c r="C5" s="253"/>
      <c r="D5" s="253" t="s">
        <v>317</v>
      </c>
      <c r="E5" s="253"/>
      <c r="F5" s="253" t="s">
        <v>318</v>
      </c>
      <c r="G5" s="253"/>
      <c r="H5" s="253" t="s">
        <v>319</v>
      </c>
      <c r="I5" s="253"/>
      <c r="J5" s="253" t="s">
        <v>8</v>
      </c>
      <c r="K5" s="253"/>
      <c r="L5" s="253" t="s">
        <v>320</v>
      </c>
      <c r="M5" s="253"/>
      <c r="N5" s="253" t="s">
        <v>321</v>
      </c>
      <c r="O5" s="253"/>
    </row>
    <row r="6" spans="1:15" ht="24.75" customHeight="1" thickBot="1">
      <c r="A6" s="266"/>
      <c r="B6" s="161" t="s">
        <v>200</v>
      </c>
      <c r="C6" s="161" t="s">
        <v>5</v>
      </c>
      <c r="D6" s="161" t="s">
        <v>4</v>
      </c>
      <c r="E6" s="161" t="s">
        <v>5</v>
      </c>
      <c r="F6" s="161" t="s">
        <v>4</v>
      </c>
      <c r="G6" s="161" t="s">
        <v>5</v>
      </c>
      <c r="H6" s="161" t="s">
        <v>4</v>
      </c>
      <c r="I6" s="161" t="s">
        <v>5</v>
      </c>
      <c r="J6" s="161" t="s">
        <v>4</v>
      </c>
      <c r="K6" s="161" t="s">
        <v>5</v>
      </c>
      <c r="L6" s="161" t="s">
        <v>4</v>
      </c>
      <c r="M6" s="161" t="s">
        <v>5</v>
      </c>
      <c r="N6" s="161" t="s">
        <v>4</v>
      </c>
      <c r="O6" s="161" t="s">
        <v>5</v>
      </c>
    </row>
    <row r="7" spans="1:15" s="75" customFormat="1" ht="28.5" customHeight="1" thickTop="1">
      <c r="A7" s="167" t="s">
        <v>217</v>
      </c>
      <c r="B7" s="87">
        <v>0</v>
      </c>
      <c r="C7" s="87">
        <v>0</v>
      </c>
      <c r="D7" s="87">
        <v>0</v>
      </c>
      <c r="E7" s="87">
        <v>0</v>
      </c>
      <c r="F7" s="87">
        <v>1</v>
      </c>
      <c r="G7" s="87">
        <v>3755987</v>
      </c>
      <c r="H7" s="87">
        <v>0</v>
      </c>
      <c r="I7" s="87">
        <v>0</v>
      </c>
      <c r="J7" s="87">
        <v>0</v>
      </c>
      <c r="K7" s="87">
        <v>0</v>
      </c>
      <c r="L7" s="87">
        <v>1</v>
      </c>
      <c r="M7" s="87">
        <v>7304600</v>
      </c>
      <c r="N7" s="87">
        <f>B7+D7+F7+H7+J7+L7</f>
        <v>2</v>
      </c>
      <c r="O7" s="87">
        <f>C7+E7+G7+I7+K7+M7</f>
        <v>11060587</v>
      </c>
    </row>
    <row r="8" spans="1:15" s="75" customFormat="1" ht="21.75" customHeight="1">
      <c r="A8" s="172" t="s">
        <v>152</v>
      </c>
      <c r="B8" s="88">
        <v>0</v>
      </c>
      <c r="C8" s="88">
        <v>0</v>
      </c>
      <c r="D8" s="88">
        <v>26</v>
      </c>
      <c r="E8" s="88">
        <v>13934436</v>
      </c>
      <c r="F8" s="88">
        <v>0</v>
      </c>
      <c r="G8" s="88">
        <v>0</v>
      </c>
      <c r="H8" s="88">
        <v>23</v>
      </c>
      <c r="I8" s="88">
        <v>12500432</v>
      </c>
      <c r="J8" s="88">
        <v>7</v>
      </c>
      <c r="K8" s="88">
        <v>29960340</v>
      </c>
      <c r="L8" s="88">
        <v>36</v>
      </c>
      <c r="M8" s="88">
        <v>52093871</v>
      </c>
      <c r="N8" s="88">
        <f aca="true" t="shared" si="0" ref="N8:N21">B8+D8+F8+H8+J8+L8</f>
        <v>92</v>
      </c>
      <c r="O8" s="88">
        <f aca="true" t="shared" si="1" ref="O8:O21">C8+E8+G8+I8+K8+M8</f>
        <v>108489079</v>
      </c>
    </row>
    <row r="9" spans="1:15" s="75" customFormat="1" ht="26.25" customHeight="1">
      <c r="A9" s="167" t="s">
        <v>162</v>
      </c>
      <c r="B9" s="87">
        <v>1</v>
      </c>
      <c r="C9" s="87">
        <v>126990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f t="shared" si="0"/>
        <v>1</v>
      </c>
      <c r="O9" s="87">
        <f t="shared" si="1"/>
        <v>126990</v>
      </c>
    </row>
    <row r="10" spans="1:15" s="75" customFormat="1" ht="28.5" customHeight="1">
      <c r="A10" s="172" t="s">
        <v>222</v>
      </c>
      <c r="B10" s="88">
        <v>0</v>
      </c>
      <c r="C10" s="88">
        <v>0</v>
      </c>
      <c r="D10" s="88">
        <v>1</v>
      </c>
      <c r="E10" s="88">
        <v>261425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f t="shared" si="0"/>
        <v>1</v>
      </c>
      <c r="O10" s="88">
        <f t="shared" si="1"/>
        <v>261425</v>
      </c>
    </row>
    <row r="11" spans="1:15" s="75" customFormat="1" ht="21.75" customHeight="1">
      <c r="A11" s="167" t="s">
        <v>154</v>
      </c>
      <c r="B11" s="87">
        <v>1</v>
      </c>
      <c r="C11" s="87">
        <v>232995</v>
      </c>
      <c r="D11" s="87">
        <v>14</v>
      </c>
      <c r="E11" s="87">
        <v>3259316</v>
      </c>
      <c r="F11" s="87">
        <v>0</v>
      </c>
      <c r="G11" s="87">
        <v>0</v>
      </c>
      <c r="H11" s="87">
        <v>8</v>
      </c>
      <c r="I11" s="87">
        <v>5354784</v>
      </c>
      <c r="J11" s="87">
        <v>40</v>
      </c>
      <c r="K11" s="87">
        <v>64193935</v>
      </c>
      <c r="L11" s="87">
        <v>38</v>
      </c>
      <c r="M11" s="87">
        <v>20528355</v>
      </c>
      <c r="N11" s="87">
        <f t="shared" si="0"/>
        <v>101</v>
      </c>
      <c r="O11" s="87">
        <f t="shared" si="1"/>
        <v>93569385</v>
      </c>
    </row>
    <row r="12" spans="1:15" s="75" customFormat="1" ht="43.5" customHeight="1">
      <c r="A12" s="172" t="s">
        <v>166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1</v>
      </c>
      <c r="I12" s="88">
        <v>3751900</v>
      </c>
      <c r="J12" s="88">
        <v>0</v>
      </c>
      <c r="K12" s="88">
        <v>0</v>
      </c>
      <c r="L12" s="88">
        <v>1</v>
      </c>
      <c r="M12" s="88">
        <v>50794</v>
      </c>
      <c r="N12" s="88">
        <f t="shared" si="0"/>
        <v>2</v>
      </c>
      <c r="O12" s="88">
        <f t="shared" si="1"/>
        <v>3802694</v>
      </c>
    </row>
    <row r="13" spans="1:15" s="75" customFormat="1" ht="21.75" customHeight="1">
      <c r="A13" s="167" t="s">
        <v>18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1</v>
      </c>
      <c r="I13" s="87">
        <v>6007</v>
      </c>
      <c r="J13" s="87">
        <v>0</v>
      </c>
      <c r="K13" s="87">
        <v>0</v>
      </c>
      <c r="L13" s="87">
        <v>0</v>
      </c>
      <c r="M13" s="87">
        <v>0</v>
      </c>
      <c r="N13" s="87">
        <f t="shared" si="0"/>
        <v>1</v>
      </c>
      <c r="O13" s="87">
        <f t="shared" si="1"/>
        <v>6007</v>
      </c>
    </row>
    <row r="14" spans="1:15" s="75" customFormat="1" ht="21.75" customHeight="1">
      <c r="A14" s="172" t="s">
        <v>155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1</v>
      </c>
      <c r="K14" s="88">
        <v>1931</v>
      </c>
      <c r="L14" s="88">
        <v>1</v>
      </c>
      <c r="M14" s="88">
        <v>1680985</v>
      </c>
      <c r="N14" s="88">
        <f t="shared" si="0"/>
        <v>2</v>
      </c>
      <c r="O14" s="88">
        <f t="shared" si="1"/>
        <v>1682916</v>
      </c>
    </row>
    <row r="15" spans="1:15" s="75" customFormat="1" ht="20.25" customHeight="1">
      <c r="A15" s="167" t="s">
        <v>168</v>
      </c>
      <c r="B15" s="87">
        <v>1</v>
      </c>
      <c r="C15" s="87">
        <v>229338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f t="shared" si="0"/>
        <v>1</v>
      </c>
      <c r="O15" s="87">
        <f t="shared" si="1"/>
        <v>229338</v>
      </c>
    </row>
    <row r="16" spans="1:15" s="75" customFormat="1" ht="21" customHeight="1">
      <c r="A16" s="172" t="s">
        <v>25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f t="shared" si="0"/>
        <v>0</v>
      </c>
      <c r="O16" s="88">
        <f t="shared" si="1"/>
        <v>0</v>
      </c>
    </row>
    <row r="17" spans="1:15" s="75" customFormat="1" ht="20.25" customHeight="1">
      <c r="A17" s="167" t="s">
        <v>223</v>
      </c>
      <c r="B17" s="87"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1</v>
      </c>
      <c r="M17" s="87">
        <v>1311162</v>
      </c>
      <c r="N17" s="87">
        <f t="shared" si="0"/>
        <v>1</v>
      </c>
      <c r="O17" s="87">
        <f t="shared" si="1"/>
        <v>1311162</v>
      </c>
    </row>
    <row r="18" spans="1:15" s="75" customFormat="1" ht="29.25" customHeight="1">
      <c r="A18" s="172" t="s">
        <v>27</v>
      </c>
      <c r="B18" s="88">
        <v>0</v>
      </c>
      <c r="C18" s="88">
        <v>0</v>
      </c>
      <c r="D18" s="88">
        <v>1</v>
      </c>
      <c r="E18" s="88">
        <v>708134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1</v>
      </c>
      <c r="M18" s="88">
        <v>1213370</v>
      </c>
      <c r="N18" s="88">
        <f t="shared" si="0"/>
        <v>2</v>
      </c>
      <c r="O18" s="88">
        <f t="shared" si="1"/>
        <v>1921504</v>
      </c>
    </row>
    <row r="19" spans="1:15" s="75" customFormat="1" ht="17.25" customHeight="1">
      <c r="A19" s="167" t="s">
        <v>159</v>
      </c>
      <c r="B19" s="87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1</v>
      </c>
      <c r="M19" s="87">
        <v>360652</v>
      </c>
      <c r="N19" s="87">
        <f t="shared" si="0"/>
        <v>1</v>
      </c>
      <c r="O19" s="87">
        <f t="shared" si="1"/>
        <v>360652</v>
      </c>
    </row>
    <row r="20" spans="1:15" s="75" customFormat="1" ht="20.25" customHeight="1">
      <c r="A20" s="172" t="s">
        <v>15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1</v>
      </c>
      <c r="M20" s="88">
        <v>6387</v>
      </c>
      <c r="N20" s="88">
        <f t="shared" si="0"/>
        <v>1</v>
      </c>
      <c r="O20" s="88">
        <f t="shared" si="1"/>
        <v>6387</v>
      </c>
    </row>
    <row r="21" spans="1:15" s="75" customFormat="1" ht="27" customHeight="1" thickBot="1">
      <c r="A21" s="167" t="s">
        <v>221</v>
      </c>
      <c r="B21" s="87"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1</v>
      </c>
      <c r="M21" s="87">
        <v>187255</v>
      </c>
      <c r="N21" s="87">
        <f t="shared" si="0"/>
        <v>1</v>
      </c>
      <c r="O21" s="87">
        <f t="shared" si="1"/>
        <v>187255</v>
      </c>
    </row>
    <row r="22" spans="1:15" s="75" customFormat="1" ht="21.75" customHeight="1" thickBot="1">
      <c r="A22" s="225" t="s">
        <v>110</v>
      </c>
      <c r="B22" s="225">
        <f aca="true" t="shared" si="2" ref="B22:O22">SUM(B7:B21)</f>
        <v>3</v>
      </c>
      <c r="C22" s="225">
        <f t="shared" si="2"/>
        <v>589323</v>
      </c>
      <c r="D22" s="225">
        <f t="shared" si="2"/>
        <v>42</v>
      </c>
      <c r="E22" s="225">
        <f t="shared" si="2"/>
        <v>18163311</v>
      </c>
      <c r="F22" s="225">
        <f t="shared" si="2"/>
        <v>1</v>
      </c>
      <c r="G22" s="225">
        <f t="shared" si="2"/>
        <v>3755987</v>
      </c>
      <c r="H22" s="225">
        <f t="shared" si="2"/>
        <v>33</v>
      </c>
      <c r="I22" s="225">
        <f t="shared" si="2"/>
        <v>21613123</v>
      </c>
      <c r="J22" s="225">
        <f t="shared" si="2"/>
        <v>48</v>
      </c>
      <c r="K22" s="225">
        <f t="shared" si="2"/>
        <v>94156206</v>
      </c>
      <c r="L22" s="225">
        <f t="shared" si="2"/>
        <v>82</v>
      </c>
      <c r="M22" s="225">
        <f t="shared" si="2"/>
        <v>84737431</v>
      </c>
      <c r="N22" s="225">
        <f t="shared" si="2"/>
        <v>209</v>
      </c>
      <c r="O22" s="225">
        <f t="shared" si="2"/>
        <v>223015381</v>
      </c>
    </row>
    <row r="23" ht="15.75" thickTop="1"/>
  </sheetData>
  <sheetProtection/>
  <mergeCells count="12">
    <mergeCell ref="A2:O2"/>
    <mergeCell ref="A3:O3"/>
    <mergeCell ref="A4:B4"/>
    <mergeCell ref="N4:O4"/>
    <mergeCell ref="A5:A6"/>
    <mergeCell ref="B5:C5"/>
    <mergeCell ref="D5:E5"/>
    <mergeCell ref="F5:G5"/>
    <mergeCell ref="H5:I5"/>
    <mergeCell ref="J5:K5"/>
    <mergeCell ref="L5:M5"/>
    <mergeCell ref="N5:O5"/>
  </mergeCells>
  <printOptions/>
  <pageMargins left="1" right="1" top="1" bottom="1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1"/>
  <sheetViews>
    <sheetView rightToLeft="1" zoomScalePageLayoutView="0" workbookViewId="0" topLeftCell="A1">
      <selection activeCell="H10" sqref="H10"/>
    </sheetView>
  </sheetViews>
  <sheetFormatPr defaultColWidth="9.140625" defaultRowHeight="15"/>
  <cols>
    <col min="1" max="1" width="8.57421875" style="0" customWidth="1"/>
    <col min="2" max="2" width="19.7109375" style="0" customWidth="1"/>
    <col min="3" max="3" width="15.28125" style="0" customWidth="1"/>
    <col min="4" max="4" width="16.7109375" style="0" customWidth="1"/>
    <col min="5" max="5" width="16.8515625" style="0" customWidth="1"/>
    <col min="6" max="6" width="17.140625" style="0" customWidth="1"/>
    <col min="7" max="7" width="19.28125" style="0" customWidth="1"/>
    <col min="8" max="8" width="17.8515625" style="0" customWidth="1"/>
  </cols>
  <sheetData>
    <row r="1" spans="2:7" ht="17.25" customHeight="1">
      <c r="B1" s="243" t="s">
        <v>371</v>
      </c>
      <c r="C1" s="243"/>
      <c r="D1" s="243"/>
      <c r="E1" s="243"/>
      <c r="F1" s="243"/>
      <c r="G1" s="243"/>
    </row>
    <row r="2" spans="2:7" ht="15" customHeight="1">
      <c r="B2" s="174" t="s">
        <v>445</v>
      </c>
      <c r="C2" s="152"/>
      <c r="D2" s="152"/>
      <c r="E2" s="152"/>
      <c r="F2" s="152"/>
      <c r="G2" s="174" t="s">
        <v>114</v>
      </c>
    </row>
    <row r="3" spans="2:7" ht="14.25" customHeight="1" thickBot="1">
      <c r="B3" s="157" t="s">
        <v>31</v>
      </c>
      <c r="C3" s="175" t="s">
        <v>32</v>
      </c>
      <c r="D3" s="175" t="s">
        <v>325</v>
      </c>
      <c r="E3" s="175" t="s">
        <v>326</v>
      </c>
      <c r="F3" s="175" t="s">
        <v>127</v>
      </c>
      <c r="G3" s="175" t="s">
        <v>327</v>
      </c>
    </row>
    <row r="4" spans="2:7" ht="18.75" customHeight="1" thickTop="1">
      <c r="B4" s="176" t="s">
        <v>124</v>
      </c>
      <c r="C4" s="38" t="s">
        <v>42</v>
      </c>
      <c r="D4" s="108">
        <v>1143541</v>
      </c>
      <c r="E4" s="108">
        <v>11391529</v>
      </c>
      <c r="F4" s="108">
        <v>414700</v>
      </c>
      <c r="G4" s="22">
        <f>D4+E4+F4</f>
        <v>12949770</v>
      </c>
    </row>
    <row r="5" spans="2:7" ht="26.25" customHeight="1">
      <c r="B5" s="177" t="s">
        <v>48</v>
      </c>
      <c r="C5" s="39" t="s">
        <v>42</v>
      </c>
      <c r="D5" s="109">
        <v>8050</v>
      </c>
      <c r="E5" s="109">
        <v>6118535</v>
      </c>
      <c r="F5" s="109">
        <v>2670050</v>
      </c>
      <c r="G5" s="109">
        <f aca="true" t="shared" si="0" ref="G5:G23">D5+E5+F5</f>
        <v>8796635</v>
      </c>
    </row>
    <row r="6" spans="2:7" ht="18.75" customHeight="1">
      <c r="B6" s="176" t="s">
        <v>47</v>
      </c>
      <c r="C6" s="38" t="s">
        <v>42</v>
      </c>
      <c r="D6" s="108">
        <v>447011</v>
      </c>
      <c r="E6" s="108">
        <v>6178883</v>
      </c>
      <c r="F6" s="108">
        <v>1239122</v>
      </c>
      <c r="G6" s="22">
        <f t="shared" si="0"/>
        <v>7865016</v>
      </c>
    </row>
    <row r="7" spans="2:13" ht="18.75" customHeight="1">
      <c r="B7" s="177" t="s">
        <v>224</v>
      </c>
      <c r="C7" s="39" t="s">
        <v>67</v>
      </c>
      <c r="D7" s="109">
        <v>0</v>
      </c>
      <c r="E7" s="109">
        <v>180000</v>
      </c>
      <c r="F7" s="109">
        <v>245</v>
      </c>
      <c r="G7" s="109">
        <f t="shared" si="0"/>
        <v>180245</v>
      </c>
      <c r="M7" s="23"/>
    </row>
    <row r="8" spans="2:7" ht="18.75" customHeight="1">
      <c r="B8" s="176" t="s">
        <v>225</v>
      </c>
      <c r="C8" s="38" t="s">
        <v>67</v>
      </c>
      <c r="D8" s="108">
        <v>0</v>
      </c>
      <c r="E8" s="108">
        <v>30000</v>
      </c>
      <c r="F8" s="108">
        <v>0</v>
      </c>
      <c r="G8" s="22">
        <f t="shared" si="0"/>
        <v>30000</v>
      </c>
    </row>
    <row r="9" spans="2:7" ht="18.75" customHeight="1">
      <c r="B9" s="177" t="s">
        <v>35</v>
      </c>
      <c r="C9" s="39" t="s">
        <v>42</v>
      </c>
      <c r="D9" s="109">
        <v>6206</v>
      </c>
      <c r="E9" s="109">
        <v>1794</v>
      </c>
      <c r="F9" s="109">
        <v>455</v>
      </c>
      <c r="G9" s="109">
        <f t="shared" si="0"/>
        <v>8455</v>
      </c>
    </row>
    <row r="10" spans="2:11" ht="18.75" customHeight="1">
      <c r="B10" s="176" t="s">
        <v>34</v>
      </c>
      <c r="C10" s="38" t="s">
        <v>42</v>
      </c>
      <c r="D10" s="108">
        <v>5000</v>
      </c>
      <c r="E10" s="108">
        <v>0</v>
      </c>
      <c r="F10" s="108">
        <v>460</v>
      </c>
      <c r="G10" s="22">
        <f t="shared" si="0"/>
        <v>5460</v>
      </c>
      <c r="K10" s="178"/>
    </row>
    <row r="11" spans="2:7" ht="18.75" customHeight="1">
      <c r="B11" s="177" t="s">
        <v>36</v>
      </c>
      <c r="C11" s="39" t="s">
        <v>42</v>
      </c>
      <c r="D11" s="109">
        <v>0</v>
      </c>
      <c r="E11" s="109">
        <v>0</v>
      </c>
      <c r="F11" s="109">
        <v>90</v>
      </c>
      <c r="G11" s="109">
        <f t="shared" si="0"/>
        <v>90</v>
      </c>
    </row>
    <row r="12" spans="2:7" ht="18.75" customHeight="1">
      <c r="B12" s="176" t="s">
        <v>33</v>
      </c>
      <c r="C12" s="38" t="s">
        <v>42</v>
      </c>
      <c r="D12" s="108">
        <v>72098</v>
      </c>
      <c r="E12" s="108">
        <v>3843</v>
      </c>
      <c r="F12" s="108">
        <v>19046</v>
      </c>
      <c r="G12" s="22">
        <f t="shared" si="0"/>
        <v>94987</v>
      </c>
    </row>
    <row r="13" spans="2:7" ht="18.75" customHeight="1">
      <c r="B13" s="177" t="s">
        <v>125</v>
      </c>
      <c r="C13" s="39" t="s">
        <v>42</v>
      </c>
      <c r="D13" s="109">
        <v>434663</v>
      </c>
      <c r="E13" s="109">
        <v>27063</v>
      </c>
      <c r="F13" s="109">
        <v>133054</v>
      </c>
      <c r="G13" s="109">
        <f t="shared" si="0"/>
        <v>594780</v>
      </c>
    </row>
    <row r="14" spans="2:7" ht="18.75" customHeight="1">
      <c r="B14" s="176" t="s">
        <v>39</v>
      </c>
      <c r="C14" s="38" t="s">
        <v>42</v>
      </c>
      <c r="D14" s="108">
        <v>340227</v>
      </c>
      <c r="E14" s="108">
        <v>8545</v>
      </c>
      <c r="F14" s="108">
        <v>77998</v>
      </c>
      <c r="G14" s="22">
        <f t="shared" si="0"/>
        <v>426770</v>
      </c>
    </row>
    <row r="15" spans="2:7" ht="18.75" customHeight="1">
      <c r="B15" s="177" t="s">
        <v>226</v>
      </c>
      <c r="C15" s="39" t="s">
        <v>42</v>
      </c>
      <c r="D15" s="109">
        <v>2720</v>
      </c>
      <c r="E15" s="109">
        <v>0</v>
      </c>
      <c r="F15" s="109">
        <v>2175</v>
      </c>
      <c r="G15" s="109">
        <f t="shared" si="0"/>
        <v>4895</v>
      </c>
    </row>
    <row r="16" spans="2:7" ht="18.75" customHeight="1">
      <c r="B16" s="176" t="s">
        <v>46</v>
      </c>
      <c r="C16" s="38" t="s">
        <v>42</v>
      </c>
      <c r="D16" s="108">
        <v>2500</v>
      </c>
      <c r="E16" s="108">
        <v>1299821</v>
      </c>
      <c r="F16" s="108">
        <v>8960</v>
      </c>
      <c r="G16" s="22">
        <f t="shared" si="0"/>
        <v>1311281</v>
      </c>
    </row>
    <row r="17" spans="2:7" ht="18.75" customHeight="1">
      <c r="B17" s="177" t="s">
        <v>119</v>
      </c>
      <c r="C17" s="39" t="s">
        <v>42</v>
      </c>
      <c r="D17" s="109">
        <v>348483</v>
      </c>
      <c r="E17" s="109">
        <v>156558</v>
      </c>
      <c r="F17" s="109">
        <v>2688714</v>
      </c>
      <c r="G17" s="109">
        <f t="shared" si="0"/>
        <v>3193755</v>
      </c>
    </row>
    <row r="18" spans="2:7" ht="18.75" customHeight="1">
      <c r="B18" s="176" t="s">
        <v>126</v>
      </c>
      <c r="C18" s="38" t="s">
        <v>67</v>
      </c>
      <c r="D18" s="108">
        <v>0</v>
      </c>
      <c r="E18" s="108">
        <v>115000</v>
      </c>
      <c r="F18" s="108">
        <v>0</v>
      </c>
      <c r="G18" s="22">
        <f t="shared" si="0"/>
        <v>115000</v>
      </c>
    </row>
    <row r="19" spans="2:7" ht="18.75" customHeight="1">
      <c r="B19" s="177" t="s">
        <v>43</v>
      </c>
      <c r="C19" s="39" t="s">
        <v>42</v>
      </c>
      <c r="D19" s="109">
        <v>0</v>
      </c>
      <c r="E19" s="109">
        <v>240000</v>
      </c>
      <c r="F19" s="109">
        <v>200</v>
      </c>
      <c r="G19" s="109">
        <f t="shared" si="0"/>
        <v>240200</v>
      </c>
    </row>
    <row r="20" spans="2:7" ht="18.75" customHeight="1">
      <c r="B20" s="176" t="s">
        <v>37</v>
      </c>
      <c r="C20" s="21" t="s">
        <v>67</v>
      </c>
      <c r="D20" s="110">
        <v>59777</v>
      </c>
      <c r="E20" s="110">
        <v>37342</v>
      </c>
      <c r="F20" s="110">
        <v>22691</v>
      </c>
      <c r="G20" s="22">
        <f t="shared" si="0"/>
        <v>119810</v>
      </c>
    </row>
    <row r="21" spans="2:7" ht="18.75" customHeight="1">
      <c r="B21" s="177" t="s">
        <v>38</v>
      </c>
      <c r="C21" s="39" t="s">
        <v>67</v>
      </c>
      <c r="D21" s="109">
        <v>148123</v>
      </c>
      <c r="E21" s="109">
        <v>135141</v>
      </c>
      <c r="F21" s="109">
        <v>61192</v>
      </c>
      <c r="G21" s="109">
        <f t="shared" si="0"/>
        <v>344456</v>
      </c>
    </row>
    <row r="22" spans="2:7" ht="17.25" customHeight="1">
      <c r="B22" s="176" t="s">
        <v>41</v>
      </c>
      <c r="C22" s="21" t="s">
        <v>42</v>
      </c>
      <c r="D22" s="110">
        <v>432167</v>
      </c>
      <c r="E22" s="110">
        <v>42172</v>
      </c>
      <c r="F22" s="110">
        <v>286146</v>
      </c>
      <c r="G22" s="22">
        <f t="shared" si="0"/>
        <v>760485</v>
      </c>
    </row>
    <row r="23" spans="2:7" ht="15.75" customHeight="1">
      <c r="B23" s="177" t="s">
        <v>44</v>
      </c>
      <c r="C23" s="39" t="s">
        <v>45</v>
      </c>
      <c r="D23" s="109">
        <v>252924</v>
      </c>
      <c r="E23" s="109">
        <v>560578</v>
      </c>
      <c r="F23" s="109">
        <v>206401</v>
      </c>
      <c r="G23" s="109">
        <f t="shared" si="0"/>
        <v>1019903</v>
      </c>
    </row>
    <row r="24" spans="2:6" ht="15.75" customHeight="1">
      <c r="B24" s="66"/>
      <c r="C24" s="67"/>
      <c r="D24" s="68"/>
      <c r="E24" s="68"/>
      <c r="F24" s="68"/>
    </row>
    <row r="25" spans="2:7" ht="23.25" customHeight="1">
      <c r="B25" s="267" t="s">
        <v>372</v>
      </c>
      <c r="C25" s="267"/>
      <c r="D25" s="267"/>
      <c r="E25" s="267"/>
      <c r="F25" s="267"/>
      <c r="G25" s="267"/>
    </row>
    <row r="26" spans="2:7" ht="15.75" customHeight="1">
      <c r="B26" s="267"/>
      <c r="C26" s="267"/>
      <c r="D26" s="267"/>
      <c r="E26" s="267"/>
      <c r="F26" s="267"/>
      <c r="G26" s="267"/>
    </row>
    <row r="27" spans="2:6" ht="21.75" customHeight="1">
      <c r="B27" s="70"/>
      <c r="C27" s="69"/>
      <c r="D27" s="68"/>
      <c r="E27" s="68"/>
      <c r="F27" s="68"/>
    </row>
    <row r="28" spans="2:6" ht="25.5" customHeight="1">
      <c r="B28" s="68"/>
      <c r="C28" s="67"/>
      <c r="D28" s="68"/>
      <c r="E28" s="68"/>
      <c r="F28" s="68"/>
    </row>
    <row r="29" spans="2:6" ht="21.75" customHeight="1">
      <c r="B29" s="70"/>
      <c r="C29" s="69"/>
      <c r="D29" s="68"/>
      <c r="E29" s="68"/>
      <c r="F29" s="68"/>
    </row>
    <row r="30" spans="2:6" ht="21.75" customHeight="1">
      <c r="B30" s="68"/>
      <c r="C30" s="67"/>
      <c r="D30" s="68"/>
      <c r="E30" s="68"/>
      <c r="F30" s="68"/>
    </row>
    <row r="31" spans="2:6" ht="21.75" customHeight="1">
      <c r="B31" s="70"/>
      <c r="C31" s="69"/>
      <c r="D31" s="68"/>
      <c r="E31" s="68"/>
      <c r="F31" s="68"/>
    </row>
  </sheetData>
  <sheetProtection/>
  <mergeCells count="3">
    <mergeCell ref="B1:G1"/>
    <mergeCell ref="B25:G25"/>
    <mergeCell ref="B26:G26"/>
  </mergeCells>
  <printOptions/>
  <pageMargins left="1" right="1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N57"/>
  <sheetViews>
    <sheetView rightToLeft="1" zoomScalePageLayoutView="0" workbookViewId="0" topLeftCell="A40">
      <selection activeCell="B46" sqref="B46:D46"/>
    </sheetView>
  </sheetViews>
  <sheetFormatPr defaultColWidth="9.140625" defaultRowHeight="15"/>
  <cols>
    <col min="1" max="1" width="8.421875" style="0" customWidth="1"/>
    <col min="2" max="2" width="11.421875" style="0" customWidth="1"/>
    <col min="3" max="3" width="11.8515625" style="0" customWidth="1"/>
    <col min="4" max="4" width="13.421875" style="0" customWidth="1"/>
    <col min="5" max="5" width="9.421875" style="0" customWidth="1"/>
    <col min="6" max="6" width="9.57421875" style="0" customWidth="1"/>
    <col min="7" max="8" width="10.57421875" style="0" customWidth="1"/>
    <col min="9" max="9" width="11.00390625" style="0" customWidth="1"/>
    <col min="10" max="10" width="10.57421875" style="0" customWidth="1"/>
    <col min="11" max="11" width="12.00390625" style="0" customWidth="1"/>
    <col min="12" max="12" width="14.421875" style="0" customWidth="1"/>
    <col min="14" max="14" width="9.00390625" style="0" customWidth="1"/>
  </cols>
  <sheetData>
    <row r="3" spans="2:12" ht="20.25" customHeight="1">
      <c r="B3" s="270" t="s">
        <v>373</v>
      </c>
      <c r="C3" s="270"/>
      <c r="D3" s="270"/>
      <c r="E3" s="270"/>
      <c r="F3" s="270"/>
      <c r="G3" s="270"/>
      <c r="H3" s="270"/>
      <c r="I3" s="270"/>
      <c r="J3" s="270"/>
      <c r="K3" s="270"/>
      <c r="L3" s="42"/>
    </row>
    <row r="4" spans="2:12" ht="15.75" customHeight="1">
      <c r="B4" s="278" t="s">
        <v>446</v>
      </c>
      <c r="C4" s="278"/>
      <c r="D4" s="137"/>
      <c r="E4" s="137"/>
      <c r="F4" s="273" t="s">
        <v>49</v>
      </c>
      <c r="G4" s="273"/>
      <c r="H4" s="137"/>
      <c r="I4" s="272" t="s">
        <v>50</v>
      </c>
      <c r="J4" s="272"/>
      <c r="K4" s="272"/>
      <c r="L4" s="98"/>
    </row>
    <row r="5" spans="2:12" ht="15.75">
      <c r="B5" s="268" t="s">
        <v>51</v>
      </c>
      <c r="C5" s="275" t="s">
        <v>374</v>
      </c>
      <c r="D5" s="275"/>
      <c r="E5" s="275" t="s">
        <v>375</v>
      </c>
      <c r="F5" s="275"/>
      <c r="G5" s="275" t="s">
        <v>376</v>
      </c>
      <c r="H5" s="275"/>
      <c r="I5" s="179" t="s">
        <v>435</v>
      </c>
      <c r="J5" s="275" t="s">
        <v>377</v>
      </c>
      <c r="K5" s="275"/>
      <c r="L5" s="103"/>
    </row>
    <row r="6" spans="2:11" ht="16.5" thickBot="1">
      <c r="B6" s="269"/>
      <c r="C6" s="218" t="s">
        <v>89</v>
      </c>
      <c r="D6" s="218" t="s">
        <v>52</v>
      </c>
      <c r="E6" s="218" t="s">
        <v>89</v>
      </c>
      <c r="F6" s="218" t="s">
        <v>52</v>
      </c>
      <c r="G6" s="218" t="s">
        <v>89</v>
      </c>
      <c r="H6" s="218" t="s">
        <v>52</v>
      </c>
      <c r="I6" s="218" t="s">
        <v>52</v>
      </c>
      <c r="J6" s="218" t="s">
        <v>89</v>
      </c>
      <c r="K6" s="218" t="s">
        <v>52</v>
      </c>
    </row>
    <row r="7" spans="2:11" ht="21.75" customHeight="1" thickTop="1">
      <c r="B7" s="180" t="s">
        <v>53</v>
      </c>
      <c r="C7" s="19">
        <v>31823</v>
      </c>
      <c r="D7" s="19">
        <v>6594400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f aca="true" t="shared" si="0" ref="J7:J18">C7+E7+G7</f>
        <v>31823</v>
      </c>
      <c r="K7" s="19">
        <f aca="true" t="shared" si="1" ref="K7:K18">D7+F7+H7+I7</f>
        <v>6594400</v>
      </c>
    </row>
    <row r="8" spans="2:11" ht="21.75" customHeight="1">
      <c r="B8" s="181" t="s">
        <v>54</v>
      </c>
      <c r="C8" s="18">
        <v>8</v>
      </c>
      <c r="D8" s="18">
        <v>1168</v>
      </c>
      <c r="E8" s="18">
        <v>160</v>
      </c>
      <c r="F8" s="18">
        <v>32000</v>
      </c>
      <c r="G8" s="18">
        <v>2243</v>
      </c>
      <c r="H8" s="18">
        <v>400124</v>
      </c>
      <c r="I8" s="18">
        <v>5200</v>
      </c>
      <c r="J8" s="18">
        <f t="shared" si="0"/>
        <v>2411</v>
      </c>
      <c r="K8" s="18">
        <f t="shared" si="1"/>
        <v>438492</v>
      </c>
    </row>
    <row r="9" spans="2:11" ht="21.75" customHeight="1">
      <c r="B9" s="180" t="s">
        <v>55</v>
      </c>
      <c r="C9" s="19">
        <v>0</v>
      </c>
      <c r="D9" s="19">
        <v>0</v>
      </c>
      <c r="E9" s="19">
        <v>0</v>
      </c>
      <c r="F9" s="19">
        <v>0</v>
      </c>
      <c r="G9" s="19">
        <v>2516</v>
      </c>
      <c r="H9" s="19">
        <v>533285</v>
      </c>
      <c r="I9" s="19">
        <v>45000</v>
      </c>
      <c r="J9" s="19">
        <f t="shared" si="0"/>
        <v>2516</v>
      </c>
      <c r="K9" s="19">
        <f t="shared" si="1"/>
        <v>578285</v>
      </c>
    </row>
    <row r="10" spans="2:11" ht="21.75" customHeight="1">
      <c r="B10" s="181" t="s">
        <v>56</v>
      </c>
      <c r="C10" s="18">
        <v>16</v>
      </c>
      <c r="D10" s="18">
        <v>2880</v>
      </c>
      <c r="E10" s="18">
        <v>43</v>
      </c>
      <c r="F10" s="18">
        <v>10750</v>
      </c>
      <c r="G10" s="18">
        <v>3849</v>
      </c>
      <c r="H10" s="18">
        <v>946550</v>
      </c>
      <c r="I10" s="18">
        <v>8750</v>
      </c>
      <c r="J10" s="18">
        <f t="shared" si="0"/>
        <v>3908</v>
      </c>
      <c r="K10" s="18">
        <f t="shared" si="1"/>
        <v>968930</v>
      </c>
    </row>
    <row r="11" spans="2:11" ht="21.75" customHeight="1">
      <c r="B11" s="180" t="s">
        <v>57</v>
      </c>
      <c r="C11" s="19">
        <v>0</v>
      </c>
      <c r="D11" s="19">
        <v>0</v>
      </c>
      <c r="E11" s="19">
        <v>0</v>
      </c>
      <c r="F11" s="19">
        <v>0</v>
      </c>
      <c r="G11" s="19">
        <v>312</v>
      </c>
      <c r="H11" s="19">
        <v>61200</v>
      </c>
      <c r="I11" s="19">
        <v>0</v>
      </c>
      <c r="J11" s="19">
        <f t="shared" si="0"/>
        <v>312</v>
      </c>
      <c r="K11" s="19">
        <f t="shared" si="1"/>
        <v>61200</v>
      </c>
    </row>
    <row r="12" spans="2:11" ht="21.75" customHeight="1">
      <c r="B12" s="181" t="s">
        <v>58</v>
      </c>
      <c r="C12" s="18">
        <v>795</v>
      </c>
      <c r="D12" s="18">
        <v>142350</v>
      </c>
      <c r="E12" s="18">
        <v>170</v>
      </c>
      <c r="F12" s="18">
        <v>34000</v>
      </c>
      <c r="G12" s="18">
        <v>3839</v>
      </c>
      <c r="H12" s="18">
        <v>753050</v>
      </c>
      <c r="I12" s="18">
        <v>51130</v>
      </c>
      <c r="J12" s="18">
        <f t="shared" si="0"/>
        <v>4804</v>
      </c>
      <c r="K12" s="18">
        <f t="shared" si="1"/>
        <v>980530</v>
      </c>
    </row>
    <row r="13" spans="2:11" ht="21.75" customHeight="1">
      <c r="B13" s="180" t="s">
        <v>123</v>
      </c>
      <c r="C13" s="19">
        <v>197</v>
      </c>
      <c r="D13" s="19">
        <v>47280</v>
      </c>
      <c r="E13" s="19">
        <v>0</v>
      </c>
      <c r="F13" s="19">
        <v>0</v>
      </c>
      <c r="G13" s="19">
        <v>626</v>
      </c>
      <c r="H13" s="19">
        <v>124125</v>
      </c>
      <c r="I13" s="19">
        <v>4125</v>
      </c>
      <c r="J13" s="19">
        <f t="shared" si="0"/>
        <v>823</v>
      </c>
      <c r="K13" s="19">
        <f t="shared" si="1"/>
        <v>175530</v>
      </c>
    </row>
    <row r="14" spans="2:11" ht="21.75" customHeight="1">
      <c r="B14" s="181" t="s">
        <v>122</v>
      </c>
      <c r="C14" s="18">
        <v>134</v>
      </c>
      <c r="D14" s="18">
        <v>16900</v>
      </c>
      <c r="E14" s="18">
        <v>0</v>
      </c>
      <c r="F14" s="18">
        <v>0</v>
      </c>
      <c r="G14" s="18">
        <v>510</v>
      </c>
      <c r="H14" s="18">
        <v>91800</v>
      </c>
      <c r="I14" s="18">
        <v>0</v>
      </c>
      <c r="J14" s="18">
        <f t="shared" si="0"/>
        <v>644</v>
      </c>
      <c r="K14" s="18">
        <f t="shared" si="1"/>
        <v>108700</v>
      </c>
    </row>
    <row r="15" spans="2:11" ht="21.75" customHeight="1">
      <c r="B15" s="180" t="s">
        <v>59</v>
      </c>
      <c r="C15" s="19">
        <v>200</v>
      </c>
      <c r="D15" s="19">
        <v>20000</v>
      </c>
      <c r="E15" s="19">
        <v>100</v>
      </c>
      <c r="F15" s="19">
        <v>11000</v>
      </c>
      <c r="G15" s="19">
        <v>580</v>
      </c>
      <c r="H15" s="19">
        <v>100500</v>
      </c>
      <c r="I15" s="19">
        <v>0</v>
      </c>
      <c r="J15" s="19">
        <f t="shared" si="0"/>
        <v>880</v>
      </c>
      <c r="K15" s="19">
        <f t="shared" si="1"/>
        <v>131500</v>
      </c>
    </row>
    <row r="16" spans="2:11" ht="21.75" customHeight="1">
      <c r="B16" s="181" t="s">
        <v>60</v>
      </c>
      <c r="C16" s="18">
        <v>3941</v>
      </c>
      <c r="D16" s="18">
        <v>492045</v>
      </c>
      <c r="E16" s="18">
        <v>0</v>
      </c>
      <c r="F16" s="18">
        <v>0</v>
      </c>
      <c r="G16" s="18">
        <v>40</v>
      </c>
      <c r="H16" s="18">
        <v>5000</v>
      </c>
      <c r="I16" s="18">
        <v>0</v>
      </c>
      <c r="J16" s="18">
        <f t="shared" si="0"/>
        <v>3981</v>
      </c>
      <c r="K16" s="18">
        <f t="shared" si="1"/>
        <v>497045</v>
      </c>
    </row>
    <row r="17" spans="2:11" ht="21.75" customHeight="1">
      <c r="B17" s="180" t="s">
        <v>61</v>
      </c>
      <c r="C17" s="19">
        <v>8</v>
      </c>
      <c r="D17" s="19">
        <v>800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f t="shared" si="0"/>
        <v>8</v>
      </c>
      <c r="K17" s="19">
        <f t="shared" si="1"/>
        <v>800</v>
      </c>
    </row>
    <row r="18" spans="2:11" ht="21.75" customHeight="1" thickBot="1">
      <c r="B18" s="181" t="s">
        <v>62</v>
      </c>
      <c r="C18" s="18">
        <v>23542</v>
      </c>
      <c r="D18" s="18">
        <v>4408975</v>
      </c>
      <c r="E18" s="18">
        <v>2</v>
      </c>
      <c r="F18" s="18">
        <v>700</v>
      </c>
      <c r="G18" s="18">
        <v>0</v>
      </c>
      <c r="H18" s="18">
        <v>0</v>
      </c>
      <c r="I18" s="18">
        <v>148625</v>
      </c>
      <c r="J18" s="18">
        <f t="shared" si="0"/>
        <v>23544</v>
      </c>
      <c r="K18" s="18">
        <f t="shared" si="1"/>
        <v>4558300</v>
      </c>
    </row>
    <row r="19" spans="2:11" ht="21.75" customHeight="1" thickBot="1">
      <c r="B19" s="182" t="s">
        <v>3</v>
      </c>
      <c r="C19" s="102">
        <f aca="true" t="shared" si="2" ref="C19:K19">SUM(C7:C18)</f>
        <v>60664</v>
      </c>
      <c r="D19" s="102">
        <f t="shared" si="2"/>
        <v>11726798</v>
      </c>
      <c r="E19" s="102">
        <f t="shared" si="2"/>
        <v>475</v>
      </c>
      <c r="F19" s="102">
        <f t="shared" si="2"/>
        <v>88450</v>
      </c>
      <c r="G19" s="102">
        <f t="shared" si="2"/>
        <v>14515</v>
      </c>
      <c r="H19" s="102">
        <f t="shared" si="2"/>
        <v>3015634</v>
      </c>
      <c r="I19" s="102">
        <f t="shared" si="2"/>
        <v>262830</v>
      </c>
      <c r="J19" s="102">
        <f t="shared" si="2"/>
        <v>75654</v>
      </c>
      <c r="K19" s="102">
        <f t="shared" si="2"/>
        <v>15093712</v>
      </c>
    </row>
    <row r="20" spans="2:8" ht="15.75" customHeight="1" thickTop="1">
      <c r="B20" s="277"/>
      <c r="C20" s="277"/>
      <c r="D20" s="277"/>
      <c r="E20" s="277"/>
      <c r="F20" s="277"/>
      <c r="G20" s="277"/>
      <c r="H20" s="277"/>
    </row>
    <row r="23" ht="15">
      <c r="E23" s="98"/>
    </row>
    <row r="27" spans="2:10" ht="13.5" customHeight="1">
      <c r="B27" s="271"/>
      <c r="C27" s="271"/>
      <c r="D27" s="271"/>
      <c r="E27" s="271"/>
      <c r="F27" s="271"/>
      <c r="G27" s="271"/>
      <c r="H27" s="271"/>
      <c r="I27" s="271"/>
      <c r="J27" s="271"/>
    </row>
    <row r="28" spans="2:12" ht="18.75" customHeight="1">
      <c r="B28" s="270" t="s">
        <v>373</v>
      </c>
      <c r="C28" s="270"/>
      <c r="D28" s="270"/>
      <c r="E28" s="270"/>
      <c r="F28" s="270"/>
      <c r="G28" s="270"/>
      <c r="H28" s="270"/>
      <c r="I28" s="270"/>
      <c r="J28" s="270"/>
      <c r="K28" s="42"/>
      <c r="L28" s="71"/>
    </row>
    <row r="29" spans="2:12" ht="15.75" customHeight="1">
      <c r="B29" s="278" t="s">
        <v>446</v>
      </c>
      <c r="C29" s="278"/>
      <c r="D29" s="273" t="s">
        <v>227</v>
      </c>
      <c r="E29" s="273"/>
      <c r="F29" s="273"/>
      <c r="G29" s="273"/>
      <c r="H29" s="272" t="s">
        <v>50</v>
      </c>
      <c r="I29" s="272"/>
      <c r="J29" s="272"/>
      <c r="K29" s="73"/>
      <c r="L29" s="72"/>
    </row>
    <row r="30" spans="2:11" ht="16.5" customHeight="1">
      <c r="B30" s="268" t="s">
        <v>51</v>
      </c>
      <c r="C30" s="275" t="s">
        <v>378</v>
      </c>
      <c r="D30" s="275"/>
      <c r="E30" s="275" t="s">
        <v>379</v>
      </c>
      <c r="F30" s="275"/>
      <c r="G30" s="275" t="s">
        <v>380</v>
      </c>
      <c r="H30" s="275"/>
      <c r="I30" s="275" t="s">
        <v>381</v>
      </c>
      <c r="J30" s="275"/>
      <c r="K30" s="72"/>
    </row>
    <row r="31" spans="2:11" ht="15" customHeight="1" thickBot="1">
      <c r="B31" s="269"/>
      <c r="C31" s="218" t="s">
        <v>89</v>
      </c>
      <c r="D31" s="218" t="s">
        <v>52</v>
      </c>
      <c r="E31" s="218" t="s">
        <v>89</v>
      </c>
      <c r="F31" s="218" t="s">
        <v>52</v>
      </c>
      <c r="G31" s="218" t="s">
        <v>89</v>
      </c>
      <c r="H31" s="218" t="s">
        <v>52</v>
      </c>
      <c r="I31" s="218" t="s">
        <v>89</v>
      </c>
      <c r="J31" s="218" t="s">
        <v>52</v>
      </c>
      <c r="K31" s="72"/>
    </row>
    <row r="32" spans="2:11" ht="27" customHeight="1" thickTop="1">
      <c r="B32" s="180" t="s">
        <v>53</v>
      </c>
      <c r="C32" s="19">
        <v>41</v>
      </c>
      <c r="D32" s="19">
        <v>89760</v>
      </c>
      <c r="E32" s="19">
        <v>0</v>
      </c>
      <c r="F32" s="19">
        <v>0</v>
      </c>
      <c r="G32" s="19">
        <v>0</v>
      </c>
      <c r="H32" s="19">
        <v>0</v>
      </c>
      <c r="I32" s="19">
        <f>C32+E32+G32</f>
        <v>41</v>
      </c>
      <c r="J32" s="19">
        <f>D32+F32+H32</f>
        <v>89760</v>
      </c>
      <c r="K32" s="72"/>
    </row>
    <row r="33" spans="2:11" ht="27" customHeight="1">
      <c r="B33" s="181" t="s">
        <v>56</v>
      </c>
      <c r="C33" s="18">
        <v>220</v>
      </c>
      <c r="D33" s="18">
        <v>660000</v>
      </c>
      <c r="E33" s="18">
        <v>250</v>
      </c>
      <c r="F33" s="18">
        <v>25000</v>
      </c>
      <c r="G33" s="18">
        <v>150</v>
      </c>
      <c r="H33" s="18">
        <v>5250</v>
      </c>
      <c r="I33" s="18">
        <f aca="true" t="shared" si="3" ref="I33:I38">C33+E33+G33</f>
        <v>620</v>
      </c>
      <c r="J33" s="18">
        <f aca="true" t="shared" si="4" ref="J33:J38">D33+F33+H33</f>
        <v>690250</v>
      </c>
      <c r="K33" s="72"/>
    </row>
    <row r="34" spans="2:11" ht="27" customHeight="1">
      <c r="B34" s="180" t="s">
        <v>57</v>
      </c>
      <c r="C34" s="19">
        <v>1</v>
      </c>
      <c r="D34" s="19">
        <v>2250</v>
      </c>
      <c r="E34" s="19">
        <v>0</v>
      </c>
      <c r="F34" s="19">
        <v>0</v>
      </c>
      <c r="G34" s="19">
        <v>0</v>
      </c>
      <c r="H34" s="19">
        <v>0</v>
      </c>
      <c r="I34" s="19">
        <f t="shared" si="3"/>
        <v>1</v>
      </c>
      <c r="J34" s="19">
        <f t="shared" si="4"/>
        <v>2250</v>
      </c>
      <c r="K34" s="72"/>
    </row>
    <row r="35" spans="2:11" ht="27" customHeight="1">
      <c r="B35" s="181" t="s">
        <v>58</v>
      </c>
      <c r="C35" s="18">
        <v>16</v>
      </c>
      <c r="D35" s="18">
        <v>29760</v>
      </c>
      <c r="E35" s="18">
        <v>0</v>
      </c>
      <c r="F35" s="18">
        <v>0</v>
      </c>
      <c r="G35" s="18">
        <v>0</v>
      </c>
      <c r="H35" s="18">
        <v>0</v>
      </c>
      <c r="I35" s="18">
        <f t="shared" si="3"/>
        <v>16</v>
      </c>
      <c r="J35" s="18">
        <f t="shared" si="4"/>
        <v>29760</v>
      </c>
      <c r="K35" s="72"/>
    </row>
    <row r="36" spans="2:11" ht="27" customHeight="1">
      <c r="B36" s="187" t="s">
        <v>60</v>
      </c>
      <c r="C36" s="19">
        <v>0</v>
      </c>
      <c r="D36" s="19">
        <v>0</v>
      </c>
      <c r="E36" s="19">
        <v>0</v>
      </c>
      <c r="F36" s="19">
        <v>0</v>
      </c>
      <c r="G36" s="19">
        <v>17</v>
      </c>
      <c r="H36" s="19">
        <v>510</v>
      </c>
      <c r="I36" s="19">
        <f t="shared" si="3"/>
        <v>17</v>
      </c>
      <c r="J36" s="19">
        <f t="shared" si="4"/>
        <v>510</v>
      </c>
      <c r="K36" s="72"/>
    </row>
    <row r="37" spans="2:11" ht="27" customHeight="1">
      <c r="B37" s="188" t="s">
        <v>61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f t="shared" si="3"/>
        <v>0</v>
      </c>
      <c r="J37" s="18">
        <f t="shared" si="4"/>
        <v>0</v>
      </c>
      <c r="K37" s="72"/>
    </row>
    <row r="38" spans="2:10" ht="27" customHeight="1" thickBot="1">
      <c r="B38" s="187" t="s">
        <v>62</v>
      </c>
      <c r="C38" s="19">
        <v>24</v>
      </c>
      <c r="D38" s="19">
        <v>58270</v>
      </c>
      <c r="E38" s="19">
        <v>0</v>
      </c>
      <c r="F38" s="19">
        <v>0</v>
      </c>
      <c r="G38" s="19">
        <v>33</v>
      </c>
      <c r="H38" s="19">
        <v>690</v>
      </c>
      <c r="I38" s="19">
        <f t="shared" si="3"/>
        <v>57</v>
      </c>
      <c r="J38" s="19">
        <f t="shared" si="4"/>
        <v>58960</v>
      </c>
    </row>
    <row r="39" spans="2:10" ht="27" customHeight="1" thickBot="1">
      <c r="B39" s="182" t="s">
        <v>3</v>
      </c>
      <c r="C39" s="102">
        <f aca="true" t="shared" si="5" ref="C39:J39">SUM(C32:C38)</f>
        <v>302</v>
      </c>
      <c r="D39" s="102">
        <f t="shared" si="5"/>
        <v>840040</v>
      </c>
      <c r="E39" s="102">
        <f t="shared" si="5"/>
        <v>250</v>
      </c>
      <c r="F39" s="102">
        <f t="shared" si="5"/>
        <v>25000</v>
      </c>
      <c r="G39" s="102">
        <f t="shared" si="5"/>
        <v>200</v>
      </c>
      <c r="H39" s="102">
        <f t="shared" si="5"/>
        <v>6450</v>
      </c>
      <c r="I39" s="102">
        <f t="shared" si="5"/>
        <v>752</v>
      </c>
      <c r="J39" s="102">
        <f t="shared" si="5"/>
        <v>871490</v>
      </c>
    </row>
    <row r="40" spans="2:8" ht="15.75" thickTop="1">
      <c r="B40" s="277"/>
      <c r="C40" s="277"/>
      <c r="D40" s="277"/>
      <c r="E40" s="277"/>
      <c r="F40" s="277"/>
      <c r="G40" s="277"/>
      <c r="H40" s="277"/>
    </row>
    <row r="41" spans="2:8" ht="15">
      <c r="B41" s="46"/>
      <c r="C41" s="46"/>
      <c r="D41" s="46"/>
      <c r="E41" s="46"/>
      <c r="F41" s="46"/>
      <c r="G41" s="46"/>
      <c r="H41" s="46"/>
    </row>
    <row r="42" ht="44.25" customHeight="1"/>
    <row r="43" ht="33.75" customHeight="1"/>
    <row r="44" ht="39" customHeight="1"/>
    <row r="45" spans="2:10" ht="32.25" customHeight="1">
      <c r="B45" s="270" t="s">
        <v>373</v>
      </c>
      <c r="C45" s="270"/>
      <c r="D45" s="270"/>
      <c r="E45" s="270"/>
      <c r="F45" s="270"/>
      <c r="G45" s="270"/>
      <c r="H45" s="270"/>
      <c r="I45" s="270"/>
      <c r="J45" s="270"/>
    </row>
    <row r="46" spans="2:10" ht="29.25" customHeight="1">
      <c r="B46" s="278" t="s">
        <v>447</v>
      </c>
      <c r="C46" s="278"/>
      <c r="D46" s="278"/>
      <c r="E46" s="273" t="s">
        <v>294</v>
      </c>
      <c r="F46" s="273"/>
      <c r="G46" s="183"/>
      <c r="H46" s="183"/>
      <c r="I46" s="273" t="s">
        <v>116</v>
      </c>
      <c r="J46" s="273"/>
    </row>
    <row r="47" spans="2:10" ht="22.5" customHeight="1">
      <c r="B47" s="268" t="s">
        <v>51</v>
      </c>
      <c r="C47" s="275" t="s">
        <v>382</v>
      </c>
      <c r="D47" s="275"/>
      <c r="E47" s="275" t="s">
        <v>383</v>
      </c>
      <c r="F47" s="275"/>
      <c r="G47" s="275" t="s">
        <v>384</v>
      </c>
      <c r="H47" s="275"/>
      <c r="I47" s="275" t="s">
        <v>385</v>
      </c>
      <c r="J47" s="275"/>
    </row>
    <row r="48" spans="2:14" ht="24" customHeight="1" thickBot="1">
      <c r="B48" s="269"/>
      <c r="C48" s="218" t="s">
        <v>64</v>
      </c>
      <c r="D48" s="218" t="s">
        <v>52</v>
      </c>
      <c r="E48" s="218" t="s">
        <v>64</v>
      </c>
      <c r="F48" s="218" t="s">
        <v>52</v>
      </c>
      <c r="G48" s="218" t="s">
        <v>64</v>
      </c>
      <c r="H48" s="218" t="s">
        <v>52</v>
      </c>
      <c r="I48" s="218" t="s">
        <v>64</v>
      </c>
      <c r="J48" s="218" t="s">
        <v>52</v>
      </c>
      <c r="M48" s="53"/>
      <c r="N48" s="53"/>
    </row>
    <row r="49" spans="2:10" ht="39" customHeight="1" thickTop="1">
      <c r="B49" s="184" t="s">
        <v>53</v>
      </c>
      <c r="C49" s="19">
        <v>6097</v>
      </c>
      <c r="D49" s="19">
        <v>3662000</v>
      </c>
      <c r="E49" s="19">
        <v>3014</v>
      </c>
      <c r="F49" s="19">
        <v>1806750</v>
      </c>
      <c r="G49" s="19">
        <v>28</v>
      </c>
      <c r="H49" s="19">
        <v>10850</v>
      </c>
      <c r="I49" s="19">
        <f>E49+G49</f>
        <v>3042</v>
      </c>
      <c r="J49" s="19">
        <f>F49+H49</f>
        <v>1817600</v>
      </c>
    </row>
    <row r="50" spans="2:10" ht="33" customHeight="1">
      <c r="B50" s="185" t="s">
        <v>54</v>
      </c>
      <c r="C50" s="101">
        <v>86</v>
      </c>
      <c r="D50" s="18">
        <v>59750</v>
      </c>
      <c r="E50" s="101">
        <v>0</v>
      </c>
      <c r="F50" s="101">
        <v>0</v>
      </c>
      <c r="G50" s="101">
        <v>0</v>
      </c>
      <c r="H50" s="101">
        <v>0</v>
      </c>
      <c r="I50" s="101">
        <v>86</v>
      </c>
      <c r="J50" s="18">
        <v>59750</v>
      </c>
    </row>
    <row r="51" spans="2:10" ht="36" customHeight="1">
      <c r="B51" s="184" t="s">
        <v>55</v>
      </c>
      <c r="C51" s="100">
        <v>14</v>
      </c>
      <c r="D51" s="19">
        <v>14100</v>
      </c>
      <c r="E51" s="100">
        <v>0</v>
      </c>
      <c r="F51" s="100">
        <v>0</v>
      </c>
      <c r="G51" s="100">
        <v>0</v>
      </c>
      <c r="H51" s="100">
        <v>0</v>
      </c>
      <c r="I51" s="100">
        <v>14</v>
      </c>
      <c r="J51" s="19">
        <v>14100</v>
      </c>
    </row>
    <row r="52" spans="2:10" ht="37.5" customHeight="1" thickBot="1">
      <c r="B52" s="185" t="s">
        <v>62</v>
      </c>
      <c r="C52" s="101">
        <v>316</v>
      </c>
      <c r="D52" s="18">
        <v>279812</v>
      </c>
      <c r="E52" s="101">
        <v>0</v>
      </c>
      <c r="F52" s="101">
        <v>0</v>
      </c>
      <c r="G52" s="101">
        <v>0</v>
      </c>
      <c r="H52" s="101">
        <v>0</v>
      </c>
      <c r="I52" s="101">
        <v>316</v>
      </c>
      <c r="J52" s="18">
        <v>279812</v>
      </c>
    </row>
    <row r="53" spans="2:10" ht="36" customHeight="1" thickBot="1">
      <c r="B53" s="186" t="s">
        <v>3</v>
      </c>
      <c r="C53" s="111">
        <v>6513</v>
      </c>
      <c r="D53" s="111">
        <v>4015662</v>
      </c>
      <c r="E53" s="102">
        <f aca="true" t="shared" si="6" ref="E53:J53">SUM(E49:E52)</f>
        <v>3014</v>
      </c>
      <c r="F53" s="102">
        <f t="shared" si="6"/>
        <v>1806750</v>
      </c>
      <c r="G53" s="102">
        <f t="shared" si="6"/>
        <v>28</v>
      </c>
      <c r="H53" s="102">
        <f t="shared" si="6"/>
        <v>10850</v>
      </c>
      <c r="I53" s="102">
        <f t="shared" si="6"/>
        <v>3458</v>
      </c>
      <c r="J53" s="102">
        <f t="shared" si="6"/>
        <v>2171262</v>
      </c>
    </row>
    <row r="54" spans="2:10" ht="15.75" thickTop="1">
      <c r="B54" s="274"/>
      <c r="C54" s="274"/>
      <c r="D54" s="274"/>
      <c r="E54" s="274"/>
      <c r="F54" s="274"/>
      <c r="G54" s="274"/>
      <c r="H54" s="274"/>
      <c r="I54" s="112"/>
      <c r="J54" s="112"/>
    </row>
    <row r="56" spans="2:8" ht="15">
      <c r="B56" s="276"/>
      <c r="C56" s="276"/>
      <c r="D56" s="276"/>
      <c r="E56" s="276"/>
      <c r="F56" s="276"/>
      <c r="G56" s="276"/>
      <c r="H56" s="276"/>
    </row>
    <row r="57" spans="4:5" ht="15">
      <c r="D57" s="53"/>
      <c r="E57" s="53"/>
    </row>
  </sheetData>
  <sheetProtection/>
  <mergeCells count="32">
    <mergeCell ref="G47:H47"/>
    <mergeCell ref="G5:H5"/>
    <mergeCell ref="B5:B6"/>
    <mergeCell ref="B20:H20"/>
    <mergeCell ref="C5:D5"/>
    <mergeCell ref="E5:F5"/>
    <mergeCell ref="E46:F46"/>
    <mergeCell ref="E30:F30"/>
    <mergeCell ref="C47:D47"/>
    <mergeCell ref="B46:D46"/>
    <mergeCell ref="B3:K3"/>
    <mergeCell ref="J5:K5"/>
    <mergeCell ref="I4:K4"/>
    <mergeCell ref="B4:C4"/>
    <mergeCell ref="F4:G4"/>
    <mergeCell ref="B29:C29"/>
    <mergeCell ref="B54:H54"/>
    <mergeCell ref="I47:J47"/>
    <mergeCell ref="B47:B48"/>
    <mergeCell ref="I30:J30"/>
    <mergeCell ref="C30:D30"/>
    <mergeCell ref="B56:H56"/>
    <mergeCell ref="I46:J46"/>
    <mergeCell ref="E47:F47"/>
    <mergeCell ref="G30:H30"/>
    <mergeCell ref="B40:H40"/>
    <mergeCell ref="B30:B31"/>
    <mergeCell ref="B28:J28"/>
    <mergeCell ref="B27:J27"/>
    <mergeCell ref="H29:J29"/>
    <mergeCell ref="D29:G29"/>
    <mergeCell ref="B45:J45"/>
  </mergeCells>
  <printOptions horizontalCentered="1" verticalCentered="1"/>
  <pageMargins left="1" right="1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J24"/>
  <sheetViews>
    <sheetView rightToLeft="1" zoomScalePageLayoutView="0" workbookViewId="0" topLeftCell="A1">
      <selection activeCell="M4" sqref="M4"/>
    </sheetView>
  </sheetViews>
  <sheetFormatPr defaultColWidth="9.140625" defaultRowHeight="15"/>
  <cols>
    <col min="1" max="1" width="10.8515625" style="0" customWidth="1"/>
    <col min="2" max="2" width="13.28125" style="0" customWidth="1"/>
    <col min="3" max="3" width="12.140625" style="0" customWidth="1"/>
    <col min="4" max="4" width="13.8515625" style="0" customWidth="1"/>
    <col min="5" max="5" width="12.140625" style="0" customWidth="1"/>
    <col min="6" max="6" width="14.7109375" style="0" customWidth="1"/>
    <col min="7" max="7" width="14.28125" style="0" customWidth="1"/>
    <col min="8" max="8" width="16.28125" style="0" customWidth="1"/>
  </cols>
  <sheetData>
    <row r="5" spans="2:10" ht="20.25" customHeight="1">
      <c r="B5" s="270" t="s">
        <v>386</v>
      </c>
      <c r="C5" s="270"/>
      <c r="D5" s="270"/>
      <c r="E5" s="270"/>
      <c r="F5" s="270"/>
      <c r="G5" s="270"/>
      <c r="H5" s="270"/>
      <c r="I5" s="12"/>
      <c r="J5" s="12"/>
    </row>
    <row r="6" spans="2:8" ht="15.75">
      <c r="B6" s="278" t="s">
        <v>211</v>
      </c>
      <c r="C6" s="278"/>
      <c r="D6" s="273" t="s">
        <v>228</v>
      </c>
      <c r="E6" s="273"/>
      <c r="F6" s="137"/>
      <c r="G6" s="273" t="s">
        <v>65</v>
      </c>
      <c r="H6" s="273"/>
    </row>
    <row r="7" spans="2:8" ht="15.75">
      <c r="B7" s="280" t="s">
        <v>66</v>
      </c>
      <c r="C7" s="282" t="s">
        <v>387</v>
      </c>
      <c r="D7" s="282"/>
      <c r="E7" s="282" t="s">
        <v>388</v>
      </c>
      <c r="F7" s="282"/>
      <c r="G7" s="282" t="s">
        <v>389</v>
      </c>
      <c r="H7" s="282"/>
    </row>
    <row r="8" spans="2:8" ht="16.5" thickBot="1">
      <c r="B8" s="281"/>
      <c r="C8" s="220" t="s">
        <v>67</v>
      </c>
      <c r="D8" s="220" t="s">
        <v>52</v>
      </c>
      <c r="E8" s="220" t="s">
        <v>67</v>
      </c>
      <c r="F8" s="220" t="s">
        <v>52</v>
      </c>
      <c r="G8" s="220" t="s">
        <v>67</v>
      </c>
      <c r="H8" s="220" t="s">
        <v>52</v>
      </c>
    </row>
    <row r="9" spans="2:8" ht="18" customHeight="1" thickTop="1">
      <c r="B9" s="180" t="s">
        <v>53</v>
      </c>
      <c r="C9" s="19">
        <v>50532</v>
      </c>
      <c r="D9" s="19">
        <v>901938</v>
      </c>
      <c r="E9" s="19">
        <v>100</v>
      </c>
      <c r="F9" s="19">
        <v>3250</v>
      </c>
      <c r="G9" s="19">
        <f aca="true" t="shared" si="0" ref="G9:G20">C9+E9</f>
        <v>50632</v>
      </c>
      <c r="H9" s="19">
        <f aca="true" t="shared" si="1" ref="H9:H20">D9+F9</f>
        <v>905188</v>
      </c>
    </row>
    <row r="10" spans="2:8" ht="18" customHeight="1">
      <c r="B10" s="181" t="s">
        <v>54</v>
      </c>
      <c r="C10" s="18">
        <v>11018</v>
      </c>
      <c r="D10" s="18">
        <v>348454</v>
      </c>
      <c r="E10" s="18">
        <v>64</v>
      </c>
      <c r="F10" s="18">
        <v>2416</v>
      </c>
      <c r="G10" s="18">
        <f t="shared" si="0"/>
        <v>11082</v>
      </c>
      <c r="H10" s="18">
        <f t="shared" si="1"/>
        <v>350870</v>
      </c>
    </row>
    <row r="11" spans="2:8" ht="18" customHeight="1">
      <c r="B11" s="180" t="s">
        <v>55</v>
      </c>
      <c r="C11" s="19">
        <v>0</v>
      </c>
      <c r="D11" s="19">
        <v>0</v>
      </c>
      <c r="E11" s="19">
        <v>39651</v>
      </c>
      <c r="F11" s="19">
        <v>847218</v>
      </c>
      <c r="G11" s="19">
        <f t="shared" si="0"/>
        <v>39651</v>
      </c>
      <c r="H11" s="19">
        <f t="shared" si="1"/>
        <v>847218</v>
      </c>
    </row>
    <row r="12" spans="2:8" ht="18" customHeight="1">
      <c r="B12" s="181" t="s">
        <v>56</v>
      </c>
      <c r="C12" s="18">
        <v>73729</v>
      </c>
      <c r="D12" s="18">
        <v>663203</v>
      </c>
      <c r="E12" s="18">
        <v>39100</v>
      </c>
      <c r="F12" s="18">
        <v>771028</v>
      </c>
      <c r="G12" s="18">
        <f t="shared" si="0"/>
        <v>112829</v>
      </c>
      <c r="H12" s="18">
        <f t="shared" si="1"/>
        <v>1434231</v>
      </c>
    </row>
    <row r="13" spans="2:8" ht="18" customHeight="1">
      <c r="B13" s="180" t="s">
        <v>57</v>
      </c>
      <c r="C13" s="19">
        <v>0</v>
      </c>
      <c r="D13" s="19">
        <v>0</v>
      </c>
      <c r="E13" s="19">
        <v>4269</v>
      </c>
      <c r="F13" s="19">
        <v>84425</v>
      </c>
      <c r="G13" s="19">
        <f t="shared" si="0"/>
        <v>4269</v>
      </c>
      <c r="H13" s="19">
        <f t="shared" si="1"/>
        <v>84425</v>
      </c>
    </row>
    <row r="14" spans="2:8" ht="18" customHeight="1">
      <c r="B14" s="181" t="s">
        <v>58</v>
      </c>
      <c r="C14" s="18">
        <v>25183</v>
      </c>
      <c r="D14" s="18">
        <v>461116</v>
      </c>
      <c r="E14" s="18">
        <v>8876</v>
      </c>
      <c r="F14" s="18">
        <v>178705</v>
      </c>
      <c r="G14" s="18">
        <f t="shared" si="0"/>
        <v>34059</v>
      </c>
      <c r="H14" s="18">
        <f t="shared" si="1"/>
        <v>639821</v>
      </c>
    </row>
    <row r="15" spans="2:8" ht="18" customHeight="1">
      <c r="B15" s="180" t="s">
        <v>123</v>
      </c>
      <c r="C15" s="19">
        <v>0</v>
      </c>
      <c r="D15" s="19">
        <v>0</v>
      </c>
      <c r="E15" s="19">
        <v>7418</v>
      </c>
      <c r="F15" s="19">
        <v>124760</v>
      </c>
      <c r="G15" s="19">
        <f t="shared" si="0"/>
        <v>7418</v>
      </c>
      <c r="H15" s="19">
        <f t="shared" si="1"/>
        <v>124760</v>
      </c>
    </row>
    <row r="16" spans="2:8" ht="18" customHeight="1">
      <c r="B16" s="181" t="s">
        <v>122</v>
      </c>
      <c r="C16" s="18">
        <v>380</v>
      </c>
      <c r="D16" s="18">
        <v>2180</v>
      </c>
      <c r="E16" s="18">
        <v>1630</v>
      </c>
      <c r="F16" s="18">
        <v>39855</v>
      </c>
      <c r="G16" s="18">
        <f t="shared" si="0"/>
        <v>2010</v>
      </c>
      <c r="H16" s="18">
        <f t="shared" si="1"/>
        <v>42035</v>
      </c>
    </row>
    <row r="17" spans="2:8" ht="18" customHeight="1">
      <c r="B17" s="180" t="s">
        <v>59</v>
      </c>
      <c r="C17" s="19">
        <v>80</v>
      </c>
      <c r="D17" s="19">
        <v>560</v>
      </c>
      <c r="E17" s="19">
        <v>16553</v>
      </c>
      <c r="F17" s="19">
        <v>266175</v>
      </c>
      <c r="G17" s="19">
        <f t="shared" si="0"/>
        <v>16633</v>
      </c>
      <c r="H17" s="19">
        <f t="shared" si="1"/>
        <v>266735</v>
      </c>
    </row>
    <row r="18" spans="2:8" ht="18" customHeight="1">
      <c r="B18" s="181" t="s">
        <v>60</v>
      </c>
      <c r="C18" s="18">
        <v>0</v>
      </c>
      <c r="D18" s="18">
        <v>0</v>
      </c>
      <c r="E18" s="18">
        <v>20964</v>
      </c>
      <c r="F18" s="18">
        <v>314460</v>
      </c>
      <c r="G18" s="18">
        <f t="shared" si="0"/>
        <v>20964</v>
      </c>
      <c r="H18" s="18">
        <f t="shared" si="1"/>
        <v>314460</v>
      </c>
    </row>
    <row r="19" spans="2:8" ht="18" customHeight="1">
      <c r="B19" s="180" t="s">
        <v>61</v>
      </c>
      <c r="C19" s="19">
        <v>0</v>
      </c>
      <c r="D19" s="19">
        <v>0</v>
      </c>
      <c r="E19" s="19">
        <v>2230</v>
      </c>
      <c r="F19" s="19">
        <v>22600</v>
      </c>
      <c r="G19" s="19">
        <f t="shared" si="0"/>
        <v>2230</v>
      </c>
      <c r="H19" s="19">
        <f t="shared" si="1"/>
        <v>22600</v>
      </c>
    </row>
    <row r="20" spans="2:8" ht="18" customHeight="1" thickBot="1">
      <c r="B20" s="181" t="s">
        <v>62</v>
      </c>
      <c r="C20" s="18">
        <v>0</v>
      </c>
      <c r="D20" s="18">
        <v>0</v>
      </c>
      <c r="E20" s="18">
        <v>120739</v>
      </c>
      <c r="F20" s="18">
        <v>787807</v>
      </c>
      <c r="G20" s="18">
        <f t="shared" si="0"/>
        <v>120739</v>
      </c>
      <c r="H20" s="18">
        <f t="shared" si="1"/>
        <v>787807</v>
      </c>
    </row>
    <row r="21" spans="2:8" ht="18" customHeight="1" thickBot="1">
      <c r="B21" s="159" t="s">
        <v>3</v>
      </c>
      <c r="C21" s="24">
        <f aca="true" t="shared" si="2" ref="C21:H21">SUM(C9:C20)</f>
        <v>160922</v>
      </c>
      <c r="D21" s="24">
        <f t="shared" si="2"/>
        <v>2377451</v>
      </c>
      <c r="E21" s="24">
        <f t="shared" si="2"/>
        <v>261594</v>
      </c>
      <c r="F21" s="24">
        <f t="shared" si="2"/>
        <v>3442699</v>
      </c>
      <c r="G21" s="24">
        <f t="shared" si="2"/>
        <v>422516</v>
      </c>
      <c r="H21" s="24">
        <f t="shared" si="2"/>
        <v>5820150</v>
      </c>
    </row>
    <row r="22" spans="2:10" ht="12.75" customHeight="1" thickTop="1">
      <c r="B22" s="279"/>
      <c r="C22" s="279"/>
      <c r="D22" s="279"/>
      <c r="E22" s="279"/>
      <c r="F22" s="279"/>
      <c r="G22" s="31"/>
      <c r="H22" s="31"/>
      <c r="I22" s="31"/>
      <c r="J22" s="31"/>
    </row>
    <row r="23" ht="8.25" customHeight="1"/>
    <row r="24" spans="2:6" ht="15">
      <c r="B24" s="46"/>
      <c r="C24" s="46"/>
      <c r="D24" s="46"/>
      <c r="E24" s="46"/>
      <c r="F24" s="46"/>
    </row>
  </sheetData>
  <sheetProtection/>
  <mergeCells count="9">
    <mergeCell ref="B22:F22"/>
    <mergeCell ref="B5:H5"/>
    <mergeCell ref="B6:C6"/>
    <mergeCell ref="D6:E6"/>
    <mergeCell ref="G6:H6"/>
    <mergeCell ref="B7:B8"/>
    <mergeCell ref="C7:D7"/>
    <mergeCell ref="E7:F7"/>
    <mergeCell ref="G7:H7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ammar</cp:lastModifiedBy>
  <cp:lastPrinted>2017-07-19T05:02:29Z</cp:lastPrinted>
  <dcterms:created xsi:type="dcterms:W3CDTF">2013-09-08T04:27:43Z</dcterms:created>
  <dcterms:modified xsi:type="dcterms:W3CDTF">2018-02-02T04:49:16Z</dcterms:modified>
  <cp:category/>
  <cp:version/>
  <cp:contentType/>
  <cp:contentStatus/>
</cp:coreProperties>
</file>