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70" windowWidth="15140" windowHeight="8010" tabRatio="865" activeTab="12"/>
  </bookViews>
  <sheets>
    <sheet name="جدول 1" sheetId="1" r:id="rId1"/>
    <sheet name="جدول (2)" sheetId="2" r:id="rId2"/>
    <sheet name="جدول(3)" sheetId="3" r:id="rId3"/>
    <sheet name=" جدول (4)" sheetId="4" r:id="rId4"/>
    <sheet name="جدول(5)" sheetId="5" r:id="rId5"/>
    <sheet name="جدول (6)" sheetId="6" r:id="rId6"/>
    <sheet name="جدول(7)" sheetId="7" r:id="rId7"/>
    <sheet name="جدول (8)" sheetId="8" r:id="rId8"/>
    <sheet name=" جدول (9)" sheetId="9" r:id="rId9"/>
    <sheet name="جدول (10) " sheetId="10" r:id="rId10"/>
    <sheet name="جدول(11)" sheetId="11" r:id="rId11"/>
    <sheet name="جدول(12)" sheetId="12" r:id="rId12"/>
    <sheet name=" جدول (13) " sheetId="13" r:id="rId13"/>
  </sheets>
  <calcPr calcId="144525"/>
  <fileRecoveryPr autoRecover="0"/>
</workbook>
</file>

<file path=xl/calcChain.xml><?xml version="1.0" encoding="utf-8"?>
<calcChain xmlns="http://schemas.openxmlformats.org/spreadsheetml/2006/main">
  <c r="F21" i="12" l="1"/>
  <c r="H21" i="12" s="1"/>
  <c r="E21" i="12"/>
  <c r="D21" i="12"/>
  <c r="C21" i="12"/>
  <c r="B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G21" i="12" l="1"/>
  <c r="F10" i="11" l="1"/>
  <c r="G10" i="11" s="1"/>
  <c r="C10" i="11"/>
  <c r="B10" i="11"/>
  <c r="H9" i="11"/>
  <c r="G9" i="11"/>
  <c r="H8" i="11"/>
  <c r="G8" i="11"/>
  <c r="H10" i="11" l="1"/>
  <c r="I20" i="10" l="1"/>
  <c r="G20" i="10"/>
  <c r="F20" i="10"/>
  <c r="E20" i="10"/>
  <c r="D20" i="10"/>
  <c r="C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G11" i="10"/>
  <c r="B11" i="10"/>
  <c r="H11" i="10" s="1"/>
  <c r="I10" i="10"/>
  <c r="H10" i="10"/>
  <c r="G10" i="10"/>
  <c r="I9" i="10"/>
  <c r="H9" i="10"/>
  <c r="G9" i="10"/>
  <c r="I8" i="10"/>
  <c r="H8" i="10"/>
  <c r="G8" i="10"/>
  <c r="B20" i="10" l="1"/>
  <c r="H20" i="10" s="1"/>
  <c r="C11" i="9" l="1"/>
  <c r="H10" i="9"/>
  <c r="G10" i="9"/>
  <c r="H9" i="9"/>
  <c r="F9" i="9"/>
  <c r="G9" i="9" s="1"/>
  <c r="B9" i="9"/>
  <c r="B11" i="9" s="1"/>
  <c r="F11" i="9" l="1"/>
  <c r="H11" i="9" l="1"/>
  <c r="G11" i="9"/>
  <c r="H9" i="8" l="1"/>
  <c r="F9" i="8"/>
  <c r="G9" i="8" s="1"/>
  <c r="E9" i="8"/>
  <c r="D9" i="8"/>
  <c r="C9" i="8"/>
  <c r="B9" i="8"/>
  <c r="H8" i="8"/>
  <c r="G8" i="8"/>
  <c r="H7" i="8"/>
  <c r="G7" i="8"/>
  <c r="E19" i="6" l="1"/>
  <c r="F19" i="6" s="1"/>
  <c r="D19" i="6"/>
  <c r="C19" i="6"/>
  <c r="B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19" i="6" l="1"/>
  <c r="E9" i="5" l="1"/>
  <c r="F9" i="5" s="1"/>
  <c r="C9" i="5"/>
  <c r="B9" i="5"/>
  <c r="G8" i="5"/>
  <c r="F8" i="5"/>
  <c r="G7" i="5"/>
  <c r="F7" i="5"/>
  <c r="G9" i="5" l="1"/>
  <c r="H19" i="4" l="1"/>
  <c r="F19" i="4"/>
  <c r="E19" i="4"/>
  <c r="G19" i="4" s="1"/>
  <c r="D19" i="4"/>
  <c r="C19" i="4"/>
  <c r="B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C11" i="3" l="1"/>
  <c r="G10" i="3"/>
  <c r="F10" i="3"/>
  <c r="E9" i="3"/>
  <c r="F9" i="3" s="1"/>
  <c r="C9" i="3"/>
  <c r="B9" i="3"/>
  <c r="B11" i="3" s="1"/>
  <c r="E11" i="3" l="1"/>
  <c r="G9" i="3"/>
  <c r="G11" i="3" l="1"/>
  <c r="F11" i="3"/>
  <c r="E9" i="2" l="1"/>
  <c r="D9" i="2"/>
  <c r="C9" i="2"/>
  <c r="G9" i="2" s="1"/>
  <c r="G8" i="2"/>
  <c r="F8" i="2"/>
  <c r="G7" i="2"/>
  <c r="B7" i="2"/>
  <c r="B9" i="2" s="1"/>
  <c r="F9" i="2" l="1"/>
  <c r="F7" i="2"/>
  <c r="F19" i="1" l="1"/>
  <c r="F13" i="1"/>
  <c r="F7" i="1"/>
  <c r="D19" i="1"/>
  <c r="D13" i="1"/>
  <c r="D7" i="1"/>
</calcChain>
</file>

<file path=xl/sharedStrings.xml><?xml version="1.0" encoding="utf-8"?>
<sst xmlns="http://schemas.openxmlformats.org/spreadsheetml/2006/main" count="335" uniqueCount="94">
  <si>
    <t>التفاصيل</t>
  </si>
  <si>
    <t xml:space="preserve">    متوسط الغلة    (كغم/ دونم)</t>
  </si>
  <si>
    <t>الحنطة</t>
  </si>
  <si>
    <t>الشعير</t>
  </si>
  <si>
    <t xml:space="preserve">اجمالي المساحة (1000) دونم </t>
  </si>
  <si>
    <t>كمية الانتاج المتحقق (1000) طن</t>
  </si>
  <si>
    <t>*4147</t>
  </si>
  <si>
    <t>*1003</t>
  </si>
  <si>
    <t>*2645</t>
  </si>
  <si>
    <t>*330</t>
  </si>
  <si>
    <t>*637.9</t>
  </si>
  <si>
    <t>*328.7</t>
  </si>
  <si>
    <t>*(عدا اقليم كردستان والمحافظات نينوى،صلاح الدين، الانبار)</t>
  </si>
  <si>
    <t>**3053</t>
  </si>
  <si>
    <t>**825.7</t>
  </si>
  <si>
    <t>**499</t>
  </si>
  <si>
    <t>**470.2</t>
  </si>
  <si>
    <t>**3697</t>
  </si>
  <si>
    <t>**1062</t>
  </si>
  <si>
    <t xml:space="preserve"> </t>
  </si>
  <si>
    <t>**4216</t>
  </si>
  <si>
    <t>**820</t>
  </si>
  <si>
    <t>**705.5</t>
  </si>
  <si>
    <t>**2974</t>
  </si>
  <si>
    <t>**303</t>
  </si>
  <si>
    <t>**369.4</t>
  </si>
  <si>
    <t>-10.9</t>
  </si>
  <si>
    <t>نسبة التغير السنوية %</t>
  </si>
  <si>
    <t>نسبة التغير السنوية%</t>
  </si>
  <si>
    <t>**3154</t>
  </si>
  <si>
    <t>**2178</t>
  </si>
  <si>
    <t>**690.5</t>
  </si>
  <si>
    <t>**601</t>
  </si>
  <si>
    <t>**191</t>
  </si>
  <si>
    <t>**317.1</t>
  </si>
  <si>
    <t>**(عدا اقليم كردستان والمحافظات نينوى،صلاح الدين، الانبار،قضاء الحويجة من محافظة كركوك وبعض القرى في محافظة ديالى)</t>
  </si>
  <si>
    <t xml:space="preserve">    جدول رقم (1) مقارنة المساحة المزروعة وكمية الانتاج ومتوسط الغلة لمحصولي الحنطة والشعير للسنوات (2018-2013) </t>
  </si>
  <si>
    <t xml:space="preserve">المحصول     </t>
  </si>
  <si>
    <t xml:space="preserve">جدول رقم (2) المساحة المزروعة ومتوسط غلة الدونم الواحد وكمية الإنتاج لمحصول الحنطة حسب طريقة الإرواء للقطاع الخاص لسنة 2018*  </t>
  </si>
  <si>
    <t xml:space="preserve">  </t>
  </si>
  <si>
    <t>الارواء</t>
  </si>
  <si>
    <t xml:space="preserve">المساحة المزروعة </t>
  </si>
  <si>
    <t xml:space="preserve">   الانتاج    (طن)</t>
  </si>
  <si>
    <t xml:space="preserve"> متوسط الغلة </t>
  </si>
  <si>
    <t>(دونم)</t>
  </si>
  <si>
    <t xml:space="preserve"> (كغم / دونم) </t>
  </si>
  <si>
    <t xml:space="preserve"> اجمالي المساحة</t>
  </si>
  <si>
    <t>المساحة المحصودة</t>
  </si>
  <si>
    <t>المساحة المتضررة</t>
  </si>
  <si>
    <t>المروية</t>
  </si>
  <si>
    <t>الديمية</t>
  </si>
  <si>
    <t>-</t>
  </si>
  <si>
    <t>المجموع</t>
  </si>
  <si>
    <t xml:space="preserve">الرمز (- ) يعني الكمية صفر أو مقاربة إلى الصفر . </t>
  </si>
  <si>
    <t xml:space="preserve">جدول رقم (3) المساحة المزروعة ومتوسط غلة الدونم الواحد وكمية الإنتاج لمحصول الحنطة حسب المناطق المطرية للقطاع الخاص لسنة 2018* </t>
  </si>
  <si>
    <t>مضمونة الامطار</t>
  </si>
  <si>
    <t>شبه مضمونة الامطار</t>
  </si>
  <si>
    <t>غير مضمونة الامطار</t>
  </si>
  <si>
    <t xml:space="preserve">*(عدا اقليم كردستان والمحافظات نينوى،صلاح الدين، الانبار،قضاء الحويجة من محافظة كركوك وبعض القرى  في محافظة ديالى) </t>
  </si>
  <si>
    <t xml:space="preserve"> جدول رقم (4) المساحة المزروعة ومتوسط غلة الدونم الواحد وكمية الإنتاج لمحصول الحنطة حسب المحافظات لسنة 2018*</t>
  </si>
  <si>
    <t>المحافظات</t>
  </si>
  <si>
    <t>النسبة المئوية %</t>
  </si>
  <si>
    <t>كركوك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</si>
  <si>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</si>
  <si>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</si>
  <si>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</si>
  <si>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</si>
  <si>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</si>
  <si>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</si>
  <si>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</si>
  <si>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</si>
  <si>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</si>
  <si>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</si>
  <si>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</si>
  <si>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جدول رقم (5) المساحة المزروعة ومتوسط غلة الدونم الواحد وكمية الإنتاج في المناطق الديمية لمحصول الحنطة حسب المحافظات لسنة 2018 * </t>
  </si>
  <si>
    <t xml:space="preserve">جدول رقم (6)المساحة المزروعة ومتوسط غلة الدونم الواحد وكمية الإنتاج في المناطق المروية لمحصول الحنطة حسب المحافظات للقطاع الخاص لسنة 2018*  </t>
  </si>
  <si>
    <t xml:space="preserve">المساحة المحصودة </t>
  </si>
  <si>
    <t>ذي قار</t>
  </si>
  <si>
    <t xml:space="preserve">جدول رقم (7) المساحة المحصودة ومتوسط غلة الدونم الواحد والإنتاج  لتبن الحنطة للقطاع الخاص لسنة 2018 </t>
  </si>
  <si>
    <t>المحصول</t>
  </si>
  <si>
    <t>المساحة المحصودة (دونم)</t>
  </si>
  <si>
    <t>متوسط غلة التبن (كغم/دونم)</t>
  </si>
  <si>
    <t>انتاج التبن (طن)</t>
  </si>
  <si>
    <t xml:space="preserve">*(عدا اقليم كردستان والمحافظات نينوى،صلاح الدين، الانبار،قضاء الحويجة من محافظة كركوك وبعض القرى في محافظة ديالى) </t>
  </si>
  <si>
    <t xml:space="preserve"> جدول رقم (8) المساحة المزروعة ومتوسط غلة الدونم الواحد وكمية الإنتاج لمحصول الشعير حسب طريقة الإرواء للقطاع الخاص لسنة 2018*</t>
  </si>
  <si>
    <t>مساحة العلف الاخضر</t>
  </si>
  <si>
    <t xml:space="preserve"> جدول رقم (9) المساحة المزروعة ومتوسط غلة الدونم الواحد وكمية الإنتاج لمحصول الشعير حسب المناطق المطرية للقطاع الخاص لسنة 2018*  </t>
  </si>
  <si>
    <t xml:space="preserve"> جدول رقم (10) المساحة المزروعة ومتوسط غلة الدونم الواحد وكمية الإنتاج لمحصول الشعير حسب المحافظات لسنة 2018*</t>
  </si>
  <si>
    <t xml:space="preserve">جدول رقم (11) المساحة المزروعة ومتوسط غلة الدونم الواحد وكمية الإنتاج في المناطق الديمية لمحصول الشعير حسب المحافظات للقطاع الخاص لسنة  2018*  </t>
  </si>
  <si>
    <t xml:space="preserve">جدول رقم (12) المساحة المزروعة ومتوسط غلة الدونم الواحد وكمية الإنتاج في المناطق المروية لمحصول الشعير حسب المحافظات للقطاع الخاص لسنة 2018*  </t>
  </si>
  <si>
    <t xml:space="preserve"> جدول رقم (13) المساحة المحصودة ومتوسط غلة الدونم الواحد والإنتاج  لتبن الشعير للقطاع الخاص لسنة 2018* </t>
  </si>
  <si>
    <t>متوسط غلة التبن (كغم)</t>
  </si>
  <si>
    <t>*(عدا اقليم كردستان والمحافظات نينوى،صلاح الدين، الانبار،قضاء الحويجة من محافظة كركوك وبعض القرى في محافظة ديالى)</t>
  </si>
  <si>
    <r>
      <t xml:space="preserve">السنوات      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</si>
</sst>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Border="1"/>
    <xf numFmtId="0" fontId="3" fillId="0" borderId="8" xfId="0" applyFont="1" applyFill="1" applyBorder="1" applyAlignment="1">
      <alignment horizontal="center" wrapText="1" readingOrder="1"/>
    </xf>
    <xf numFmtId="0" fontId="3" fillId="0" borderId="5" xfId="0" applyFont="1" applyFill="1" applyBorder="1" applyAlignment="1">
      <alignment horizont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readingOrder="2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64" fontId="3" fillId="0" borderId="8" xfId="0" applyNumberFormat="1" applyFont="1" applyFill="1" applyBorder="1" applyAlignment="1">
      <alignment wrapText="1" readingOrder="1"/>
    </xf>
    <xf numFmtId="0" fontId="3" fillId="0" borderId="8" xfId="0" applyFont="1" applyFill="1" applyBorder="1" applyAlignment="1">
      <alignment horizontal="right" wrapText="1" readingOrder="1"/>
    </xf>
    <xf numFmtId="0" fontId="3" fillId="0" borderId="0" xfId="0" applyFont="1"/>
    <xf numFmtId="0" fontId="4" fillId="0" borderId="10" xfId="0" applyFont="1" applyBorder="1" applyAlignment="1">
      <alignment horizontal="right" vertical="center" readingOrder="2"/>
    </xf>
    <xf numFmtId="49" fontId="3" fillId="0" borderId="5" xfId="0" applyNumberFormat="1" applyFont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 readingOrder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0" borderId="11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right" vertical="center"/>
    </xf>
    <xf numFmtId="1" fontId="0" fillId="0" borderId="0" xfId="0" applyNumberFormat="1"/>
    <xf numFmtId="0" fontId="2" fillId="0" borderId="10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" fontId="3" fillId="2" borderId="8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readingOrder="2"/>
    </xf>
    <xf numFmtId="1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vertical="center"/>
    </xf>
    <xf numFmtId="164" fontId="0" fillId="0" borderId="0" xfId="0" applyNumberFormat="1"/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readingOrder="2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readingOrder="2"/>
    </xf>
    <xf numFmtId="0" fontId="3" fillId="0" borderId="6" xfId="0" applyFont="1" applyBorder="1" applyAlignment="1">
      <alignment horizontal="center" vertical="center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right" vertical="center" wrapText="1" readingOrder="2"/>
    </xf>
    <xf numFmtId="0" fontId="2" fillId="0" borderId="9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wrapText="1" readingOrder="2"/>
    </xf>
    <xf numFmtId="0" fontId="3" fillId="0" borderId="1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rightToLeft="1" topLeftCell="A5" workbookViewId="0">
      <selection activeCell="B3" sqref="B3:B5"/>
    </sheetView>
  </sheetViews>
  <sheetFormatPr defaultRowHeight="14.5" x14ac:dyDescent="0.35"/>
  <cols>
    <col min="1" max="1" width="12.54296875" customWidth="1"/>
    <col min="2" max="2" width="10.1796875" customWidth="1"/>
    <col min="3" max="3" width="9.1796875" customWidth="1"/>
    <col min="4" max="4" width="10.7265625" customWidth="1"/>
    <col min="5" max="5" width="8.7265625" customWidth="1"/>
    <col min="6" max="6" width="8.81640625" customWidth="1"/>
  </cols>
  <sheetData>
    <row r="1" spans="1:8" ht="33" customHeight="1" x14ac:dyDescent="0.35">
      <c r="A1" s="70" t="s">
        <v>36</v>
      </c>
      <c r="B1" s="70"/>
      <c r="C1" s="70"/>
      <c r="D1" s="70"/>
      <c r="E1" s="70"/>
      <c r="F1" s="70"/>
    </row>
    <row r="2" spans="1:8" ht="21" customHeight="1" x14ac:dyDescent="0.35">
      <c r="A2" s="1"/>
      <c r="B2" s="2"/>
      <c r="C2" s="3"/>
      <c r="D2" s="3"/>
      <c r="E2" s="3"/>
      <c r="F2" s="3"/>
    </row>
    <row r="3" spans="1:8" ht="15.5" x14ac:dyDescent="0.35">
      <c r="A3" s="71" t="s">
        <v>0</v>
      </c>
      <c r="B3" s="74" t="s">
        <v>93</v>
      </c>
      <c r="C3" s="76" t="s">
        <v>37</v>
      </c>
      <c r="D3" s="77"/>
      <c r="E3" s="77"/>
      <c r="F3" s="78"/>
    </row>
    <row r="4" spans="1:8" ht="15" customHeight="1" x14ac:dyDescent="0.35">
      <c r="A4" s="72"/>
      <c r="B4" s="75"/>
      <c r="C4" s="80" t="s">
        <v>2</v>
      </c>
      <c r="D4" s="74" t="s">
        <v>27</v>
      </c>
      <c r="E4" s="80" t="s">
        <v>3</v>
      </c>
      <c r="F4" s="74" t="s">
        <v>28</v>
      </c>
    </row>
    <row r="5" spans="1:8" ht="34.5" customHeight="1" x14ac:dyDescent="0.35">
      <c r="A5" s="73"/>
      <c r="B5" s="75"/>
      <c r="C5" s="81"/>
      <c r="D5" s="79"/>
      <c r="E5" s="81"/>
      <c r="F5" s="79"/>
    </row>
    <row r="6" spans="1:8" ht="15" customHeight="1" x14ac:dyDescent="0.35">
      <c r="A6" s="63" t="s">
        <v>4</v>
      </c>
      <c r="B6" s="4">
        <v>2013</v>
      </c>
      <c r="C6" s="10">
        <v>7376</v>
      </c>
      <c r="D6" s="11">
        <v>6.7</v>
      </c>
      <c r="E6" s="10">
        <v>3364</v>
      </c>
      <c r="F6" s="11">
        <v>18</v>
      </c>
    </row>
    <row r="7" spans="1:8" x14ac:dyDescent="0.35">
      <c r="A7" s="64"/>
      <c r="B7" s="8">
        <v>2014</v>
      </c>
      <c r="C7" s="10">
        <v>8528</v>
      </c>
      <c r="D7" s="11">
        <f>C7/C6%-100</f>
        <v>15.618221258134483</v>
      </c>
      <c r="E7" s="10">
        <v>4632</v>
      </c>
      <c r="F7" s="11">
        <f>E7/E6%-100</f>
        <v>37.693222354340065</v>
      </c>
    </row>
    <row r="8" spans="1:8" x14ac:dyDescent="0.35">
      <c r="A8" s="64"/>
      <c r="B8" s="8">
        <v>2015</v>
      </c>
      <c r="C8" s="10" t="s">
        <v>6</v>
      </c>
      <c r="D8" s="10">
        <v>-51.4</v>
      </c>
      <c r="E8" s="10" t="s">
        <v>7</v>
      </c>
      <c r="F8" s="11">
        <v>-78.3</v>
      </c>
    </row>
    <row r="9" spans="1:8" x14ac:dyDescent="0.35">
      <c r="A9" s="64"/>
      <c r="B9" s="7">
        <v>2016</v>
      </c>
      <c r="C9" s="12" t="s">
        <v>17</v>
      </c>
      <c r="D9" s="19" t="s">
        <v>26</v>
      </c>
      <c r="E9" s="13" t="s">
        <v>18</v>
      </c>
      <c r="F9" s="20">
        <v>5.9</v>
      </c>
    </row>
    <row r="10" spans="1:8" x14ac:dyDescent="0.35">
      <c r="A10" s="64"/>
      <c r="B10" s="6">
        <v>2017</v>
      </c>
      <c r="C10" s="10" t="s">
        <v>20</v>
      </c>
      <c r="D10" s="11">
        <v>14</v>
      </c>
      <c r="E10" s="14" t="s">
        <v>21</v>
      </c>
      <c r="F10" s="20">
        <v>-22.8</v>
      </c>
    </row>
    <row r="11" spans="1:8" x14ac:dyDescent="0.35">
      <c r="A11" s="65"/>
      <c r="B11" s="6">
        <v>2018</v>
      </c>
      <c r="C11" s="10" t="s">
        <v>29</v>
      </c>
      <c r="D11" s="11">
        <v>-25.2</v>
      </c>
      <c r="E11" s="14" t="s">
        <v>32</v>
      </c>
      <c r="F11" s="20">
        <v>-26.7</v>
      </c>
    </row>
    <row r="12" spans="1:8" ht="15" customHeight="1" x14ac:dyDescent="0.35">
      <c r="A12" s="63" t="s">
        <v>5</v>
      </c>
      <c r="B12" s="4">
        <v>2013</v>
      </c>
      <c r="C12" s="10">
        <v>4178</v>
      </c>
      <c r="D12" s="11">
        <v>36.4</v>
      </c>
      <c r="E12" s="10">
        <v>1003</v>
      </c>
      <c r="F12" s="11">
        <v>20.6</v>
      </c>
    </row>
    <row r="13" spans="1:8" x14ac:dyDescent="0.35">
      <c r="A13" s="64"/>
      <c r="B13" s="21">
        <v>2014</v>
      </c>
      <c r="C13" s="10">
        <v>5055</v>
      </c>
      <c r="D13" s="11">
        <f>C13/C12%-100</f>
        <v>20.990904739109624</v>
      </c>
      <c r="E13" s="10">
        <v>1278</v>
      </c>
      <c r="F13" s="11">
        <f>E13/E12%-100</f>
        <v>27.417746759720842</v>
      </c>
      <c r="H13" s="22"/>
    </row>
    <row r="14" spans="1:8" x14ac:dyDescent="0.35">
      <c r="A14" s="64"/>
      <c r="B14" s="8">
        <v>2015</v>
      </c>
      <c r="C14" s="10" t="s">
        <v>8</v>
      </c>
      <c r="D14" s="10">
        <v>-47.7</v>
      </c>
      <c r="E14" s="10" t="s">
        <v>9</v>
      </c>
      <c r="F14" s="10">
        <v>-74.2</v>
      </c>
      <c r="H14" s="22"/>
    </row>
    <row r="15" spans="1:8" x14ac:dyDescent="0.35">
      <c r="A15" s="64"/>
      <c r="B15" s="7">
        <v>2016</v>
      </c>
      <c r="C15" s="10" t="s">
        <v>13</v>
      </c>
      <c r="D15" s="10">
        <v>15.4</v>
      </c>
      <c r="E15" s="10" t="s">
        <v>15</v>
      </c>
      <c r="F15" s="10">
        <v>51.2</v>
      </c>
      <c r="H15" s="22"/>
    </row>
    <row r="16" spans="1:8" x14ac:dyDescent="0.35">
      <c r="A16" s="64"/>
      <c r="B16" s="6">
        <v>2017</v>
      </c>
      <c r="C16" s="10" t="s">
        <v>23</v>
      </c>
      <c r="D16" s="10">
        <v>-2.6</v>
      </c>
      <c r="E16" s="10" t="s">
        <v>24</v>
      </c>
      <c r="F16" s="10">
        <v>-39.299999999999997</v>
      </c>
      <c r="H16" s="5"/>
    </row>
    <row r="17" spans="1:8" x14ac:dyDescent="0.35">
      <c r="A17" s="65"/>
      <c r="B17" s="6">
        <v>2018</v>
      </c>
      <c r="C17" s="10" t="s">
        <v>30</v>
      </c>
      <c r="D17" s="10">
        <v>-26.8</v>
      </c>
      <c r="E17" s="10" t="s">
        <v>33</v>
      </c>
      <c r="F17" s="10">
        <v>-37.1</v>
      </c>
      <c r="H17" s="5"/>
    </row>
    <row r="18" spans="1:8" ht="18" customHeight="1" x14ac:dyDescent="0.35">
      <c r="A18" s="67" t="s">
        <v>1</v>
      </c>
      <c r="B18" s="4">
        <v>2013</v>
      </c>
      <c r="C18" s="11">
        <v>566.5</v>
      </c>
      <c r="D18" s="11">
        <v>27.9</v>
      </c>
      <c r="E18" s="11">
        <v>298.3</v>
      </c>
      <c r="F18" s="11">
        <v>2.2000000000000002</v>
      </c>
      <c r="H18" s="5"/>
    </row>
    <row r="19" spans="1:8" x14ac:dyDescent="0.35">
      <c r="A19" s="68"/>
      <c r="B19" s="8">
        <v>2014</v>
      </c>
      <c r="C19" s="11">
        <v>592.79999999999995</v>
      </c>
      <c r="D19" s="11">
        <f>C19/C18%-100</f>
        <v>4.6425419240953119</v>
      </c>
      <c r="E19" s="11">
        <v>275.8</v>
      </c>
      <c r="F19" s="11">
        <f>E19/E18%-100</f>
        <v>-7.5427422058330507</v>
      </c>
      <c r="H19" s="5"/>
    </row>
    <row r="20" spans="1:8" x14ac:dyDescent="0.35">
      <c r="A20" s="68"/>
      <c r="B20" s="8">
        <v>2015</v>
      </c>
      <c r="C20" s="11" t="s">
        <v>10</v>
      </c>
      <c r="D20" s="11">
        <v>7.6</v>
      </c>
      <c r="E20" s="11" t="s">
        <v>11</v>
      </c>
      <c r="F20" s="11">
        <v>19.100000000000001</v>
      </c>
      <c r="H20" s="23"/>
    </row>
    <row r="21" spans="1:8" x14ac:dyDescent="0.35">
      <c r="A21" s="68"/>
      <c r="B21" s="6">
        <v>2016</v>
      </c>
      <c r="C21" s="11" t="s">
        <v>14</v>
      </c>
      <c r="D21" s="11">
        <v>29.4</v>
      </c>
      <c r="E21" s="10" t="s">
        <v>16</v>
      </c>
      <c r="F21" s="10">
        <v>43</v>
      </c>
      <c r="H21" s="22"/>
    </row>
    <row r="22" spans="1:8" x14ac:dyDescent="0.35">
      <c r="A22" s="68"/>
      <c r="B22" s="6">
        <v>2017</v>
      </c>
      <c r="C22" s="15" t="s">
        <v>22</v>
      </c>
      <c r="D22" s="15">
        <v>-14.6</v>
      </c>
      <c r="E22" s="16" t="s">
        <v>25</v>
      </c>
      <c r="F22" s="10">
        <v>-21.4</v>
      </c>
      <c r="H22" s="24"/>
    </row>
    <row r="23" spans="1:8" x14ac:dyDescent="0.35">
      <c r="A23" s="69"/>
      <c r="B23" s="6">
        <v>2018</v>
      </c>
      <c r="C23" s="15" t="s">
        <v>31</v>
      </c>
      <c r="D23" s="15">
        <v>-2.1</v>
      </c>
      <c r="E23" s="16" t="s">
        <v>34</v>
      </c>
      <c r="F23" s="10">
        <v>-14.2</v>
      </c>
      <c r="H23" s="24"/>
    </row>
    <row r="24" spans="1:8" ht="24" customHeight="1" x14ac:dyDescent="0.35">
      <c r="A24" s="66" t="s">
        <v>12</v>
      </c>
      <c r="B24" s="66"/>
      <c r="C24" s="66"/>
      <c r="D24" s="66"/>
      <c r="E24" s="66"/>
      <c r="F24" s="18"/>
      <c r="G24" s="9"/>
      <c r="H24" s="5"/>
    </row>
    <row r="25" spans="1:8" ht="37" customHeight="1" x14ac:dyDescent="0.35">
      <c r="A25" s="62" t="s">
        <v>35</v>
      </c>
      <c r="B25" s="62"/>
      <c r="C25" s="62"/>
      <c r="D25" s="62"/>
      <c r="E25" s="62"/>
      <c r="F25" s="62"/>
      <c r="H25" s="5"/>
    </row>
    <row r="26" spans="1:8" x14ac:dyDescent="0.35">
      <c r="A26" s="17" t="s">
        <v>19</v>
      </c>
      <c r="H26" s="5"/>
    </row>
    <row r="27" spans="1:8" x14ac:dyDescent="0.35">
      <c r="H27" s="5"/>
    </row>
  </sheetData>
  <mergeCells count="13">
    <mergeCell ref="A1:F1"/>
    <mergeCell ref="A3:A5"/>
    <mergeCell ref="B3:B5"/>
    <mergeCell ref="C3:F3"/>
    <mergeCell ref="D4:D5"/>
    <mergeCell ref="F4:F5"/>
    <mergeCell ref="E4:E5"/>
    <mergeCell ref="C4:C5"/>
    <mergeCell ref="A25:F25"/>
    <mergeCell ref="A6:A11"/>
    <mergeCell ref="A24:E24"/>
    <mergeCell ref="A12:A17"/>
    <mergeCell ref="A18:A23"/>
  </mergeCells>
  <printOptions horizontalCentered="1" verticalCentered="1"/>
  <pageMargins left="1.2598425196850394" right="1.2598425196850394" top="1.4960629921259843" bottom="1.4960629921259843" header="0.31496062992125984" footer="0.31496062992125984"/>
  <pageSetup paperSize="9" orientation="portrait" r:id="rId1"/>
  <headerFooter>
    <oddFooter>&amp;C5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topLeftCell="A3" workbookViewId="0">
      <selection activeCell="K7" sqref="K7"/>
    </sheetView>
  </sheetViews>
  <sheetFormatPr defaultRowHeight="14.5" x14ac:dyDescent="0.35"/>
  <sheetData>
    <row r="1" spans="1:9" ht="21.75" customHeight="1" x14ac:dyDescent="0.35">
      <c r="C1" s="46"/>
      <c r="D1" s="47"/>
      <c r="E1" s="47"/>
      <c r="F1" s="47"/>
      <c r="G1" s="47"/>
      <c r="H1" s="47"/>
    </row>
    <row r="2" spans="1:9" ht="31.5" customHeight="1" x14ac:dyDescent="0.35">
      <c r="A2" s="85" t="s">
        <v>87</v>
      </c>
      <c r="B2" s="85"/>
      <c r="C2" s="85"/>
      <c r="D2" s="85"/>
      <c r="E2" s="85"/>
      <c r="F2" s="85"/>
      <c r="G2" s="85"/>
      <c r="H2" s="85"/>
      <c r="I2" s="85"/>
    </row>
    <row r="3" spans="1:9" ht="27" customHeight="1" x14ac:dyDescent="0.35">
      <c r="A3" s="108"/>
      <c r="B3" s="108"/>
      <c r="I3" s="48"/>
    </row>
    <row r="4" spans="1:9" ht="24" customHeight="1" x14ac:dyDescent="0.35">
      <c r="A4" s="89" t="s">
        <v>60</v>
      </c>
      <c r="B4" s="87" t="s">
        <v>41</v>
      </c>
      <c r="C4" s="88"/>
      <c r="D4" s="88"/>
      <c r="E4" s="89"/>
      <c r="F4" s="82" t="s">
        <v>42</v>
      </c>
      <c r="G4" s="82" t="s">
        <v>61</v>
      </c>
      <c r="H4" s="87" t="s">
        <v>43</v>
      </c>
      <c r="I4" s="89"/>
    </row>
    <row r="5" spans="1:9" ht="18" customHeight="1" x14ac:dyDescent="0.35">
      <c r="A5" s="100"/>
      <c r="B5" s="91" t="s">
        <v>44</v>
      </c>
      <c r="C5" s="92"/>
      <c r="D5" s="92"/>
      <c r="E5" s="93"/>
      <c r="F5" s="90"/>
      <c r="G5" s="90"/>
      <c r="H5" s="94" t="s">
        <v>45</v>
      </c>
      <c r="I5" s="95"/>
    </row>
    <row r="6" spans="1:9" ht="25.5" customHeight="1" x14ac:dyDescent="0.35">
      <c r="A6" s="100"/>
      <c r="B6" s="82" t="s">
        <v>46</v>
      </c>
      <c r="C6" s="82" t="s">
        <v>47</v>
      </c>
      <c r="D6" s="82" t="s">
        <v>48</v>
      </c>
      <c r="E6" s="82" t="s">
        <v>85</v>
      </c>
      <c r="F6" s="90"/>
      <c r="G6" s="90"/>
      <c r="H6" s="82" t="s">
        <v>46</v>
      </c>
      <c r="I6" s="82" t="s">
        <v>47</v>
      </c>
    </row>
    <row r="7" spans="1:9" ht="24" customHeight="1" x14ac:dyDescent="0.35">
      <c r="A7" s="93"/>
      <c r="B7" s="83"/>
      <c r="C7" s="83"/>
      <c r="D7" s="83"/>
      <c r="E7" s="83"/>
      <c r="F7" s="83"/>
      <c r="G7" s="83"/>
      <c r="H7" s="83"/>
      <c r="I7" s="83"/>
    </row>
    <row r="8" spans="1:9" x14ac:dyDescent="0.35">
      <c r="A8" s="38" t="s">
        <v>62</v>
      </c>
      <c r="B8" s="10">
        <v>21475</v>
      </c>
      <c r="C8" s="10">
        <v>21475</v>
      </c>
      <c r="D8" s="10" t="s">
        <v>51</v>
      </c>
      <c r="E8" s="10" t="s">
        <v>51</v>
      </c>
      <c r="F8" s="10">
        <v>6504</v>
      </c>
      <c r="G8" s="11">
        <f>F8/$F$20%</f>
        <v>3.4115407008764889</v>
      </c>
      <c r="H8" s="11">
        <f>F8/B8*1000</f>
        <v>302.86379511059368</v>
      </c>
      <c r="I8" s="11">
        <f>F8/C8*1000</f>
        <v>302.86379511059368</v>
      </c>
    </row>
    <row r="9" spans="1:9" x14ac:dyDescent="0.35">
      <c r="A9" s="38" t="s">
        <v>63</v>
      </c>
      <c r="B9" s="10">
        <v>18585</v>
      </c>
      <c r="C9" s="10">
        <v>18145</v>
      </c>
      <c r="D9" s="10" t="s">
        <v>51</v>
      </c>
      <c r="E9" s="10">
        <v>440</v>
      </c>
      <c r="F9" s="10">
        <v>5749</v>
      </c>
      <c r="G9" s="11">
        <f t="shared" ref="G9:G19" si="0">F9/$F$20%</f>
        <v>3.0155208316941784</v>
      </c>
      <c r="H9" s="11">
        <f t="shared" ref="H9:H20" si="1">F9/B9*1000</f>
        <v>309.33548560667208</v>
      </c>
      <c r="I9" s="11">
        <f t="shared" ref="I9:I20" si="2">F9/C9*1000</f>
        <v>316.8365941030587</v>
      </c>
    </row>
    <row r="10" spans="1:9" x14ac:dyDescent="0.35">
      <c r="A10" s="38" t="s">
        <v>64</v>
      </c>
      <c r="B10" s="10">
        <v>12845</v>
      </c>
      <c r="C10" s="10">
        <v>12112</v>
      </c>
      <c r="D10" s="10">
        <v>685</v>
      </c>
      <c r="E10" s="10">
        <v>48</v>
      </c>
      <c r="F10" s="10">
        <v>5466</v>
      </c>
      <c r="G10" s="11">
        <f>F10/$F$20%</f>
        <v>2.8670789469543188</v>
      </c>
      <c r="H10" s="11">
        <f t="shared" si="1"/>
        <v>425.53522771506425</v>
      </c>
      <c r="I10" s="11">
        <f t="shared" si="2"/>
        <v>451.28797886393659</v>
      </c>
    </row>
    <row r="11" spans="1:9" x14ac:dyDescent="0.35">
      <c r="A11" s="38" t="s">
        <v>65</v>
      </c>
      <c r="B11" s="10">
        <f>C11+E11</f>
        <v>43968</v>
      </c>
      <c r="C11" s="10">
        <v>32644</v>
      </c>
      <c r="D11" s="10" t="s">
        <v>51</v>
      </c>
      <c r="E11" s="10">
        <v>11324</v>
      </c>
      <c r="F11" s="10">
        <v>13933</v>
      </c>
      <c r="G11" s="11">
        <f t="shared" si="0"/>
        <v>7.3082713077048158</v>
      </c>
      <c r="H11" s="11">
        <f t="shared" si="1"/>
        <v>316.88955604075693</v>
      </c>
      <c r="I11" s="11">
        <f t="shared" si="2"/>
        <v>426.81656659723069</v>
      </c>
    </row>
    <row r="12" spans="1:9" x14ac:dyDescent="0.35">
      <c r="A12" s="38" t="s">
        <v>66</v>
      </c>
      <c r="B12" s="10">
        <v>4341</v>
      </c>
      <c r="C12" s="10">
        <v>1632</v>
      </c>
      <c r="D12" s="10">
        <v>12</v>
      </c>
      <c r="E12" s="10">
        <v>2697</v>
      </c>
      <c r="F12" s="10">
        <v>656</v>
      </c>
      <c r="G12" s="11">
        <f t="shared" si="0"/>
        <v>0.34409143600476272</v>
      </c>
      <c r="H12" s="11">
        <f t="shared" si="1"/>
        <v>151.11725408891959</v>
      </c>
      <c r="I12" s="11">
        <f t="shared" si="2"/>
        <v>401.96078431372553</v>
      </c>
    </row>
    <row r="13" spans="1:9" x14ac:dyDescent="0.35">
      <c r="A13" s="38" t="s">
        <v>67</v>
      </c>
      <c r="B13" s="10">
        <v>34508</v>
      </c>
      <c r="C13" s="10">
        <v>33621</v>
      </c>
      <c r="D13" s="10" t="s">
        <v>51</v>
      </c>
      <c r="E13" s="10">
        <v>887</v>
      </c>
      <c r="F13" s="10">
        <v>12956</v>
      </c>
      <c r="G13" s="11">
        <f t="shared" si="0"/>
        <v>6.7958058610940641</v>
      </c>
      <c r="H13" s="11">
        <f t="shared" si="1"/>
        <v>375.44917120667668</v>
      </c>
      <c r="I13" s="11">
        <f t="shared" si="2"/>
        <v>385.35439160048782</v>
      </c>
    </row>
    <row r="14" spans="1:9" x14ac:dyDescent="0.35">
      <c r="A14" s="38" t="s">
        <v>68</v>
      </c>
      <c r="B14" s="10">
        <v>2358</v>
      </c>
      <c r="C14" s="10">
        <v>2330</v>
      </c>
      <c r="D14" s="10" t="s">
        <v>51</v>
      </c>
      <c r="E14" s="10">
        <v>28</v>
      </c>
      <c r="F14" s="10">
        <v>1175</v>
      </c>
      <c r="G14" s="11">
        <f t="shared" si="0"/>
        <v>0.61632231296584783</v>
      </c>
      <c r="H14" s="11">
        <f>F14/B14*1000</f>
        <v>498.30364715860895</v>
      </c>
      <c r="I14" s="11">
        <f>F14/C14*1000</f>
        <v>504.29184549356222</v>
      </c>
    </row>
    <row r="15" spans="1:9" x14ac:dyDescent="0.35">
      <c r="A15" s="38" t="s">
        <v>69</v>
      </c>
      <c r="B15" s="10">
        <v>163431</v>
      </c>
      <c r="C15" s="10">
        <v>163431</v>
      </c>
      <c r="D15" s="10" t="s">
        <v>51</v>
      </c>
      <c r="E15" s="10" t="s">
        <v>51</v>
      </c>
      <c r="F15" s="10">
        <v>64556</v>
      </c>
      <c r="G15" s="11">
        <f t="shared" si="0"/>
        <v>33.861534668785765</v>
      </c>
      <c r="H15" s="11">
        <f t="shared" si="1"/>
        <v>395.00461968659556</v>
      </c>
      <c r="I15" s="11">
        <f t="shared" si="2"/>
        <v>395.00461968659556</v>
      </c>
    </row>
    <row r="16" spans="1:9" x14ac:dyDescent="0.35">
      <c r="A16" s="38" t="s">
        <v>70</v>
      </c>
      <c r="B16" s="10">
        <v>133496</v>
      </c>
      <c r="C16" s="10">
        <v>123078</v>
      </c>
      <c r="D16" s="10">
        <v>7446</v>
      </c>
      <c r="E16" s="10">
        <v>2972</v>
      </c>
      <c r="F16" s="10">
        <v>35396</v>
      </c>
      <c r="G16" s="11">
        <f t="shared" si="0"/>
        <v>18.566250714671618</v>
      </c>
      <c r="H16" s="11">
        <f t="shared" si="1"/>
        <v>265.14652124408224</v>
      </c>
      <c r="I16" s="11">
        <f t="shared" si="2"/>
        <v>287.58998358764359</v>
      </c>
    </row>
    <row r="17" spans="1:12" x14ac:dyDescent="0.35">
      <c r="A17" s="38" t="s">
        <v>71</v>
      </c>
      <c r="B17" s="10">
        <v>53476</v>
      </c>
      <c r="C17" s="10">
        <v>52956</v>
      </c>
      <c r="D17" s="10">
        <v>30</v>
      </c>
      <c r="E17" s="10">
        <v>490</v>
      </c>
      <c r="F17" s="10">
        <v>17857</v>
      </c>
      <c r="G17" s="11">
        <f t="shared" si="0"/>
        <v>9.3665255681967192</v>
      </c>
      <c r="H17" s="11">
        <f t="shared" si="1"/>
        <v>333.92549928940088</v>
      </c>
      <c r="I17" s="11">
        <f t="shared" si="2"/>
        <v>337.20447163683059</v>
      </c>
    </row>
    <row r="18" spans="1:12" x14ac:dyDescent="0.35">
      <c r="A18" s="38" t="s">
        <v>72</v>
      </c>
      <c r="B18" s="10">
        <v>106716</v>
      </c>
      <c r="C18" s="10">
        <v>74194</v>
      </c>
      <c r="D18" s="10">
        <v>33</v>
      </c>
      <c r="E18" s="10">
        <v>32489</v>
      </c>
      <c r="F18" s="31">
        <v>25815</v>
      </c>
      <c r="G18" s="11">
        <f t="shared" si="0"/>
        <v>13.540732348266692</v>
      </c>
      <c r="H18" s="11">
        <f t="shared" si="1"/>
        <v>241.90374451816035</v>
      </c>
      <c r="I18" s="11">
        <f t="shared" si="2"/>
        <v>347.93918645712591</v>
      </c>
    </row>
    <row r="19" spans="1:12" x14ac:dyDescent="0.35">
      <c r="A19" s="42" t="s">
        <v>73</v>
      </c>
      <c r="B19" s="10">
        <v>6014</v>
      </c>
      <c r="C19" s="10">
        <v>1694</v>
      </c>
      <c r="D19" s="10" t="s">
        <v>51</v>
      </c>
      <c r="E19" s="10">
        <v>4320</v>
      </c>
      <c r="F19" s="10">
        <v>584</v>
      </c>
      <c r="G19" s="11">
        <f t="shared" si="0"/>
        <v>0.3063253027847278</v>
      </c>
      <c r="H19" s="11">
        <f t="shared" si="1"/>
        <v>97.106750914532768</v>
      </c>
      <c r="I19" s="11">
        <f t="shared" si="2"/>
        <v>344.74616292798112</v>
      </c>
    </row>
    <row r="20" spans="1:12" x14ac:dyDescent="0.35">
      <c r="A20" s="42" t="s">
        <v>52</v>
      </c>
      <c r="B20" s="31">
        <f>SUM(B8:B19)</f>
        <v>601213</v>
      </c>
      <c r="C20" s="10">
        <f>SUM(C8:C19)</f>
        <v>537312</v>
      </c>
      <c r="D20" s="10">
        <f>SUM(D8:D19)</f>
        <v>8206</v>
      </c>
      <c r="E20" s="31">
        <f>SUM(E8:E19)</f>
        <v>55695</v>
      </c>
      <c r="F20" s="10">
        <f>SUM(F8:F19)</f>
        <v>190647</v>
      </c>
      <c r="G20" s="11">
        <f>F20/$F$20%</f>
        <v>100</v>
      </c>
      <c r="H20" s="11">
        <f t="shared" si="1"/>
        <v>317.1039215718888</v>
      </c>
      <c r="I20" s="11">
        <f t="shared" si="2"/>
        <v>354.81619617652314</v>
      </c>
      <c r="K20" s="32"/>
      <c r="L20" s="57"/>
    </row>
    <row r="21" spans="1:12" s="5" customFormat="1" ht="22.5" customHeight="1" x14ac:dyDescent="0.35">
      <c r="A21" s="107" t="s">
        <v>83</v>
      </c>
      <c r="B21" s="107"/>
      <c r="C21" s="107"/>
      <c r="D21" s="107"/>
      <c r="E21" s="107"/>
      <c r="F21" s="107"/>
      <c r="G21" s="107"/>
      <c r="H21" s="107"/>
      <c r="I21" s="107"/>
    </row>
  </sheetData>
  <mergeCells count="16">
    <mergeCell ref="A2:I2"/>
    <mergeCell ref="A3:B3"/>
    <mergeCell ref="A4:A7"/>
    <mergeCell ref="F4:F7"/>
    <mergeCell ref="G4:G7"/>
    <mergeCell ref="H4:I4"/>
    <mergeCell ref="A21:I21"/>
    <mergeCell ref="B4:E4"/>
    <mergeCell ref="B5:E5"/>
    <mergeCell ref="H5:I5"/>
    <mergeCell ref="B6:B7"/>
    <mergeCell ref="C6:C7"/>
    <mergeCell ref="D6:D7"/>
    <mergeCell ref="E6:E7"/>
    <mergeCell ref="H6:H7"/>
    <mergeCell ref="I6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rightToLeft="1" workbookViewId="0">
      <selection activeCell="A2" sqref="A2:H2"/>
    </sheetView>
  </sheetViews>
  <sheetFormatPr defaultRowHeight="14.5" x14ac:dyDescent="0.35"/>
  <sheetData>
    <row r="1" spans="1:8" ht="21.75" customHeight="1" x14ac:dyDescent="0.35">
      <c r="C1" s="47"/>
      <c r="D1" s="47"/>
      <c r="E1" s="47"/>
      <c r="F1" s="47"/>
      <c r="G1" s="5"/>
    </row>
    <row r="2" spans="1:8" ht="36" customHeight="1" x14ac:dyDescent="0.35">
      <c r="A2" s="101" t="s">
        <v>88</v>
      </c>
      <c r="B2" s="101"/>
      <c r="C2" s="101"/>
      <c r="D2" s="101"/>
      <c r="E2" s="101"/>
      <c r="F2" s="101"/>
      <c r="G2" s="101"/>
      <c r="H2" s="101"/>
    </row>
    <row r="3" spans="1:8" ht="22.5" customHeight="1" x14ac:dyDescent="0.35">
      <c r="A3" s="26" t="s">
        <v>39</v>
      </c>
      <c r="B3" s="27"/>
      <c r="C3" s="44"/>
      <c r="D3" s="44"/>
      <c r="E3" s="44"/>
      <c r="F3" s="44"/>
      <c r="G3" s="44"/>
      <c r="H3" s="37"/>
    </row>
    <row r="4" spans="1:8" ht="14.5" customHeight="1" x14ac:dyDescent="0.35">
      <c r="A4" s="86" t="s">
        <v>60</v>
      </c>
      <c r="B4" s="87" t="s">
        <v>41</v>
      </c>
      <c r="C4" s="88"/>
      <c r="D4" s="88"/>
      <c r="E4" s="89"/>
      <c r="F4" s="82" t="s">
        <v>42</v>
      </c>
      <c r="G4" s="87" t="s">
        <v>43</v>
      </c>
      <c r="H4" s="89"/>
    </row>
    <row r="5" spans="1:8" ht="18" customHeight="1" x14ac:dyDescent="0.35">
      <c r="A5" s="86"/>
      <c r="B5" s="91" t="s">
        <v>44</v>
      </c>
      <c r="C5" s="92"/>
      <c r="D5" s="92"/>
      <c r="E5" s="93"/>
      <c r="F5" s="90"/>
      <c r="G5" s="94" t="s">
        <v>45</v>
      </c>
      <c r="H5" s="95"/>
    </row>
    <row r="6" spans="1:8" ht="25.5" customHeight="1" x14ac:dyDescent="0.35">
      <c r="A6" s="86"/>
      <c r="B6" s="82" t="s">
        <v>46</v>
      </c>
      <c r="C6" s="82" t="s">
        <v>47</v>
      </c>
      <c r="D6" s="82" t="s">
        <v>48</v>
      </c>
      <c r="E6" s="82" t="s">
        <v>85</v>
      </c>
      <c r="F6" s="90"/>
      <c r="G6" s="82" t="s">
        <v>46</v>
      </c>
      <c r="H6" s="82" t="s">
        <v>47</v>
      </c>
    </row>
    <row r="7" spans="1:8" ht="25.5" customHeight="1" x14ac:dyDescent="0.35">
      <c r="A7" s="86"/>
      <c r="B7" s="83"/>
      <c r="C7" s="83"/>
      <c r="D7" s="83"/>
      <c r="E7" s="83"/>
      <c r="F7" s="83"/>
      <c r="G7" s="83"/>
      <c r="H7" s="83"/>
    </row>
    <row r="8" spans="1:8" x14ac:dyDescent="0.35">
      <c r="A8" s="38" t="s">
        <v>62</v>
      </c>
      <c r="B8" s="4">
        <v>19771</v>
      </c>
      <c r="C8" s="4">
        <v>19771</v>
      </c>
      <c r="D8" s="4" t="s">
        <v>51</v>
      </c>
      <c r="E8" s="4" t="s">
        <v>51</v>
      </c>
      <c r="F8" s="4">
        <v>5717</v>
      </c>
      <c r="G8" s="58">
        <f>F8/B8*1000</f>
        <v>289.16089221587174</v>
      </c>
      <c r="H8" s="59">
        <f>F8/C8*1000</f>
        <v>289.16089221587174</v>
      </c>
    </row>
    <row r="9" spans="1:8" x14ac:dyDescent="0.35">
      <c r="A9" s="38" t="s">
        <v>63</v>
      </c>
      <c r="B9" s="4">
        <v>1237</v>
      </c>
      <c r="C9" s="4">
        <v>1237</v>
      </c>
      <c r="D9" s="4" t="s">
        <v>51</v>
      </c>
      <c r="E9" s="4" t="s">
        <v>51</v>
      </c>
      <c r="F9" s="4">
        <v>498</v>
      </c>
      <c r="G9" s="58">
        <f t="shared" ref="G9:G10" si="0">F9/B9*1000</f>
        <v>402.58690379951497</v>
      </c>
      <c r="H9" s="59">
        <f t="shared" ref="H9:H10" si="1">F9/C9*1000</f>
        <v>402.58690379951497</v>
      </c>
    </row>
    <row r="10" spans="1:8" x14ac:dyDescent="0.35">
      <c r="A10" s="38" t="s">
        <v>52</v>
      </c>
      <c r="B10" s="4">
        <f>SUM(B8:B9)</f>
        <v>21008</v>
      </c>
      <c r="C10" s="4">
        <f>SUM(C8:C9)</f>
        <v>21008</v>
      </c>
      <c r="D10" s="4" t="s">
        <v>51</v>
      </c>
      <c r="E10" s="4" t="s">
        <v>51</v>
      </c>
      <c r="F10" s="4">
        <f>SUM(F8:F9)</f>
        <v>6215</v>
      </c>
      <c r="G10" s="58">
        <f t="shared" si="0"/>
        <v>295.83968012185835</v>
      </c>
      <c r="H10" s="59">
        <f t="shared" si="1"/>
        <v>295.83968012185835</v>
      </c>
    </row>
  </sheetData>
  <mergeCells count="13">
    <mergeCell ref="E6:E7"/>
    <mergeCell ref="G6:G7"/>
    <mergeCell ref="H6:H7"/>
    <mergeCell ref="A2:H2"/>
    <mergeCell ref="A4:A7"/>
    <mergeCell ref="B4:E4"/>
    <mergeCell ref="F4:F7"/>
    <mergeCell ref="G4:H4"/>
    <mergeCell ref="B5:E5"/>
    <mergeCell ref="G5:H5"/>
    <mergeCell ref="B6:B7"/>
    <mergeCell ref="C6:C7"/>
    <mergeCell ref="D6:D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rightToLeft="1" topLeftCell="A2" workbookViewId="0">
      <selection activeCell="A3" sqref="A3:H3"/>
    </sheetView>
  </sheetViews>
  <sheetFormatPr defaultRowHeight="14.5" x14ac:dyDescent="0.35"/>
  <sheetData>
    <row r="1" spans="1:8" ht="21.75" customHeight="1" x14ac:dyDescent="0.35">
      <c r="C1" s="47"/>
      <c r="D1" s="47"/>
      <c r="E1" s="47"/>
      <c r="F1" s="47"/>
      <c r="G1" s="5"/>
    </row>
    <row r="2" spans="1:8" x14ac:dyDescent="0.35">
      <c r="B2" s="46"/>
      <c r="C2" s="47"/>
      <c r="D2" s="47"/>
      <c r="E2" s="47"/>
      <c r="F2" s="47"/>
      <c r="G2" s="5"/>
    </row>
    <row r="3" spans="1:8" ht="30.75" customHeight="1" x14ac:dyDescent="0.35">
      <c r="A3" s="85" t="s">
        <v>89</v>
      </c>
      <c r="B3" s="85"/>
      <c r="C3" s="85"/>
      <c r="D3" s="85"/>
      <c r="E3" s="85"/>
      <c r="F3" s="85"/>
      <c r="G3" s="85"/>
      <c r="H3" s="85"/>
    </row>
    <row r="4" spans="1:8" ht="20.25" customHeight="1" x14ac:dyDescent="0.35">
      <c r="A4" s="45" t="s">
        <v>39</v>
      </c>
      <c r="H4" s="48"/>
    </row>
    <row r="5" spans="1:8" ht="14.5" customHeight="1" x14ac:dyDescent="0.35">
      <c r="A5" s="86" t="s">
        <v>60</v>
      </c>
      <c r="B5" s="87" t="s">
        <v>41</v>
      </c>
      <c r="C5" s="88"/>
      <c r="D5" s="88"/>
      <c r="E5" s="89"/>
      <c r="F5" s="82" t="s">
        <v>42</v>
      </c>
      <c r="G5" s="87" t="s">
        <v>43</v>
      </c>
      <c r="H5" s="89"/>
    </row>
    <row r="6" spans="1:8" x14ac:dyDescent="0.35">
      <c r="A6" s="86"/>
      <c r="B6" s="91" t="s">
        <v>44</v>
      </c>
      <c r="C6" s="92"/>
      <c r="D6" s="92"/>
      <c r="E6" s="93"/>
      <c r="F6" s="90"/>
      <c r="G6" s="94" t="s">
        <v>45</v>
      </c>
      <c r="H6" s="95"/>
    </row>
    <row r="7" spans="1:8" ht="26" customHeight="1" x14ac:dyDescent="0.35">
      <c r="A7" s="86"/>
      <c r="B7" s="82" t="s">
        <v>46</v>
      </c>
      <c r="C7" s="82" t="s">
        <v>47</v>
      </c>
      <c r="D7" s="82" t="s">
        <v>48</v>
      </c>
      <c r="E7" s="82" t="s">
        <v>85</v>
      </c>
      <c r="F7" s="90"/>
      <c r="G7" s="82" t="s">
        <v>46</v>
      </c>
      <c r="H7" s="82" t="s">
        <v>47</v>
      </c>
    </row>
    <row r="8" spans="1:8" x14ac:dyDescent="0.35">
      <c r="A8" s="86"/>
      <c r="B8" s="83"/>
      <c r="C8" s="83"/>
      <c r="D8" s="83"/>
      <c r="E8" s="83"/>
      <c r="F8" s="83"/>
      <c r="G8" s="83"/>
      <c r="H8" s="83"/>
    </row>
    <row r="9" spans="1:8" x14ac:dyDescent="0.35">
      <c r="A9" s="38" t="s">
        <v>62</v>
      </c>
      <c r="B9" s="10">
        <v>1704</v>
      </c>
      <c r="C9" s="10">
        <v>1704</v>
      </c>
      <c r="D9" s="10" t="s">
        <v>51</v>
      </c>
      <c r="E9" s="10" t="s">
        <v>51</v>
      </c>
      <c r="F9" s="10">
        <v>787</v>
      </c>
      <c r="G9" s="11">
        <f>F9/B9*1000</f>
        <v>461.85446009389671</v>
      </c>
      <c r="H9" s="34">
        <f>F9/C9*1000</f>
        <v>461.85446009389671</v>
      </c>
    </row>
    <row r="10" spans="1:8" x14ac:dyDescent="0.35">
      <c r="A10" s="38" t="s">
        <v>63</v>
      </c>
      <c r="B10" s="10">
        <v>17348</v>
      </c>
      <c r="C10" s="10">
        <v>16908</v>
      </c>
      <c r="D10" s="10" t="s">
        <v>51</v>
      </c>
      <c r="E10" s="10">
        <v>440</v>
      </c>
      <c r="F10" s="10">
        <v>5251</v>
      </c>
      <c r="G10" s="11">
        <f t="shared" ref="G10:G21" si="0">F10/B10*1000</f>
        <v>302.68618860963795</v>
      </c>
      <c r="H10" s="34">
        <f t="shared" ref="H10:H21" si="1">F10/C10*1000</f>
        <v>310.56304707830611</v>
      </c>
    </row>
    <row r="11" spans="1:8" x14ac:dyDescent="0.35">
      <c r="A11" s="49" t="s">
        <v>64</v>
      </c>
      <c r="B11" s="10">
        <v>12845</v>
      </c>
      <c r="C11" s="10">
        <v>12112</v>
      </c>
      <c r="D11" s="10">
        <v>685</v>
      </c>
      <c r="E11" s="10">
        <v>48</v>
      </c>
      <c r="F11" s="10">
        <v>5466</v>
      </c>
      <c r="G11" s="11">
        <f t="shared" si="0"/>
        <v>425.53522771506425</v>
      </c>
      <c r="H11" s="11">
        <f t="shared" si="1"/>
        <v>451.28797886393659</v>
      </c>
    </row>
    <row r="12" spans="1:8" x14ac:dyDescent="0.35">
      <c r="A12" s="49" t="s">
        <v>65</v>
      </c>
      <c r="B12" s="10">
        <v>43968</v>
      </c>
      <c r="C12" s="10">
        <v>32644</v>
      </c>
      <c r="D12" s="10" t="s">
        <v>51</v>
      </c>
      <c r="E12" s="10">
        <v>11324</v>
      </c>
      <c r="F12" s="10">
        <v>13933</v>
      </c>
      <c r="G12" s="11">
        <f t="shared" si="0"/>
        <v>316.88955604075693</v>
      </c>
      <c r="H12" s="11">
        <f t="shared" si="1"/>
        <v>426.81656659723069</v>
      </c>
    </row>
    <row r="13" spans="1:8" x14ac:dyDescent="0.35">
      <c r="A13" s="49" t="s">
        <v>66</v>
      </c>
      <c r="B13" s="10">
        <v>4341</v>
      </c>
      <c r="C13" s="10">
        <v>1632</v>
      </c>
      <c r="D13" s="10">
        <v>12</v>
      </c>
      <c r="E13" s="10">
        <v>2697</v>
      </c>
      <c r="F13" s="10">
        <v>656</v>
      </c>
      <c r="G13" s="11">
        <f t="shared" si="0"/>
        <v>151.11725408891959</v>
      </c>
      <c r="H13" s="11">
        <f t="shared" si="1"/>
        <v>401.96078431372553</v>
      </c>
    </row>
    <row r="14" spans="1:8" x14ac:dyDescent="0.35">
      <c r="A14" s="49" t="s">
        <v>67</v>
      </c>
      <c r="B14" s="10">
        <v>34508</v>
      </c>
      <c r="C14" s="10">
        <v>33621</v>
      </c>
      <c r="D14" s="10" t="s">
        <v>51</v>
      </c>
      <c r="E14" s="10">
        <v>887</v>
      </c>
      <c r="F14" s="10">
        <v>12956</v>
      </c>
      <c r="G14" s="11">
        <f t="shared" si="0"/>
        <v>375.44917120667668</v>
      </c>
      <c r="H14" s="11">
        <f t="shared" si="1"/>
        <v>385.35439160048782</v>
      </c>
    </row>
    <row r="15" spans="1:8" x14ac:dyDescent="0.35">
      <c r="A15" s="49" t="s">
        <v>68</v>
      </c>
      <c r="B15" s="10">
        <v>2358</v>
      </c>
      <c r="C15" s="10">
        <v>2330</v>
      </c>
      <c r="D15" s="10" t="s">
        <v>51</v>
      </c>
      <c r="E15" s="10">
        <v>28</v>
      </c>
      <c r="F15" s="10">
        <v>1175</v>
      </c>
      <c r="G15" s="11">
        <f t="shared" si="0"/>
        <v>498.30364715860895</v>
      </c>
      <c r="H15" s="11">
        <f t="shared" si="1"/>
        <v>504.29184549356222</v>
      </c>
    </row>
    <row r="16" spans="1:8" x14ac:dyDescent="0.35">
      <c r="A16" s="49" t="s">
        <v>69</v>
      </c>
      <c r="B16" s="10">
        <v>163431</v>
      </c>
      <c r="C16" s="10">
        <v>163431</v>
      </c>
      <c r="D16" s="10" t="s">
        <v>51</v>
      </c>
      <c r="E16" s="10" t="s">
        <v>51</v>
      </c>
      <c r="F16" s="10">
        <v>64556</v>
      </c>
      <c r="G16" s="11">
        <f>F16/B16*1000</f>
        <v>395.00461968659556</v>
      </c>
      <c r="H16" s="11">
        <f>F16/C16*1000</f>
        <v>395.00461968659556</v>
      </c>
    </row>
    <row r="17" spans="1:14" x14ac:dyDescent="0.35">
      <c r="A17" s="49" t="s">
        <v>70</v>
      </c>
      <c r="B17" s="10">
        <v>133496</v>
      </c>
      <c r="C17" s="10">
        <v>123078</v>
      </c>
      <c r="D17" s="10">
        <v>7446</v>
      </c>
      <c r="E17" s="10">
        <v>2972</v>
      </c>
      <c r="F17" s="10">
        <v>35396</v>
      </c>
      <c r="G17" s="11">
        <f t="shared" si="0"/>
        <v>265.14652124408224</v>
      </c>
      <c r="H17" s="11">
        <f t="shared" si="1"/>
        <v>287.58998358764359</v>
      </c>
    </row>
    <row r="18" spans="1:14" x14ac:dyDescent="0.35">
      <c r="A18" s="49" t="s">
        <v>77</v>
      </c>
      <c r="B18" s="10">
        <v>53476</v>
      </c>
      <c r="C18" s="10">
        <v>52956</v>
      </c>
      <c r="D18" s="10">
        <v>30</v>
      </c>
      <c r="E18" s="10">
        <v>490</v>
      </c>
      <c r="F18" s="10">
        <v>17857</v>
      </c>
      <c r="G18" s="11">
        <f t="shared" si="0"/>
        <v>333.92549928940088</v>
      </c>
      <c r="H18" s="11">
        <f t="shared" si="1"/>
        <v>337.20447163683059</v>
      </c>
    </row>
    <row r="19" spans="1:14" x14ac:dyDescent="0.35">
      <c r="A19" s="49" t="s">
        <v>72</v>
      </c>
      <c r="B19" s="10">
        <v>106716</v>
      </c>
      <c r="C19" s="10">
        <v>74194</v>
      </c>
      <c r="D19" s="10">
        <v>33</v>
      </c>
      <c r="E19" s="10">
        <v>32489</v>
      </c>
      <c r="F19" s="31">
        <v>25815</v>
      </c>
      <c r="G19" s="11">
        <f t="shared" si="0"/>
        <v>241.90374451816035</v>
      </c>
      <c r="H19" s="11">
        <f t="shared" si="1"/>
        <v>347.93918645712591</v>
      </c>
    </row>
    <row r="20" spans="1:14" x14ac:dyDescent="0.35">
      <c r="A20" s="49" t="s">
        <v>73</v>
      </c>
      <c r="B20" s="10">
        <v>6014</v>
      </c>
      <c r="C20" s="10">
        <v>1694</v>
      </c>
      <c r="D20" s="10" t="s">
        <v>51</v>
      </c>
      <c r="E20" s="10">
        <v>4320</v>
      </c>
      <c r="F20" s="10">
        <v>584</v>
      </c>
      <c r="G20" s="11">
        <f t="shared" si="0"/>
        <v>97.106750914532768</v>
      </c>
      <c r="H20" s="11">
        <f t="shared" si="1"/>
        <v>344.74616292798112</v>
      </c>
    </row>
    <row r="21" spans="1:14" x14ac:dyDescent="0.35">
      <c r="A21" s="50" t="s">
        <v>52</v>
      </c>
      <c r="B21" s="31">
        <f>SUM(B9:B20)</f>
        <v>580205</v>
      </c>
      <c r="C21" s="10">
        <f>SUM(C9:C20)</f>
        <v>516304</v>
      </c>
      <c r="D21" s="10">
        <f>SUM(D9:D20)</f>
        <v>8206</v>
      </c>
      <c r="E21" s="31">
        <f>SUM(E9:E20)</f>
        <v>55695</v>
      </c>
      <c r="F21" s="31">
        <f>SUM(F9:F20)</f>
        <v>184432</v>
      </c>
      <c r="G21" s="11">
        <f t="shared" si="0"/>
        <v>317.87385493058491</v>
      </c>
      <c r="H21" s="34">
        <f t="shared" si="1"/>
        <v>357.21590380860891</v>
      </c>
      <c r="J21" s="32"/>
      <c r="K21" s="32"/>
      <c r="L21" s="32"/>
      <c r="M21" s="32"/>
      <c r="N21" s="32"/>
    </row>
    <row r="22" spans="1:14" x14ac:dyDescent="0.35">
      <c r="A22" s="98" t="s">
        <v>83</v>
      </c>
      <c r="B22" s="98"/>
      <c r="C22" s="98"/>
      <c r="D22" s="98"/>
      <c r="E22" s="98"/>
      <c r="F22" s="98"/>
      <c r="G22" s="98"/>
      <c r="H22" s="98"/>
      <c r="L22" s="32"/>
    </row>
    <row r="23" spans="1:14" x14ac:dyDescent="0.35">
      <c r="A23" s="62"/>
      <c r="B23" s="62"/>
      <c r="C23" s="62"/>
      <c r="D23" s="62"/>
      <c r="E23" s="62"/>
      <c r="F23" s="62"/>
      <c r="G23" s="62"/>
      <c r="H23" s="62"/>
    </row>
  </sheetData>
  <mergeCells count="14">
    <mergeCell ref="E7:E8"/>
    <mergeCell ref="G7:G8"/>
    <mergeCell ref="H7:H8"/>
    <mergeCell ref="A22:H23"/>
    <mergeCell ref="A3:H3"/>
    <mergeCell ref="A5:A8"/>
    <mergeCell ref="B5:E5"/>
    <mergeCell ref="F5:F8"/>
    <mergeCell ref="G5:H5"/>
    <mergeCell ref="B6:E6"/>
    <mergeCell ref="G6:H6"/>
    <mergeCell ref="B7:B8"/>
    <mergeCell ref="C7:C8"/>
    <mergeCell ref="D7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rightToLeft="1" tabSelected="1" workbookViewId="0">
      <selection activeCell="M8" sqref="M8"/>
    </sheetView>
  </sheetViews>
  <sheetFormatPr defaultRowHeight="14.5" x14ac:dyDescent="0.35"/>
  <cols>
    <col min="2" max="2" width="11.36328125" customWidth="1"/>
    <col min="3" max="3" width="15.54296875" customWidth="1"/>
    <col min="4" max="4" width="13.36328125" customWidth="1"/>
  </cols>
  <sheetData>
    <row r="3" spans="1:5" ht="35.25" customHeight="1" x14ac:dyDescent="0.35">
      <c r="A3" s="85" t="s">
        <v>90</v>
      </c>
      <c r="B3" s="85"/>
      <c r="C3" s="85"/>
      <c r="D3" s="85"/>
    </row>
    <row r="4" spans="1:5" ht="21" customHeight="1" x14ac:dyDescent="0.35">
      <c r="A4" s="45" t="s">
        <v>19</v>
      </c>
      <c r="D4" s="48"/>
    </row>
    <row r="5" spans="1:5" ht="40" customHeight="1" x14ac:dyDescent="0.35">
      <c r="A5" s="109" t="s">
        <v>79</v>
      </c>
      <c r="B5" s="74" t="s">
        <v>80</v>
      </c>
      <c r="C5" s="74" t="s">
        <v>91</v>
      </c>
      <c r="D5" s="74" t="s">
        <v>82</v>
      </c>
    </row>
    <row r="6" spans="1:5" ht="40" customHeight="1" x14ac:dyDescent="0.35">
      <c r="A6" s="110"/>
      <c r="B6" s="79"/>
      <c r="C6" s="79"/>
      <c r="D6" s="79"/>
    </row>
    <row r="7" spans="1:5" ht="42" customHeight="1" x14ac:dyDescent="0.35">
      <c r="A7" s="30" t="s">
        <v>3</v>
      </c>
      <c r="B7" s="60">
        <v>537312</v>
      </c>
      <c r="C7" s="53">
        <v>877.4</v>
      </c>
      <c r="D7" s="52">
        <v>471438</v>
      </c>
    </row>
    <row r="8" spans="1:5" ht="37" customHeight="1" x14ac:dyDescent="0.35">
      <c r="A8" s="98" t="s">
        <v>92</v>
      </c>
      <c r="B8" s="98"/>
      <c r="C8" s="98"/>
      <c r="D8" s="98"/>
      <c r="E8" s="9"/>
    </row>
    <row r="9" spans="1:5" x14ac:dyDescent="0.35">
      <c r="A9" s="61" t="s">
        <v>19</v>
      </c>
      <c r="B9" s="61"/>
    </row>
  </sheetData>
  <mergeCells count="6">
    <mergeCell ref="A8:D8"/>
    <mergeCell ref="A3:D3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rightToLeft="1" workbookViewId="0">
      <selection sqref="A1:G1"/>
    </sheetView>
  </sheetViews>
  <sheetFormatPr defaultRowHeight="14.5" x14ac:dyDescent="0.35"/>
  <sheetData>
    <row r="1" spans="1:11" ht="30.75" customHeight="1" x14ac:dyDescent="0.35">
      <c r="A1" s="85" t="s">
        <v>38</v>
      </c>
      <c r="B1" s="85"/>
      <c r="C1" s="85"/>
      <c r="D1" s="85"/>
      <c r="E1" s="85"/>
      <c r="F1" s="85"/>
      <c r="G1" s="85"/>
    </row>
    <row r="2" spans="1:11" ht="18" customHeight="1" x14ac:dyDescent="0.35">
      <c r="A2" s="26" t="s">
        <v>39</v>
      </c>
      <c r="B2" s="27"/>
      <c r="C2" s="28"/>
      <c r="D2" s="28"/>
      <c r="E2" s="28"/>
      <c r="F2" s="28"/>
      <c r="G2" s="29"/>
    </row>
    <row r="3" spans="1:11" ht="25.5" customHeight="1" x14ac:dyDescent="0.35">
      <c r="A3" s="86" t="s">
        <v>40</v>
      </c>
      <c r="B3" s="87" t="s">
        <v>41</v>
      </c>
      <c r="C3" s="88"/>
      <c r="D3" s="89"/>
      <c r="E3" s="82" t="s">
        <v>42</v>
      </c>
      <c r="F3" s="87" t="s">
        <v>43</v>
      </c>
      <c r="G3" s="89"/>
    </row>
    <row r="4" spans="1:11" ht="17.25" customHeight="1" x14ac:dyDescent="0.35">
      <c r="A4" s="86"/>
      <c r="B4" s="91" t="s">
        <v>44</v>
      </c>
      <c r="C4" s="92"/>
      <c r="D4" s="93"/>
      <c r="E4" s="90"/>
      <c r="F4" s="94" t="s">
        <v>45</v>
      </c>
      <c r="G4" s="95"/>
    </row>
    <row r="5" spans="1:11" ht="26" customHeight="1" x14ac:dyDescent="0.35">
      <c r="A5" s="86"/>
      <c r="B5" s="82" t="s">
        <v>46</v>
      </c>
      <c r="C5" s="82" t="s">
        <v>47</v>
      </c>
      <c r="D5" s="82" t="s">
        <v>48</v>
      </c>
      <c r="E5" s="90"/>
      <c r="F5" s="82" t="s">
        <v>46</v>
      </c>
      <c r="G5" s="82" t="s">
        <v>47</v>
      </c>
    </row>
    <row r="6" spans="1:11" x14ac:dyDescent="0.35">
      <c r="A6" s="86"/>
      <c r="B6" s="83"/>
      <c r="C6" s="83"/>
      <c r="D6" s="83"/>
      <c r="E6" s="83"/>
      <c r="F6" s="83"/>
      <c r="G6" s="83"/>
    </row>
    <row r="7" spans="1:11" ht="19.5" customHeight="1" x14ac:dyDescent="0.35">
      <c r="A7" s="30" t="s">
        <v>49</v>
      </c>
      <c r="B7" s="10">
        <f>C7+D7</f>
        <v>2954514</v>
      </c>
      <c r="C7" s="10">
        <v>2935456</v>
      </c>
      <c r="D7" s="10">
        <v>19058</v>
      </c>
      <c r="E7" s="31">
        <v>2109843</v>
      </c>
      <c r="F7" s="11">
        <f>E7/B7*1000</f>
        <v>714.10831019924092</v>
      </c>
      <c r="G7" s="11">
        <f>E7/C7*1000</f>
        <v>718.74454939879877</v>
      </c>
    </row>
    <row r="8" spans="1:11" ht="19.5" customHeight="1" x14ac:dyDescent="0.35">
      <c r="A8" s="30" t="s">
        <v>50</v>
      </c>
      <c r="B8" s="10">
        <v>199427</v>
      </c>
      <c r="C8" s="10">
        <v>199427</v>
      </c>
      <c r="D8" s="10" t="s">
        <v>51</v>
      </c>
      <c r="E8" s="10">
        <v>68042</v>
      </c>
      <c r="F8" s="11">
        <f>E8/B8*1000</f>
        <v>341.18750219378518</v>
      </c>
      <c r="G8" s="11">
        <f>E8/C8*1000</f>
        <v>341.18750219378518</v>
      </c>
      <c r="K8" s="32"/>
    </row>
    <row r="9" spans="1:11" ht="19.5" customHeight="1" x14ac:dyDescent="0.35">
      <c r="A9" s="33" t="s">
        <v>52</v>
      </c>
      <c r="B9" s="10">
        <f>SUM(B7:B8)</f>
        <v>3153941</v>
      </c>
      <c r="C9" s="10">
        <f>SUM(C7:C8)</f>
        <v>3134883</v>
      </c>
      <c r="D9" s="10">
        <f>SUM(D7:D8)</f>
        <v>19058</v>
      </c>
      <c r="E9" s="31">
        <f>SUM(E7:E8)</f>
        <v>2177885</v>
      </c>
      <c r="F9" s="11">
        <f>E9/B9*1000</f>
        <v>690.52813606849338</v>
      </c>
      <c r="G9" s="34">
        <f>E9/C9*1000</f>
        <v>694.72608706608833</v>
      </c>
    </row>
    <row r="10" spans="1:11" ht="18" customHeight="1" x14ac:dyDescent="0.35">
      <c r="A10" s="66" t="s">
        <v>53</v>
      </c>
      <c r="B10" s="66"/>
      <c r="C10" s="66"/>
      <c r="D10" s="66"/>
      <c r="E10" s="35"/>
      <c r="F10" s="84"/>
      <c r="G10" s="84"/>
    </row>
  </sheetData>
  <mergeCells count="14">
    <mergeCell ref="F5:F6"/>
    <mergeCell ref="G5:G6"/>
    <mergeCell ref="A10:D10"/>
    <mergeCell ref="F10:G10"/>
    <mergeCell ref="A1:G1"/>
    <mergeCell ref="A3:A6"/>
    <mergeCell ref="B3:D3"/>
    <mergeCell ref="E3:E6"/>
    <mergeCell ref="F3:G3"/>
    <mergeCell ref="B4:D4"/>
    <mergeCell ref="F4:G4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rightToLeft="1" workbookViewId="0">
      <selection activeCell="A2" sqref="A2:G2"/>
    </sheetView>
  </sheetViews>
  <sheetFormatPr defaultRowHeight="14.5" x14ac:dyDescent="0.35"/>
  <cols>
    <col min="1" max="1" width="11" customWidth="1"/>
  </cols>
  <sheetData>
    <row r="1" spans="1:7" x14ac:dyDescent="0.35">
      <c r="A1" s="29"/>
      <c r="B1" s="29"/>
      <c r="C1" s="29"/>
      <c r="D1" s="29"/>
      <c r="E1" s="29"/>
      <c r="F1" s="29"/>
      <c r="G1" s="29"/>
    </row>
    <row r="2" spans="1:7" ht="33.75" customHeight="1" x14ac:dyDescent="0.35">
      <c r="A2" s="85" t="s">
        <v>54</v>
      </c>
      <c r="B2" s="85"/>
      <c r="C2" s="85"/>
      <c r="D2" s="85"/>
      <c r="E2" s="85"/>
      <c r="F2" s="85"/>
      <c r="G2" s="85"/>
    </row>
    <row r="3" spans="1:7" ht="19.5" customHeight="1" x14ac:dyDescent="0.35">
      <c r="A3" s="26" t="s">
        <v>39</v>
      </c>
      <c r="B3" s="27"/>
      <c r="C3" s="28"/>
      <c r="D3" s="28"/>
      <c r="E3" s="28"/>
      <c r="F3" s="28"/>
      <c r="G3" s="29"/>
    </row>
    <row r="4" spans="1:7" ht="14.5" customHeight="1" x14ac:dyDescent="0.35">
      <c r="A4" s="86" t="s">
        <v>40</v>
      </c>
      <c r="B4" s="87" t="s">
        <v>41</v>
      </c>
      <c r="C4" s="88"/>
      <c r="D4" s="89"/>
      <c r="E4" s="82" t="s">
        <v>42</v>
      </c>
      <c r="F4" s="87" t="s">
        <v>43</v>
      </c>
      <c r="G4" s="89"/>
    </row>
    <row r="5" spans="1:7" ht="17.25" customHeight="1" x14ac:dyDescent="0.35">
      <c r="A5" s="86"/>
      <c r="B5" s="91" t="s">
        <v>44</v>
      </c>
      <c r="C5" s="92"/>
      <c r="D5" s="93"/>
      <c r="E5" s="90"/>
      <c r="F5" s="94" t="s">
        <v>45</v>
      </c>
      <c r="G5" s="95"/>
    </row>
    <row r="6" spans="1:7" ht="26" customHeight="1" x14ac:dyDescent="0.35">
      <c r="A6" s="86"/>
      <c r="B6" s="82" t="s">
        <v>46</v>
      </c>
      <c r="C6" s="82" t="s">
        <v>47</v>
      </c>
      <c r="D6" s="82" t="s">
        <v>48</v>
      </c>
      <c r="E6" s="90"/>
      <c r="F6" s="82" t="s">
        <v>46</v>
      </c>
      <c r="G6" s="82" t="s">
        <v>47</v>
      </c>
    </row>
    <row r="7" spans="1:7" x14ac:dyDescent="0.35">
      <c r="A7" s="86"/>
      <c r="B7" s="83"/>
      <c r="C7" s="83"/>
      <c r="D7" s="83"/>
      <c r="E7" s="83"/>
      <c r="F7" s="83"/>
      <c r="G7" s="83"/>
    </row>
    <row r="8" spans="1:7" ht="27" customHeight="1" x14ac:dyDescent="0.35">
      <c r="A8" s="25" t="s">
        <v>55</v>
      </c>
      <c r="B8" s="10" t="s">
        <v>51</v>
      </c>
      <c r="C8" s="10" t="s">
        <v>51</v>
      </c>
      <c r="D8" s="10" t="s">
        <v>51</v>
      </c>
      <c r="E8" s="10" t="s">
        <v>51</v>
      </c>
      <c r="F8" s="11" t="s">
        <v>51</v>
      </c>
      <c r="G8" s="11" t="s">
        <v>51</v>
      </c>
    </row>
    <row r="9" spans="1:7" ht="27" customHeight="1" x14ac:dyDescent="0.35">
      <c r="A9" s="25" t="s">
        <v>56</v>
      </c>
      <c r="B9" s="10">
        <f>124782+73201</f>
        <v>197983</v>
      </c>
      <c r="C9" s="10">
        <f>124782+73201</f>
        <v>197983</v>
      </c>
      <c r="D9" s="10" t="s">
        <v>51</v>
      </c>
      <c r="E9" s="10">
        <f>49095+18236</f>
        <v>67331</v>
      </c>
      <c r="F9" s="11">
        <f>E9/B9*1000</f>
        <v>340.08475475167063</v>
      </c>
      <c r="G9" s="34">
        <f>E9/C9*1000</f>
        <v>340.08475475167063</v>
      </c>
    </row>
    <row r="10" spans="1:7" ht="27" customHeight="1" x14ac:dyDescent="0.35">
      <c r="A10" s="25" t="s">
        <v>57</v>
      </c>
      <c r="B10" s="10">
        <v>1444</v>
      </c>
      <c r="C10" s="10">
        <v>1444</v>
      </c>
      <c r="D10" s="10" t="s">
        <v>51</v>
      </c>
      <c r="E10" s="10">
        <v>711</v>
      </c>
      <c r="F10" s="11">
        <f>E10/B10*1000</f>
        <v>492.38227146814404</v>
      </c>
      <c r="G10" s="34">
        <f>E10/C10*1000</f>
        <v>492.38227146814404</v>
      </c>
    </row>
    <row r="11" spans="1:7" ht="25.5" customHeight="1" x14ac:dyDescent="0.35">
      <c r="A11" s="36" t="s">
        <v>52</v>
      </c>
      <c r="B11" s="10">
        <f>SUM(B9:B10)</f>
        <v>199427</v>
      </c>
      <c r="C11" s="10">
        <f>SUM(C9:C10)</f>
        <v>199427</v>
      </c>
      <c r="D11" s="10" t="s">
        <v>51</v>
      </c>
      <c r="E11" s="10">
        <f>SUM(E9:E10)</f>
        <v>68042</v>
      </c>
      <c r="F11" s="11">
        <f>E11/B11*1000</f>
        <v>341.18750219378518</v>
      </c>
      <c r="G11" s="11">
        <f>E11/C11*1000</f>
        <v>341.18750219378518</v>
      </c>
    </row>
    <row r="12" spans="1:7" x14ac:dyDescent="0.35">
      <c r="A12" s="96" t="s">
        <v>58</v>
      </c>
      <c r="B12" s="96"/>
      <c r="C12" s="96"/>
      <c r="D12" s="96"/>
      <c r="E12" s="96"/>
      <c r="F12" s="96"/>
      <c r="G12" s="96"/>
    </row>
    <row r="13" spans="1:7" x14ac:dyDescent="0.35">
      <c r="A13" s="97"/>
      <c r="B13" s="97"/>
      <c r="C13" s="97"/>
      <c r="D13" s="97"/>
      <c r="E13" s="97"/>
      <c r="F13" s="97"/>
      <c r="G13" s="97"/>
    </row>
  </sheetData>
  <mergeCells count="13">
    <mergeCell ref="F6:F7"/>
    <mergeCell ref="G6:G7"/>
    <mergeCell ref="A12:G13"/>
    <mergeCell ref="A2:G2"/>
    <mergeCell ref="A4:A7"/>
    <mergeCell ref="B4:D4"/>
    <mergeCell ref="E4:E7"/>
    <mergeCell ref="F4:G4"/>
    <mergeCell ref="B5:D5"/>
    <mergeCell ref="F5:G5"/>
    <mergeCell ref="B6:B7"/>
    <mergeCell ref="C6:C7"/>
    <mergeCell ref="D6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rightToLeft="1" workbookViewId="0">
      <selection sqref="A1:H1"/>
    </sheetView>
  </sheetViews>
  <sheetFormatPr defaultRowHeight="14.5" x14ac:dyDescent="0.35"/>
  <sheetData>
    <row r="1" spans="1:15" ht="47" customHeight="1" x14ac:dyDescent="0.35">
      <c r="A1" s="85" t="s">
        <v>59</v>
      </c>
      <c r="B1" s="85"/>
      <c r="C1" s="85"/>
      <c r="D1" s="85"/>
      <c r="E1" s="85"/>
      <c r="F1" s="85"/>
      <c r="G1" s="85"/>
      <c r="H1" s="85"/>
    </row>
    <row r="2" spans="1:15" ht="19.5" customHeight="1" x14ac:dyDescent="0.35">
      <c r="A2" s="99" t="s">
        <v>19</v>
      </c>
      <c r="B2" s="99"/>
      <c r="C2" s="27"/>
      <c r="D2" s="28"/>
      <c r="E2" s="28"/>
      <c r="F2" s="28"/>
      <c r="G2" s="28"/>
      <c r="H2" s="37"/>
    </row>
    <row r="3" spans="1:15" ht="24" customHeight="1" x14ac:dyDescent="0.35">
      <c r="A3" s="89" t="s">
        <v>60</v>
      </c>
      <c r="B3" s="87" t="s">
        <v>41</v>
      </c>
      <c r="C3" s="88"/>
      <c r="D3" s="89"/>
      <c r="E3" s="82" t="s">
        <v>42</v>
      </c>
      <c r="F3" s="82" t="s">
        <v>61</v>
      </c>
      <c r="G3" s="87" t="s">
        <v>43</v>
      </c>
      <c r="H3" s="89"/>
    </row>
    <row r="4" spans="1:15" ht="17.25" customHeight="1" x14ac:dyDescent="0.35">
      <c r="A4" s="100"/>
      <c r="B4" s="91" t="s">
        <v>44</v>
      </c>
      <c r="C4" s="92"/>
      <c r="D4" s="93"/>
      <c r="E4" s="90"/>
      <c r="F4" s="90"/>
      <c r="G4" s="94" t="s">
        <v>45</v>
      </c>
      <c r="H4" s="95"/>
    </row>
    <row r="5" spans="1:15" ht="27" customHeight="1" x14ac:dyDescent="0.35">
      <c r="A5" s="100"/>
      <c r="B5" s="82" t="s">
        <v>46</v>
      </c>
      <c r="C5" s="82" t="s">
        <v>47</v>
      </c>
      <c r="D5" s="82" t="s">
        <v>48</v>
      </c>
      <c r="E5" s="90"/>
      <c r="F5" s="90"/>
      <c r="G5" s="82" t="s">
        <v>46</v>
      </c>
      <c r="H5" s="82" t="s">
        <v>47</v>
      </c>
    </row>
    <row r="6" spans="1:15" ht="25.5" customHeight="1" x14ac:dyDescent="0.35">
      <c r="A6" s="93"/>
      <c r="B6" s="83"/>
      <c r="C6" s="83"/>
      <c r="D6" s="83"/>
      <c r="E6" s="83"/>
      <c r="F6" s="83"/>
      <c r="G6" s="83"/>
      <c r="H6" s="83"/>
    </row>
    <row r="7" spans="1:15" ht="18" customHeight="1" x14ac:dyDescent="0.35">
      <c r="A7" s="38" t="s">
        <v>62</v>
      </c>
      <c r="B7" s="10">
        <v>348096</v>
      </c>
      <c r="C7" s="10">
        <v>348096</v>
      </c>
      <c r="D7" s="10" t="s">
        <v>51</v>
      </c>
      <c r="E7" s="31">
        <v>201591</v>
      </c>
      <c r="F7" s="11">
        <f>E7/$E$19%</f>
        <v>9.256273862026692</v>
      </c>
      <c r="G7" s="11">
        <f>E7/B7*1000</f>
        <v>579.12472421400992</v>
      </c>
      <c r="H7" s="11">
        <f>E7/C7*1000</f>
        <v>579.12472421400992</v>
      </c>
    </row>
    <row r="8" spans="1:15" ht="18" customHeight="1" x14ac:dyDescent="0.35">
      <c r="A8" s="38" t="s">
        <v>63</v>
      </c>
      <c r="B8" s="39">
        <v>293994</v>
      </c>
      <c r="C8" s="39">
        <v>293994</v>
      </c>
      <c r="D8" s="39" t="s">
        <v>51</v>
      </c>
      <c r="E8" s="40">
        <v>209748</v>
      </c>
      <c r="F8" s="11">
        <f t="shared" ref="F8:F19" si="0">E8/$E$19%</f>
        <v>9.6308115442275426</v>
      </c>
      <c r="G8" s="11">
        <f>E8/B8*1000</f>
        <v>713.44313149247944</v>
      </c>
      <c r="H8" s="11">
        <f t="shared" ref="H8:H19" si="1">E8/C8*1000</f>
        <v>713.44313149247944</v>
      </c>
    </row>
    <row r="9" spans="1:15" ht="18" customHeight="1" x14ac:dyDescent="0.35">
      <c r="A9" s="38" t="s">
        <v>64</v>
      </c>
      <c r="B9" s="10">
        <v>128390</v>
      </c>
      <c r="C9" s="10">
        <v>123068</v>
      </c>
      <c r="D9" s="10">
        <v>5322</v>
      </c>
      <c r="E9" s="31">
        <v>91141</v>
      </c>
      <c r="F9" s="11">
        <f t="shared" si="0"/>
        <v>4.184839879056975</v>
      </c>
      <c r="G9" s="11">
        <f t="shared" ref="G9:G18" si="2">E9/B9*1000</f>
        <v>709.8761585793286</v>
      </c>
      <c r="H9" s="11">
        <f t="shared" si="1"/>
        <v>740.57431663795626</v>
      </c>
    </row>
    <row r="10" spans="1:15" ht="18" customHeight="1" x14ac:dyDescent="0.35">
      <c r="A10" s="41" t="s">
        <v>65</v>
      </c>
      <c r="B10" s="10">
        <v>254656</v>
      </c>
      <c r="C10" s="10">
        <v>254656</v>
      </c>
      <c r="D10" s="10" t="s">
        <v>51</v>
      </c>
      <c r="E10" s="31">
        <v>222086</v>
      </c>
      <c r="F10" s="11">
        <f t="shared" si="0"/>
        <v>10.197324468463671</v>
      </c>
      <c r="G10" s="11">
        <f t="shared" si="2"/>
        <v>872.10197285750189</v>
      </c>
      <c r="H10" s="11">
        <f t="shared" si="1"/>
        <v>872.10197285750189</v>
      </c>
      <c r="O10" s="32"/>
    </row>
    <row r="11" spans="1:15" ht="18" customHeight="1" x14ac:dyDescent="0.35">
      <c r="A11" s="38" t="s">
        <v>66</v>
      </c>
      <c r="B11" s="10">
        <v>37639</v>
      </c>
      <c r="C11" s="10">
        <v>36965</v>
      </c>
      <c r="D11" s="10">
        <v>674</v>
      </c>
      <c r="E11" s="31">
        <v>28723</v>
      </c>
      <c r="F11" s="11">
        <f t="shared" si="0"/>
        <v>1.3188483322122151</v>
      </c>
      <c r="G11" s="11">
        <f t="shared" si="2"/>
        <v>763.11804245596329</v>
      </c>
      <c r="H11" s="11">
        <f t="shared" si="1"/>
        <v>777.0323278777222</v>
      </c>
    </row>
    <row r="12" spans="1:15" ht="18" customHeight="1" x14ac:dyDescent="0.35">
      <c r="A12" s="38" t="s">
        <v>67</v>
      </c>
      <c r="B12" s="10">
        <v>947658</v>
      </c>
      <c r="C12" s="10">
        <v>947658</v>
      </c>
      <c r="D12" s="10" t="s">
        <v>51</v>
      </c>
      <c r="E12" s="31">
        <v>731767</v>
      </c>
      <c r="F12" s="11">
        <f t="shared" si="0"/>
        <v>33.599891637988236</v>
      </c>
      <c r="G12" s="11">
        <f t="shared" si="2"/>
        <v>772.1846911016421</v>
      </c>
      <c r="H12" s="11">
        <f t="shared" si="1"/>
        <v>772.1846911016421</v>
      </c>
    </row>
    <row r="13" spans="1:15" ht="18" customHeight="1" x14ac:dyDescent="0.35">
      <c r="A13" s="38" t="s">
        <v>68</v>
      </c>
      <c r="B13" s="10">
        <v>202114</v>
      </c>
      <c r="C13" s="10">
        <v>192868</v>
      </c>
      <c r="D13" s="10">
        <v>9246</v>
      </c>
      <c r="E13" s="31">
        <v>124286</v>
      </c>
      <c r="F13" s="11">
        <f t="shared" si="0"/>
        <v>5.7067292350147047</v>
      </c>
      <c r="G13" s="11">
        <f t="shared" si="2"/>
        <v>614.93018791375164</v>
      </c>
      <c r="H13" s="11">
        <f t="shared" si="1"/>
        <v>644.40964804944315</v>
      </c>
    </row>
    <row r="14" spans="1:15" ht="18" customHeight="1" x14ac:dyDescent="0.35">
      <c r="A14" s="38" t="s">
        <v>69</v>
      </c>
      <c r="B14" s="10">
        <v>430000</v>
      </c>
      <c r="C14" s="10">
        <v>430000</v>
      </c>
      <c r="D14" s="10" t="s">
        <v>51</v>
      </c>
      <c r="E14" s="31">
        <v>283964</v>
      </c>
      <c r="F14" s="11">
        <f t="shared" si="0"/>
        <v>13.038521317700431</v>
      </c>
      <c r="G14" s="11">
        <f t="shared" si="2"/>
        <v>660.38139534883726</v>
      </c>
      <c r="H14" s="11">
        <f t="shared" si="1"/>
        <v>660.38139534883726</v>
      </c>
    </row>
    <row r="15" spans="1:15" ht="18" customHeight="1" x14ac:dyDescent="0.35">
      <c r="A15" s="38" t="s">
        <v>70</v>
      </c>
      <c r="B15" s="10">
        <v>100185</v>
      </c>
      <c r="C15" s="10">
        <v>96632</v>
      </c>
      <c r="D15" s="10">
        <v>3553</v>
      </c>
      <c r="E15" s="31">
        <v>48188</v>
      </c>
      <c r="F15" s="11">
        <f t="shared" si="0"/>
        <v>2.2126053487672674</v>
      </c>
      <c r="G15" s="11">
        <f t="shared" si="2"/>
        <v>480.99016818885065</v>
      </c>
      <c r="H15" s="11">
        <f t="shared" si="1"/>
        <v>498.67538703535058</v>
      </c>
    </row>
    <row r="16" spans="1:15" ht="18" customHeight="1" x14ac:dyDescent="0.35">
      <c r="A16" s="38" t="s">
        <v>71</v>
      </c>
      <c r="B16" s="10">
        <v>145772</v>
      </c>
      <c r="C16" s="10">
        <v>145717</v>
      </c>
      <c r="D16" s="10">
        <v>55</v>
      </c>
      <c r="E16" s="31">
        <v>85479</v>
      </c>
      <c r="F16" s="11">
        <f t="shared" si="0"/>
        <v>3.9248628830264227</v>
      </c>
      <c r="G16" s="11">
        <f t="shared" si="2"/>
        <v>586.38833246439651</v>
      </c>
      <c r="H16" s="11">
        <f t="shared" si="1"/>
        <v>586.60966119258558</v>
      </c>
    </row>
    <row r="17" spans="1:12" ht="18" customHeight="1" x14ac:dyDescent="0.35">
      <c r="A17" s="38" t="s">
        <v>72</v>
      </c>
      <c r="B17" s="10">
        <v>232704</v>
      </c>
      <c r="C17" s="10">
        <v>232496</v>
      </c>
      <c r="D17" s="10">
        <v>208</v>
      </c>
      <c r="E17" s="31">
        <v>135275</v>
      </c>
      <c r="F17" s="11">
        <f t="shared" si="0"/>
        <v>6.2113013313375136</v>
      </c>
      <c r="G17" s="11">
        <f t="shared" si="2"/>
        <v>581.31789741474154</v>
      </c>
      <c r="H17" s="11">
        <f t="shared" si="1"/>
        <v>581.83796710481045</v>
      </c>
    </row>
    <row r="18" spans="1:12" ht="18" customHeight="1" x14ac:dyDescent="0.35">
      <c r="A18" s="42" t="s">
        <v>73</v>
      </c>
      <c r="B18" s="10">
        <v>32733</v>
      </c>
      <c r="C18" s="10">
        <v>32733</v>
      </c>
      <c r="D18" s="10" t="s">
        <v>51</v>
      </c>
      <c r="E18" s="31">
        <v>15637</v>
      </c>
      <c r="F18" s="11">
        <f t="shared" si="0"/>
        <v>0.71799016017833817</v>
      </c>
      <c r="G18" s="11">
        <f t="shared" si="2"/>
        <v>477.71362233831297</v>
      </c>
      <c r="H18" s="11">
        <f t="shared" si="1"/>
        <v>477.71362233831297</v>
      </c>
      <c r="L18" s="32"/>
    </row>
    <row r="19" spans="1:12" ht="18" customHeight="1" x14ac:dyDescent="0.35">
      <c r="A19" s="42" t="s">
        <v>52</v>
      </c>
      <c r="B19" s="10">
        <f>SUM(B7:B18)</f>
        <v>3153941</v>
      </c>
      <c r="C19" s="10">
        <f t="shared" ref="C19:D19" si="3">SUM(C7:C18)</f>
        <v>3134883</v>
      </c>
      <c r="D19" s="10">
        <f t="shared" si="3"/>
        <v>19058</v>
      </c>
      <c r="E19" s="31">
        <f>SUM(E7:E18)</f>
        <v>2177885</v>
      </c>
      <c r="F19" s="11">
        <f t="shared" si="0"/>
        <v>100</v>
      </c>
      <c r="G19" s="11">
        <f>E19/B19*1000</f>
        <v>690.52813606849338</v>
      </c>
      <c r="H19" s="11">
        <f t="shared" si="1"/>
        <v>694.72608706608833</v>
      </c>
    </row>
    <row r="20" spans="1:12" ht="13.5" customHeight="1" x14ac:dyDescent="0.35">
      <c r="A20" s="98" t="s">
        <v>58</v>
      </c>
      <c r="B20" s="98"/>
      <c r="C20" s="98"/>
      <c r="D20" s="98"/>
      <c r="E20" s="98"/>
      <c r="F20" s="98"/>
      <c r="G20" s="98"/>
      <c r="H20" s="98"/>
    </row>
    <row r="21" spans="1:12" x14ac:dyDescent="0.35">
      <c r="A21" s="62"/>
      <c r="B21" s="62"/>
      <c r="C21" s="62"/>
      <c r="D21" s="62"/>
      <c r="E21" s="62"/>
      <c r="F21" s="62"/>
      <c r="G21" s="62"/>
      <c r="H21" s="62"/>
    </row>
  </sheetData>
  <mergeCells count="15">
    <mergeCell ref="A1:H1"/>
    <mergeCell ref="A2:B2"/>
    <mergeCell ref="A3:A6"/>
    <mergeCell ref="B3:D3"/>
    <mergeCell ref="E3:E6"/>
    <mergeCell ref="F3:F6"/>
    <mergeCell ref="G3:H3"/>
    <mergeCell ref="B4:D4"/>
    <mergeCell ref="G4:H4"/>
    <mergeCell ref="B5:B6"/>
    <mergeCell ref="C5:C6"/>
    <mergeCell ref="D5:D6"/>
    <mergeCell ref="G5:G6"/>
    <mergeCell ref="H5:H6"/>
    <mergeCell ref="A20:H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rightToLeft="1" workbookViewId="0">
      <selection sqref="A1:G1"/>
    </sheetView>
  </sheetViews>
  <sheetFormatPr defaultRowHeight="14.5" x14ac:dyDescent="0.35"/>
  <sheetData>
    <row r="1" spans="1:10" ht="32.25" customHeight="1" x14ac:dyDescent="0.35">
      <c r="A1" s="101" t="s">
        <v>74</v>
      </c>
      <c r="B1" s="101"/>
      <c r="C1" s="101"/>
      <c r="D1" s="101"/>
      <c r="E1" s="101"/>
      <c r="F1" s="101"/>
      <c r="G1" s="101"/>
    </row>
    <row r="2" spans="1:10" ht="21.75" customHeight="1" x14ac:dyDescent="0.35">
      <c r="A2" s="26" t="s">
        <v>19</v>
      </c>
      <c r="B2" s="27"/>
      <c r="C2" s="43"/>
      <c r="D2" s="43"/>
      <c r="E2" s="43"/>
      <c r="F2" s="44"/>
      <c r="G2" s="37"/>
    </row>
    <row r="3" spans="1:10" ht="14.5" customHeight="1" x14ac:dyDescent="0.35">
      <c r="A3" s="86" t="s">
        <v>60</v>
      </c>
      <c r="B3" s="87" t="s">
        <v>41</v>
      </c>
      <c r="C3" s="88"/>
      <c r="D3" s="89"/>
      <c r="E3" s="82" t="s">
        <v>42</v>
      </c>
      <c r="F3" s="87" t="s">
        <v>43</v>
      </c>
      <c r="G3" s="89"/>
    </row>
    <row r="4" spans="1:10" x14ac:dyDescent="0.35">
      <c r="A4" s="86"/>
      <c r="B4" s="91" t="s">
        <v>44</v>
      </c>
      <c r="C4" s="92"/>
      <c r="D4" s="93"/>
      <c r="E4" s="90"/>
      <c r="F4" s="94" t="s">
        <v>45</v>
      </c>
      <c r="G4" s="95"/>
    </row>
    <row r="5" spans="1:10" ht="26.25" customHeight="1" x14ac:dyDescent="0.35">
      <c r="A5" s="86"/>
      <c r="B5" s="82" t="s">
        <v>46</v>
      </c>
      <c r="C5" s="82" t="s">
        <v>47</v>
      </c>
      <c r="D5" s="82" t="s">
        <v>48</v>
      </c>
      <c r="E5" s="90"/>
      <c r="F5" s="82" t="s">
        <v>46</v>
      </c>
      <c r="G5" s="82" t="s">
        <v>47</v>
      </c>
      <c r="J5" s="5"/>
    </row>
    <row r="6" spans="1:10" ht="24.75" customHeight="1" x14ac:dyDescent="0.35">
      <c r="A6" s="86"/>
      <c r="B6" s="83"/>
      <c r="C6" s="83"/>
      <c r="D6" s="83"/>
      <c r="E6" s="83"/>
      <c r="F6" s="83"/>
      <c r="G6" s="83"/>
    </row>
    <row r="7" spans="1:10" x14ac:dyDescent="0.35">
      <c r="A7" s="38" t="s">
        <v>62</v>
      </c>
      <c r="B7" s="10">
        <v>197983</v>
      </c>
      <c r="C7" s="10">
        <v>197983</v>
      </c>
      <c r="D7" s="10" t="s">
        <v>51</v>
      </c>
      <c r="E7" s="10">
        <v>67331</v>
      </c>
      <c r="F7" s="11">
        <f>E7/B7*1000</f>
        <v>340.08475475167063</v>
      </c>
      <c r="G7" s="11">
        <f>E7/C7*1000</f>
        <v>340.08475475167063</v>
      </c>
      <c r="J7" s="5"/>
    </row>
    <row r="8" spans="1:10" x14ac:dyDescent="0.35">
      <c r="A8" s="38" t="s">
        <v>63</v>
      </c>
      <c r="B8" s="10">
        <v>1444</v>
      </c>
      <c r="C8" s="10">
        <v>1444</v>
      </c>
      <c r="D8" s="10" t="s">
        <v>51</v>
      </c>
      <c r="E8" s="10">
        <v>711</v>
      </c>
      <c r="F8" s="11">
        <f>E8/B8*1000</f>
        <v>492.38227146814404</v>
      </c>
      <c r="G8" s="34">
        <f>E8/C8*1000</f>
        <v>492.38227146814404</v>
      </c>
    </row>
    <row r="9" spans="1:10" x14ac:dyDescent="0.35">
      <c r="A9" s="38" t="s">
        <v>52</v>
      </c>
      <c r="B9" s="10">
        <f>SUM(B7:B8)</f>
        <v>199427</v>
      </c>
      <c r="C9" s="10">
        <f>SUM(C7:C8)</f>
        <v>199427</v>
      </c>
      <c r="D9" s="10" t="s">
        <v>51</v>
      </c>
      <c r="E9" s="10">
        <f>SUM(E7:E8)</f>
        <v>68042</v>
      </c>
      <c r="F9" s="11">
        <f>E9/B9*1000</f>
        <v>341.18750219378518</v>
      </c>
      <c r="G9" s="34">
        <f>E9/C9*1000</f>
        <v>341.18750219378518</v>
      </c>
    </row>
  </sheetData>
  <mergeCells count="12">
    <mergeCell ref="F5:F6"/>
    <mergeCell ref="G5:G6"/>
    <mergeCell ref="A1:G1"/>
    <mergeCell ref="A3:A6"/>
    <mergeCell ref="B3:D3"/>
    <mergeCell ref="E3:E6"/>
    <mergeCell ref="F3:G3"/>
    <mergeCell ref="B4:D4"/>
    <mergeCell ref="F4:G4"/>
    <mergeCell ref="B5:B6"/>
    <mergeCell ref="C5:C6"/>
    <mergeCell ref="D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rightToLeft="1" workbookViewId="0">
      <selection sqref="A1:G1"/>
    </sheetView>
  </sheetViews>
  <sheetFormatPr defaultRowHeight="14.5" x14ac:dyDescent="0.35"/>
  <sheetData>
    <row r="1" spans="1:15" ht="30" customHeight="1" x14ac:dyDescent="0.35">
      <c r="A1" s="102" t="s">
        <v>75</v>
      </c>
      <c r="B1" s="102"/>
      <c r="C1" s="102"/>
      <c r="D1" s="102"/>
      <c r="E1" s="102"/>
      <c r="F1" s="102"/>
      <c r="G1" s="102"/>
      <c r="L1" s="32"/>
    </row>
    <row r="2" spans="1:15" ht="21" customHeight="1" x14ac:dyDescent="0.35">
      <c r="A2" s="45" t="s">
        <v>39</v>
      </c>
      <c r="B2" s="46"/>
      <c r="C2" s="47"/>
      <c r="D2" s="47"/>
      <c r="E2" s="47"/>
      <c r="F2" s="5"/>
      <c r="G2" s="48"/>
    </row>
    <row r="3" spans="1:15" ht="14.5" customHeight="1" x14ac:dyDescent="0.35">
      <c r="A3" s="86" t="s">
        <v>60</v>
      </c>
      <c r="B3" s="87" t="s">
        <v>41</v>
      </c>
      <c r="C3" s="88"/>
      <c r="D3" s="89"/>
      <c r="E3" s="82" t="s">
        <v>42</v>
      </c>
      <c r="F3" s="87" t="s">
        <v>43</v>
      </c>
      <c r="G3" s="89"/>
    </row>
    <row r="4" spans="1:15" x14ac:dyDescent="0.35">
      <c r="A4" s="86"/>
      <c r="B4" s="91" t="s">
        <v>44</v>
      </c>
      <c r="C4" s="92"/>
      <c r="D4" s="93"/>
      <c r="E4" s="90"/>
      <c r="F4" s="94" t="s">
        <v>45</v>
      </c>
      <c r="G4" s="95"/>
      <c r="M4" s="32"/>
    </row>
    <row r="5" spans="1:15" ht="26" customHeight="1" x14ac:dyDescent="0.35">
      <c r="A5" s="86"/>
      <c r="B5" s="82" t="s">
        <v>46</v>
      </c>
      <c r="C5" s="82" t="s">
        <v>76</v>
      </c>
      <c r="D5" s="82" t="s">
        <v>48</v>
      </c>
      <c r="E5" s="90"/>
      <c r="F5" s="82" t="s">
        <v>46</v>
      </c>
      <c r="G5" s="82" t="s">
        <v>47</v>
      </c>
      <c r="L5" s="32"/>
    </row>
    <row r="6" spans="1:15" x14ac:dyDescent="0.35">
      <c r="A6" s="86"/>
      <c r="B6" s="83"/>
      <c r="C6" s="83"/>
      <c r="D6" s="83"/>
      <c r="E6" s="83"/>
      <c r="F6" s="83"/>
      <c r="G6" s="83"/>
      <c r="L6" s="32"/>
    </row>
    <row r="7" spans="1:15" x14ac:dyDescent="0.35">
      <c r="A7" s="38" t="s">
        <v>62</v>
      </c>
      <c r="B7" s="10">
        <v>150113</v>
      </c>
      <c r="C7" s="10">
        <v>150113</v>
      </c>
      <c r="D7" s="10" t="s">
        <v>51</v>
      </c>
      <c r="E7" s="10">
        <v>134260</v>
      </c>
      <c r="F7" s="11">
        <f>E7/B7*1000</f>
        <v>894.39289068901428</v>
      </c>
      <c r="G7" s="11">
        <f>E7/C7*1000</f>
        <v>894.39289068901428</v>
      </c>
      <c r="J7" s="32"/>
      <c r="K7" s="32"/>
      <c r="L7" s="32"/>
    </row>
    <row r="8" spans="1:15" x14ac:dyDescent="0.35">
      <c r="A8" s="41" t="s">
        <v>63</v>
      </c>
      <c r="B8" s="39">
        <v>292550</v>
      </c>
      <c r="C8" s="39">
        <v>292550</v>
      </c>
      <c r="D8" s="39" t="s">
        <v>51</v>
      </c>
      <c r="E8" s="40">
        <v>209037</v>
      </c>
      <c r="F8" s="11">
        <f t="shared" ref="F8:F18" si="0">E8/B8*1000</f>
        <v>714.53426764655615</v>
      </c>
      <c r="G8" s="11">
        <f t="shared" ref="G8:G18" si="1">E8/C8*1000</f>
        <v>714.53426764655615</v>
      </c>
      <c r="K8" s="32"/>
      <c r="L8" s="32"/>
    </row>
    <row r="9" spans="1:15" x14ac:dyDescent="0.35">
      <c r="A9" s="49" t="s">
        <v>64</v>
      </c>
      <c r="B9" s="10">
        <v>128390</v>
      </c>
      <c r="C9" s="10">
        <v>123068</v>
      </c>
      <c r="D9" s="10">
        <v>5322</v>
      </c>
      <c r="E9" s="31">
        <v>91141</v>
      </c>
      <c r="F9" s="11">
        <f t="shared" si="0"/>
        <v>709.8761585793286</v>
      </c>
      <c r="G9" s="11">
        <f t="shared" si="1"/>
        <v>740.57431663795626</v>
      </c>
    </row>
    <row r="10" spans="1:15" x14ac:dyDescent="0.35">
      <c r="A10" s="49" t="s">
        <v>65</v>
      </c>
      <c r="B10" s="10">
        <v>254656</v>
      </c>
      <c r="C10" s="10">
        <v>254656</v>
      </c>
      <c r="D10" s="10" t="s">
        <v>51</v>
      </c>
      <c r="E10" s="31">
        <v>222086</v>
      </c>
      <c r="F10" s="11">
        <f t="shared" si="0"/>
        <v>872.10197285750189</v>
      </c>
      <c r="G10" s="11">
        <f>E10/C10*1000</f>
        <v>872.10197285750189</v>
      </c>
    </row>
    <row r="11" spans="1:15" x14ac:dyDescent="0.35">
      <c r="A11" s="49" t="s">
        <v>66</v>
      </c>
      <c r="B11" s="10">
        <v>37639</v>
      </c>
      <c r="C11" s="10">
        <v>36965</v>
      </c>
      <c r="D11" s="10">
        <v>674</v>
      </c>
      <c r="E11" s="31">
        <v>28723</v>
      </c>
      <c r="F11" s="11">
        <f t="shared" si="0"/>
        <v>763.11804245596329</v>
      </c>
      <c r="G11" s="11">
        <f t="shared" si="1"/>
        <v>777.0323278777222</v>
      </c>
    </row>
    <row r="12" spans="1:15" x14ac:dyDescent="0.35">
      <c r="A12" s="49" t="s">
        <v>67</v>
      </c>
      <c r="B12" s="10">
        <v>947658</v>
      </c>
      <c r="C12" s="10">
        <v>947658</v>
      </c>
      <c r="D12" s="10" t="s">
        <v>51</v>
      </c>
      <c r="E12" s="31">
        <v>731767</v>
      </c>
      <c r="F12" s="11">
        <f t="shared" si="0"/>
        <v>772.1846911016421</v>
      </c>
      <c r="G12" s="11">
        <f t="shared" si="1"/>
        <v>772.1846911016421</v>
      </c>
      <c r="J12" s="32"/>
    </row>
    <row r="13" spans="1:15" x14ac:dyDescent="0.35">
      <c r="A13" s="49" t="s">
        <v>68</v>
      </c>
      <c r="B13" s="10">
        <v>202114</v>
      </c>
      <c r="C13" s="10">
        <v>192868</v>
      </c>
      <c r="D13" s="10">
        <v>9246</v>
      </c>
      <c r="E13" s="31">
        <v>124286</v>
      </c>
      <c r="F13" s="11">
        <f t="shared" si="0"/>
        <v>614.93018791375164</v>
      </c>
      <c r="G13" s="11">
        <f t="shared" si="1"/>
        <v>644.40964804944315</v>
      </c>
      <c r="K13" s="32"/>
      <c r="O13" s="32"/>
    </row>
    <row r="14" spans="1:15" x14ac:dyDescent="0.35">
      <c r="A14" s="49" t="s">
        <v>69</v>
      </c>
      <c r="B14" s="10">
        <v>430000</v>
      </c>
      <c r="C14" s="10">
        <v>430000</v>
      </c>
      <c r="D14" s="10" t="s">
        <v>51</v>
      </c>
      <c r="E14" s="31">
        <v>283964</v>
      </c>
      <c r="F14" s="11">
        <f t="shared" si="0"/>
        <v>660.38139534883726</v>
      </c>
      <c r="G14" s="11">
        <f t="shared" si="1"/>
        <v>660.38139534883726</v>
      </c>
    </row>
    <row r="15" spans="1:15" ht="17.25" customHeight="1" x14ac:dyDescent="0.35">
      <c r="A15" s="49" t="s">
        <v>70</v>
      </c>
      <c r="B15" s="10">
        <v>100185</v>
      </c>
      <c r="C15" s="10">
        <v>96632</v>
      </c>
      <c r="D15" s="10">
        <v>3553</v>
      </c>
      <c r="E15" s="31">
        <v>48188</v>
      </c>
      <c r="F15" s="11">
        <f t="shared" si="0"/>
        <v>480.99016818885065</v>
      </c>
      <c r="G15" s="11">
        <f t="shared" si="1"/>
        <v>498.67538703535058</v>
      </c>
    </row>
    <row r="16" spans="1:15" x14ac:dyDescent="0.35">
      <c r="A16" s="49" t="s">
        <v>77</v>
      </c>
      <c r="B16" s="10">
        <v>145772</v>
      </c>
      <c r="C16" s="10">
        <v>145717</v>
      </c>
      <c r="D16" s="10">
        <v>55</v>
      </c>
      <c r="E16" s="31">
        <v>85479</v>
      </c>
      <c r="F16" s="11">
        <f t="shared" si="0"/>
        <v>586.38833246439651</v>
      </c>
      <c r="G16" s="11">
        <f t="shared" si="1"/>
        <v>586.60966119258558</v>
      </c>
    </row>
    <row r="17" spans="1:11" x14ac:dyDescent="0.35">
      <c r="A17" s="49" t="s">
        <v>72</v>
      </c>
      <c r="B17" s="10">
        <v>232704</v>
      </c>
      <c r="C17" s="10">
        <v>232496</v>
      </c>
      <c r="D17" s="10">
        <v>208</v>
      </c>
      <c r="E17" s="31">
        <v>135275</v>
      </c>
      <c r="F17" s="11">
        <f t="shared" si="0"/>
        <v>581.31789741474154</v>
      </c>
      <c r="G17" s="11">
        <f t="shared" si="1"/>
        <v>581.83796710481045</v>
      </c>
      <c r="K17" s="32"/>
    </row>
    <row r="18" spans="1:11" x14ac:dyDescent="0.35">
      <c r="A18" s="49" t="s">
        <v>73</v>
      </c>
      <c r="B18" s="10">
        <v>32733</v>
      </c>
      <c r="C18" s="10">
        <v>32733</v>
      </c>
      <c r="D18" s="10" t="s">
        <v>51</v>
      </c>
      <c r="E18" s="31">
        <v>15637</v>
      </c>
      <c r="F18" s="11">
        <f t="shared" si="0"/>
        <v>477.71362233831297</v>
      </c>
      <c r="G18" s="11">
        <f t="shared" si="1"/>
        <v>477.71362233831297</v>
      </c>
    </row>
    <row r="19" spans="1:11" x14ac:dyDescent="0.35">
      <c r="A19" s="50" t="s">
        <v>52</v>
      </c>
      <c r="B19" s="10">
        <f>SUM(B7:B18)</f>
        <v>2954514</v>
      </c>
      <c r="C19" s="10">
        <f t="shared" ref="C19:D19" si="2">SUM(C7:C18)</f>
        <v>2935456</v>
      </c>
      <c r="D19" s="10">
        <f t="shared" si="2"/>
        <v>19058</v>
      </c>
      <c r="E19" s="31">
        <f>SUM(E7:E18)</f>
        <v>2109843</v>
      </c>
      <c r="F19" s="11">
        <f>E19/B19*1000</f>
        <v>714.10831019924092</v>
      </c>
      <c r="G19" s="11">
        <f>E19/C19*1000</f>
        <v>718.74454939879877</v>
      </c>
    </row>
    <row r="20" spans="1:11" x14ac:dyDescent="0.35">
      <c r="A20" s="98" t="s">
        <v>58</v>
      </c>
      <c r="B20" s="98"/>
      <c r="C20" s="98"/>
      <c r="D20" s="98"/>
      <c r="E20" s="98"/>
      <c r="F20" s="98"/>
      <c r="G20" s="98"/>
      <c r="K20" s="32"/>
    </row>
    <row r="21" spans="1:11" ht="18" customHeight="1" x14ac:dyDescent="0.35">
      <c r="A21" s="62"/>
      <c r="B21" s="62"/>
      <c r="C21" s="62"/>
      <c r="D21" s="62"/>
      <c r="E21" s="62"/>
      <c r="F21" s="62"/>
      <c r="G21" s="62"/>
      <c r="H21" s="51"/>
      <c r="J21" s="32"/>
      <c r="K21" s="32"/>
    </row>
  </sheetData>
  <mergeCells count="13">
    <mergeCell ref="F5:F6"/>
    <mergeCell ref="G5:G6"/>
    <mergeCell ref="A20:G21"/>
    <mergeCell ref="A1:G1"/>
    <mergeCell ref="A3:A6"/>
    <mergeCell ref="B3:D3"/>
    <mergeCell ref="E3:E6"/>
    <mergeCell ref="F3:G3"/>
    <mergeCell ref="B4:D4"/>
    <mergeCell ref="F4:G4"/>
    <mergeCell ref="B5:B6"/>
    <mergeCell ref="C5:C6"/>
    <mergeCell ref="D5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rightToLeft="1" workbookViewId="0">
      <selection activeCell="A3" sqref="A3:D3"/>
    </sheetView>
  </sheetViews>
  <sheetFormatPr defaultRowHeight="14.5" x14ac:dyDescent="0.35"/>
  <cols>
    <col min="1" max="1" width="11.1796875" customWidth="1"/>
    <col min="4" max="4" width="16.90625" customWidth="1"/>
  </cols>
  <sheetData>
    <row r="1" spans="1:8" ht="28.5" customHeight="1" x14ac:dyDescent="0.35"/>
    <row r="2" spans="1:8" ht="18" customHeight="1" x14ac:dyDescent="0.35"/>
    <row r="3" spans="1:8" ht="33" customHeight="1" x14ac:dyDescent="0.35">
      <c r="A3" s="85" t="s">
        <v>78</v>
      </c>
      <c r="B3" s="85"/>
      <c r="C3" s="85"/>
      <c r="D3" s="85"/>
    </row>
    <row r="4" spans="1:8" ht="22.5" customHeight="1" x14ac:dyDescent="0.35">
      <c r="A4" s="45" t="s">
        <v>39</v>
      </c>
      <c r="B4" s="5"/>
      <c r="C4" s="5"/>
      <c r="D4" s="48"/>
    </row>
    <row r="5" spans="1:8" ht="40" customHeight="1" x14ac:dyDescent="0.35">
      <c r="A5" s="103" t="s">
        <v>79</v>
      </c>
      <c r="B5" s="74" t="s">
        <v>80</v>
      </c>
      <c r="C5" s="74" t="s">
        <v>81</v>
      </c>
      <c r="D5" s="74" t="s">
        <v>82</v>
      </c>
    </row>
    <row r="6" spans="1:8" ht="40" customHeight="1" x14ac:dyDescent="0.35">
      <c r="A6" s="104"/>
      <c r="B6" s="79"/>
      <c r="C6" s="79"/>
      <c r="D6" s="79"/>
    </row>
    <row r="7" spans="1:8" ht="42" customHeight="1" x14ac:dyDescent="0.35">
      <c r="A7" s="30" t="s">
        <v>2</v>
      </c>
      <c r="B7" s="52">
        <v>3134883</v>
      </c>
      <c r="C7" s="53">
        <v>1706.8</v>
      </c>
      <c r="D7" s="52">
        <v>5350618</v>
      </c>
      <c r="E7" s="5"/>
      <c r="F7" s="5"/>
      <c r="G7" s="5"/>
      <c r="H7" s="5"/>
    </row>
    <row r="8" spans="1:8" x14ac:dyDescent="0.35">
      <c r="A8" s="98" t="s">
        <v>83</v>
      </c>
      <c r="B8" s="98"/>
      <c r="C8" s="98"/>
      <c r="D8" s="98"/>
      <c r="E8" s="51"/>
      <c r="F8" s="51"/>
      <c r="G8" s="51"/>
      <c r="H8" s="51"/>
    </row>
    <row r="9" spans="1:8" x14ac:dyDescent="0.35">
      <c r="A9" s="62"/>
      <c r="B9" s="62"/>
      <c r="C9" s="62"/>
      <c r="D9" s="62"/>
    </row>
  </sheetData>
  <mergeCells count="6">
    <mergeCell ref="A8:D9"/>
    <mergeCell ref="A3:D3"/>
    <mergeCell ref="A5:A6"/>
    <mergeCell ref="B5:B6"/>
    <mergeCell ref="C5:C6"/>
    <mergeCell ref="D5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rightToLeft="1" workbookViewId="0">
      <selection activeCell="H18" sqref="H18"/>
    </sheetView>
  </sheetViews>
  <sheetFormatPr defaultRowHeight="14.5" x14ac:dyDescent="0.35"/>
  <sheetData>
    <row r="1" spans="1:8" ht="33" customHeight="1" x14ac:dyDescent="0.35">
      <c r="A1" s="85" t="s">
        <v>84</v>
      </c>
      <c r="B1" s="85"/>
      <c r="C1" s="85"/>
      <c r="D1" s="85"/>
      <c r="E1" s="85"/>
      <c r="F1" s="85"/>
      <c r="G1" s="85"/>
      <c r="H1" s="85"/>
    </row>
    <row r="2" spans="1:8" ht="30" customHeight="1" x14ac:dyDescent="0.35">
      <c r="A2" s="26" t="s">
        <v>19</v>
      </c>
      <c r="B2" s="27"/>
      <c r="C2" s="43"/>
      <c r="D2" s="43"/>
      <c r="E2" s="43"/>
      <c r="F2" s="43"/>
      <c r="G2" s="43"/>
      <c r="H2" s="37"/>
    </row>
    <row r="3" spans="1:8" ht="14.5" customHeight="1" x14ac:dyDescent="0.35">
      <c r="A3" s="86" t="s">
        <v>40</v>
      </c>
      <c r="B3" s="87" t="s">
        <v>41</v>
      </c>
      <c r="C3" s="88"/>
      <c r="D3" s="88"/>
      <c r="E3" s="89"/>
      <c r="F3" s="82" t="s">
        <v>42</v>
      </c>
      <c r="G3" s="87" t="s">
        <v>43</v>
      </c>
      <c r="H3" s="89"/>
    </row>
    <row r="4" spans="1:8" ht="16.5" customHeight="1" x14ac:dyDescent="0.35">
      <c r="A4" s="86"/>
      <c r="B4" s="91" t="s">
        <v>44</v>
      </c>
      <c r="C4" s="92"/>
      <c r="D4" s="92"/>
      <c r="E4" s="93"/>
      <c r="F4" s="90"/>
      <c r="G4" s="94" t="s">
        <v>45</v>
      </c>
      <c r="H4" s="95"/>
    </row>
    <row r="5" spans="1:8" ht="25.5" customHeight="1" x14ac:dyDescent="0.35">
      <c r="A5" s="86"/>
      <c r="B5" s="82" t="s">
        <v>46</v>
      </c>
      <c r="C5" s="82" t="s">
        <v>47</v>
      </c>
      <c r="D5" s="82" t="s">
        <v>48</v>
      </c>
      <c r="E5" s="82" t="s">
        <v>85</v>
      </c>
      <c r="F5" s="90"/>
      <c r="G5" s="82" t="s">
        <v>46</v>
      </c>
      <c r="H5" s="82" t="s">
        <v>47</v>
      </c>
    </row>
    <row r="6" spans="1:8" ht="25.5" customHeight="1" x14ac:dyDescent="0.35">
      <c r="A6" s="86"/>
      <c r="B6" s="83"/>
      <c r="C6" s="83"/>
      <c r="D6" s="83"/>
      <c r="E6" s="83"/>
      <c r="F6" s="83"/>
      <c r="G6" s="83"/>
      <c r="H6" s="83"/>
    </row>
    <row r="7" spans="1:8" ht="23.25" customHeight="1" x14ac:dyDescent="0.35">
      <c r="A7" s="30" t="s">
        <v>49</v>
      </c>
      <c r="B7" s="31">
        <v>580205</v>
      </c>
      <c r="C7" s="10">
        <v>516304</v>
      </c>
      <c r="D7" s="10">
        <v>8206</v>
      </c>
      <c r="E7" s="31">
        <v>55695</v>
      </c>
      <c r="F7" s="54">
        <v>184432</v>
      </c>
      <c r="G7" s="11">
        <f>F7/B7*1000</f>
        <v>317.87385493058491</v>
      </c>
      <c r="H7" s="34">
        <f>F7/C7*1000</f>
        <v>357.21590380860891</v>
      </c>
    </row>
    <row r="8" spans="1:8" ht="23.25" customHeight="1" x14ac:dyDescent="0.35">
      <c r="A8" s="30" t="s">
        <v>50</v>
      </c>
      <c r="B8" s="10">
        <v>21008</v>
      </c>
      <c r="C8" s="10">
        <v>21008</v>
      </c>
      <c r="D8" s="10" t="s">
        <v>51</v>
      </c>
      <c r="E8" s="10" t="s">
        <v>51</v>
      </c>
      <c r="F8" s="10">
        <v>6215</v>
      </c>
      <c r="G8" s="11">
        <f>F8/B8*1000</f>
        <v>295.83968012185835</v>
      </c>
      <c r="H8" s="34">
        <f>F8/C8*1000</f>
        <v>295.83968012185835</v>
      </c>
    </row>
    <row r="9" spans="1:8" ht="23.25" customHeight="1" x14ac:dyDescent="0.35">
      <c r="A9" s="30" t="s">
        <v>52</v>
      </c>
      <c r="B9" s="31">
        <f>SUM(B7:B8)</f>
        <v>601213</v>
      </c>
      <c r="C9" s="31">
        <f>SUM(C7:C8)</f>
        <v>537312</v>
      </c>
      <c r="D9" s="31">
        <f>SUM(D7:D8)</f>
        <v>8206</v>
      </c>
      <c r="E9" s="31">
        <f>SUM(E7:E8)</f>
        <v>55695</v>
      </c>
      <c r="F9" s="31">
        <f>SUM(F7:F8)</f>
        <v>190647</v>
      </c>
      <c r="G9" s="11">
        <f>F9/B9*1000</f>
        <v>317.1039215718888</v>
      </c>
      <c r="H9" s="34">
        <f>F9/C9*1000</f>
        <v>354.81619617652314</v>
      </c>
    </row>
    <row r="10" spans="1:8" x14ac:dyDescent="0.35">
      <c r="A10" s="66" t="s">
        <v>53</v>
      </c>
      <c r="B10" s="66"/>
      <c r="C10" s="66"/>
      <c r="D10" s="66"/>
      <c r="E10" s="29"/>
      <c r="F10" s="105"/>
      <c r="G10" s="105"/>
      <c r="H10" s="105"/>
    </row>
    <row r="11" spans="1:8" x14ac:dyDescent="0.35">
      <c r="A11" s="55"/>
      <c r="B11" s="55"/>
      <c r="C11" s="55"/>
      <c r="D11" s="55"/>
      <c r="E11" s="29"/>
      <c r="F11" s="56"/>
      <c r="G11" s="56"/>
      <c r="H11" s="56"/>
    </row>
  </sheetData>
  <mergeCells count="15">
    <mergeCell ref="A1:H1"/>
    <mergeCell ref="A3:A6"/>
    <mergeCell ref="B3:E3"/>
    <mergeCell ref="F3:F6"/>
    <mergeCell ref="G3:H3"/>
    <mergeCell ref="B4:E4"/>
    <mergeCell ref="G4:H4"/>
    <mergeCell ref="B5:B6"/>
    <mergeCell ref="C5:C6"/>
    <mergeCell ref="D5:D6"/>
    <mergeCell ref="E5:E6"/>
    <mergeCell ref="G5:G6"/>
    <mergeCell ref="H5:H6"/>
    <mergeCell ref="A10:D10"/>
    <mergeCell ref="F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rightToLeft="1" workbookViewId="0">
      <selection activeCell="K16" sqref="K16"/>
    </sheetView>
  </sheetViews>
  <sheetFormatPr defaultRowHeight="14.5" x14ac:dyDescent="0.35"/>
  <cols>
    <col min="1" max="1" width="10.26953125" customWidth="1"/>
  </cols>
  <sheetData>
    <row r="1" spans="1:8" x14ac:dyDescent="0.35">
      <c r="A1" s="29"/>
      <c r="B1" s="29"/>
      <c r="C1" s="29"/>
      <c r="D1" s="29"/>
      <c r="E1" s="29"/>
      <c r="F1" s="29"/>
      <c r="G1" s="29"/>
      <c r="H1" s="29"/>
    </row>
    <row r="2" spans="1:8" ht="30.75" customHeight="1" x14ac:dyDescent="0.35">
      <c r="A2" s="106" t="s">
        <v>86</v>
      </c>
      <c r="B2" s="106"/>
      <c r="C2" s="106"/>
      <c r="D2" s="106"/>
      <c r="E2" s="106"/>
      <c r="F2" s="106"/>
      <c r="G2" s="106"/>
      <c r="H2" s="106"/>
    </row>
    <row r="3" spans="1:8" ht="18" customHeight="1" x14ac:dyDescent="0.35">
      <c r="A3" s="26"/>
      <c r="B3" s="27"/>
      <c r="C3" s="28"/>
      <c r="D3" s="28"/>
      <c r="E3" s="28"/>
      <c r="F3" s="28"/>
      <c r="G3" s="28"/>
      <c r="H3" s="37"/>
    </row>
    <row r="4" spans="1:8" ht="14.5" customHeight="1" x14ac:dyDescent="0.35">
      <c r="A4" s="86" t="s">
        <v>40</v>
      </c>
      <c r="B4" s="87" t="s">
        <v>41</v>
      </c>
      <c r="C4" s="88"/>
      <c r="D4" s="88"/>
      <c r="E4" s="89"/>
      <c r="F4" s="82" t="s">
        <v>42</v>
      </c>
      <c r="G4" s="87" t="s">
        <v>43</v>
      </c>
      <c r="H4" s="89"/>
    </row>
    <row r="5" spans="1:8" ht="18.75" customHeight="1" x14ac:dyDescent="0.35">
      <c r="A5" s="86"/>
      <c r="B5" s="91" t="s">
        <v>44</v>
      </c>
      <c r="C5" s="92"/>
      <c r="D5" s="92"/>
      <c r="E5" s="93"/>
      <c r="F5" s="90"/>
      <c r="G5" s="94" t="s">
        <v>45</v>
      </c>
      <c r="H5" s="95"/>
    </row>
    <row r="6" spans="1:8" ht="25.5" customHeight="1" x14ac:dyDescent="0.35">
      <c r="A6" s="86"/>
      <c r="B6" s="82" t="s">
        <v>46</v>
      </c>
      <c r="C6" s="82" t="s">
        <v>47</v>
      </c>
      <c r="D6" s="82" t="s">
        <v>48</v>
      </c>
      <c r="E6" s="82" t="s">
        <v>85</v>
      </c>
      <c r="F6" s="90"/>
      <c r="G6" s="82" t="s">
        <v>46</v>
      </c>
      <c r="H6" s="82" t="s">
        <v>47</v>
      </c>
    </row>
    <row r="7" spans="1:8" ht="24.75" customHeight="1" x14ac:dyDescent="0.35">
      <c r="A7" s="86"/>
      <c r="B7" s="83"/>
      <c r="C7" s="83"/>
      <c r="D7" s="83"/>
      <c r="E7" s="83"/>
      <c r="F7" s="83"/>
      <c r="G7" s="83"/>
      <c r="H7" s="83"/>
    </row>
    <row r="8" spans="1:8" ht="28.5" customHeight="1" x14ac:dyDescent="0.35">
      <c r="A8" s="25" t="s">
        <v>55</v>
      </c>
      <c r="B8" s="10" t="s">
        <v>51</v>
      </c>
      <c r="C8" s="10" t="s">
        <v>51</v>
      </c>
      <c r="D8" s="10" t="s">
        <v>51</v>
      </c>
      <c r="E8" s="10" t="s">
        <v>51</v>
      </c>
      <c r="F8" s="10" t="s">
        <v>51</v>
      </c>
      <c r="G8" s="10" t="s">
        <v>51</v>
      </c>
      <c r="H8" s="10" t="s">
        <v>51</v>
      </c>
    </row>
    <row r="9" spans="1:8" ht="29.25" customHeight="1" x14ac:dyDescent="0.35">
      <c r="A9" s="25" t="s">
        <v>56</v>
      </c>
      <c r="B9" s="10">
        <f>21008-1237</f>
        <v>19771</v>
      </c>
      <c r="C9" s="10">
        <v>19771</v>
      </c>
      <c r="D9" s="10" t="s">
        <v>51</v>
      </c>
      <c r="E9" s="10" t="s">
        <v>51</v>
      </c>
      <c r="F9" s="10">
        <f>6215-498</f>
        <v>5717</v>
      </c>
      <c r="G9" s="11">
        <f>F9/B9*1000</f>
        <v>289.16089221587174</v>
      </c>
      <c r="H9" s="34">
        <f>F9/C9*1000</f>
        <v>289.16089221587174</v>
      </c>
    </row>
    <row r="10" spans="1:8" ht="26.25" customHeight="1" x14ac:dyDescent="0.35">
      <c r="A10" s="25" t="s">
        <v>57</v>
      </c>
      <c r="B10" s="10">
        <v>1237</v>
      </c>
      <c r="C10" s="10">
        <v>1237</v>
      </c>
      <c r="D10" s="10" t="s">
        <v>51</v>
      </c>
      <c r="E10" s="10" t="s">
        <v>51</v>
      </c>
      <c r="F10" s="10">
        <v>498</v>
      </c>
      <c r="G10" s="11">
        <f>F10/B10*1000</f>
        <v>402.58690379951497</v>
      </c>
      <c r="H10" s="34">
        <f>F10/C10*1000</f>
        <v>402.58690379951497</v>
      </c>
    </row>
    <row r="11" spans="1:8" ht="23.25" customHeight="1" x14ac:dyDescent="0.35">
      <c r="A11" s="36" t="s">
        <v>52</v>
      </c>
      <c r="B11" s="10">
        <f>SUM(B9:B10)</f>
        <v>21008</v>
      </c>
      <c r="C11" s="10">
        <f>SUM(C9:C10)</f>
        <v>21008</v>
      </c>
      <c r="D11" s="10" t="s">
        <v>51</v>
      </c>
      <c r="E11" s="10" t="s">
        <v>51</v>
      </c>
      <c r="F11" s="10">
        <f>SUM(F9:F10)</f>
        <v>6215</v>
      </c>
      <c r="G11" s="11">
        <f>F11/B11*1000</f>
        <v>295.83968012185835</v>
      </c>
      <c r="H11" s="34">
        <f>F11/C11*1000</f>
        <v>295.83968012185835</v>
      </c>
    </row>
    <row r="12" spans="1:8" x14ac:dyDescent="0.35">
      <c r="A12" s="98" t="s">
        <v>58</v>
      </c>
      <c r="B12" s="98"/>
      <c r="C12" s="98"/>
      <c r="D12" s="98"/>
      <c r="E12" s="98"/>
      <c r="F12" s="98"/>
      <c r="G12" s="98"/>
      <c r="H12" s="98"/>
    </row>
    <row r="13" spans="1:8" x14ac:dyDescent="0.35">
      <c r="A13" s="62"/>
      <c r="B13" s="62"/>
      <c r="C13" s="62"/>
      <c r="D13" s="62"/>
      <c r="E13" s="62"/>
      <c r="F13" s="62"/>
      <c r="G13" s="62"/>
      <c r="H13" s="62"/>
    </row>
  </sheetData>
  <mergeCells count="14">
    <mergeCell ref="E6:E7"/>
    <mergeCell ref="G6:G7"/>
    <mergeCell ref="H6:H7"/>
    <mergeCell ref="A12:H13"/>
    <mergeCell ref="A2:H2"/>
    <mergeCell ref="A4:A7"/>
    <mergeCell ref="B4:E4"/>
    <mergeCell ref="F4:F7"/>
    <mergeCell ref="G4:H4"/>
    <mergeCell ref="B5:E5"/>
    <mergeCell ref="G5:H5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جدول 1</vt:lpstr>
      <vt:lpstr>جدول (2)</vt:lpstr>
      <vt:lpstr>جدول(3)</vt:lpstr>
      <vt:lpstr> جدول (4)</vt:lpstr>
      <vt:lpstr>جدول(5)</vt:lpstr>
      <vt:lpstr>جدول (6)</vt:lpstr>
      <vt:lpstr>جدول(7)</vt:lpstr>
      <vt:lpstr>جدول (8)</vt:lpstr>
      <vt:lpstr> جدول (9)</vt:lpstr>
      <vt:lpstr>جدول (10) </vt:lpstr>
      <vt:lpstr>جدول(11)</vt:lpstr>
      <vt:lpstr>جدول(12)</vt:lpstr>
      <vt:lpstr> جدول (13)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HP</cp:lastModifiedBy>
  <cp:lastPrinted>2018-08-16T08:36:46Z</cp:lastPrinted>
  <dcterms:created xsi:type="dcterms:W3CDTF">2012-08-05T06:59:01Z</dcterms:created>
  <dcterms:modified xsi:type="dcterms:W3CDTF">2018-09-18T05:59:24Z</dcterms:modified>
</cp:coreProperties>
</file>