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2017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20" i="1" l="1"/>
  <c r="D120" i="1"/>
  <c r="E120" i="1"/>
  <c r="B120" i="1"/>
  <c r="G203" i="1" l="1"/>
  <c r="F203" i="1"/>
  <c r="E203" i="1"/>
  <c r="D203" i="1"/>
  <c r="C203" i="1"/>
  <c r="B203" i="1"/>
  <c r="F180" i="1"/>
  <c r="C180" i="1"/>
  <c r="B180" i="1"/>
  <c r="G119" i="1"/>
  <c r="F119" i="1"/>
  <c r="G93" i="1"/>
  <c r="F93" i="1"/>
  <c r="H203" i="1" l="1"/>
  <c r="I203" i="1"/>
  <c r="D251" i="1"/>
  <c r="F239" i="1"/>
  <c r="E239" i="1"/>
  <c r="D239" i="1"/>
  <c r="C239" i="1"/>
  <c r="B239" i="1"/>
  <c r="H233" i="1"/>
  <c r="G233" i="1"/>
  <c r="H230" i="1"/>
  <c r="G230" i="1"/>
  <c r="H228" i="1"/>
  <c r="G228" i="1"/>
  <c r="H227" i="1"/>
  <c r="G227" i="1"/>
  <c r="F216" i="1"/>
  <c r="C216" i="1"/>
  <c r="B216" i="1"/>
  <c r="G215" i="1"/>
  <c r="G214" i="1"/>
  <c r="I202" i="1"/>
  <c r="H202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F157" i="1"/>
  <c r="E157" i="1"/>
  <c r="D157" i="1"/>
  <c r="C157" i="1"/>
  <c r="B157" i="1"/>
  <c r="H155" i="1"/>
  <c r="G155" i="1"/>
  <c r="D139" i="1"/>
  <c r="G120" i="1"/>
  <c r="G118" i="1"/>
  <c r="F118" i="1"/>
  <c r="G117" i="1"/>
  <c r="F117" i="1"/>
  <c r="G116" i="1"/>
  <c r="F116" i="1"/>
  <c r="G115" i="1"/>
  <c r="F115" i="1"/>
  <c r="G114" i="1"/>
  <c r="F114" i="1"/>
  <c r="G113" i="1"/>
  <c r="G112" i="1"/>
  <c r="F112" i="1"/>
  <c r="G111" i="1"/>
  <c r="F111" i="1"/>
  <c r="G110" i="1"/>
  <c r="F110" i="1"/>
  <c r="G109" i="1"/>
  <c r="F109" i="1"/>
  <c r="G108" i="1"/>
  <c r="F108" i="1"/>
  <c r="E92" i="1"/>
  <c r="E94" i="1" s="1"/>
  <c r="C92" i="1"/>
  <c r="C94" i="1" s="1"/>
  <c r="B92" i="1"/>
  <c r="B94" i="1" s="1"/>
  <c r="E79" i="1"/>
  <c r="D79" i="1"/>
  <c r="C79" i="1"/>
  <c r="B79" i="1"/>
  <c r="H78" i="1"/>
  <c r="G78" i="1"/>
  <c r="H76" i="1"/>
  <c r="G76" i="1"/>
  <c r="H75" i="1"/>
  <c r="G75" i="1"/>
  <c r="H74" i="1"/>
  <c r="G74" i="1"/>
  <c r="H73" i="1"/>
  <c r="G73" i="1"/>
  <c r="H71" i="1"/>
  <c r="G71" i="1"/>
  <c r="H70" i="1"/>
  <c r="G70" i="1"/>
  <c r="H69" i="1"/>
  <c r="G69" i="1"/>
  <c r="H68" i="1"/>
  <c r="G68" i="1"/>
  <c r="H67" i="1"/>
  <c r="G67" i="1"/>
  <c r="C56" i="1"/>
  <c r="G55" i="1"/>
  <c r="F55" i="1"/>
  <c r="E54" i="1"/>
  <c r="G54" i="1" s="1"/>
  <c r="B54" i="1"/>
  <c r="B56" i="1" s="1"/>
  <c r="E40" i="1"/>
  <c r="D40" i="1"/>
  <c r="C40" i="1"/>
  <c r="B40" i="1"/>
  <c r="F21" i="1"/>
  <c r="D21" i="1"/>
  <c r="F20" i="1"/>
  <c r="D20" i="1"/>
  <c r="F15" i="1"/>
  <c r="D15" i="1"/>
  <c r="F14" i="1"/>
  <c r="D14" i="1"/>
  <c r="F9" i="1"/>
  <c r="D9" i="1"/>
  <c r="F8" i="1"/>
  <c r="D8" i="1"/>
  <c r="F68" i="1" l="1"/>
  <c r="F70" i="1"/>
  <c r="F72" i="1"/>
  <c r="F74" i="1"/>
  <c r="F76" i="1"/>
  <c r="F78" i="1"/>
  <c r="F67" i="1"/>
  <c r="F69" i="1"/>
  <c r="F71" i="1"/>
  <c r="F73" i="1"/>
  <c r="F75" i="1"/>
  <c r="F77" i="1"/>
  <c r="F79" i="1"/>
  <c r="H239" i="1"/>
  <c r="F94" i="1"/>
  <c r="G94" i="1"/>
  <c r="F40" i="1"/>
  <c r="G239" i="1"/>
  <c r="G40" i="1"/>
  <c r="E56" i="1"/>
  <c r="G56" i="1" s="1"/>
  <c r="G79" i="1"/>
  <c r="H79" i="1"/>
  <c r="F92" i="1"/>
  <c r="G92" i="1"/>
  <c r="F120" i="1"/>
  <c r="H157" i="1"/>
  <c r="G157" i="1"/>
  <c r="G216" i="1"/>
  <c r="F54" i="1"/>
  <c r="F56" i="1" l="1"/>
</calcChain>
</file>

<file path=xl/sharedStrings.xml><?xml version="1.0" encoding="utf-8"?>
<sst xmlns="http://schemas.openxmlformats.org/spreadsheetml/2006/main" count="576" uniqueCount="174">
  <si>
    <t xml:space="preserve">     مقارنة المساحة المزروعة وكمية الانتاج ومتوسط الغلة لمحصولي الحنطة والشعير للسنوات                     (2017-2012) </t>
  </si>
  <si>
    <t xml:space="preserve">Comparison of  cultivated area, product quantity and average yield of wheat and barley for (2012-2017)  </t>
  </si>
  <si>
    <t>جدول رقم (1)</t>
  </si>
  <si>
    <t xml:space="preserve">  Table (1)                                                                                                                                                                        </t>
  </si>
  <si>
    <t>التفاصيل</t>
  </si>
  <si>
    <r>
      <t xml:space="preserve">       السنوات       </t>
    </r>
    <r>
      <rPr>
        <b/>
        <sz val="10"/>
        <color theme="1"/>
        <rFont val="Arial"/>
        <family val="2"/>
      </rPr>
      <t xml:space="preserve">Yaer   </t>
    </r>
    <r>
      <rPr>
        <b/>
        <sz val="11"/>
        <color theme="1"/>
        <rFont val="Arial"/>
        <family val="2"/>
      </rPr>
      <t xml:space="preserve">    </t>
    </r>
  </si>
  <si>
    <t>المحصول      Crop</t>
  </si>
  <si>
    <t>Details</t>
  </si>
  <si>
    <t>الحنطة</t>
  </si>
  <si>
    <t>نسبة التغير السنوية %</t>
  </si>
  <si>
    <t>الشعير</t>
  </si>
  <si>
    <t>نسبة التغير السنوية%</t>
  </si>
  <si>
    <t>Wheat</t>
  </si>
  <si>
    <t>Barley</t>
  </si>
  <si>
    <t xml:space="preserve">اجمالي المساحة (1000) دونم </t>
  </si>
  <si>
    <t>-</t>
  </si>
  <si>
    <t>Total area     (1000) Donum</t>
  </si>
  <si>
    <t>*4147</t>
  </si>
  <si>
    <t>*1003</t>
  </si>
  <si>
    <t>**3697</t>
  </si>
  <si>
    <t>-10.9</t>
  </si>
  <si>
    <t>**1062</t>
  </si>
  <si>
    <t>**4216</t>
  </si>
  <si>
    <t>**820</t>
  </si>
  <si>
    <t>كمية الانتاج المتحقق (1000) طن</t>
  </si>
  <si>
    <t xml:space="preserve"> Product  (1000) Ton</t>
  </si>
  <si>
    <t>*2645</t>
  </si>
  <si>
    <t>*330</t>
  </si>
  <si>
    <t>**3053</t>
  </si>
  <si>
    <t>**499</t>
  </si>
  <si>
    <t>**2974</t>
  </si>
  <si>
    <t>**303</t>
  </si>
  <si>
    <t xml:space="preserve">    متوسط الغلة    (كغم/ دونم)</t>
  </si>
  <si>
    <t>Average Yield (KG/Donum)</t>
  </si>
  <si>
    <t>*637.9</t>
  </si>
  <si>
    <t>*328.7</t>
  </si>
  <si>
    <t>**825.7</t>
  </si>
  <si>
    <t>**470.2</t>
  </si>
  <si>
    <t>**705.5</t>
  </si>
  <si>
    <t>**369.4</t>
  </si>
  <si>
    <t>*(عدا اقليم كردستان والمحافظات نينوى،صلاح الدين، الانبار)</t>
  </si>
  <si>
    <t>**(عدا اقليم كردستان والمحافظات نينوى،صلاح الدين، الانبار،قضاء الحويجة من محافظة كركوك وبعض القرى</t>
  </si>
  <si>
    <t xml:space="preserve"> في محافظة ديالى) </t>
  </si>
  <si>
    <t xml:space="preserve">المساحة المزروعة ومتوسط غلة الدونم الواحد وكمية الإنتاج لمحصول الحنطة حسب طريقة الإرواء للقطاع الخاص لسنة 2017*  </t>
  </si>
  <si>
    <t>Cultivated area, average yield per donum and product of wheat by the mean of irrigation of private sector for 2017</t>
  </si>
  <si>
    <t xml:space="preserve">  جدول رقم (2)</t>
  </si>
  <si>
    <t>Table (2)</t>
  </si>
  <si>
    <t>الارواء</t>
  </si>
  <si>
    <t xml:space="preserve">المساحة المزروعة </t>
  </si>
  <si>
    <t>Cultivated area</t>
  </si>
  <si>
    <t xml:space="preserve">   الانتاج    (طن)</t>
  </si>
  <si>
    <t xml:space="preserve"> متوسط الغلة </t>
  </si>
  <si>
    <t>average yield</t>
  </si>
  <si>
    <t>Irrigation</t>
  </si>
  <si>
    <t>(دونم)</t>
  </si>
  <si>
    <t>(Donum)</t>
  </si>
  <si>
    <t xml:space="preserve"> (كغم / دونم) </t>
  </si>
  <si>
    <t>KG/Donum</t>
  </si>
  <si>
    <t xml:space="preserve"> اجمالي المساحة</t>
  </si>
  <si>
    <t>المساحة المحصودة</t>
  </si>
  <si>
    <t>المساحة المتضررة</t>
  </si>
  <si>
    <t>product (Ton)</t>
  </si>
  <si>
    <t>Total area</t>
  </si>
  <si>
    <t>Harvested area</t>
  </si>
  <si>
    <t>Damaged area</t>
  </si>
  <si>
    <t>المروية</t>
  </si>
  <si>
    <t>Irrigated</t>
  </si>
  <si>
    <t>الديمية</t>
  </si>
  <si>
    <t xml:space="preserve">Rain fed </t>
  </si>
  <si>
    <t>المجموع</t>
  </si>
  <si>
    <t>Total</t>
  </si>
  <si>
    <t xml:space="preserve">الرمز (- ) يعني الكمية صفر أو مقاربة إلى الصفر . </t>
  </si>
  <si>
    <t>Symbol (-) means Zero or almost Zero</t>
  </si>
  <si>
    <t xml:space="preserve">المساحة المزروعة ومتوسط غلة الدونم الواحد وكمية الإنتاج لمحصول الحنطة حسب المناطق المطرية للقطاع الخاص لسنة 2017* </t>
  </si>
  <si>
    <t>Cultivated area, average yield per donum and product of wheat by rain fed areas of private sector for 2017</t>
  </si>
  <si>
    <t xml:space="preserve">  جدول رقم (3)</t>
  </si>
  <si>
    <t>Table (3)</t>
  </si>
  <si>
    <t>مضمونة الامطار</t>
  </si>
  <si>
    <t xml:space="preserve">Rain fall guaranteed </t>
  </si>
  <si>
    <t>شبه مضمونة الامطار</t>
  </si>
  <si>
    <t xml:space="preserve">Rain semi guaranteed </t>
  </si>
  <si>
    <t>غير مضمونة الامطار</t>
  </si>
  <si>
    <t xml:space="preserve">Rain not guaranteed </t>
  </si>
  <si>
    <t xml:space="preserve">*(عدا اقليم كردستان والمحافظات نينوى،صلاح الدين، الانبار،قضاء الحويجة من محافظة كركوك وبعض القرى  في محافظة ديالى) </t>
  </si>
  <si>
    <t xml:space="preserve">  جدول رقم (4)</t>
  </si>
  <si>
    <t xml:space="preserve">  Table (4)                                                                                                                                                                        </t>
  </si>
  <si>
    <t>المحافظات</t>
  </si>
  <si>
    <t>النسبة المئوية %</t>
  </si>
  <si>
    <t>Governerates</t>
  </si>
  <si>
    <t>production (Ton)</t>
  </si>
  <si>
    <t>كركوك</t>
  </si>
  <si>
    <t>Kirkuk</t>
  </si>
  <si>
    <t>ديالى</t>
  </si>
  <si>
    <t>Diala</t>
  </si>
  <si>
    <t>بغداد</t>
  </si>
  <si>
    <t>Baghdad</t>
  </si>
  <si>
    <t>بابل</t>
  </si>
  <si>
    <t>Babylon</t>
  </si>
  <si>
    <t>كربلاء</t>
  </si>
  <si>
    <t>Karbala</t>
  </si>
  <si>
    <t>واسط</t>
  </si>
  <si>
    <t>Wasit</t>
  </si>
  <si>
    <t>النجف</t>
  </si>
  <si>
    <t>Al-Najaf</t>
  </si>
  <si>
    <t>القادسية</t>
  </si>
  <si>
    <t>Al-Qadisiya</t>
  </si>
  <si>
    <t>المثنى</t>
  </si>
  <si>
    <t>Al-Muthnna</t>
  </si>
  <si>
    <t xml:space="preserve">ذي قار </t>
  </si>
  <si>
    <t>Thi-Qar</t>
  </si>
  <si>
    <t>ميسان</t>
  </si>
  <si>
    <t>Maysan</t>
  </si>
  <si>
    <t>البصرة</t>
  </si>
  <si>
    <t>Al-Basra</t>
  </si>
  <si>
    <t xml:space="preserve">المساحة المزروعة ومتوسط غلة الدونم الواحد وكمية الإنتاج في المناطق الديمية لمحصول الحنطة حسب المحافظات لسنة 2017 * </t>
  </si>
  <si>
    <t xml:space="preserve">Cultivated area, average yield per donum and quantity of wheat product  in rain fed area  by governorate for 2017  </t>
  </si>
  <si>
    <t xml:space="preserve">  جدول رقم (5)</t>
  </si>
  <si>
    <t xml:space="preserve">  Table (5)                                                                                                                                                                        </t>
  </si>
  <si>
    <t>governorates</t>
  </si>
  <si>
    <t xml:space="preserve">المساحة المزروعة ومتوسط غلة الدونم الواحد وكمية الإنتاج في المناطق المروية لمحصول الحنطة حسب المحافظات للقطاع الخاص لسنة 2017*  </t>
  </si>
  <si>
    <t>Cultivated area, average yield per donum and product quantity of wheat in irrigated area for private sector by governorate  for 2017</t>
  </si>
  <si>
    <t xml:space="preserve">  جدول رقم (6)</t>
  </si>
  <si>
    <t xml:space="preserve">  Table (6)                                                                                                                                                                        </t>
  </si>
  <si>
    <t>Governorates</t>
  </si>
  <si>
    <t xml:space="preserve">المساحة المحصودة </t>
  </si>
  <si>
    <t>ذي قار</t>
  </si>
  <si>
    <t>Thi Qar</t>
  </si>
  <si>
    <t xml:space="preserve">المساحة المحصودة ومتوسط غلة الدونم الواحد والإنتاج  لتبن الحنطة للقطاع الخاص لسنة 2017 </t>
  </si>
  <si>
    <t xml:space="preserve"> Area harvested, average yield per donum and production of wheat hay  of private sector for 2017</t>
  </si>
  <si>
    <t xml:space="preserve">  جدول رقم (7)</t>
  </si>
  <si>
    <t xml:space="preserve">  Table (7)                                                                                                                                                                        </t>
  </si>
  <si>
    <t>المحصول</t>
  </si>
  <si>
    <t>المساحة المحصودة (دونم)</t>
  </si>
  <si>
    <t>متوسط غلة التبن (كغم/دونم)</t>
  </si>
  <si>
    <t>انتاج التبن (طن)</t>
  </si>
  <si>
    <t>Crop</t>
  </si>
  <si>
    <t>Harvested area (Donum)</t>
  </si>
  <si>
    <t xml:space="preserve">  Wheat hay average yield (kg/Donum)</t>
  </si>
  <si>
    <t xml:space="preserve"> Wheat hay product (ton)</t>
  </si>
  <si>
    <t xml:space="preserve">*(عدا اقليم كردستان والمحافظات نينوى،صلاح الدين، الانبار،قضاء الحويجة من محافظة كركوك وبعض القرى  </t>
  </si>
  <si>
    <t xml:space="preserve">في محافظة ديالى) </t>
  </si>
  <si>
    <t>المساحة المزروعة ومتوسط غلة الدونم الواحد وكمية الإنتاج لمحصول الشعير حسب طريقة الإرواء للقطاع الخاص لسنة 2017*</t>
  </si>
  <si>
    <t>Cultivated area, average yield per donum and barley product by the mean of irrigation of private sector for 2017</t>
  </si>
  <si>
    <t xml:space="preserve">  جدول رقم (8)</t>
  </si>
  <si>
    <t xml:space="preserve">  Table (8)                                                                                                                                                                        </t>
  </si>
  <si>
    <t>مساحة العلف الاخضر</t>
  </si>
  <si>
    <t>Green forage area</t>
  </si>
  <si>
    <t>Rain fed</t>
  </si>
  <si>
    <t xml:space="preserve">المساحة المزروعة ومتوسط غلة الدونم الواحد وكمية الإنتاج لمحصول الشعير حسب المناطق المطرية للقطاع الخاص لسنة 2017*  </t>
  </si>
  <si>
    <t>Cultivated area, average yield and quantity of barley product by rain fed areas of private sector for 2017</t>
  </si>
  <si>
    <t xml:space="preserve">  جدول رقم (9)</t>
  </si>
  <si>
    <t xml:space="preserve">  Table (9)                                                                                                                                                                        </t>
  </si>
  <si>
    <t>المساحة المزروعة ومتوسط غلة الدونم الواحد وكمية الإنتاج لمحصول الشعير حسب المحافظات لسنة 2017*</t>
  </si>
  <si>
    <t>Cultivated area, average yield  per donum and product of barley by governorate for 2017</t>
  </si>
  <si>
    <t xml:space="preserve">  جدول رقم (10)</t>
  </si>
  <si>
    <t xml:space="preserve">  Table (10)                                                                                                                                                                        </t>
  </si>
  <si>
    <t xml:space="preserve">*(عدا اقليم كردستان والمحافظات نينوى،صلاح الدين، الانبار،قضاء الحويجة من محافظة كركوك وبعض القرى في محافظة ديالى) </t>
  </si>
  <si>
    <t xml:space="preserve">المساحة المزروعة ومتوسط غلة الدونم الواحد وكمية الإنتاج في المناطق الديمية لمحصول الشعير حسب المحافظات للقطاع الخاص لسنة  2017*  </t>
  </si>
  <si>
    <t xml:space="preserve"> Cultivated area, average yield per donum and quantity of barley product in rain fed area for private sector by governorate for 2017</t>
  </si>
  <si>
    <t xml:space="preserve">  جدول رقم (11)</t>
  </si>
  <si>
    <t xml:space="preserve">  Table (11)                                                                                                                                                                        </t>
  </si>
  <si>
    <t xml:space="preserve">المساحة المزروعة ومتوسط غلة الدونم الواحد وكمية الإنتاج في المناطق المروية لمحصول الشعير حسب المحافظات للقطاع الخاص لسنة 2017*  </t>
  </si>
  <si>
    <t>Cultivated area, average yield per donum and quantity of barley product  in irrigated area for private sector by governorate for 2017</t>
  </si>
  <si>
    <t xml:space="preserve">  جدول رقم (12)</t>
  </si>
  <si>
    <t xml:space="preserve">  Table (12)                                                                                                                                                                        </t>
  </si>
  <si>
    <t xml:space="preserve"> Area harvested, average yield per donum and product of  barley hay  of private sector for 2017</t>
  </si>
  <si>
    <t xml:space="preserve">  جدول رقم (13)</t>
  </si>
  <si>
    <t xml:space="preserve">  Table (13)                                                                                                                                                                        </t>
  </si>
  <si>
    <t>متوسط غلة التبن (كغم)</t>
  </si>
  <si>
    <t xml:space="preserve">  barley hay average yield(kg)</t>
  </si>
  <si>
    <t xml:space="preserve">  barley hay production (ton)</t>
  </si>
  <si>
    <t>المساحة المزروعة ومتوسط غلة الدونم الواحد وكمية الإنتاج لمحصول الحنطة حسب المحافظات لسنة 2017*</t>
  </si>
  <si>
    <t>Cultivated area, average yield per donum and product of wheat by governerate for 2017</t>
  </si>
  <si>
    <t xml:space="preserve">المساحة المحصودة ومتوسط غلة الدونم الواحد والإنتاج  لتبن الشعير للقطاع الخاص لسنة 2017*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</si>
</sst>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  <scheme val="minor"/>
    </font>
    <font>
      <sz val="11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wrapText="1" readingOrder="1"/>
    </xf>
    <xf numFmtId="0" fontId="4" fillId="0" borderId="11" xfId="0" applyFont="1" applyBorder="1" applyAlignment="1">
      <alignment horizontal="right" vertical="center"/>
    </xf>
    <xf numFmtId="49" fontId="4" fillId="0" borderId="11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right" vertical="center"/>
    </xf>
    <xf numFmtId="0" fontId="4" fillId="0" borderId="11" xfId="0" applyFont="1" applyFill="1" applyBorder="1" applyAlignment="1">
      <alignment horizontal="center" vertical="center" wrapText="1" readingOrder="1"/>
    </xf>
    <xf numFmtId="0" fontId="4" fillId="0" borderId="6" xfId="0" applyFont="1" applyFill="1" applyBorder="1" applyAlignment="1">
      <alignment horizontal="center" wrapText="1" readingOrder="1"/>
    </xf>
    <xf numFmtId="0" fontId="4" fillId="0" borderId="6" xfId="0" applyFont="1" applyBorder="1" applyAlignment="1">
      <alignment horizontal="right" vertical="center"/>
    </xf>
    <xf numFmtId="49" fontId="4" fillId="0" borderId="6" xfId="0" applyNumberFormat="1" applyFont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164" fontId="4" fillId="0" borderId="11" xfId="0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center" wrapText="1" readingOrder="1"/>
    </xf>
    <xf numFmtId="0" fontId="4" fillId="0" borderId="1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 readingOrder="1"/>
    </xf>
    <xf numFmtId="164" fontId="4" fillId="0" borderId="11" xfId="0" applyNumberFormat="1" applyFont="1" applyFill="1" applyBorder="1" applyAlignment="1">
      <alignment wrapText="1" readingOrder="1"/>
    </xf>
    <xf numFmtId="0" fontId="4" fillId="0" borderId="11" xfId="0" applyFont="1" applyFill="1" applyBorder="1" applyAlignment="1">
      <alignment horizontal="right" wrapText="1" readingOrder="1"/>
    </xf>
    <xf numFmtId="0" fontId="5" fillId="0" borderId="4" xfId="0" applyFont="1" applyBorder="1" applyAlignment="1">
      <alignment horizontal="right" vertical="center" readingOrder="2"/>
    </xf>
    <xf numFmtId="0" fontId="5" fillId="0" borderId="4" xfId="0" applyFont="1" applyBorder="1" applyAlignment="1">
      <alignment vertical="center" readingOrder="2"/>
    </xf>
    <xf numFmtId="0" fontId="4" fillId="0" borderId="0" xfId="0" applyFont="1"/>
    <xf numFmtId="0" fontId="6" fillId="0" borderId="0" xfId="0" applyFont="1" applyAlignment="1">
      <alignment vertical="center" readingOrder="2"/>
    </xf>
    <xf numFmtId="0" fontId="3" fillId="0" borderId="0" xfId="0" applyFont="1" applyAlignment="1">
      <alignment horizontal="center" vertical="center" wrapText="1" readingOrder="2"/>
    </xf>
    <xf numFmtId="0" fontId="2" fillId="0" borderId="12" xfId="0" applyFont="1" applyBorder="1" applyAlignment="1">
      <alignment horizontal="right" vertical="center"/>
    </xf>
    <xf numFmtId="0" fontId="2" fillId="0" borderId="1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2" fillId="0" borderId="1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left" vertical="center"/>
    </xf>
    <xf numFmtId="0" fontId="4" fillId="2" borderId="11" xfId="0" applyFont="1" applyFill="1" applyBorder="1" applyAlignment="1">
      <alignment horizontal="right" vertical="center"/>
    </xf>
    <xf numFmtId="1" fontId="4" fillId="2" borderId="11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 wrapText="1" readingOrder="2"/>
    </xf>
    <xf numFmtId="0" fontId="2" fillId="2" borderId="13" xfId="0" applyFont="1" applyFill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5" fillId="0" borderId="14" xfId="0" applyFont="1" applyBorder="1" applyAlignment="1">
      <alignment horizontal="left"/>
    </xf>
    <xf numFmtId="0" fontId="2" fillId="0" borderId="13" xfId="0" applyFont="1" applyFill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0" fillId="0" borderId="12" xfId="0" applyBorder="1"/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1" fontId="0" fillId="0" borderId="0" xfId="0" applyNumberFormat="1"/>
    <xf numFmtId="0" fontId="2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4" fillId="0" borderId="0" xfId="0" applyFont="1" applyBorder="1" applyAlignment="1">
      <alignment horizontal="right" vertical="center" readingOrder="2"/>
    </xf>
    <xf numFmtId="0" fontId="1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 readingOrder="2"/>
    </xf>
    <xf numFmtId="0" fontId="5" fillId="0" borderId="0" xfId="0" applyFont="1" applyBorder="1" applyAlignment="1">
      <alignment vertical="center"/>
    </xf>
    <xf numFmtId="0" fontId="4" fillId="0" borderId="14" xfId="0" applyFont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 readingOrder="2"/>
    </xf>
    <xf numFmtId="0" fontId="5" fillId="0" borderId="4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164" fontId="0" fillId="0" borderId="0" xfId="0" applyNumberFormat="1"/>
    <xf numFmtId="0" fontId="1" fillId="0" borderId="11" xfId="0" applyFont="1" applyBorder="1"/>
    <xf numFmtId="0" fontId="0" fillId="0" borderId="0" xfId="0" applyAlignment="1">
      <alignment wrapText="1"/>
    </xf>
    <xf numFmtId="0" fontId="4" fillId="0" borderId="0" xfId="0" applyFont="1" applyBorder="1" applyAlignment="1">
      <alignment horizontal="right" vertical="center" readingOrder="2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 vertical="center" wrapText="1" readingOrder="2"/>
    </xf>
    <xf numFmtId="0" fontId="3" fillId="0" borderId="0" xfId="0" applyFont="1" applyAlignment="1">
      <alignment horizontal="center" vertical="center" wrapText="1" readingOrder="1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2"/>
    </xf>
    <xf numFmtId="0" fontId="2" fillId="0" borderId="1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right" vertical="center" readingOrder="2"/>
    </xf>
    <xf numFmtId="0" fontId="2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 readingOrder="1"/>
    </xf>
    <xf numFmtId="0" fontId="5" fillId="0" borderId="4" xfId="0" applyFont="1" applyBorder="1" applyAlignment="1">
      <alignment horizontal="right" vertical="center" readingOrder="2"/>
    </xf>
    <xf numFmtId="0" fontId="5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wrapText="1" readingOrder="2"/>
    </xf>
    <xf numFmtId="0" fontId="4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0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 readingOrder="2"/>
    </xf>
    <xf numFmtId="0" fontId="2" fillId="0" borderId="12" xfId="0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3"/>
  <sheetViews>
    <sheetView rightToLeft="1" tabSelected="1" topLeftCell="A59" workbookViewId="0">
      <selection activeCell="G64" sqref="G64"/>
    </sheetView>
  </sheetViews>
  <sheetFormatPr defaultRowHeight="14.25" x14ac:dyDescent="0.2"/>
  <cols>
    <col min="1" max="1" width="11.125" customWidth="1"/>
    <col min="2" max="2" width="9.125" customWidth="1"/>
    <col min="3" max="3" width="10.25" customWidth="1"/>
    <col min="4" max="4" width="10" customWidth="1"/>
    <col min="5" max="5" width="8.375" customWidth="1"/>
    <col min="6" max="6" width="10.625" customWidth="1"/>
    <col min="7" max="7" width="14.875" customWidth="1"/>
    <col min="8" max="8" width="15.125" customWidth="1"/>
    <col min="9" max="9" width="8.25" customWidth="1"/>
    <col min="10" max="10" width="12.625" customWidth="1"/>
  </cols>
  <sheetData>
    <row r="1" spans="1:7" ht="15" x14ac:dyDescent="0.2">
      <c r="A1" s="145" t="s">
        <v>0</v>
      </c>
      <c r="B1" s="145"/>
      <c r="C1" s="145"/>
      <c r="D1" s="145"/>
      <c r="E1" s="145"/>
      <c r="F1" s="145"/>
      <c r="G1" s="145"/>
    </row>
    <row r="2" spans="1:7" ht="15" x14ac:dyDescent="0.2">
      <c r="A2" s="145" t="s">
        <v>1</v>
      </c>
      <c r="B2" s="145"/>
      <c r="C2" s="145"/>
      <c r="D2" s="145"/>
      <c r="E2" s="145"/>
      <c r="F2" s="145"/>
      <c r="G2" s="145"/>
    </row>
    <row r="3" spans="1:7" ht="15.95" customHeight="1" x14ac:dyDescent="0.2">
      <c r="A3" s="1" t="s">
        <v>2</v>
      </c>
      <c r="B3" s="2"/>
      <c r="C3" s="3"/>
      <c r="D3" s="3"/>
      <c r="E3" s="3"/>
      <c r="F3" s="3"/>
      <c r="G3" s="4" t="s">
        <v>3</v>
      </c>
    </row>
    <row r="4" spans="1:7" ht="15.75" x14ac:dyDescent="0.2">
      <c r="A4" s="146" t="s">
        <v>4</v>
      </c>
      <c r="B4" s="149" t="s">
        <v>5</v>
      </c>
      <c r="C4" s="151" t="s">
        <v>6</v>
      </c>
      <c r="D4" s="152"/>
      <c r="E4" s="152"/>
      <c r="F4" s="153"/>
      <c r="G4" s="103" t="s">
        <v>7</v>
      </c>
    </row>
    <row r="5" spans="1:7" ht="15" x14ac:dyDescent="0.2">
      <c r="A5" s="147"/>
      <c r="B5" s="150"/>
      <c r="C5" s="5" t="s">
        <v>8</v>
      </c>
      <c r="D5" s="149" t="s">
        <v>9</v>
      </c>
      <c r="E5" s="6" t="s">
        <v>10</v>
      </c>
      <c r="F5" s="149" t="s">
        <v>11</v>
      </c>
      <c r="G5" s="110"/>
    </row>
    <row r="6" spans="1:7" x14ac:dyDescent="0.2">
      <c r="A6" s="148"/>
      <c r="B6" s="150"/>
      <c r="C6" s="7" t="s">
        <v>12</v>
      </c>
      <c r="D6" s="155"/>
      <c r="E6" s="8" t="s">
        <v>13</v>
      </c>
      <c r="F6" s="155"/>
      <c r="G6" s="154"/>
    </row>
    <row r="7" spans="1:7" x14ac:dyDescent="0.2">
      <c r="A7" s="139" t="s">
        <v>14</v>
      </c>
      <c r="B7" s="9">
        <v>2012</v>
      </c>
      <c r="C7" s="10">
        <v>6914</v>
      </c>
      <c r="D7" s="10" t="s">
        <v>15</v>
      </c>
      <c r="E7" s="10">
        <v>2850</v>
      </c>
      <c r="F7" s="11" t="s">
        <v>15</v>
      </c>
      <c r="G7" s="142" t="s">
        <v>16</v>
      </c>
    </row>
    <row r="8" spans="1:7" x14ac:dyDescent="0.2">
      <c r="A8" s="140"/>
      <c r="B8" s="12">
        <v>2013</v>
      </c>
      <c r="C8" s="10">
        <v>7376</v>
      </c>
      <c r="D8" s="13">
        <f>C8/C7%-100</f>
        <v>6.6820943014174077</v>
      </c>
      <c r="E8" s="10">
        <v>3364</v>
      </c>
      <c r="F8" s="13">
        <f>E8/E7%-100</f>
        <v>18.035087719298247</v>
      </c>
      <c r="G8" s="143"/>
    </row>
    <row r="9" spans="1:7" x14ac:dyDescent="0.2">
      <c r="A9" s="140"/>
      <c r="B9" s="14">
        <v>2014</v>
      </c>
      <c r="C9" s="10">
        <v>8528</v>
      </c>
      <c r="D9" s="13">
        <f>C9/C8%-100</f>
        <v>15.618221258134483</v>
      </c>
      <c r="E9" s="10">
        <v>4632</v>
      </c>
      <c r="F9" s="13">
        <f>E9/E8%-100</f>
        <v>37.693222354340065</v>
      </c>
      <c r="G9" s="143"/>
    </row>
    <row r="10" spans="1:7" x14ac:dyDescent="0.2">
      <c r="A10" s="140"/>
      <c r="B10" s="14">
        <v>2015</v>
      </c>
      <c r="C10" s="10" t="s">
        <v>17</v>
      </c>
      <c r="D10" s="10">
        <v>-51.4</v>
      </c>
      <c r="E10" s="10" t="s">
        <v>18</v>
      </c>
      <c r="F10" s="13">
        <v>-78.3</v>
      </c>
      <c r="G10" s="143"/>
    </row>
    <row r="11" spans="1:7" x14ac:dyDescent="0.2">
      <c r="A11" s="140"/>
      <c r="B11" s="15">
        <v>2016</v>
      </c>
      <c r="C11" s="16" t="s">
        <v>19</v>
      </c>
      <c r="D11" s="17" t="s">
        <v>20</v>
      </c>
      <c r="E11" s="18" t="s">
        <v>21</v>
      </c>
      <c r="F11" s="19">
        <v>5.9</v>
      </c>
      <c r="G11" s="143"/>
    </row>
    <row r="12" spans="1:7" x14ac:dyDescent="0.2">
      <c r="A12" s="141"/>
      <c r="B12" s="20">
        <v>2017</v>
      </c>
      <c r="C12" s="10" t="s">
        <v>22</v>
      </c>
      <c r="D12" s="13">
        <v>14</v>
      </c>
      <c r="E12" s="21" t="s">
        <v>23</v>
      </c>
      <c r="F12" s="19">
        <v>-22.8</v>
      </c>
      <c r="G12" s="144"/>
    </row>
    <row r="13" spans="1:7" x14ac:dyDescent="0.2">
      <c r="A13" s="139" t="s">
        <v>24</v>
      </c>
      <c r="B13" s="9">
        <v>2012</v>
      </c>
      <c r="C13" s="16">
        <v>3062</v>
      </c>
      <c r="D13" s="16" t="s">
        <v>15</v>
      </c>
      <c r="E13" s="18">
        <v>832</v>
      </c>
      <c r="F13" s="21" t="s">
        <v>15</v>
      </c>
      <c r="G13" s="143" t="s">
        <v>25</v>
      </c>
    </row>
    <row r="14" spans="1:7" x14ac:dyDescent="0.2">
      <c r="A14" s="140"/>
      <c r="B14" s="12">
        <v>2013</v>
      </c>
      <c r="C14" s="10">
        <v>4178</v>
      </c>
      <c r="D14" s="13">
        <f>C14/C13%-100</f>
        <v>36.446766819072508</v>
      </c>
      <c r="E14" s="10">
        <v>1003</v>
      </c>
      <c r="F14" s="13">
        <f>E14/E13%-100</f>
        <v>20.552884615384613</v>
      </c>
      <c r="G14" s="143"/>
    </row>
    <row r="15" spans="1:7" x14ac:dyDescent="0.2">
      <c r="A15" s="140"/>
      <c r="B15" s="22">
        <v>2014</v>
      </c>
      <c r="C15" s="10">
        <v>5055</v>
      </c>
      <c r="D15" s="13">
        <f>C15/C14%-100</f>
        <v>20.990904739109624</v>
      </c>
      <c r="E15" s="10">
        <v>1278</v>
      </c>
      <c r="F15" s="13">
        <f>E15/E14%-100</f>
        <v>27.417746759720842</v>
      </c>
      <c r="G15" s="143"/>
    </row>
    <row r="16" spans="1:7" x14ac:dyDescent="0.2">
      <c r="A16" s="140"/>
      <c r="B16" s="14">
        <v>2015</v>
      </c>
      <c r="C16" s="10" t="s">
        <v>26</v>
      </c>
      <c r="D16" s="10">
        <v>-47.7</v>
      </c>
      <c r="E16" s="10" t="s">
        <v>27</v>
      </c>
      <c r="F16" s="10">
        <v>-74.2</v>
      </c>
      <c r="G16" s="143"/>
    </row>
    <row r="17" spans="1:8" x14ac:dyDescent="0.2">
      <c r="A17" s="140"/>
      <c r="B17" s="15">
        <v>2016</v>
      </c>
      <c r="C17" s="10" t="s">
        <v>28</v>
      </c>
      <c r="D17" s="10">
        <v>15.4</v>
      </c>
      <c r="E17" s="10" t="s">
        <v>29</v>
      </c>
      <c r="F17" s="10">
        <v>51.2</v>
      </c>
      <c r="G17" s="143"/>
    </row>
    <row r="18" spans="1:8" x14ac:dyDescent="0.2">
      <c r="A18" s="141"/>
      <c r="B18" s="20">
        <v>2017</v>
      </c>
      <c r="C18" s="10" t="s">
        <v>30</v>
      </c>
      <c r="D18" s="10">
        <v>-2.6</v>
      </c>
      <c r="E18" s="10" t="s">
        <v>31</v>
      </c>
      <c r="F18" s="10">
        <v>-39.299999999999997</v>
      </c>
      <c r="G18" s="144"/>
    </row>
    <row r="19" spans="1:8" x14ac:dyDescent="0.2">
      <c r="A19" s="139" t="s">
        <v>32</v>
      </c>
      <c r="B19" s="9">
        <v>2012</v>
      </c>
      <c r="C19" s="10">
        <v>442.9</v>
      </c>
      <c r="D19" s="10" t="s">
        <v>15</v>
      </c>
      <c r="E19" s="10">
        <v>292</v>
      </c>
      <c r="F19" s="13" t="s">
        <v>15</v>
      </c>
      <c r="G19" s="142" t="s">
        <v>33</v>
      </c>
    </row>
    <row r="20" spans="1:8" x14ac:dyDescent="0.2">
      <c r="A20" s="140"/>
      <c r="B20" s="12">
        <v>2013</v>
      </c>
      <c r="C20" s="13">
        <v>566.5</v>
      </c>
      <c r="D20" s="13">
        <f>C20/C19%-100</f>
        <v>27.906976744186068</v>
      </c>
      <c r="E20" s="13">
        <v>298.3</v>
      </c>
      <c r="F20" s="13">
        <f>E20/E19%-100</f>
        <v>2.1575342465753522</v>
      </c>
      <c r="G20" s="143"/>
    </row>
    <row r="21" spans="1:8" x14ac:dyDescent="0.2">
      <c r="A21" s="140"/>
      <c r="B21" s="14">
        <v>2014</v>
      </c>
      <c r="C21" s="13">
        <v>592.79999999999995</v>
      </c>
      <c r="D21" s="13">
        <f>C21/C20%-100</f>
        <v>4.6425419240953119</v>
      </c>
      <c r="E21" s="13">
        <v>275.8</v>
      </c>
      <c r="F21" s="13">
        <f>E21/E20%-100</f>
        <v>-7.5427422058330507</v>
      </c>
      <c r="G21" s="143"/>
    </row>
    <row r="22" spans="1:8" x14ac:dyDescent="0.2">
      <c r="A22" s="140"/>
      <c r="B22" s="14">
        <v>2015</v>
      </c>
      <c r="C22" s="13" t="s">
        <v>34</v>
      </c>
      <c r="D22" s="13">
        <v>7.6</v>
      </c>
      <c r="E22" s="13" t="s">
        <v>35</v>
      </c>
      <c r="F22" s="13">
        <v>19.100000000000001</v>
      </c>
      <c r="G22" s="143"/>
    </row>
    <row r="23" spans="1:8" x14ac:dyDescent="0.2">
      <c r="A23" s="140"/>
      <c r="B23" s="20">
        <v>2016</v>
      </c>
      <c r="C23" s="13" t="s">
        <v>36</v>
      </c>
      <c r="D23" s="13">
        <v>29.4</v>
      </c>
      <c r="E23" s="10" t="s">
        <v>37</v>
      </c>
      <c r="F23" s="10">
        <v>43</v>
      </c>
      <c r="G23" s="143"/>
    </row>
    <row r="24" spans="1:8" x14ac:dyDescent="0.2">
      <c r="A24" s="141"/>
      <c r="B24" s="20">
        <v>2017</v>
      </c>
      <c r="C24" s="23" t="s">
        <v>38</v>
      </c>
      <c r="D24" s="23">
        <v>-14.6</v>
      </c>
      <c r="E24" s="24" t="s">
        <v>39</v>
      </c>
      <c r="F24" s="10">
        <v>-21.4</v>
      </c>
      <c r="G24" s="144"/>
    </row>
    <row r="25" spans="1:8" x14ac:dyDescent="0.2">
      <c r="A25" s="128" t="s">
        <v>40</v>
      </c>
      <c r="B25" s="128"/>
      <c r="C25" s="128"/>
      <c r="D25" s="128"/>
      <c r="E25" s="128"/>
      <c r="F25" s="25"/>
      <c r="G25" s="26"/>
    </row>
    <row r="26" spans="1:8" x14ac:dyDescent="0.2">
      <c r="A26" s="93" t="s">
        <v>41</v>
      </c>
      <c r="B26" s="93"/>
      <c r="C26" s="93"/>
      <c r="D26" s="93"/>
      <c r="E26" s="93"/>
      <c r="F26" s="93"/>
      <c r="G26" s="93"/>
    </row>
    <row r="27" spans="1:8" ht="15.75" x14ac:dyDescent="0.2">
      <c r="A27" s="27" t="s">
        <v>42</v>
      </c>
      <c r="G27" s="28"/>
    </row>
    <row r="31" spans="1:8" ht="40.5" customHeight="1" x14ac:dyDescent="0.2">
      <c r="A31" s="117" t="s">
        <v>43</v>
      </c>
      <c r="B31" s="117"/>
      <c r="C31" s="117"/>
      <c r="D31" s="117"/>
      <c r="E31" s="117"/>
      <c r="F31" s="117"/>
      <c r="G31" s="117"/>
      <c r="H31" s="117"/>
    </row>
    <row r="32" spans="1:8" ht="43.5" customHeight="1" x14ac:dyDescent="0.2">
      <c r="A32" s="136" t="s">
        <v>44</v>
      </c>
      <c r="B32" s="136"/>
      <c r="C32" s="136"/>
      <c r="D32" s="136"/>
      <c r="E32" s="136"/>
      <c r="F32" s="136"/>
      <c r="G32" s="136"/>
      <c r="H32" s="136"/>
    </row>
    <row r="33" spans="1:8" ht="15" x14ac:dyDescent="0.2">
      <c r="A33" s="30" t="s">
        <v>45</v>
      </c>
      <c r="B33" s="31"/>
      <c r="C33" s="32"/>
      <c r="D33" s="32"/>
      <c r="E33" s="32"/>
      <c r="F33" s="32"/>
      <c r="G33" s="33"/>
      <c r="H33" s="34" t="s">
        <v>46</v>
      </c>
    </row>
    <row r="34" spans="1:8" ht="24" x14ac:dyDescent="0.2">
      <c r="A34" s="102" t="s">
        <v>47</v>
      </c>
      <c r="B34" s="103" t="s">
        <v>48</v>
      </c>
      <c r="C34" s="104"/>
      <c r="D34" s="35" t="s">
        <v>49</v>
      </c>
      <c r="E34" s="107" t="s">
        <v>50</v>
      </c>
      <c r="F34" s="36" t="s">
        <v>51</v>
      </c>
      <c r="G34" s="37" t="s">
        <v>52</v>
      </c>
      <c r="H34" s="131" t="s">
        <v>53</v>
      </c>
    </row>
    <row r="35" spans="1:8" x14ac:dyDescent="0.2">
      <c r="A35" s="102"/>
      <c r="B35" s="110" t="s">
        <v>54</v>
      </c>
      <c r="C35" s="111"/>
      <c r="D35" s="38" t="s">
        <v>55</v>
      </c>
      <c r="E35" s="108"/>
      <c r="F35" s="39" t="s">
        <v>56</v>
      </c>
      <c r="G35" s="40" t="s">
        <v>57</v>
      </c>
      <c r="H35" s="131"/>
    </row>
    <row r="36" spans="1:8" ht="25.5" x14ac:dyDescent="0.2">
      <c r="A36" s="102"/>
      <c r="B36" s="41" t="s">
        <v>58</v>
      </c>
      <c r="C36" s="41" t="s">
        <v>59</v>
      </c>
      <c r="D36" s="41" t="s">
        <v>60</v>
      </c>
      <c r="E36" s="114" t="s">
        <v>61</v>
      </c>
      <c r="F36" s="41" t="s">
        <v>58</v>
      </c>
      <c r="G36" s="41" t="s">
        <v>59</v>
      </c>
      <c r="H36" s="131"/>
    </row>
    <row r="37" spans="1:8" ht="24" x14ac:dyDescent="0.2">
      <c r="A37" s="102"/>
      <c r="B37" s="42" t="s">
        <v>62</v>
      </c>
      <c r="C37" s="42" t="s">
        <v>63</v>
      </c>
      <c r="D37" s="42" t="s">
        <v>64</v>
      </c>
      <c r="E37" s="115"/>
      <c r="F37" s="42" t="s">
        <v>62</v>
      </c>
      <c r="G37" s="42" t="s">
        <v>63</v>
      </c>
      <c r="H37" s="131"/>
    </row>
    <row r="38" spans="1:8" ht="15" x14ac:dyDescent="0.2">
      <c r="A38" s="43" t="s">
        <v>65</v>
      </c>
      <c r="B38" s="10">
        <v>3930426</v>
      </c>
      <c r="C38" s="10">
        <v>3904643</v>
      </c>
      <c r="D38" s="10">
        <v>25783</v>
      </c>
      <c r="E38" s="44">
        <v>2830984</v>
      </c>
      <c r="F38" s="13">
        <v>720.27408733811546</v>
      </c>
      <c r="G38" s="13">
        <v>725.03017561400623</v>
      </c>
      <c r="H38" s="45" t="s">
        <v>66</v>
      </c>
    </row>
    <row r="39" spans="1:8" ht="15" x14ac:dyDescent="0.2">
      <c r="A39" s="43" t="s">
        <v>67</v>
      </c>
      <c r="B39" s="10">
        <v>285480</v>
      </c>
      <c r="C39" s="10">
        <v>285480</v>
      </c>
      <c r="D39" s="10" t="s">
        <v>15</v>
      </c>
      <c r="E39" s="10">
        <v>143152</v>
      </c>
      <c r="F39" s="13">
        <v>501.4431834103965</v>
      </c>
      <c r="G39" s="46">
        <v>501.4431834103965</v>
      </c>
      <c r="H39" s="45" t="s">
        <v>68</v>
      </c>
    </row>
    <row r="40" spans="1:8" ht="15" x14ac:dyDescent="0.2">
      <c r="A40" s="47" t="s">
        <v>69</v>
      </c>
      <c r="B40" s="10">
        <f>SUM(B38:B39)</f>
        <v>4215906</v>
      </c>
      <c r="C40" s="10">
        <f>SUM(C38:C39)</f>
        <v>4190123</v>
      </c>
      <c r="D40" s="10">
        <f>SUM(D38:D39)</f>
        <v>25783</v>
      </c>
      <c r="E40" s="44">
        <f>SUM(E38:E39)</f>
        <v>2974136</v>
      </c>
      <c r="F40" s="13">
        <f>E40/B40*1000</f>
        <v>705.45595656070122</v>
      </c>
      <c r="G40" s="46">
        <f>E40/C40*1000</f>
        <v>709.79682458008983</v>
      </c>
      <c r="H40" s="45" t="s">
        <v>70</v>
      </c>
    </row>
    <row r="41" spans="1:8" x14ac:dyDescent="0.2">
      <c r="A41" s="128" t="s">
        <v>71</v>
      </c>
      <c r="B41" s="128"/>
      <c r="C41" s="128"/>
      <c r="D41" s="128"/>
      <c r="E41" s="48"/>
      <c r="F41" s="138" t="s">
        <v>72</v>
      </c>
      <c r="G41" s="138"/>
      <c r="H41" s="138"/>
    </row>
    <row r="42" spans="1:8" x14ac:dyDescent="0.2">
      <c r="A42" s="78"/>
      <c r="B42" s="78"/>
      <c r="C42" s="78"/>
      <c r="D42" s="78"/>
      <c r="E42" s="79"/>
      <c r="F42" s="79"/>
      <c r="G42" s="79"/>
      <c r="H42" s="79"/>
    </row>
    <row r="43" spans="1:8" x14ac:dyDescent="0.2">
      <c r="A43" s="78"/>
      <c r="B43" s="78"/>
      <c r="C43" s="78"/>
      <c r="D43" s="78"/>
      <c r="E43" s="79"/>
      <c r="F43" s="79"/>
      <c r="G43" s="79"/>
      <c r="H43" s="79"/>
    </row>
    <row r="44" spans="1:8" ht="15.75" x14ac:dyDescent="0.2">
      <c r="A44" s="27"/>
      <c r="E44" s="28"/>
      <c r="F44" s="33"/>
      <c r="G44" s="33"/>
      <c r="H44" s="49"/>
    </row>
    <row r="45" spans="1:8" x14ac:dyDescent="0.2">
      <c r="A45" s="33"/>
      <c r="B45" s="33"/>
      <c r="C45" s="33"/>
      <c r="D45" s="33"/>
      <c r="E45" s="33"/>
      <c r="F45" s="33"/>
      <c r="G45" s="33"/>
      <c r="H45" s="33"/>
    </row>
    <row r="46" spans="1:8" ht="30.6" customHeight="1" x14ac:dyDescent="0.2">
      <c r="A46" s="117" t="s">
        <v>73</v>
      </c>
      <c r="B46" s="117"/>
      <c r="C46" s="117"/>
      <c r="D46" s="117"/>
      <c r="E46" s="117"/>
      <c r="F46" s="117"/>
      <c r="G46" s="117"/>
      <c r="H46" s="117"/>
    </row>
    <row r="47" spans="1:8" ht="33.950000000000003" customHeight="1" x14ac:dyDescent="0.2">
      <c r="A47" s="127" t="s">
        <v>74</v>
      </c>
      <c r="B47" s="127"/>
      <c r="C47" s="127"/>
      <c r="D47" s="127"/>
      <c r="E47" s="127"/>
      <c r="F47" s="127"/>
      <c r="G47" s="127"/>
      <c r="H47" s="127"/>
    </row>
    <row r="48" spans="1:8" ht="15" x14ac:dyDescent="0.2">
      <c r="A48" s="30" t="s">
        <v>75</v>
      </c>
      <c r="B48" s="31"/>
      <c r="C48" s="32"/>
      <c r="D48" s="32"/>
      <c r="E48" s="32"/>
      <c r="F48" s="32"/>
      <c r="G48" s="33"/>
      <c r="H48" s="34" t="s">
        <v>76</v>
      </c>
    </row>
    <row r="49" spans="1:9" ht="24" x14ac:dyDescent="0.2">
      <c r="A49" s="102" t="s">
        <v>47</v>
      </c>
      <c r="B49" s="103" t="s">
        <v>48</v>
      </c>
      <c r="C49" s="104"/>
      <c r="D49" s="35" t="s">
        <v>49</v>
      </c>
      <c r="E49" s="107" t="s">
        <v>50</v>
      </c>
      <c r="F49" s="36" t="s">
        <v>51</v>
      </c>
      <c r="G49" s="37" t="s">
        <v>52</v>
      </c>
      <c r="H49" s="131" t="s">
        <v>53</v>
      </c>
    </row>
    <row r="50" spans="1:9" x14ac:dyDescent="0.2">
      <c r="A50" s="102"/>
      <c r="B50" s="110" t="s">
        <v>54</v>
      </c>
      <c r="C50" s="111"/>
      <c r="D50" s="38" t="s">
        <v>55</v>
      </c>
      <c r="E50" s="108"/>
      <c r="F50" s="39" t="s">
        <v>56</v>
      </c>
      <c r="G50" s="40" t="s">
        <v>57</v>
      </c>
      <c r="H50" s="131"/>
    </row>
    <row r="51" spans="1:9" ht="25.5" x14ac:dyDescent="0.2">
      <c r="A51" s="102"/>
      <c r="B51" s="41" t="s">
        <v>58</v>
      </c>
      <c r="C51" s="41" t="s">
        <v>59</v>
      </c>
      <c r="D51" s="41" t="s">
        <v>60</v>
      </c>
      <c r="E51" s="114" t="s">
        <v>61</v>
      </c>
      <c r="F51" s="41" t="s">
        <v>58</v>
      </c>
      <c r="G51" s="41" t="s">
        <v>59</v>
      </c>
      <c r="H51" s="131"/>
    </row>
    <row r="52" spans="1:9" ht="24" x14ac:dyDescent="0.2">
      <c r="A52" s="102"/>
      <c r="B52" s="42" t="s">
        <v>62</v>
      </c>
      <c r="C52" s="42" t="s">
        <v>63</v>
      </c>
      <c r="D52" s="42" t="s">
        <v>64</v>
      </c>
      <c r="E52" s="115"/>
      <c r="F52" s="42" t="s">
        <v>62</v>
      </c>
      <c r="G52" s="42" t="s">
        <v>63</v>
      </c>
      <c r="H52" s="131"/>
    </row>
    <row r="53" spans="1:9" x14ac:dyDescent="0.2">
      <c r="A53" s="50" t="s">
        <v>77</v>
      </c>
      <c r="B53" s="10" t="s">
        <v>15</v>
      </c>
      <c r="C53" s="10" t="s">
        <v>15</v>
      </c>
      <c r="D53" s="10" t="s">
        <v>15</v>
      </c>
      <c r="E53" s="10" t="s">
        <v>15</v>
      </c>
      <c r="F53" s="13" t="s">
        <v>15</v>
      </c>
      <c r="G53" s="13" t="s">
        <v>15</v>
      </c>
      <c r="H53" s="51" t="s">
        <v>78</v>
      </c>
    </row>
    <row r="54" spans="1:9" ht="25.5" x14ac:dyDescent="0.2">
      <c r="A54" s="50" t="s">
        <v>79</v>
      </c>
      <c r="B54" s="10">
        <f>142268+67233</f>
        <v>209501</v>
      </c>
      <c r="C54" s="10">
        <v>209501</v>
      </c>
      <c r="D54" s="10" t="s">
        <v>15</v>
      </c>
      <c r="E54" s="10">
        <f>29373+72256</f>
        <v>101629</v>
      </c>
      <c r="F54" s="13">
        <f>E54/B54*1000</f>
        <v>485.10030978372419</v>
      </c>
      <c r="G54" s="46">
        <f>E54/C54*1000</f>
        <v>485.10030978372419</v>
      </c>
      <c r="H54" s="51" t="s">
        <v>80</v>
      </c>
    </row>
    <row r="55" spans="1:9" ht="25.5" x14ac:dyDescent="0.2">
      <c r="A55" s="50" t="s">
        <v>81</v>
      </c>
      <c r="B55" s="10">
        <v>75979</v>
      </c>
      <c r="C55" s="10">
        <v>75979</v>
      </c>
      <c r="D55" s="10" t="s">
        <v>15</v>
      </c>
      <c r="E55" s="10">
        <v>41523</v>
      </c>
      <c r="F55" s="13">
        <f>E55/B55*1000</f>
        <v>546.50627146974819</v>
      </c>
      <c r="G55" s="13">
        <f t="shared" ref="G55" si="0">E55/C55*1000</f>
        <v>546.50627146974819</v>
      </c>
      <c r="H55" s="51" t="s">
        <v>82</v>
      </c>
    </row>
    <row r="56" spans="1:9" x14ac:dyDescent="0.2">
      <c r="A56" s="52" t="s">
        <v>69</v>
      </c>
      <c r="B56" s="10">
        <f>SUM(B54:B55)</f>
        <v>285480</v>
      </c>
      <c r="C56" s="10">
        <f>SUM(C54:C55)</f>
        <v>285480</v>
      </c>
      <c r="D56" s="10" t="s">
        <v>15</v>
      </c>
      <c r="E56" s="10">
        <f>SUM(E54:E55)</f>
        <v>143152</v>
      </c>
      <c r="F56" s="13">
        <f>E56/B56*1000</f>
        <v>501.4431834103965</v>
      </c>
      <c r="G56" s="13">
        <f>E56/C56*1000</f>
        <v>501.4431834103965</v>
      </c>
      <c r="H56" s="45" t="s">
        <v>70</v>
      </c>
    </row>
    <row r="57" spans="1:9" x14ac:dyDescent="0.2">
      <c r="A57" s="93" t="s">
        <v>83</v>
      </c>
      <c r="B57" s="93"/>
      <c r="C57" s="93"/>
      <c r="D57" s="93"/>
      <c r="E57" s="93"/>
      <c r="F57" s="93"/>
      <c r="G57" s="93"/>
      <c r="H57" s="93"/>
    </row>
    <row r="59" spans="1:9" ht="20.25" customHeight="1" x14ac:dyDescent="0.2">
      <c r="A59" s="117" t="s">
        <v>171</v>
      </c>
      <c r="B59" s="117"/>
      <c r="C59" s="117"/>
      <c r="D59" s="117"/>
      <c r="E59" s="117"/>
      <c r="F59" s="117"/>
      <c r="G59" s="117"/>
      <c r="H59" s="117"/>
      <c r="I59" s="117"/>
    </row>
    <row r="60" spans="1:9" ht="36" customHeight="1" x14ac:dyDescent="0.2">
      <c r="A60" s="127" t="s">
        <v>172</v>
      </c>
      <c r="B60" s="127"/>
      <c r="C60" s="127"/>
      <c r="D60" s="127"/>
      <c r="E60" s="127"/>
      <c r="F60" s="127"/>
      <c r="G60" s="127"/>
      <c r="H60" s="127"/>
      <c r="I60" s="127"/>
    </row>
    <row r="62" spans="1:9" ht="15" x14ac:dyDescent="0.2">
      <c r="A62" s="137" t="s">
        <v>84</v>
      </c>
      <c r="B62" s="137"/>
      <c r="C62" s="31"/>
      <c r="D62" s="32"/>
      <c r="E62" s="32"/>
      <c r="F62" s="32"/>
      <c r="G62" s="32"/>
      <c r="H62" s="120" t="s">
        <v>85</v>
      </c>
      <c r="I62" s="120"/>
    </row>
    <row r="63" spans="1:9" ht="24" x14ac:dyDescent="0.2">
      <c r="A63" s="123" t="s">
        <v>86</v>
      </c>
      <c r="B63" s="103" t="s">
        <v>48</v>
      </c>
      <c r="C63" s="104"/>
      <c r="D63" s="35" t="s">
        <v>49</v>
      </c>
      <c r="E63" s="107" t="s">
        <v>50</v>
      </c>
      <c r="F63" s="107" t="s">
        <v>87</v>
      </c>
      <c r="G63" s="36" t="s">
        <v>51</v>
      </c>
      <c r="H63" s="37" t="s">
        <v>52</v>
      </c>
      <c r="I63" s="100" t="s">
        <v>88</v>
      </c>
    </row>
    <row r="64" spans="1:9" x14ac:dyDescent="0.2">
      <c r="A64" s="124"/>
      <c r="B64" s="110" t="s">
        <v>54</v>
      </c>
      <c r="C64" s="111"/>
      <c r="D64" s="38" t="s">
        <v>55</v>
      </c>
      <c r="E64" s="108"/>
      <c r="F64" s="108"/>
      <c r="G64" s="39" t="s">
        <v>56</v>
      </c>
      <c r="H64" s="40" t="s">
        <v>57</v>
      </c>
      <c r="I64" s="109"/>
    </row>
    <row r="65" spans="1:9" ht="25.5" x14ac:dyDescent="0.2">
      <c r="A65" s="124"/>
      <c r="B65" s="41" t="s">
        <v>58</v>
      </c>
      <c r="C65" s="41" t="s">
        <v>59</v>
      </c>
      <c r="D65" s="41" t="s">
        <v>60</v>
      </c>
      <c r="E65" s="114" t="s">
        <v>89</v>
      </c>
      <c r="F65" s="108"/>
      <c r="G65" s="41" t="s">
        <v>58</v>
      </c>
      <c r="H65" s="41" t="s">
        <v>59</v>
      </c>
      <c r="I65" s="109"/>
    </row>
    <row r="66" spans="1:9" ht="24" x14ac:dyDescent="0.2">
      <c r="A66" s="125"/>
      <c r="B66" s="42" t="s">
        <v>62</v>
      </c>
      <c r="C66" s="42" t="s">
        <v>63</v>
      </c>
      <c r="D66" s="42" t="s">
        <v>64</v>
      </c>
      <c r="E66" s="115"/>
      <c r="F66" s="126"/>
      <c r="G66" s="42" t="s">
        <v>62</v>
      </c>
      <c r="H66" s="42" t="s">
        <v>63</v>
      </c>
      <c r="I66" s="101"/>
    </row>
    <row r="67" spans="1:9" ht="15" x14ac:dyDescent="0.2">
      <c r="A67" s="53" t="s">
        <v>90</v>
      </c>
      <c r="B67" s="10">
        <v>359078</v>
      </c>
      <c r="C67" s="10">
        <v>359078</v>
      </c>
      <c r="D67" s="10" t="s">
        <v>15</v>
      </c>
      <c r="E67" s="44">
        <v>235572</v>
      </c>
      <c r="F67" s="13">
        <f>E67/$E$79%</f>
        <v>7.9206872672007762</v>
      </c>
      <c r="G67" s="13">
        <f>E67/B67*1000</f>
        <v>656.04687560919922</v>
      </c>
      <c r="H67" s="13">
        <f>E67/C67*1000</f>
        <v>656.04687560919922</v>
      </c>
      <c r="I67" s="54" t="s">
        <v>91</v>
      </c>
    </row>
    <row r="68" spans="1:9" ht="15" x14ac:dyDescent="0.2">
      <c r="A68" s="53" t="s">
        <v>92</v>
      </c>
      <c r="B68" s="55">
        <v>623452</v>
      </c>
      <c r="C68" s="55">
        <v>623452</v>
      </c>
      <c r="D68" s="55" t="s">
        <v>15</v>
      </c>
      <c r="E68" s="56">
        <v>449719</v>
      </c>
      <c r="F68" s="13">
        <f t="shared" ref="F68:F79" si="1">E68/$E$79%</f>
        <v>15.120997220035768</v>
      </c>
      <c r="G68" s="13">
        <f>E68/B68*1000</f>
        <v>721.33700750017647</v>
      </c>
      <c r="H68" s="13">
        <f t="shared" ref="H68:H79" si="2">E68/C68*1000</f>
        <v>721.33700750017647</v>
      </c>
      <c r="I68" s="57" t="s">
        <v>93</v>
      </c>
    </row>
    <row r="69" spans="1:9" ht="15" x14ac:dyDescent="0.2">
      <c r="A69" s="53" t="s">
        <v>94</v>
      </c>
      <c r="B69" s="10">
        <v>189389</v>
      </c>
      <c r="C69" s="10">
        <v>189389</v>
      </c>
      <c r="D69" s="10" t="s">
        <v>15</v>
      </c>
      <c r="E69" s="44">
        <v>159984</v>
      </c>
      <c r="F69" s="13">
        <f t="shared" si="1"/>
        <v>5.3791759281911649</v>
      </c>
      <c r="G69" s="13">
        <f t="shared" ref="G69:G78" si="3">E69/B69*1000</f>
        <v>844.7375507553237</v>
      </c>
      <c r="H69" s="13">
        <f t="shared" si="2"/>
        <v>844.7375507553237</v>
      </c>
      <c r="I69" s="57" t="s">
        <v>95</v>
      </c>
    </row>
    <row r="70" spans="1:9" ht="15" x14ac:dyDescent="0.2">
      <c r="A70" s="58" t="s">
        <v>96</v>
      </c>
      <c r="B70" s="10">
        <v>326002</v>
      </c>
      <c r="C70" s="10">
        <v>325894</v>
      </c>
      <c r="D70" s="10">
        <v>108</v>
      </c>
      <c r="E70" s="44">
        <v>278396</v>
      </c>
      <c r="F70" s="13">
        <f t="shared" si="1"/>
        <v>9.3605676924236647</v>
      </c>
      <c r="G70" s="13">
        <f t="shared" si="3"/>
        <v>853.97022104158873</v>
      </c>
      <c r="H70" s="13">
        <f t="shared" si="2"/>
        <v>854.25322344075073</v>
      </c>
      <c r="I70" s="57" t="s">
        <v>97</v>
      </c>
    </row>
    <row r="71" spans="1:9" ht="15" x14ac:dyDescent="0.2">
      <c r="A71" s="53" t="s">
        <v>98</v>
      </c>
      <c r="B71" s="10">
        <v>43344</v>
      </c>
      <c r="C71" s="10">
        <v>40271</v>
      </c>
      <c r="D71" s="10">
        <v>3073</v>
      </c>
      <c r="E71" s="44">
        <v>31569</v>
      </c>
      <c r="F71" s="13">
        <f t="shared" si="1"/>
        <v>1.061451175599228</v>
      </c>
      <c r="G71" s="13">
        <f t="shared" si="3"/>
        <v>728.33610188261355</v>
      </c>
      <c r="H71" s="13">
        <f t="shared" si="2"/>
        <v>783.91398276675523</v>
      </c>
      <c r="I71" s="54" t="s">
        <v>99</v>
      </c>
    </row>
    <row r="72" spans="1:9" ht="15" x14ac:dyDescent="0.2">
      <c r="A72" s="53" t="s">
        <v>100</v>
      </c>
      <c r="B72" s="10">
        <v>1057664</v>
      </c>
      <c r="C72" s="10">
        <v>1057664</v>
      </c>
      <c r="D72" s="10" t="s">
        <v>15</v>
      </c>
      <c r="E72" s="44">
        <v>800652</v>
      </c>
      <c r="F72" s="13">
        <f t="shared" si="1"/>
        <v>26.920491832046409</v>
      </c>
      <c r="G72" s="13">
        <v>757</v>
      </c>
      <c r="H72" s="13">
        <v>757</v>
      </c>
      <c r="I72" s="54" t="s">
        <v>101</v>
      </c>
    </row>
    <row r="73" spans="1:9" ht="15" x14ac:dyDescent="0.2">
      <c r="A73" s="53" t="s">
        <v>102</v>
      </c>
      <c r="B73" s="10">
        <v>219365</v>
      </c>
      <c r="C73" s="10">
        <v>206978</v>
      </c>
      <c r="D73" s="10">
        <v>12387</v>
      </c>
      <c r="E73" s="44">
        <v>166853</v>
      </c>
      <c r="F73" s="13">
        <f t="shared" si="1"/>
        <v>5.6101337705425571</v>
      </c>
      <c r="G73" s="13">
        <f t="shared" si="3"/>
        <v>760.61814783579871</v>
      </c>
      <c r="H73" s="13">
        <f t="shared" si="2"/>
        <v>806.13881668583133</v>
      </c>
      <c r="I73" s="59" t="s">
        <v>103</v>
      </c>
    </row>
    <row r="74" spans="1:9" ht="15" x14ac:dyDescent="0.2">
      <c r="A74" s="53" t="s">
        <v>104</v>
      </c>
      <c r="B74" s="10">
        <v>512669</v>
      </c>
      <c r="C74" s="10">
        <v>512669</v>
      </c>
      <c r="D74" s="10" t="s">
        <v>15</v>
      </c>
      <c r="E74" s="44">
        <v>317664</v>
      </c>
      <c r="F74" s="13">
        <f t="shared" si="1"/>
        <v>10.680883976228362</v>
      </c>
      <c r="G74" s="13">
        <f t="shared" si="3"/>
        <v>619.62786905391204</v>
      </c>
      <c r="H74" s="13">
        <f t="shared" si="2"/>
        <v>619.62786905391204</v>
      </c>
      <c r="I74" s="59" t="s">
        <v>105</v>
      </c>
    </row>
    <row r="75" spans="1:9" ht="15" x14ac:dyDescent="0.2">
      <c r="A75" s="53" t="s">
        <v>106</v>
      </c>
      <c r="B75" s="10">
        <v>179241</v>
      </c>
      <c r="C75" s="10">
        <v>169206</v>
      </c>
      <c r="D75" s="10">
        <v>10035</v>
      </c>
      <c r="E75" s="44">
        <v>74490</v>
      </c>
      <c r="F75" s="13">
        <f t="shared" si="1"/>
        <v>2.5045930523737363</v>
      </c>
      <c r="G75" s="13">
        <f t="shared" si="3"/>
        <v>415.58571978509377</v>
      </c>
      <c r="H75" s="13">
        <f t="shared" si="2"/>
        <v>440.23261586468567</v>
      </c>
      <c r="I75" s="59" t="s">
        <v>107</v>
      </c>
    </row>
    <row r="76" spans="1:9" ht="15" x14ac:dyDescent="0.2">
      <c r="A76" s="53" t="s">
        <v>108</v>
      </c>
      <c r="B76" s="10">
        <v>208967</v>
      </c>
      <c r="C76" s="10">
        <v>208787</v>
      </c>
      <c r="D76" s="10">
        <v>180</v>
      </c>
      <c r="E76" s="44">
        <v>123701</v>
      </c>
      <c r="F76" s="13">
        <f t="shared" si="1"/>
        <v>4.1592249318255279</v>
      </c>
      <c r="G76" s="13">
        <f t="shared" si="3"/>
        <v>591.96428144156732</v>
      </c>
      <c r="H76" s="13">
        <f t="shared" si="2"/>
        <v>592.4746272516968</v>
      </c>
      <c r="I76" s="59" t="s">
        <v>109</v>
      </c>
    </row>
    <row r="77" spans="1:9" ht="15" x14ac:dyDescent="0.2">
      <c r="A77" s="53" t="s">
        <v>110</v>
      </c>
      <c r="B77" s="10">
        <v>408437</v>
      </c>
      <c r="C77" s="10">
        <v>408437</v>
      </c>
      <c r="D77" s="10" t="s">
        <v>15</v>
      </c>
      <c r="E77" s="44">
        <v>296892.8553</v>
      </c>
      <c r="F77" s="13">
        <f t="shared" si="1"/>
        <v>9.9824913771483565</v>
      </c>
      <c r="G77" s="13">
        <v>726.9</v>
      </c>
      <c r="H77" s="13">
        <v>726.9</v>
      </c>
      <c r="I77" s="60" t="s">
        <v>111</v>
      </c>
    </row>
    <row r="78" spans="1:9" ht="15" x14ac:dyDescent="0.2">
      <c r="A78" s="61" t="s">
        <v>112</v>
      </c>
      <c r="B78" s="10">
        <v>88298</v>
      </c>
      <c r="C78" s="10">
        <v>88298</v>
      </c>
      <c r="D78" s="10" t="s">
        <v>15</v>
      </c>
      <c r="E78" s="44">
        <v>38643</v>
      </c>
      <c r="F78" s="13">
        <f t="shared" si="1"/>
        <v>1.2993017763844583</v>
      </c>
      <c r="G78" s="13">
        <f t="shared" si="3"/>
        <v>437.64298172099029</v>
      </c>
      <c r="H78" s="13">
        <f t="shared" si="2"/>
        <v>437.64298172099029</v>
      </c>
      <c r="I78" s="59" t="s">
        <v>113</v>
      </c>
    </row>
    <row r="79" spans="1:9" ht="15" x14ac:dyDescent="0.2">
      <c r="A79" s="61" t="s">
        <v>69</v>
      </c>
      <c r="B79" s="10">
        <f>SUM(B67:B78)</f>
        <v>4215906</v>
      </c>
      <c r="C79" s="10">
        <f t="shared" ref="C79:D79" si="4">SUM(C67:C78)</f>
        <v>4190123</v>
      </c>
      <c r="D79" s="10">
        <f t="shared" si="4"/>
        <v>25783</v>
      </c>
      <c r="E79" s="44">
        <f>SUM(E67:E78)</f>
        <v>2974135.8552999999</v>
      </c>
      <c r="F79" s="13">
        <f t="shared" si="1"/>
        <v>100</v>
      </c>
      <c r="G79" s="13">
        <f>E79/B79*1000</f>
        <v>705.45592223830408</v>
      </c>
      <c r="H79" s="13">
        <f t="shared" si="2"/>
        <v>709.79679004649745</v>
      </c>
      <c r="I79" s="54" t="s">
        <v>70</v>
      </c>
    </row>
    <row r="80" spans="1:9" x14ac:dyDescent="0.2">
      <c r="A80" s="121" t="s">
        <v>83</v>
      </c>
      <c r="B80" s="121"/>
      <c r="C80" s="121"/>
      <c r="D80" s="121"/>
      <c r="E80" s="121"/>
      <c r="F80" s="121"/>
      <c r="G80" s="121"/>
      <c r="H80" s="121"/>
      <c r="I80" s="121"/>
    </row>
    <row r="81" spans="1:9" x14ac:dyDescent="0.2">
      <c r="A81" s="76"/>
      <c r="B81" s="76"/>
      <c r="C81" s="76"/>
      <c r="D81" s="76"/>
      <c r="E81" s="76"/>
      <c r="F81" s="76"/>
      <c r="G81" s="76"/>
      <c r="H81" s="76"/>
      <c r="I81" s="76"/>
    </row>
    <row r="82" spans="1:9" x14ac:dyDescent="0.2">
      <c r="A82" s="76"/>
      <c r="B82" s="76"/>
      <c r="C82" s="76"/>
      <c r="D82" s="76"/>
      <c r="E82" s="76"/>
      <c r="F82" s="76"/>
      <c r="G82" s="76"/>
      <c r="H82" s="76"/>
      <c r="I82" s="76"/>
    </row>
    <row r="85" spans="1:9" ht="15.75" x14ac:dyDescent="0.2">
      <c r="A85" s="119" t="s">
        <v>114</v>
      </c>
      <c r="B85" s="119"/>
      <c r="C85" s="119"/>
      <c r="D85" s="119"/>
      <c r="E85" s="119"/>
      <c r="F85" s="119"/>
      <c r="G85" s="119"/>
      <c r="H85" s="119"/>
    </row>
    <row r="86" spans="1:9" ht="15.75" x14ac:dyDescent="0.2">
      <c r="A86" s="118" t="s">
        <v>115</v>
      </c>
      <c r="B86" s="118"/>
      <c r="C86" s="118"/>
      <c r="D86" s="118"/>
      <c r="E86" s="118"/>
      <c r="F86" s="118"/>
      <c r="G86" s="118"/>
      <c r="H86" s="118"/>
    </row>
    <row r="87" spans="1:9" ht="15" x14ac:dyDescent="0.2">
      <c r="A87" s="30" t="s">
        <v>116</v>
      </c>
      <c r="B87" s="31"/>
      <c r="C87" s="62"/>
      <c r="D87" s="62"/>
      <c r="E87" s="62"/>
      <c r="F87" s="63"/>
      <c r="G87" s="120" t="s">
        <v>117</v>
      </c>
      <c r="H87" s="120"/>
    </row>
    <row r="88" spans="1:9" ht="24" x14ac:dyDescent="0.2">
      <c r="A88" s="102" t="s">
        <v>86</v>
      </c>
      <c r="B88" s="103" t="s">
        <v>48</v>
      </c>
      <c r="C88" s="104"/>
      <c r="D88" s="35" t="s">
        <v>49</v>
      </c>
      <c r="E88" s="107" t="s">
        <v>50</v>
      </c>
      <c r="F88" s="36" t="s">
        <v>51</v>
      </c>
      <c r="G88" s="37" t="s">
        <v>52</v>
      </c>
      <c r="H88" s="100" t="s">
        <v>118</v>
      </c>
    </row>
    <row r="89" spans="1:9" x14ac:dyDescent="0.2">
      <c r="A89" s="102"/>
      <c r="B89" s="110" t="s">
        <v>54</v>
      </c>
      <c r="C89" s="111"/>
      <c r="D89" s="38" t="s">
        <v>55</v>
      </c>
      <c r="E89" s="108"/>
      <c r="F89" s="39" t="s">
        <v>56</v>
      </c>
      <c r="G89" s="40" t="s">
        <v>57</v>
      </c>
      <c r="H89" s="109"/>
    </row>
    <row r="90" spans="1:9" ht="25.5" x14ac:dyDescent="0.2">
      <c r="A90" s="102"/>
      <c r="B90" s="41" t="s">
        <v>58</v>
      </c>
      <c r="C90" s="41" t="s">
        <v>59</v>
      </c>
      <c r="D90" s="41" t="s">
        <v>60</v>
      </c>
      <c r="E90" s="114" t="s">
        <v>89</v>
      </c>
      <c r="F90" s="41" t="s">
        <v>58</v>
      </c>
      <c r="G90" s="41" t="s">
        <v>59</v>
      </c>
      <c r="H90" s="109"/>
    </row>
    <row r="91" spans="1:9" ht="24" x14ac:dyDescent="0.2">
      <c r="A91" s="102"/>
      <c r="B91" s="42" t="s">
        <v>62</v>
      </c>
      <c r="C91" s="42" t="s">
        <v>63</v>
      </c>
      <c r="D91" s="42" t="s">
        <v>64</v>
      </c>
      <c r="E91" s="115"/>
      <c r="F91" s="42" t="s">
        <v>62</v>
      </c>
      <c r="G91" s="42" t="s">
        <v>63</v>
      </c>
      <c r="H91" s="101"/>
    </row>
    <row r="92" spans="1:9" ht="15" x14ac:dyDescent="0.2">
      <c r="A92" s="53" t="s">
        <v>90</v>
      </c>
      <c r="B92" s="10">
        <f>142268+67233</f>
        <v>209501</v>
      </c>
      <c r="C92" s="10">
        <f>142268+67233</f>
        <v>209501</v>
      </c>
      <c r="D92" s="10" t="s">
        <v>15</v>
      </c>
      <c r="E92" s="10">
        <f>72256+29373</f>
        <v>101629</v>
      </c>
      <c r="F92" s="13">
        <f>E92/B92*1000</f>
        <v>485.10030978372419</v>
      </c>
      <c r="G92" s="13">
        <f>E92/C92*1000</f>
        <v>485.10030978372419</v>
      </c>
      <c r="H92" s="59" t="s">
        <v>91</v>
      </c>
    </row>
    <row r="93" spans="1:9" ht="15" x14ac:dyDescent="0.2">
      <c r="A93" s="53" t="s">
        <v>92</v>
      </c>
      <c r="B93" s="10">
        <v>75979</v>
      </c>
      <c r="C93" s="10">
        <v>75979</v>
      </c>
      <c r="D93" s="10" t="s">
        <v>15</v>
      </c>
      <c r="E93" s="10">
        <v>41523</v>
      </c>
      <c r="F93" s="13">
        <f>E93/B93*1000</f>
        <v>546.50627146974819</v>
      </c>
      <c r="G93" s="46">
        <f>E93/C93*1000</f>
        <v>546.50627146974819</v>
      </c>
      <c r="H93" s="57" t="s">
        <v>93</v>
      </c>
    </row>
    <row r="94" spans="1:9" ht="15" x14ac:dyDescent="0.2">
      <c r="A94" s="53" t="s">
        <v>69</v>
      </c>
      <c r="B94" s="10">
        <f>SUM(B92:B93)</f>
        <v>285480</v>
      </c>
      <c r="C94" s="10">
        <f>SUM(C92:C93)</f>
        <v>285480</v>
      </c>
      <c r="D94" s="10" t="s">
        <v>15</v>
      </c>
      <c r="E94" s="10">
        <f>SUM(E92:E93)</f>
        <v>143152</v>
      </c>
      <c r="F94" s="13">
        <f>E94/B94*1000</f>
        <v>501.4431834103965</v>
      </c>
      <c r="G94" s="46">
        <f>E94/C94*1000</f>
        <v>501.4431834103965</v>
      </c>
      <c r="H94" s="54" t="s">
        <v>70</v>
      </c>
    </row>
    <row r="101" spans="1:8" ht="35.1" customHeight="1" x14ac:dyDescent="0.2">
      <c r="A101" s="136" t="s">
        <v>119</v>
      </c>
      <c r="B101" s="136"/>
      <c r="C101" s="136"/>
      <c r="D101" s="136"/>
      <c r="E101" s="136"/>
      <c r="F101" s="136"/>
      <c r="G101" s="136"/>
      <c r="H101" s="136"/>
    </row>
    <row r="102" spans="1:8" ht="35.450000000000003" customHeight="1" x14ac:dyDescent="0.2">
      <c r="A102" s="133" t="s">
        <v>120</v>
      </c>
      <c r="B102" s="133"/>
      <c r="C102" s="133"/>
      <c r="D102" s="133"/>
      <c r="E102" s="133"/>
      <c r="F102" s="133"/>
      <c r="G102" s="133"/>
      <c r="H102" s="133"/>
    </row>
    <row r="103" spans="1:8" ht="15" x14ac:dyDescent="0.2">
      <c r="A103" s="64" t="s">
        <v>121</v>
      </c>
      <c r="B103" s="65"/>
      <c r="C103" s="66"/>
      <c r="D103" s="66"/>
      <c r="E103" s="66"/>
      <c r="F103" s="67"/>
      <c r="G103" s="97" t="s">
        <v>122</v>
      </c>
      <c r="H103" s="97"/>
    </row>
    <row r="104" spans="1:8" ht="24" x14ac:dyDescent="0.2">
      <c r="A104" s="102" t="s">
        <v>86</v>
      </c>
      <c r="B104" s="103" t="s">
        <v>48</v>
      </c>
      <c r="C104" s="104"/>
      <c r="D104" s="35" t="s">
        <v>49</v>
      </c>
      <c r="E104" s="107" t="s">
        <v>50</v>
      </c>
      <c r="F104" s="36" t="s">
        <v>51</v>
      </c>
      <c r="G104" s="37" t="s">
        <v>52</v>
      </c>
      <c r="H104" s="100" t="s">
        <v>123</v>
      </c>
    </row>
    <row r="105" spans="1:8" x14ac:dyDescent="0.2">
      <c r="A105" s="102"/>
      <c r="B105" s="110" t="s">
        <v>54</v>
      </c>
      <c r="C105" s="111"/>
      <c r="D105" s="38" t="s">
        <v>55</v>
      </c>
      <c r="E105" s="108"/>
      <c r="F105" s="39" t="s">
        <v>56</v>
      </c>
      <c r="G105" s="40" t="s">
        <v>57</v>
      </c>
      <c r="H105" s="109"/>
    </row>
    <row r="106" spans="1:8" ht="25.5" x14ac:dyDescent="0.2">
      <c r="A106" s="102"/>
      <c r="B106" s="41" t="s">
        <v>58</v>
      </c>
      <c r="C106" s="41" t="s">
        <v>124</v>
      </c>
      <c r="D106" s="41" t="s">
        <v>60</v>
      </c>
      <c r="E106" s="114" t="s">
        <v>89</v>
      </c>
      <c r="F106" s="41" t="s">
        <v>58</v>
      </c>
      <c r="G106" s="41" t="s">
        <v>59</v>
      </c>
      <c r="H106" s="109"/>
    </row>
    <row r="107" spans="1:8" ht="24" x14ac:dyDescent="0.2">
      <c r="A107" s="102"/>
      <c r="B107" s="42" t="s">
        <v>62</v>
      </c>
      <c r="C107" s="42" t="s">
        <v>63</v>
      </c>
      <c r="D107" s="42" t="s">
        <v>64</v>
      </c>
      <c r="E107" s="115"/>
      <c r="F107" s="42" t="s">
        <v>62</v>
      </c>
      <c r="G107" s="42" t="s">
        <v>63</v>
      </c>
      <c r="H107" s="101"/>
    </row>
    <row r="108" spans="1:8" ht="15" x14ac:dyDescent="0.2">
      <c r="A108" s="53" t="s">
        <v>90</v>
      </c>
      <c r="B108" s="10">
        <v>149577</v>
      </c>
      <c r="C108" s="10">
        <v>149577</v>
      </c>
      <c r="D108" s="10" t="s">
        <v>15</v>
      </c>
      <c r="E108" s="10">
        <v>133943</v>
      </c>
      <c r="F108" s="13">
        <f>E108/B108*1000</f>
        <v>895.47858293721629</v>
      </c>
      <c r="G108" s="13">
        <f>E108/C108*1000</f>
        <v>895.47858293721629</v>
      </c>
      <c r="H108" s="59" t="s">
        <v>91</v>
      </c>
    </row>
    <row r="109" spans="1:8" ht="15" x14ac:dyDescent="0.2">
      <c r="A109" s="58" t="s">
        <v>92</v>
      </c>
      <c r="B109" s="55">
        <v>547473</v>
      </c>
      <c r="C109" s="55">
        <v>547473</v>
      </c>
      <c r="D109" s="55" t="s">
        <v>15</v>
      </c>
      <c r="E109" s="56">
        <v>408196</v>
      </c>
      <c r="F109" s="13">
        <f t="shared" ref="F109:F119" si="5">E109/B109*1000</f>
        <v>745.60023964652135</v>
      </c>
      <c r="G109" s="13">
        <f t="shared" ref="G109:G119" si="6">E109/C109*1000</f>
        <v>745.60023964652135</v>
      </c>
      <c r="H109" s="57" t="s">
        <v>93</v>
      </c>
    </row>
    <row r="110" spans="1:8" ht="15" x14ac:dyDescent="0.2">
      <c r="A110" s="68" t="s">
        <v>94</v>
      </c>
      <c r="B110" s="10">
        <v>189389</v>
      </c>
      <c r="C110" s="10">
        <v>189389</v>
      </c>
      <c r="D110" s="10" t="s">
        <v>15</v>
      </c>
      <c r="E110" s="44">
        <v>159984</v>
      </c>
      <c r="F110" s="13">
        <f t="shared" si="5"/>
        <v>844.7375507553237</v>
      </c>
      <c r="G110" s="13">
        <f t="shared" si="6"/>
        <v>844.7375507553237</v>
      </c>
      <c r="H110" s="59" t="s">
        <v>95</v>
      </c>
    </row>
    <row r="111" spans="1:8" ht="15" x14ac:dyDescent="0.2">
      <c r="A111" s="68" t="s">
        <v>96</v>
      </c>
      <c r="B111" s="10">
        <v>326002</v>
      </c>
      <c r="C111" s="10">
        <v>325894</v>
      </c>
      <c r="D111" s="10">
        <v>108</v>
      </c>
      <c r="E111" s="44">
        <v>278396</v>
      </c>
      <c r="F111" s="13">
        <f t="shared" si="5"/>
        <v>853.97022104158873</v>
      </c>
      <c r="G111" s="13">
        <f>E111/C111*1000</f>
        <v>854.25322344075073</v>
      </c>
      <c r="H111" s="59" t="s">
        <v>97</v>
      </c>
    </row>
    <row r="112" spans="1:8" ht="15" x14ac:dyDescent="0.2">
      <c r="A112" s="68" t="s">
        <v>98</v>
      </c>
      <c r="B112" s="10">
        <v>43344</v>
      </c>
      <c r="C112" s="10">
        <v>40271</v>
      </c>
      <c r="D112" s="10">
        <v>3073</v>
      </c>
      <c r="E112" s="44">
        <v>31569</v>
      </c>
      <c r="F112" s="13">
        <f t="shared" si="5"/>
        <v>728.33610188261355</v>
      </c>
      <c r="G112" s="13">
        <f t="shared" si="6"/>
        <v>783.91398276675523</v>
      </c>
      <c r="H112" s="59" t="s">
        <v>99</v>
      </c>
    </row>
    <row r="113" spans="1:9" ht="15" x14ac:dyDescent="0.2">
      <c r="A113" s="68" t="s">
        <v>100</v>
      </c>
      <c r="B113" s="10">
        <v>1057664</v>
      </c>
      <c r="C113" s="10">
        <v>1057664</v>
      </c>
      <c r="D113" s="10" t="s">
        <v>15</v>
      </c>
      <c r="E113" s="44">
        <v>800652</v>
      </c>
      <c r="F113" s="13">
        <v>757</v>
      </c>
      <c r="G113" s="13">
        <f>E113/C113*1000</f>
        <v>757.00033280890716</v>
      </c>
      <c r="H113" s="54" t="s">
        <v>101</v>
      </c>
    </row>
    <row r="114" spans="1:9" ht="15" x14ac:dyDescent="0.2">
      <c r="A114" s="68" t="s">
        <v>102</v>
      </c>
      <c r="B114" s="10">
        <v>219365</v>
      </c>
      <c r="C114" s="10">
        <v>206978</v>
      </c>
      <c r="D114" s="10">
        <v>12387</v>
      </c>
      <c r="E114" s="44">
        <v>166853</v>
      </c>
      <c r="F114" s="13">
        <f t="shared" si="5"/>
        <v>760.61814783579871</v>
      </c>
      <c r="G114" s="13">
        <f t="shared" si="6"/>
        <v>806.13881668583133</v>
      </c>
      <c r="H114" s="59" t="s">
        <v>103</v>
      </c>
    </row>
    <row r="115" spans="1:9" ht="15" x14ac:dyDescent="0.2">
      <c r="A115" s="68" t="s">
        <v>104</v>
      </c>
      <c r="B115" s="10">
        <v>512669</v>
      </c>
      <c r="C115" s="10">
        <v>512669</v>
      </c>
      <c r="D115" s="10" t="s">
        <v>15</v>
      </c>
      <c r="E115" s="44">
        <v>317664</v>
      </c>
      <c r="F115" s="13">
        <f t="shared" si="5"/>
        <v>619.62786905391204</v>
      </c>
      <c r="G115" s="13">
        <f t="shared" si="6"/>
        <v>619.62786905391204</v>
      </c>
      <c r="H115" s="59" t="s">
        <v>105</v>
      </c>
    </row>
    <row r="116" spans="1:9" ht="15" x14ac:dyDescent="0.2">
      <c r="A116" s="68" t="s">
        <v>106</v>
      </c>
      <c r="B116" s="10">
        <v>179241</v>
      </c>
      <c r="C116" s="10">
        <v>169206</v>
      </c>
      <c r="D116" s="10">
        <v>10035</v>
      </c>
      <c r="E116" s="44">
        <v>74490</v>
      </c>
      <c r="F116" s="13">
        <f t="shared" si="5"/>
        <v>415.58571978509377</v>
      </c>
      <c r="G116" s="13">
        <f t="shared" si="6"/>
        <v>440.23261586468567</v>
      </c>
      <c r="H116" s="59" t="s">
        <v>107</v>
      </c>
    </row>
    <row r="117" spans="1:9" ht="15" x14ac:dyDescent="0.2">
      <c r="A117" s="68" t="s">
        <v>125</v>
      </c>
      <c r="B117" s="10">
        <v>208967</v>
      </c>
      <c r="C117" s="10">
        <v>208787</v>
      </c>
      <c r="D117" s="10">
        <v>180</v>
      </c>
      <c r="E117" s="44">
        <v>123701</v>
      </c>
      <c r="F117" s="13">
        <f t="shared" si="5"/>
        <v>591.96428144156732</v>
      </c>
      <c r="G117" s="13">
        <f t="shared" si="6"/>
        <v>592.4746272516968</v>
      </c>
      <c r="H117" s="59" t="s">
        <v>126</v>
      </c>
    </row>
    <row r="118" spans="1:9" ht="15" x14ac:dyDescent="0.2">
      <c r="A118" s="68" t="s">
        <v>110</v>
      </c>
      <c r="B118" s="10">
        <v>408437</v>
      </c>
      <c r="C118" s="10">
        <v>408437</v>
      </c>
      <c r="D118" s="10" t="s">
        <v>15</v>
      </c>
      <c r="E118" s="44">
        <v>296893</v>
      </c>
      <c r="F118" s="13">
        <f t="shared" si="5"/>
        <v>726.90035427740384</v>
      </c>
      <c r="G118" s="13">
        <f t="shared" si="6"/>
        <v>726.90035427740384</v>
      </c>
      <c r="H118" s="59" t="s">
        <v>111</v>
      </c>
    </row>
    <row r="119" spans="1:9" ht="15" x14ac:dyDescent="0.2">
      <c r="A119" s="68" t="s">
        <v>112</v>
      </c>
      <c r="B119" s="10">
        <v>88298</v>
      </c>
      <c r="C119" s="10">
        <v>88298</v>
      </c>
      <c r="D119" s="10" t="s">
        <v>15</v>
      </c>
      <c r="E119" s="44">
        <v>38643</v>
      </c>
      <c r="F119" s="13">
        <f t="shared" si="5"/>
        <v>437.64298172099029</v>
      </c>
      <c r="G119" s="13">
        <f t="shared" si="6"/>
        <v>437.64298172099029</v>
      </c>
      <c r="H119" s="59" t="s">
        <v>113</v>
      </c>
    </row>
    <row r="120" spans="1:9" ht="15" x14ac:dyDescent="0.2">
      <c r="A120" s="69" t="s">
        <v>69</v>
      </c>
      <c r="B120" s="10">
        <f>SUM(B108:B119)</f>
        <v>3930426</v>
      </c>
      <c r="C120" s="10">
        <f t="shared" ref="C120:E120" si="7">SUM(C108:C119)</f>
        <v>3904643</v>
      </c>
      <c r="D120" s="10">
        <f t="shared" si="7"/>
        <v>25783</v>
      </c>
      <c r="E120" s="10">
        <f t="shared" si="7"/>
        <v>2830984</v>
      </c>
      <c r="F120" s="13">
        <f>E120/B120*1000</f>
        <v>720.27408733811546</v>
      </c>
      <c r="G120" s="13">
        <f>E120/C120*1000</f>
        <v>725.03017561400623</v>
      </c>
      <c r="H120" s="54" t="s">
        <v>70</v>
      </c>
    </row>
    <row r="122" spans="1:9" x14ac:dyDescent="0.2">
      <c r="A122" s="93" t="s">
        <v>83</v>
      </c>
      <c r="B122" s="93"/>
      <c r="C122" s="93"/>
      <c r="D122" s="93"/>
      <c r="E122" s="93"/>
      <c r="F122" s="93"/>
      <c r="G122" s="93"/>
      <c r="H122" s="93"/>
      <c r="I122" s="93"/>
    </row>
    <row r="123" spans="1:9" x14ac:dyDescent="0.2">
      <c r="A123" s="76"/>
      <c r="B123" s="76"/>
      <c r="C123" s="76"/>
      <c r="D123" s="76"/>
      <c r="E123" s="76"/>
      <c r="F123" s="76"/>
      <c r="G123" s="76"/>
      <c r="H123" s="76"/>
      <c r="I123" s="76"/>
    </row>
    <row r="124" spans="1:9" x14ac:dyDescent="0.2">
      <c r="A124" s="76"/>
      <c r="B124" s="76"/>
      <c r="C124" s="76"/>
      <c r="D124" s="76"/>
      <c r="E124" s="76"/>
      <c r="F124" s="76"/>
      <c r="G124" s="76"/>
      <c r="H124" s="76"/>
      <c r="I124" s="76"/>
    </row>
    <row r="125" spans="1:9" x14ac:dyDescent="0.2">
      <c r="A125" s="76"/>
      <c r="B125" s="76"/>
      <c r="C125" s="76"/>
      <c r="D125" s="76"/>
      <c r="E125" s="76"/>
      <c r="F125" s="76"/>
      <c r="G125" s="76"/>
      <c r="H125" s="76"/>
      <c r="I125" s="76"/>
    </row>
    <row r="126" spans="1:9" x14ac:dyDescent="0.2">
      <c r="A126" s="76"/>
      <c r="B126" s="76"/>
      <c r="C126" s="76"/>
      <c r="D126" s="76"/>
      <c r="E126" s="76"/>
      <c r="F126" s="76"/>
      <c r="G126" s="76"/>
      <c r="H126" s="76"/>
      <c r="I126" s="76"/>
    </row>
    <row r="127" spans="1:9" x14ac:dyDescent="0.2">
      <c r="A127" s="76"/>
      <c r="B127" s="76"/>
      <c r="C127" s="76"/>
      <c r="D127" s="76"/>
      <c r="E127" s="76"/>
      <c r="F127" s="76"/>
      <c r="G127" s="76"/>
      <c r="H127" s="76"/>
      <c r="I127" s="76"/>
    </row>
    <row r="128" spans="1:9" x14ac:dyDescent="0.2">
      <c r="E128" s="70"/>
    </row>
    <row r="129" spans="1:8" ht="15.75" x14ac:dyDescent="0.2">
      <c r="A129" s="117"/>
      <c r="B129" s="117"/>
      <c r="C129" s="117"/>
      <c r="D129" s="117"/>
      <c r="E129" s="117"/>
    </row>
    <row r="130" spans="1:8" ht="15.75" x14ac:dyDescent="0.2">
      <c r="A130" s="29"/>
      <c r="B130" s="29"/>
      <c r="C130" s="29"/>
      <c r="D130" s="29"/>
      <c r="E130" s="29"/>
    </row>
    <row r="131" spans="1:8" ht="15.75" x14ac:dyDescent="0.2">
      <c r="A131" s="29"/>
      <c r="B131" s="29"/>
      <c r="C131" s="29"/>
      <c r="D131" s="29"/>
      <c r="E131" s="29"/>
    </row>
    <row r="132" spans="1:8" ht="15.75" x14ac:dyDescent="0.2">
      <c r="A132" s="29"/>
      <c r="B132" s="29"/>
      <c r="C132" s="29"/>
      <c r="D132" s="29"/>
      <c r="E132" s="29"/>
    </row>
    <row r="133" spans="1:8" ht="15.75" x14ac:dyDescent="0.2">
      <c r="A133" s="29"/>
      <c r="B133" s="29"/>
      <c r="C133" s="29"/>
      <c r="D133" s="29"/>
      <c r="E133" s="29"/>
    </row>
    <row r="134" spans="1:8" ht="34.5" customHeight="1" x14ac:dyDescent="0.2">
      <c r="A134" s="117" t="s">
        <v>127</v>
      </c>
      <c r="B134" s="117"/>
      <c r="C134" s="117"/>
      <c r="D134" s="117"/>
      <c r="E134" s="117"/>
    </row>
    <row r="135" spans="1:8" ht="33" customHeight="1" x14ac:dyDescent="0.2">
      <c r="A135" s="127" t="s">
        <v>128</v>
      </c>
      <c r="B135" s="127"/>
      <c r="C135" s="127"/>
      <c r="D135" s="127"/>
      <c r="E135" s="127"/>
    </row>
    <row r="136" spans="1:8" ht="15" x14ac:dyDescent="0.2">
      <c r="A136" s="64" t="s">
        <v>129</v>
      </c>
      <c r="B136" s="67"/>
      <c r="C136" s="67"/>
      <c r="D136" s="97" t="s">
        <v>130</v>
      </c>
      <c r="E136" s="97"/>
    </row>
    <row r="137" spans="1:8" ht="45" x14ac:dyDescent="0.2">
      <c r="A137" s="134" t="s">
        <v>131</v>
      </c>
      <c r="B137" s="71" t="s">
        <v>132</v>
      </c>
      <c r="C137" s="71" t="s">
        <v>133</v>
      </c>
      <c r="D137" s="71" t="s">
        <v>134</v>
      </c>
      <c r="E137" s="100" t="s">
        <v>135</v>
      </c>
    </row>
    <row r="138" spans="1:8" ht="48" x14ac:dyDescent="0.2">
      <c r="A138" s="135"/>
      <c r="B138" s="42" t="s">
        <v>136</v>
      </c>
      <c r="C138" s="72" t="s">
        <v>137</v>
      </c>
      <c r="D138" s="72" t="s">
        <v>138</v>
      </c>
      <c r="E138" s="101"/>
    </row>
    <row r="139" spans="1:8" ht="15" x14ac:dyDescent="0.2">
      <c r="A139" s="43" t="s">
        <v>8</v>
      </c>
      <c r="B139" s="73">
        <v>4190123</v>
      </c>
      <c r="C139" s="74">
        <v>1703.39</v>
      </c>
      <c r="D139" s="73">
        <f>B139*C139/1000</f>
        <v>7137413.6169699999</v>
      </c>
      <c r="E139" s="45" t="s">
        <v>12</v>
      </c>
    </row>
    <row r="140" spans="1:8" x14ac:dyDescent="0.2">
      <c r="A140" s="93" t="s">
        <v>139</v>
      </c>
      <c r="B140" s="93"/>
      <c r="C140" s="93"/>
      <c r="D140" s="93"/>
      <c r="E140" s="93"/>
      <c r="F140" s="93"/>
      <c r="G140" s="93"/>
      <c r="H140" s="93"/>
    </row>
    <row r="141" spans="1:8" ht="15" x14ac:dyDescent="0.25">
      <c r="A141" s="132" t="s">
        <v>140</v>
      </c>
      <c r="B141" s="132"/>
      <c r="C141" s="132"/>
      <c r="D141" s="132"/>
      <c r="E141" s="132"/>
      <c r="F141" s="132"/>
      <c r="G141" s="132"/>
      <c r="H141" s="132"/>
    </row>
    <row r="142" spans="1:8" ht="14.25" customHeight="1" x14ac:dyDescent="0.25">
      <c r="A142" s="75"/>
      <c r="B142" s="75"/>
      <c r="C142" s="75"/>
      <c r="D142" s="75"/>
      <c r="E142" s="75"/>
      <c r="F142" s="75"/>
      <c r="G142" s="75"/>
      <c r="H142" s="75"/>
    </row>
    <row r="143" spans="1:8" ht="15" x14ac:dyDescent="0.25">
      <c r="A143" s="75"/>
      <c r="B143" s="75"/>
      <c r="C143" s="75"/>
      <c r="D143" s="75"/>
      <c r="E143" s="75"/>
      <c r="F143" s="75"/>
      <c r="G143" s="75"/>
      <c r="H143" s="75"/>
    </row>
    <row r="148" spans="1:9" ht="27.6" customHeight="1" x14ac:dyDescent="0.2">
      <c r="A148" s="117" t="s">
        <v>141</v>
      </c>
      <c r="B148" s="117"/>
      <c r="C148" s="117"/>
      <c r="D148" s="117"/>
      <c r="E148" s="117"/>
      <c r="F148" s="117"/>
      <c r="G148" s="117"/>
      <c r="H148" s="117"/>
      <c r="I148" s="117"/>
    </row>
    <row r="149" spans="1:9" ht="32.1" customHeight="1" x14ac:dyDescent="0.2">
      <c r="A149" s="133" t="s">
        <v>142</v>
      </c>
      <c r="B149" s="133"/>
      <c r="C149" s="133"/>
      <c r="D149" s="133"/>
      <c r="E149" s="133"/>
      <c r="F149" s="133"/>
      <c r="G149" s="133"/>
      <c r="H149" s="133"/>
      <c r="I149" s="133"/>
    </row>
    <row r="150" spans="1:9" ht="15" x14ac:dyDescent="0.2">
      <c r="A150" s="30" t="s">
        <v>143</v>
      </c>
      <c r="B150" s="31"/>
      <c r="C150" s="62"/>
      <c r="D150" s="62"/>
      <c r="E150" s="62"/>
      <c r="F150" s="62"/>
      <c r="G150" s="62"/>
      <c r="H150" s="120" t="s">
        <v>144</v>
      </c>
      <c r="I150" s="120"/>
    </row>
    <row r="151" spans="1:9" x14ac:dyDescent="0.2">
      <c r="A151" s="102" t="s">
        <v>47</v>
      </c>
      <c r="B151" s="103" t="s">
        <v>48</v>
      </c>
      <c r="C151" s="104"/>
      <c r="D151" s="105" t="s">
        <v>49</v>
      </c>
      <c r="E151" s="106"/>
      <c r="F151" s="107" t="s">
        <v>50</v>
      </c>
      <c r="G151" s="36" t="s">
        <v>51</v>
      </c>
      <c r="H151" s="37" t="s">
        <v>52</v>
      </c>
      <c r="I151" s="131" t="s">
        <v>53</v>
      </c>
    </row>
    <row r="152" spans="1:9" x14ac:dyDescent="0.2">
      <c r="A152" s="102"/>
      <c r="B152" s="110" t="s">
        <v>54</v>
      </c>
      <c r="C152" s="111"/>
      <c r="D152" s="112" t="s">
        <v>55</v>
      </c>
      <c r="E152" s="113"/>
      <c r="F152" s="108"/>
      <c r="G152" s="39" t="s">
        <v>56</v>
      </c>
      <c r="H152" s="40" t="s">
        <v>57</v>
      </c>
      <c r="I152" s="131"/>
    </row>
    <row r="153" spans="1:9" ht="25.5" x14ac:dyDescent="0.2">
      <c r="A153" s="102"/>
      <c r="B153" s="41" t="s">
        <v>58</v>
      </c>
      <c r="C153" s="41" t="s">
        <v>59</v>
      </c>
      <c r="D153" s="41" t="s">
        <v>60</v>
      </c>
      <c r="E153" s="41" t="s">
        <v>145</v>
      </c>
      <c r="F153" s="114" t="s">
        <v>89</v>
      </c>
      <c r="G153" s="41" t="s">
        <v>58</v>
      </c>
      <c r="H153" s="41" t="s">
        <v>59</v>
      </c>
      <c r="I153" s="131"/>
    </row>
    <row r="154" spans="1:9" ht="36" x14ac:dyDescent="0.2">
      <c r="A154" s="102"/>
      <c r="B154" s="42" t="s">
        <v>62</v>
      </c>
      <c r="C154" s="42" t="s">
        <v>63</v>
      </c>
      <c r="D154" s="42" t="s">
        <v>64</v>
      </c>
      <c r="E154" s="42" t="s">
        <v>146</v>
      </c>
      <c r="F154" s="115"/>
      <c r="G154" s="42" t="s">
        <v>62</v>
      </c>
      <c r="H154" s="42" t="s">
        <v>63</v>
      </c>
      <c r="I154" s="131"/>
    </row>
    <row r="155" spans="1:9" ht="15" x14ac:dyDescent="0.2">
      <c r="A155" s="43" t="s">
        <v>65</v>
      </c>
      <c r="B155" s="44">
        <v>758756</v>
      </c>
      <c r="C155" s="10">
        <v>728793</v>
      </c>
      <c r="D155" s="10">
        <v>1283</v>
      </c>
      <c r="E155" s="44">
        <v>28680</v>
      </c>
      <c r="F155" s="77">
        <v>280418</v>
      </c>
      <c r="G155" s="13">
        <f>F155/B155*1000</f>
        <v>369.57599017338907</v>
      </c>
      <c r="H155" s="46">
        <f>F155/C155*1000</f>
        <v>384.77043550088985</v>
      </c>
      <c r="I155" s="45" t="s">
        <v>66</v>
      </c>
    </row>
    <row r="156" spans="1:9" ht="15" x14ac:dyDescent="0.2">
      <c r="A156" s="43" t="s">
        <v>67</v>
      </c>
      <c r="B156" s="10">
        <v>61705</v>
      </c>
      <c r="C156" s="10">
        <v>61705</v>
      </c>
      <c r="D156" s="10" t="s">
        <v>15</v>
      </c>
      <c r="E156" s="10" t="s">
        <v>15</v>
      </c>
      <c r="F156" s="10">
        <v>22696</v>
      </c>
      <c r="G156" s="13">
        <v>367.81460173405725</v>
      </c>
      <c r="H156" s="46">
        <v>367.8</v>
      </c>
      <c r="I156" s="45" t="s">
        <v>147</v>
      </c>
    </row>
    <row r="157" spans="1:9" ht="15" x14ac:dyDescent="0.2">
      <c r="A157" s="43" t="s">
        <v>69</v>
      </c>
      <c r="B157" s="44">
        <f>SUM(B155:B156)</f>
        <v>820461</v>
      </c>
      <c r="C157" s="44">
        <f>SUM(C155:C156)</f>
        <v>790498</v>
      </c>
      <c r="D157" s="44">
        <f>SUM(D155:D156)</f>
        <v>1283</v>
      </c>
      <c r="E157" s="44">
        <f>SUM(E155:E156)</f>
        <v>28680</v>
      </c>
      <c r="F157" s="44">
        <f>SUM(F155:F156)</f>
        <v>303114</v>
      </c>
      <c r="G157" s="13">
        <f>F157/B157*1000</f>
        <v>369.44352016732057</v>
      </c>
      <c r="H157" s="46">
        <f>F157/C157*1000</f>
        <v>383.44689044121554</v>
      </c>
      <c r="I157" s="45" t="s">
        <v>70</v>
      </c>
    </row>
    <row r="158" spans="1:9" x14ac:dyDescent="0.2">
      <c r="A158" s="128" t="s">
        <v>71</v>
      </c>
      <c r="B158" s="128"/>
      <c r="C158" s="128"/>
      <c r="D158" s="128"/>
      <c r="E158" s="33"/>
      <c r="F158" s="129" t="s">
        <v>72</v>
      </c>
      <c r="G158" s="129"/>
      <c r="H158" s="129"/>
      <c r="I158" s="129"/>
    </row>
    <row r="159" spans="1:9" ht="15.75" customHeight="1" x14ac:dyDescent="0.2">
      <c r="A159" s="78"/>
      <c r="B159" s="78"/>
      <c r="C159" s="78"/>
      <c r="D159" s="78"/>
      <c r="E159" s="33"/>
      <c r="F159" s="79"/>
      <c r="G159" s="79"/>
      <c r="H159" s="79"/>
      <c r="I159" s="79"/>
    </row>
    <row r="160" spans="1:9" x14ac:dyDescent="0.2">
      <c r="A160" s="33"/>
      <c r="B160" s="33"/>
      <c r="C160" s="33"/>
      <c r="D160" s="33"/>
      <c r="E160" s="33"/>
      <c r="F160" s="33"/>
      <c r="G160" s="33"/>
      <c r="H160" s="33"/>
      <c r="I160" s="33"/>
    </row>
    <row r="161" spans="1:9" x14ac:dyDescent="0.2">
      <c r="A161" s="33"/>
      <c r="B161" s="33"/>
      <c r="C161" s="33"/>
      <c r="D161" s="33"/>
      <c r="E161" s="33"/>
      <c r="F161" s="33"/>
      <c r="G161" s="33"/>
      <c r="H161" s="33"/>
      <c r="I161" s="33"/>
    </row>
    <row r="162" spans="1:9" x14ac:dyDescent="0.2">
      <c r="A162" s="78"/>
      <c r="B162" s="78"/>
      <c r="C162" s="78"/>
      <c r="D162" s="78"/>
      <c r="E162" s="33"/>
      <c r="F162" s="79"/>
      <c r="G162" s="79"/>
      <c r="H162" s="79"/>
      <c r="I162" s="79"/>
    </row>
    <row r="163" spans="1:9" x14ac:dyDescent="0.2">
      <c r="A163" s="78"/>
      <c r="B163" s="78"/>
      <c r="C163" s="78"/>
      <c r="D163" s="78"/>
      <c r="E163" s="33"/>
      <c r="F163" s="79"/>
      <c r="G163" s="79"/>
      <c r="H163" s="79"/>
      <c r="I163" s="79"/>
    </row>
    <row r="164" spans="1:9" ht="15.75" customHeight="1" x14ac:dyDescent="0.2">
      <c r="A164" s="78"/>
      <c r="B164" s="78"/>
      <c r="C164" s="78"/>
      <c r="D164" s="78"/>
      <c r="E164" s="33"/>
      <c r="F164" s="79"/>
      <c r="G164" s="79"/>
      <c r="H164" s="79"/>
      <c r="I164" s="79"/>
    </row>
    <row r="165" spans="1:9" x14ac:dyDescent="0.2">
      <c r="A165" s="33"/>
      <c r="B165" s="33"/>
      <c r="C165" s="33"/>
      <c r="D165" s="33"/>
      <c r="E165" s="33"/>
      <c r="F165" s="33"/>
      <c r="G165" s="33"/>
      <c r="H165" s="33"/>
      <c r="I165" s="33"/>
    </row>
    <row r="166" spans="1:9" x14ac:dyDescent="0.2">
      <c r="A166" s="33"/>
      <c r="B166" s="33"/>
      <c r="C166" s="33"/>
      <c r="D166" s="33"/>
      <c r="E166" s="33"/>
      <c r="F166" s="33"/>
      <c r="G166" s="33"/>
      <c r="H166" s="33"/>
      <c r="I166" s="33"/>
    </row>
    <row r="167" spans="1:9" x14ac:dyDescent="0.2">
      <c r="A167" s="78"/>
      <c r="B167" s="78"/>
      <c r="C167" s="78"/>
      <c r="D167" s="78"/>
      <c r="E167" s="33"/>
      <c r="F167" s="79"/>
      <c r="G167" s="79"/>
      <c r="H167" s="79"/>
      <c r="I167" s="79"/>
    </row>
    <row r="168" spans="1:9" x14ac:dyDescent="0.2">
      <c r="A168" s="33"/>
      <c r="B168" s="33"/>
      <c r="C168" s="33"/>
      <c r="D168" s="33"/>
      <c r="E168" s="33"/>
      <c r="F168" s="33"/>
      <c r="G168" s="33"/>
      <c r="H168" s="33"/>
      <c r="I168" s="33"/>
    </row>
    <row r="169" spans="1:9" x14ac:dyDescent="0.2">
      <c r="A169" s="33"/>
      <c r="B169" s="33"/>
      <c r="C169" s="33"/>
      <c r="D169" s="33"/>
      <c r="E169" s="33"/>
      <c r="F169" s="33"/>
      <c r="G169" s="33"/>
      <c r="H169" s="33"/>
      <c r="I169" s="33"/>
    </row>
    <row r="170" spans="1:9" ht="15.75" x14ac:dyDescent="0.25">
      <c r="A170" s="130" t="s">
        <v>148</v>
      </c>
      <c r="B170" s="130"/>
      <c r="C170" s="130"/>
      <c r="D170" s="130"/>
      <c r="E170" s="130"/>
      <c r="F170" s="130"/>
      <c r="G170" s="130"/>
      <c r="H170" s="130"/>
      <c r="I170" s="130"/>
    </row>
    <row r="171" spans="1:9" ht="21.6" customHeight="1" x14ac:dyDescent="0.2">
      <c r="A171" s="127" t="s">
        <v>149</v>
      </c>
      <c r="B171" s="127"/>
      <c r="C171" s="127"/>
      <c r="D171" s="127"/>
      <c r="E171" s="127"/>
      <c r="F171" s="127"/>
      <c r="G171" s="127"/>
      <c r="H171" s="127"/>
      <c r="I171" s="127"/>
    </row>
    <row r="172" spans="1:9" ht="15" x14ac:dyDescent="0.2">
      <c r="A172" s="30" t="s">
        <v>150</v>
      </c>
      <c r="B172" s="31"/>
      <c r="C172" s="32"/>
      <c r="D172" s="32"/>
      <c r="E172" s="32"/>
      <c r="F172" s="32"/>
      <c r="G172" s="32"/>
      <c r="H172" s="120" t="s">
        <v>151</v>
      </c>
      <c r="I172" s="120"/>
    </row>
    <row r="173" spans="1:9" x14ac:dyDescent="0.2">
      <c r="A173" s="102" t="s">
        <v>47</v>
      </c>
      <c r="B173" s="103" t="s">
        <v>48</v>
      </c>
      <c r="C173" s="104"/>
      <c r="D173" s="105" t="s">
        <v>49</v>
      </c>
      <c r="E173" s="106"/>
      <c r="F173" s="107" t="s">
        <v>50</v>
      </c>
      <c r="G173" s="36" t="s">
        <v>51</v>
      </c>
      <c r="H173" s="37" t="s">
        <v>52</v>
      </c>
      <c r="I173" s="131" t="s">
        <v>53</v>
      </c>
    </row>
    <row r="174" spans="1:9" x14ac:dyDescent="0.2">
      <c r="A174" s="102"/>
      <c r="B174" s="110" t="s">
        <v>54</v>
      </c>
      <c r="C174" s="111"/>
      <c r="D174" s="112" t="s">
        <v>55</v>
      </c>
      <c r="E174" s="113"/>
      <c r="F174" s="108"/>
      <c r="G174" s="39" t="s">
        <v>56</v>
      </c>
      <c r="H174" s="40" t="s">
        <v>57</v>
      </c>
      <c r="I174" s="131"/>
    </row>
    <row r="175" spans="1:9" ht="25.5" x14ac:dyDescent="0.2">
      <c r="A175" s="102"/>
      <c r="B175" s="41" t="s">
        <v>58</v>
      </c>
      <c r="C175" s="41" t="s">
        <v>59</v>
      </c>
      <c r="D175" s="41" t="s">
        <v>60</v>
      </c>
      <c r="E175" s="41" t="s">
        <v>145</v>
      </c>
      <c r="F175" s="114" t="s">
        <v>89</v>
      </c>
      <c r="G175" s="41" t="s">
        <v>58</v>
      </c>
      <c r="H175" s="41" t="s">
        <v>59</v>
      </c>
      <c r="I175" s="131"/>
    </row>
    <row r="176" spans="1:9" ht="36" x14ac:dyDescent="0.2">
      <c r="A176" s="102"/>
      <c r="B176" s="42" t="s">
        <v>62</v>
      </c>
      <c r="C176" s="42" t="s">
        <v>63</v>
      </c>
      <c r="D176" s="42" t="s">
        <v>64</v>
      </c>
      <c r="E176" s="42" t="s">
        <v>146</v>
      </c>
      <c r="F176" s="115"/>
      <c r="G176" s="42" t="s">
        <v>62</v>
      </c>
      <c r="H176" s="42" t="s">
        <v>63</v>
      </c>
      <c r="I176" s="131"/>
    </row>
    <row r="177" spans="1:13" ht="36" x14ac:dyDescent="0.2">
      <c r="A177" s="50" t="s">
        <v>77</v>
      </c>
      <c r="B177" s="10" t="s">
        <v>15</v>
      </c>
      <c r="C177" s="10" t="s">
        <v>15</v>
      </c>
      <c r="D177" s="10" t="s">
        <v>15</v>
      </c>
      <c r="E177" s="10" t="s">
        <v>15</v>
      </c>
      <c r="F177" s="10" t="s">
        <v>15</v>
      </c>
      <c r="G177" s="10" t="s">
        <v>15</v>
      </c>
      <c r="H177" s="10" t="s">
        <v>15</v>
      </c>
      <c r="I177" s="51" t="s">
        <v>78</v>
      </c>
    </row>
    <row r="178" spans="1:13" ht="36" x14ac:dyDescent="0.2">
      <c r="A178" s="50" t="s">
        <v>79</v>
      </c>
      <c r="B178" s="10">
        <v>35576</v>
      </c>
      <c r="C178" s="10">
        <v>35576</v>
      </c>
      <c r="D178" s="10" t="s">
        <v>15</v>
      </c>
      <c r="E178" s="10" t="s">
        <v>15</v>
      </c>
      <c r="F178" s="10">
        <v>12940</v>
      </c>
      <c r="G178" s="13">
        <v>363.72835619518776</v>
      </c>
      <c r="H178" s="46">
        <v>363.7</v>
      </c>
      <c r="I178" s="51" t="s">
        <v>80</v>
      </c>
    </row>
    <row r="179" spans="1:13" ht="36" x14ac:dyDescent="0.2">
      <c r="A179" s="50" t="s">
        <v>81</v>
      </c>
      <c r="B179" s="10">
        <v>26129</v>
      </c>
      <c r="C179" s="10">
        <v>26129</v>
      </c>
      <c r="D179" s="10" t="s">
        <v>15</v>
      </c>
      <c r="E179" s="10" t="s">
        <v>15</v>
      </c>
      <c r="F179" s="10">
        <v>9756</v>
      </c>
      <c r="G179" s="13">
        <v>373.37823873856632</v>
      </c>
      <c r="H179" s="46">
        <v>373.4</v>
      </c>
      <c r="I179" s="51" t="s">
        <v>82</v>
      </c>
    </row>
    <row r="180" spans="1:13" ht="23.25" customHeight="1" x14ac:dyDescent="0.2">
      <c r="A180" s="52" t="s">
        <v>69</v>
      </c>
      <c r="B180" s="10">
        <f>SUM(B178:B179)</f>
        <v>61705</v>
      </c>
      <c r="C180" s="10">
        <f>SUM(C178:C179)</f>
        <v>61705</v>
      </c>
      <c r="D180" s="10" t="s">
        <v>15</v>
      </c>
      <c r="E180" s="10" t="s">
        <v>15</v>
      </c>
      <c r="F180" s="10">
        <f>SUM(F178:F179)</f>
        <v>22696</v>
      </c>
      <c r="G180" s="13">
        <v>367.81460173405725</v>
      </c>
      <c r="H180" s="46">
        <v>367.8</v>
      </c>
      <c r="I180" s="89" t="s">
        <v>70</v>
      </c>
    </row>
    <row r="181" spans="1:13" x14ac:dyDescent="0.2">
      <c r="A181" s="121" t="s">
        <v>83</v>
      </c>
      <c r="B181" s="121"/>
      <c r="C181" s="121"/>
      <c r="D181" s="121"/>
      <c r="E181" s="121"/>
      <c r="F181" s="121"/>
      <c r="G181" s="121"/>
      <c r="H181" s="121"/>
      <c r="I181" s="121"/>
    </row>
    <row r="184" spans="1:13" ht="15.75" x14ac:dyDescent="0.2">
      <c r="A184" s="117" t="s">
        <v>152</v>
      </c>
      <c r="B184" s="117"/>
      <c r="C184" s="117"/>
      <c r="D184" s="117"/>
      <c r="E184" s="117"/>
      <c r="F184" s="117"/>
      <c r="G184" s="117"/>
      <c r="H184" s="117"/>
      <c r="I184" s="117"/>
      <c r="J184" s="117"/>
    </row>
    <row r="185" spans="1:13" ht="15" x14ac:dyDescent="0.2">
      <c r="A185" s="127" t="s">
        <v>153</v>
      </c>
      <c r="B185" s="127"/>
      <c r="C185" s="127"/>
      <c r="D185" s="127"/>
      <c r="E185" s="127"/>
      <c r="F185" s="127"/>
      <c r="G185" s="127"/>
      <c r="H185" s="127"/>
      <c r="I185" s="127"/>
      <c r="J185" s="127"/>
    </row>
    <row r="186" spans="1:13" ht="15" x14ac:dyDescent="0.2">
      <c r="A186" s="122" t="s">
        <v>154</v>
      </c>
      <c r="B186" s="122"/>
      <c r="I186" s="97" t="s">
        <v>155</v>
      </c>
      <c r="J186" s="97"/>
    </row>
    <row r="187" spans="1:13" ht="24" x14ac:dyDescent="0.2">
      <c r="A187" s="123" t="s">
        <v>86</v>
      </c>
      <c r="B187" s="103" t="s">
        <v>48</v>
      </c>
      <c r="C187" s="104"/>
      <c r="D187" s="105" t="s">
        <v>49</v>
      </c>
      <c r="E187" s="106"/>
      <c r="F187" s="107" t="s">
        <v>50</v>
      </c>
      <c r="G187" s="107" t="s">
        <v>87</v>
      </c>
      <c r="H187" s="36" t="s">
        <v>51</v>
      </c>
      <c r="I187" s="37" t="s">
        <v>52</v>
      </c>
      <c r="J187" s="100" t="s">
        <v>88</v>
      </c>
    </row>
    <row r="188" spans="1:13" x14ac:dyDescent="0.2">
      <c r="A188" s="124"/>
      <c r="B188" s="110" t="s">
        <v>54</v>
      </c>
      <c r="C188" s="111"/>
      <c r="D188" s="112" t="s">
        <v>55</v>
      </c>
      <c r="E188" s="113"/>
      <c r="F188" s="108"/>
      <c r="G188" s="108"/>
      <c r="H188" s="39" t="s">
        <v>56</v>
      </c>
      <c r="I188" s="40" t="s">
        <v>57</v>
      </c>
      <c r="J188" s="109"/>
    </row>
    <row r="189" spans="1:13" ht="25.5" x14ac:dyDescent="0.2">
      <c r="A189" s="124"/>
      <c r="B189" s="41" t="s">
        <v>58</v>
      </c>
      <c r="C189" s="41" t="s">
        <v>59</v>
      </c>
      <c r="D189" s="41" t="s">
        <v>60</v>
      </c>
      <c r="E189" s="41" t="s">
        <v>145</v>
      </c>
      <c r="F189" s="114" t="s">
        <v>89</v>
      </c>
      <c r="G189" s="108"/>
      <c r="H189" s="41" t="s">
        <v>58</v>
      </c>
      <c r="I189" s="41" t="s">
        <v>59</v>
      </c>
      <c r="J189" s="109"/>
    </row>
    <row r="190" spans="1:13" ht="36" x14ac:dyDescent="0.2">
      <c r="A190" s="125"/>
      <c r="B190" s="42" t="s">
        <v>62</v>
      </c>
      <c r="C190" s="42" t="s">
        <v>63</v>
      </c>
      <c r="D190" s="42" t="s">
        <v>64</v>
      </c>
      <c r="E190" s="42" t="s">
        <v>146</v>
      </c>
      <c r="F190" s="115"/>
      <c r="G190" s="126"/>
      <c r="H190" s="42" t="s">
        <v>62</v>
      </c>
      <c r="I190" s="42" t="s">
        <v>63</v>
      </c>
      <c r="J190" s="101"/>
    </row>
    <row r="191" spans="1:13" ht="15" x14ac:dyDescent="0.25">
      <c r="A191" s="53" t="s">
        <v>90</v>
      </c>
      <c r="B191" s="10">
        <v>38152</v>
      </c>
      <c r="C191" s="10">
        <v>38152</v>
      </c>
      <c r="D191" s="10" t="s">
        <v>15</v>
      </c>
      <c r="E191" s="10" t="s">
        <v>15</v>
      </c>
      <c r="F191" s="10">
        <v>14670</v>
      </c>
      <c r="G191" s="91">
        <v>4.9000000000000004</v>
      </c>
      <c r="H191" s="13">
        <f>F191/B191*1000</f>
        <v>384.51457328580415</v>
      </c>
      <c r="I191" s="13">
        <f>F191/C191*1000</f>
        <v>384.51457328580415</v>
      </c>
      <c r="J191" s="54" t="s">
        <v>91</v>
      </c>
      <c r="M191" s="90"/>
    </row>
    <row r="192" spans="1:13" ht="15" x14ac:dyDescent="0.25">
      <c r="A192" s="53" t="s">
        <v>92</v>
      </c>
      <c r="B192" s="10">
        <v>76596</v>
      </c>
      <c r="C192" s="10">
        <v>76596</v>
      </c>
      <c r="D192" s="10" t="s">
        <v>15</v>
      </c>
      <c r="E192" s="10" t="s">
        <v>15</v>
      </c>
      <c r="F192" s="10">
        <v>27936</v>
      </c>
      <c r="G192" s="91">
        <v>9.1999999999999993</v>
      </c>
      <c r="H192" s="13">
        <f t="shared" ref="H192:H203" si="8">F192/B192*1000</f>
        <v>364.71878427071908</v>
      </c>
      <c r="I192" s="13">
        <f t="shared" ref="I192:I203" si="9">F192/C192*1000</f>
        <v>364.71878427071908</v>
      </c>
      <c r="J192" s="57" t="s">
        <v>93</v>
      </c>
    </row>
    <row r="193" spans="1:10" ht="18.75" customHeight="1" x14ac:dyDescent="0.25">
      <c r="A193" s="53" t="s">
        <v>94</v>
      </c>
      <c r="B193" s="10">
        <v>19709</v>
      </c>
      <c r="C193" s="10">
        <v>18943</v>
      </c>
      <c r="D193" s="10" t="s">
        <v>15</v>
      </c>
      <c r="E193" s="10">
        <v>766</v>
      </c>
      <c r="F193" s="10">
        <v>10378</v>
      </c>
      <c r="G193" s="91">
        <v>3.4</v>
      </c>
      <c r="H193" s="13">
        <f t="shared" si="8"/>
        <v>526.5614693794713</v>
      </c>
      <c r="I193" s="13">
        <f t="shared" si="9"/>
        <v>547.85408858153403</v>
      </c>
      <c r="J193" s="57" t="s">
        <v>95</v>
      </c>
    </row>
    <row r="194" spans="1:10" ht="15" x14ac:dyDescent="0.25">
      <c r="A194" s="53" t="s">
        <v>96</v>
      </c>
      <c r="B194" s="10">
        <v>61345</v>
      </c>
      <c r="C194" s="10">
        <v>48872</v>
      </c>
      <c r="D194" s="10">
        <v>5</v>
      </c>
      <c r="E194" s="10">
        <v>12468</v>
      </c>
      <c r="F194" s="10">
        <v>19074</v>
      </c>
      <c r="G194" s="91">
        <v>6.3</v>
      </c>
      <c r="H194" s="13">
        <f t="shared" si="8"/>
        <v>310.92998614394003</v>
      </c>
      <c r="I194" s="13">
        <f t="shared" si="9"/>
        <v>390.28482566704866</v>
      </c>
      <c r="J194" s="57" t="s">
        <v>97</v>
      </c>
    </row>
    <row r="195" spans="1:10" ht="15" x14ac:dyDescent="0.25">
      <c r="A195" s="53" t="s">
        <v>98</v>
      </c>
      <c r="B195" s="10">
        <v>10166</v>
      </c>
      <c r="C195" s="10">
        <v>5381</v>
      </c>
      <c r="D195" s="10">
        <v>36</v>
      </c>
      <c r="E195" s="10">
        <v>4749</v>
      </c>
      <c r="F195" s="10">
        <v>2449</v>
      </c>
      <c r="G195" s="91">
        <v>0.8</v>
      </c>
      <c r="H195" s="13">
        <f t="shared" si="8"/>
        <v>240.90104269132399</v>
      </c>
      <c r="I195" s="13">
        <f t="shared" si="9"/>
        <v>455.11986619587435</v>
      </c>
      <c r="J195" s="80" t="s">
        <v>99</v>
      </c>
    </row>
    <row r="196" spans="1:10" ht="15" x14ac:dyDescent="0.25">
      <c r="A196" s="53" t="s">
        <v>100</v>
      </c>
      <c r="B196" s="10">
        <v>82824</v>
      </c>
      <c r="C196" s="10">
        <v>82824</v>
      </c>
      <c r="D196" s="10" t="s">
        <v>15</v>
      </c>
      <c r="E196" s="10" t="s">
        <v>15</v>
      </c>
      <c r="F196" s="10">
        <v>35861</v>
      </c>
      <c r="G196" s="91">
        <v>11.8</v>
      </c>
      <c r="H196" s="13">
        <f t="shared" si="8"/>
        <v>432.97836375929683</v>
      </c>
      <c r="I196" s="13">
        <f t="shared" si="9"/>
        <v>432.97836375929683</v>
      </c>
      <c r="J196" s="80" t="s">
        <v>101</v>
      </c>
    </row>
    <row r="197" spans="1:10" ht="15" x14ac:dyDescent="0.25">
      <c r="A197" s="53" t="s">
        <v>102</v>
      </c>
      <c r="B197" s="10">
        <v>2879</v>
      </c>
      <c r="C197" s="10">
        <v>2208</v>
      </c>
      <c r="D197" s="10">
        <v>667</v>
      </c>
      <c r="E197" s="10">
        <v>4</v>
      </c>
      <c r="F197" s="10">
        <v>1521</v>
      </c>
      <c r="G197" s="91">
        <v>0.5</v>
      </c>
      <c r="H197" s="13">
        <f>F197/B197*1000</f>
        <v>528.3084404307051</v>
      </c>
      <c r="I197" s="13">
        <f>F197/C197*1000</f>
        <v>688.85869565217399</v>
      </c>
      <c r="J197" s="59" t="s">
        <v>103</v>
      </c>
    </row>
    <row r="198" spans="1:10" ht="15" x14ac:dyDescent="0.25">
      <c r="A198" s="53" t="s">
        <v>104</v>
      </c>
      <c r="B198" s="10">
        <v>204156</v>
      </c>
      <c r="C198" s="10">
        <v>204156</v>
      </c>
      <c r="D198" s="10" t="s">
        <v>15</v>
      </c>
      <c r="E198" s="10" t="s">
        <v>15</v>
      </c>
      <c r="F198" s="10">
        <v>73300</v>
      </c>
      <c r="G198" s="91">
        <v>24.2</v>
      </c>
      <c r="H198" s="13">
        <f t="shared" si="8"/>
        <v>359.03916612786304</v>
      </c>
      <c r="I198" s="13">
        <f t="shared" si="9"/>
        <v>359.03916612786304</v>
      </c>
      <c r="J198" s="59" t="s">
        <v>105</v>
      </c>
    </row>
    <row r="199" spans="1:10" ht="15" x14ac:dyDescent="0.25">
      <c r="A199" s="53" t="s">
        <v>106</v>
      </c>
      <c r="B199" s="10">
        <v>111633</v>
      </c>
      <c r="C199" s="10">
        <v>110042</v>
      </c>
      <c r="D199" s="10">
        <v>226</v>
      </c>
      <c r="E199" s="10">
        <v>1365</v>
      </c>
      <c r="F199" s="10">
        <v>35863</v>
      </c>
      <c r="G199" s="91">
        <v>11.8</v>
      </c>
      <c r="H199" s="13">
        <f t="shared" si="8"/>
        <v>321.25805093475947</v>
      </c>
      <c r="I199" s="13">
        <f t="shared" si="9"/>
        <v>325.90283709856237</v>
      </c>
      <c r="J199" s="59" t="s">
        <v>107</v>
      </c>
    </row>
    <row r="200" spans="1:10" ht="15" x14ac:dyDescent="0.25">
      <c r="A200" s="53" t="s">
        <v>108</v>
      </c>
      <c r="B200" s="10">
        <v>108623</v>
      </c>
      <c r="C200" s="10">
        <v>106897</v>
      </c>
      <c r="D200" s="10">
        <v>330</v>
      </c>
      <c r="E200" s="10">
        <v>1396</v>
      </c>
      <c r="F200" s="10">
        <v>37052</v>
      </c>
      <c r="G200" s="91">
        <v>12.2</v>
      </c>
      <c r="H200" s="13">
        <f t="shared" si="8"/>
        <v>341.10639551476208</v>
      </c>
      <c r="I200" s="13">
        <f t="shared" si="9"/>
        <v>346.61403032825996</v>
      </c>
      <c r="J200" s="59" t="s">
        <v>126</v>
      </c>
    </row>
    <row r="201" spans="1:10" ht="15" x14ac:dyDescent="0.25">
      <c r="A201" s="53" t="s">
        <v>110</v>
      </c>
      <c r="B201" s="10">
        <v>92750</v>
      </c>
      <c r="C201" s="10">
        <v>92750</v>
      </c>
      <c r="D201" s="10" t="s">
        <v>15</v>
      </c>
      <c r="E201" s="10" t="s">
        <v>15</v>
      </c>
      <c r="F201" s="44">
        <v>43785</v>
      </c>
      <c r="G201" s="91">
        <v>14.5</v>
      </c>
      <c r="H201" s="13">
        <v>472.1</v>
      </c>
      <c r="I201" s="13">
        <v>472.1</v>
      </c>
      <c r="J201" s="59" t="s">
        <v>111</v>
      </c>
    </row>
    <row r="202" spans="1:10" ht="15" x14ac:dyDescent="0.25">
      <c r="A202" s="61" t="s">
        <v>112</v>
      </c>
      <c r="B202" s="10">
        <v>11628</v>
      </c>
      <c r="C202" s="10">
        <v>3677</v>
      </c>
      <c r="D202" s="10">
        <v>19</v>
      </c>
      <c r="E202" s="10">
        <v>7932</v>
      </c>
      <c r="F202" s="10">
        <v>1225</v>
      </c>
      <c r="G202" s="91">
        <v>0.4</v>
      </c>
      <c r="H202" s="13">
        <f t="shared" si="8"/>
        <v>105.34915720674235</v>
      </c>
      <c r="I202" s="13">
        <f t="shared" si="9"/>
        <v>333.15202610824042</v>
      </c>
      <c r="J202" s="59" t="s">
        <v>113</v>
      </c>
    </row>
    <row r="203" spans="1:10" ht="15" x14ac:dyDescent="0.2">
      <c r="A203" s="61" t="s">
        <v>69</v>
      </c>
      <c r="B203" s="44">
        <f>SUM(B191:B202)</f>
        <v>820461</v>
      </c>
      <c r="C203" s="10">
        <f t="shared" ref="C203:E203" si="10">SUM(C191:C202)</f>
        <v>790498</v>
      </c>
      <c r="D203" s="10">
        <f>SUM(D191:D202)</f>
        <v>1283</v>
      </c>
      <c r="E203" s="44">
        <f t="shared" si="10"/>
        <v>28680</v>
      </c>
      <c r="F203" s="10">
        <f>SUM(F191:F202)</f>
        <v>303114</v>
      </c>
      <c r="G203" s="13">
        <f>SUM(G191:G202)</f>
        <v>100.00000000000001</v>
      </c>
      <c r="H203" s="13">
        <f t="shared" si="8"/>
        <v>369.44352016732057</v>
      </c>
      <c r="I203" s="13">
        <f t="shared" si="9"/>
        <v>383.44689044121554</v>
      </c>
      <c r="J203" s="54" t="s">
        <v>70</v>
      </c>
    </row>
    <row r="204" spans="1:10" x14ac:dyDescent="0.2">
      <c r="A204" s="121" t="s">
        <v>156</v>
      </c>
      <c r="B204" s="121"/>
      <c r="C204" s="121"/>
      <c r="D204" s="121"/>
      <c r="E204" s="121"/>
      <c r="F204" s="121"/>
      <c r="G204" s="121"/>
      <c r="H204" s="121"/>
      <c r="I204" s="121"/>
      <c r="J204" s="88"/>
    </row>
    <row r="205" spans="1:10" x14ac:dyDescent="0.2">
      <c r="A205" s="87"/>
      <c r="B205" s="87"/>
      <c r="C205" s="87"/>
      <c r="D205" s="87"/>
      <c r="E205" s="87"/>
      <c r="F205" s="87"/>
      <c r="G205" s="87"/>
      <c r="H205" s="87"/>
      <c r="I205" s="87"/>
      <c r="J205" s="85"/>
    </row>
    <row r="206" spans="1:10" x14ac:dyDescent="0.2">
      <c r="A206" s="87"/>
      <c r="B206" s="87"/>
      <c r="C206" s="87"/>
      <c r="D206" s="87"/>
      <c r="E206" s="87"/>
      <c r="F206" s="87"/>
      <c r="G206" s="87"/>
      <c r="H206" s="87"/>
      <c r="I206" s="87"/>
      <c r="J206" s="85"/>
    </row>
    <row r="207" spans="1:10" ht="30.6" customHeight="1" x14ac:dyDescent="0.2">
      <c r="A207" s="119" t="s">
        <v>157</v>
      </c>
      <c r="B207" s="119"/>
      <c r="C207" s="119"/>
      <c r="D207" s="119"/>
      <c r="E207" s="119"/>
      <c r="F207" s="119"/>
      <c r="G207" s="119"/>
      <c r="H207" s="119"/>
      <c r="I207" s="119"/>
    </row>
    <row r="208" spans="1:10" ht="36.6" customHeight="1" x14ac:dyDescent="0.2">
      <c r="A208" s="118" t="s">
        <v>158</v>
      </c>
      <c r="B208" s="118"/>
      <c r="C208" s="118"/>
      <c r="D208" s="118"/>
      <c r="E208" s="118"/>
      <c r="F208" s="118"/>
      <c r="G208" s="118"/>
      <c r="H208" s="118"/>
      <c r="I208" s="118"/>
    </row>
    <row r="209" spans="1:9" ht="15" x14ac:dyDescent="0.2">
      <c r="A209" s="30" t="s">
        <v>159</v>
      </c>
      <c r="B209" s="31"/>
      <c r="C209" s="63"/>
      <c r="D209" s="63"/>
      <c r="E209" s="63"/>
      <c r="F209" s="63"/>
      <c r="G209" s="63"/>
      <c r="H209" s="120" t="s">
        <v>160</v>
      </c>
      <c r="I209" s="120"/>
    </row>
    <row r="210" spans="1:9" x14ac:dyDescent="0.2">
      <c r="A210" s="102" t="s">
        <v>86</v>
      </c>
      <c r="B210" s="103" t="s">
        <v>48</v>
      </c>
      <c r="C210" s="104"/>
      <c r="D210" s="105" t="s">
        <v>49</v>
      </c>
      <c r="E210" s="106"/>
      <c r="F210" s="107" t="s">
        <v>50</v>
      </c>
      <c r="G210" s="36" t="s">
        <v>51</v>
      </c>
      <c r="H210" s="37" t="s">
        <v>52</v>
      </c>
      <c r="I210" s="100" t="s">
        <v>88</v>
      </c>
    </row>
    <row r="211" spans="1:9" x14ac:dyDescent="0.2">
      <c r="A211" s="102"/>
      <c r="B211" s="110" t="s">
        <v>54</v>
      </c>
      <c r="C211" s="111"/>
      <c r="D211" s="112" t="s">
        <v>55</v>
      </c>
      <c r="E211" s="113"/>
      <c r="F211" s="108"/>
      <c r="G211" s="39" t="s">
        <v>56</v>
      </c>
      <c r="H211" s="40" t="s">
        <v>57</v>
      </c>
      <c r="I211" s="109"/>
    </row>
    <row r="212" spans="1:9" ht="25.5" x14ac:dyDescent="0.2">
      <c r="A212" s="102"/>
      <c r="B212" s="41" t="s">
        <v>58</v>
      </c>
      <c r="C212" s="41" t="s">
        <v>59</v>
      </c>
      <c r="D212" s="41" t="s">
        <v>60</v>
      </c>
      <c r="E212" s="41" t="s">
        <v>145</v>
      </c>
      <c r="F212" s="114" t="s">
        <v>89</v>
      </c>
      <c r="G212" s="41" t="s">
        <v>58</v>
      </c>
      <c r="H212" s="41" t="s">
        <v>59</v>
      </c>
      <c r="I212" s="109"/>
    </row>
    <row r="213" spans="1:9" ht="36" x14ac:dyDescent="0.2">
      <c r="A213" s="102"/>
      <c r="B213" s="42" t="s">
        <v>62</v>
      </c>
      <c r="C213" s="42" t="s">
        <v>63</v>
      </c>
      <c r="D213" s="42" t="s">
        <v>64</v>
      </c>
      <c r="E213" s="42" t="s">
        <v>146</v>
      </c>
      <c r="F213" s="115"/>
      <c r="G213" s="42" t="s">
        <v>62</v>
      </c>
      <c r="H213" s="42" t="s">
        <v>63</v>
      </c>
      <c r="I213" s="101"/>
    </row>
    <row r="214" spans="1:9" ht="15" x14ac:dyDescent="0.2">
      <c r="A214" s="53" t="s">
        <v>90</v>
      </c>
      <c r="B214" s="12">
        <v>35576</v>
      </c>
      <c r="C214" s="12">
        <v>35576</v>
      </c>
      <c r="D214" s="12" t="s">
        <v>15</v>
      </c>
      <c r="E214" s="12" t="s">
        <v>15</v>
      </c>
      <c r="F214" s="12">
        <v>12940</v>
      </c>
      <c r="G214" s="81">
        <f>F214/B214*1000</f>
        <v>363.72835619518776</v>
      </c>
      <c r="H214" s="82">
        <v>363.7</v>
      </c>
      <c r="I214" s="59" t="s">
        <v>91</v>
      </c>
    </row>
    <row r="215" spans="1:9" ht="15" x14ac:dyDescent="0.2">
      <c r="A215" s="53" t="s">
        <v>92</v>
      </c>
      <c r="B215" s="12">
        <v>26129</v>
      </c>
      <c r="C215" s="12">
        <v>26129</v>
      </c>
      <c r="D215" s="12" t="s">
        <v>15</v>
      </c>
      <c r="E215" s="12" t="s">
        <v>15</v>
      </c>
      <c r="F215" s="12">
        <v>9756</v>
      </c>
      <c r="G215" s="81">
        <f t="shared" ref="G215:G216" si="11">F215/B215*1000</f>
        <v>373.37823873856632</v>
      </c>
      <c r="H215" s="82">
        <v>373.4</v>
      </c>
      <c r="I215" s="57" t="s">
        <v>93</v>
      </c>
    </row>
    <row r="216" spans="1:9" ht="15" x14ac:dyDescent="0.2">
      <c r="A216" s="53" t="s">
        <v>69</v>
      </c>
      <c r="B216" s="12">
        <f>SUM(B214:B215)</f>
        <v>61705</v>
      </c>
      <c r="C216" s="12">
        <f>SUM(C214:C215)</f>
        <v>61705</v>
      </c>
      <c r="D216" s="12" t="s">
        <v>15</v>
      </c>
      <c r="E216" s="12" t="s">
        <v>15</v>
      </c>
      <c r="F216" s="12">
        <f>SUM(F214:F215)</f>
        <v>22696</v>
      </c>
      <c r="G216" s="81">
        <f t="shared" si="11"/>
        <v>367.81460173405725</v>
      </c>
      <c r="H216" s="82">
        <v>367.8</v>
      </c>
      <c r="I216" s="54" t="s">
        <v>70</v>
      </c>
    </row>
    <row r="217" spans="1:9" ht="15" x14ac:dyDescent="0.2">
      <c r="A217" s="66"/>
      <c r="B217" s="83"/>
      <c r="C217" s="83"/>
      <c r="D217" s="83"/>
      <c r="E217" s="83"/>
      <c r="F217" s="83"/>
      <c r="G217" s="84"/>
      <c r="H217" s="84"/>
      <c r="I217" s="85"/>
    </row>
    <row r="218" spans="1:9" ht="15" x14ac:dyDescent="0.2">
      <c r="A218" s="66"/>
      <c r="B218" s="83"/>
      <c r="C218" s="83"/>
      <c r="D218" s="83"/>
      <c r="E218" s="83"/>
      <c r="F218" s="83"/>
      <c r="G218" s="84"/>
      <c r="H218" s="84"/>
      <c r="I218" s="85"/>
    </row>
    <row r="219" spans="1:9" ht="15" x14ac:dyDescent="0.2">
      <c r="B219" s="65"/>
      <c r="C219" s="66"/>
      <c r="D219" s="66"/>
      <c r="E219" s="66"/>
      <c r="F219" s="66"/>
      <c r="G219" s="67"/>
    </row>
    <row r="220" spans="1:9" ht="33.6" customHeight="1" x14ac:dyDescent="0.2">
      <c r="A220" s="117" t="s">
        <v>161</v>
      </c>
      <c r="B220" s="117"/>
      <c r="C220" s="117"/>
      <c r="D220" s="117"/>
      <c r="E220" s="117"/>
      <c r="F220" s="117"/>
      <c r="G220" s="117"/>
      <c r="H220" s="117"/>
      <c r="I220" s="117"/>
    </row>
    <row r="221" spans="1:9" ht="30.95" customHeight="1" x14ac:dyDescent="0.2">
      <c r="A221" s="118" t="s">
        <v>162</v>
      </c>
      <c r="B221" s="118"/>
      <c r="C221" s="118"/>
      <c r="D221" s="118"/>
      <c r="E221" s="118"/>
      <c r="F221" s="118"/>
      <c r="G221" s="118"/>
      <c r="H221" s="118"/>
      <c r="I221" s="118"/>
    </row>
    <row r="222" spans="1:9" ht="15" x14ac:dyDescent="0.2">
      <c r="A222" s="64" t="s">
        <v>163</v>
      </c>
      <c r="H222" s="97" t="s">
        <v>164</v>
      </c>
      <c r="I222" s="97"/>
    </row>
    <row r="223" spans="1:9" x14ac:dyDescent="0.2">
      <c r="A223" s="102" t="s">
        <v>86</v>
      </c>
      <c r="B223" s="103" t="s">
        <v>48</v>
      </c>
      <c r="C223" s="104"/>
      <c r="D223" s="105" t="s">
        <v>49</v>
      </c>
      <c r="E223" s="106"/>
      <c r="F223" s="107" t="s">
        <v>50</v>
      </c>
      <c r="G223" s="36" t="s">
        <v>51</v>
      </c>
      <c r="H223" s="37" t="s">
        <v>52</v>
      </c>
      <c r="I223" s="100" t="s">
        <v>88</v>
      </c>
    </row>
    <row r="224" spans="1:9" x14ac:dyDescent="0.2">
      <c r="A224" s="102"/>
      <c r="B224" s="110" t="s">
        <v>54</v>
      </c>
      <c r="C224" s="111"/>
      <c r="D224" s="112" t="s">
        <v>55</v>
      </c>
      <c r="E224" s="113"/>
      <c r="F224" s="108"/>
      <c r="G224" s="39" t="s">
        <v>56</v>
      </c>
      <c r="H224" s="40" t="s">
        <v>57</v>
      </c>
      <c r="I224" s="109"/>
    </row>
    <row r="225" spans="1:9" ht="25.5" x14ac:dyDescent="0.2">
      <c r="A225" s="102"/>
      <c r="B225" s="41" t="s">
        <v>58</v>
      </c>
      <c r="C225" s="41" t="s">
        <v>59</v>
      </c>
      <c r="D225" s="41" t="s">
        <v>60</v>
      </c>
      <c r="E225" s="41" t="s">
        <v>145</v>
      </c>
      <c r="F225" s="114" t="s">
        <v>89</v>
      </c>
      <c r="G225" s="41" t="s">
        <v>58</v>
      </c>
      <c r="H225" s="41" t="s">
        <v>59</v>
      </c>
      <c r="I225" s="109"/>
    </row>
    <row r="226" spans="1:9" ht="36" x14ac:dyDescent="0.2">
      <c r="A226" s="102"/>
      <c r="B226" s="42" t="s">
        <v>62</v>
      </c>
      <c r="C226" s="42" t="s">
        <v>63</v>
      </c>
      <c r="D226" s="42" t="s">
        <v>64</v>
      </c>
      <c r="E226" s="42" t="s">
        <v>146</v>
      </c>
      <c r="F226" s="115"/>
      <c r="G226" s="42" t="s">
        <v>62</v>
      </c>
      <c r="H226" s="42" t="s">
        <v>63</v>
      </c>
      <c r="I226" s="101"/>
    </row>
    <row r="227" spans="1:9" ht="15" x14ac:dyDescent="0.2">
      <c r="A227" s="53" t="s">
        <v>90</v>
      </c>
      <c r="B227" s="10">
        <v>2576</v>
      </c>
      <c r="C227" s="10">
        <v>2576</v>
      </c>
      <c r="D227" s="10" t="s">
        <v>15</v>
      </c>
      <c r="E227" s="10" t="s">
        <v>15</v>
      </c>
      <c r="F227" s="10">
        <v>1730</v>
      </c>
      <c r="G227" s="13">
        <f>F227/B227*1000</f>
        <v>671.58385093167703</v>
      </c>
      <c r="H227" s="46">
        <f>F227/C227*1000</f>
        <v>671.58385093167703</v>
      </c>
      <c r="I227" s="59" t="s">
        <v>91</v>
      </c>
    </row>
    <row r="228" spans="1:9" ht="15" x14ac:dyDescent="0.2">
      <c r="A228" s="53" t="s">
        <v>92</v>
      </c>
      <c r="B228" s="10">
        <v>50467</v>
      </c>
      <c r="C228" s="10">
        <v>50467</v>
      </c>
      <c r="D228" s="10" t="s">
        <v>15</v>
      </c>
      <c r="E228" s="10" t="s">
        <v>15</v>
      </c>
      <c r="F228" s="10">
        <v>18180</v>
      </c>
      <c r="G228" s="13">
        <f t="shared" ref="G228" si="12">F228/B228*1000</f>
        <v>360.23540135137813</v>
      </c>
      <c r="H228" s="46">
        <f t="shared" ref="H228" si="13">F228/C228*1000</f>
        <v>360.23540135137813</v>
      </c>
      <c r="I228" s="57" t="s">
        <v>93</v>
      </c>
    </row>
    <row r="229" spans="1:9" ht="15" x14ac:dyDescent="0.2">
      <c r="A229" s="68" t="s">
        <v>94</v>
      </c>
      <c r="B229" s="10">
        <v>19709</v>
      </c>
      <c r="C229" s="10">
        <v>18943</v>
      </c>
      <c r="D229" s="10" t="s">
        <v>15</v>
      </c>
      <c r="E229" s="10">
        <v>766</v>
      </c>
      <c r="F229" s="10">
        <v>10378</v>
      </c>
      <c r="G229" s="13">
        <v>526.5614693794713</v>
      </c>
      <c r="H229" s="13">
        <v>547.85408858153403</v>
      </c>
      <c r="I229" s="59" t="s">
        <v>95</v>
      </c>
    </row>
    <row r="230" spans="1:9" ht="15" x14ac:dyDescent="0.2">
      <c r="A230" s="68" t="s">
        <v>96</v>
      </c>
      <c r="B230" s="10">
        <v>61345</v>
      </c>
      <c r="C230" s="10">
        <v>48872</v>
      </c>
      <c r="D230" s="10">
        <v>5</v>
      </c>
      <c r="E230" s="10">
        <v>12468</v>
      </c>
      <c r="F230" s="10">
        <v>19074</v>
      </c>
      <c r="G230" s="13">
        <f>F230/B230*1000</f>
        <v>310.92998614394003</v>
      </c>
      <c r="H230" s="13">
        <f>F230/C230*1000</f>
        <v>390.28482566704866</v>
      </c>
      <c r="I230" s="59" t="s">
        <v>97</v>
      </c>
    </row>
    <row r="231" spans="1:9" ht="15" x14ac:dyDescent="0.2">
      <c r="A231" s="68" t="s">
        <v>98</v>
      </c>
      <c r="B231" s="10">
        <v>10166</v>
      </c>
      <c r="C231" s="10">
        <v>5381</v>
      </c>
      <c r="D231" s="10">
        <v>36</v>
      </c>
      <c r="E231" s="10">
        <v>4749</v>
      </c>
      <c r="F231" s="10">
        <v>2449</v>
      </c>
      <c r="G231" s="13">
        <v>240.90104269132399</v>
      </c>
      <c r="H231" s="13">
        <v>455.11986619587435</v>
      </c>
      <c r="I231" s="59" t="s">
        <v>99</v>
      </c>
    </row>
    <row r="232" spans="1:9" ht="15" x14ac:dyDescent="0.2">
      <c r="A232" s="68" t="s">
        <v>100</v>
      </c>
      <c r="B232" s="10">
        <v>82824</v>
      </c>
      <c r="C232" s="10">
        <v>82824</v>
      </c>
      <c r="D232" s="10" t="s">
        <v>15</v>
      </c>
      <c r="E232" s="10" t="s">
        <v>15</v>
      </c>
      <c r="F232" s="10">
        <v>35861</v>
      </c>
      <c r="G232" s="13">
        <v>433</v>
      </c>
      <c r="H232" s="13">
        <v>433</v>
      </c>
      <c r="I232" s="59" t="s">
        <v>101</v>
      </c>
    </row>
    <row r="233" spans="1:9" ht="15" x14ac:dyDescent="0.2">
      <c r="A233" s="68" t="s">
        <v>102</v>
      </c>
      <c r="B233" s="10">
        <v>2879</v>
      </c>
      <c r="C233" s="10">
        <v>2208</v>
      </c>
      <c r="D233" s="10">
        <v>667</v>
      </c>
      <c r="E233" s="10">
        <v>4</v>
      </c>
      <c r="F233" s="10">
        <v>1521</v>
      </c>
      <c r="G233" s="13">
        <f>F233/B233*1000</f>
        <v>528.3084404307051</v>
      </c>
      <c r="H233" s="13">
        <f>F233/C233*1000</f>
        <v>688.85869565217399</v>
      </c>
      <c r="I233" s="59" t="s">
        <v>103</v>
      </c>
    </row>
    <row r="234" spans="1:9" ht="15" x14ac:dyDescent="0.2">
      <c r="A234" s="68" t="s">
        <v>104</v>
      </c>
      <c r="B234" s="10">
        <v>204156</v>
      </c>
      <c r="C234" s="10">
        <v>204156</v>
      </c>
      <c r="D234" s="10" t="s">
        <v>15</v>
      </c>
      <c r="E234" s="10" t="s">
        <v>15</v>
      </c>
      <c r="F234" s="10">
        <v>73300</v>
      </c>
      <c r="G234" s="13">
        <v>359.03916612786304</v>
      </c>
      <c r="H234" s="13">
        <v>359.03916612786304</v>
      </c>
      <c r="I234" s="59" t="s">
        <v>105</v>
      </c>
    </row>
    <row r="235" spans="1:9" ht="15" x14ac:dyDescent="0.2">
      <c r="A235" s="68" t="s">
        <v>106</v>
      </c>
      <c r="B235" s="10">
        <v>111633</v>
      </c>
      <c r="C235" s="10">
        <v>110042</v>
      </c>
      <c r="D235" s="10">
        <v>226</v>
      </c>
      <c r="E235" s="10">
        <v>1365</v>
      </c>
      <c r="F235" s="10">
        <v>35863</v>
      </c>
      <c r="G235" s="13">
        <v>321.25805093475947</v>
      </c>
      <c r="H235" s="13">
        <v>325.90283709856237</v>
      </c>
      <c r="I235" s="59" t="s">
        <v>107</v>
      </c>
    </row>
    <row r="236" spans="1:9" ht="15" x14ac:dyDescent="0.2">
      <c r="A236" s="68" t="s">
        <v>125</v>
      </c>
      <c r="B236" s="10">
        <v>108623</v>
      </c>
      <c r="C236" s="10">
        <v>106897</v>
      </c>
      <c r="D236" s="10">
        <v>330</v>
      </c>
      <c r="E236" s="10">
        <v>1396</v>
      </c>
      <c r="F236" s="10">
        <v>37052</v>
      </c>
      <c r="G236" s="13">
        <v>341.10639551476208</v>
      </c>
      <c r="H236" s="13">
        <v>346.61403032825996</v>
      </c>
      <c r="I236" s="59" t="s">
        <v>126</v>
      </c>
    </row>
    <row r="237" spans="1:9" ht="15" x14ac:dyDescent="0.2">
      <c r="A237" s="68" t="s">
        <v>110</v>
      </c>
      <c r="B237" s="10">
        <v>92750</v>
      </c>
      <c r="C237" s="10">
        <v>92750</v>
      </c>
      <c r="D237" s="10" t="s">
        <v>15</v>
      </c>
      <c r="E237" s="10" t="s">
        <v>15</v>
      </c>
      <c r="F237" s="44">
        <v>43785</v>
      </c>
      <c r="G237" s="13">
        <v>472.1</v>
      </c>
      <c r="H237" s="13">
        <v>472.1</v>
      </c>
      <c r="I237" s="59" t="s">
        <v>111</v>
      </c>
    </row>
    <row r="238" spans="1:9" ht="15" x14ac:dyDescent="0.2">
      <c r="A238" s="68" t="s">
        <v>112</v>
      </c>
      <c r="B238" s="10">
        <v>11628</v>
      </c>
      <c r="C238" s="10">
        <v>3677</v>
      </c>
      <c r="D238" s="10">
        <v>19</v>
      </c>
      <c r="E238" s="10">
        <v>7932</v>
      </c>
      <c r="F238" s="10">
        <v>1225</v>
      </c>
      <c r="G238" s="13">
        <v>105.3</v>
      </c>
      <c r="H238" s="13">
        <v>333.2</v>
      </c>
      <c r="I238" s="59" t="s">
        <v>113</v>
      </c>
    </row>
    <row r="239" spans="1:9" ht="15" x14ac:dyDescent="0.2">
      <c r="A239" s="69" t="s">
        <v>69</v>
      </c>
      <c r="B239" s="44">
        <f>SUM(B227:B238)</f>
        <v>758756</v>
      </c>
      <c r="C239" s="10">
        <f>SUM(C227:C238)</f>
        <v>728793</v>
      </c>
      <c r="D239" s="10">
        <f>SUM(D227:D238)</f>
        <v>1283</v>
      </c>
      <c r="E239" s="44">
        <f>SUM(E227:E238)</f>
        <v>28680</v>
      </c>
      <c r="F239" s="44">
        <f>SUM(F227:F238)</f>
        <v>280418</v>
      </c>
      <c r="G239" s="13">
        <f>F239/B239*1000</f>
        <v>369.57599017338907</v>
      </c>
      <c r="H239" s="46">
        <f>F239/C239*1000</f>
        <v>384.77043550088985</v>
      </c>
      <c r="I239" s="54" t="s">
        <v>70</v>
      </c>
    </row>
    <row r="241" spans="1:9" x14ac:dyDescent="0.2">
      <c r="A241" s="95" t="s">
        <v>156</v>
      </c>
      <c r="B241" s="95"/>
      <c r="C241" s="95"/>
      <c r="D241" s="95"/>
      <c r="E241" s="95"/>
      <c r="F241" s="95"/>
      <c r="G241" s="95"/>
      <c r="H241" s="95"/>
      <c r="I241" s="95"/>
    </row>
    <row r="246" spans="1:9" ht="42.6" customHeight="1" x14ac:dyDescent="0.25">
      <c r="A246" s="116" t="s">
        <v>173</v>
      </c>
      <c r="B246" s="116"/>
      <c r="C246" s="116"/>
      <c r="D246" s="116"/>
      <c r="E246" s="116"/>
      <c r="F246" s="92"/>
    </row>
    <row r="247" spans="1:9" ht="54.6" customHeight="1" x14ac:dyDescent="0.2">
      <c r="A247" s="96" t="s">
        <v>165</v>
      </c>
      <c r="B247" s="96"/>
      <c r="C247" s="96"/>
      <c r="D247" s="96"/>
      <c r="E247" s="96"/>
    </row>
    <row r="248" spans="1:9" ht="15" x14ac:dyDescent="0.2">
      <c r="A248" s="64" t="s">
        <v>166</v>
      </c>
      <c r="D248" s="97" t="s">
        <v>167</v>
      </c>
      <c r="E248" s="97"/>
    </row>
    <row r="249" spans="1:9" ht="45" x14ac:dyDescent="0.2">
      <c r="A249" s="98" t="s">
        <v>131</v>
      </c>
      <c r="B249" s="71" t="s">
        <v>132</v>
      </c>
      <c r="C249" s="71" t="s">
        <v>168</v>
      </c>
      <c r="D249" s="71" t="s">
        <v>134</v>
      </c>
      <c r="E249" s="100" t="s">
        <v>135</v>
      </c>
    </row>
    <row r="250" spans="1:9" ht="36" x14ac:dyDescent="0.2">
      <c r="A250" s="99"/>
      <c r="B250" s="42" t="s">
        <v>136</v>
      </c>
      <c r="C250" s="72" t="s">
        <v>169</v>
      </c>
      <c r="D250" s="72" t="s">
        <v>170</v>
      </c>
      <c r="E250" s="101"/>
    </row>
    <row r="251" spans="1:9" ht="15" x14ac:dyDescent="0.2">
      <c r="A251" s="43" t="s">
        <v>10</v>
      </c>
      <c r="B251" s="86">
        <v>790498</v>
      </c>
      <c r="C251" s="74">
        <v>881.5</v>
      </c>
      <c r="D251" s="73">
        <f>B251*C251/1000</f>
        <v>696823.98699999996</v>
      </c>
      <c r="E251" s="45" t="s">
        <v>13</v>
      </c>
    </row>
    <row r="252" spans="1:9" x14ac:dyDescent="0.2">
      <c r="A252" s="93" t="s">
        <v>139</v>
      </c>
      <c r="B252" s="93"/>
      <c r="C252" s="93"/>
      <c r="D252" s="93"/>
      <c r="E252" s="93"/>
      <c r="F252" s="93"/>
      <c r="G252" s="93"/>
      <c r="H252" s="93"/>
    </row>
    <row r="253" spans="1:9" x14ac:dyDescent="0.2">
      <c r="A253" s="94" t="s">
        <v>140</v>
      </c>
      <c r="B253" s="94"/>
      <c r="C253" s="94"/>
      <c r="D253" s="94"/>
    </row>
  </sheetData>
  <mergeCells count="143">
    <mergeCell ref="A7:A12"/>
    <mergeCell ref="G7:G12"/>
    <mergeCell ref="A13:A18"/>
    <mergeCell ref="G13:G18"/>
    <mergeCell ref="A19:A24"/>
    <mergeCell ref="G19:G24"/>
    <mergeCell ref="A1:G1"/>
    <mergeCell ref="A2:G2"/>
    <mergeCell ref="A4:A6"/>
    <mergeCell ref="B4:B6"/>
    <mergeCell ref="C4:F4"/>
    <mergeCell ref="G4:G6"/>
    <mergeCell ref="D5:D6"/>
    <mergeCell ref="F5:F6"/>
    <mergeCell ref="A25:E25"/>
    <mergeCell ref="A26:G26"/>
    <mergeCell ref="A31:H31"/>
    <mergeCell ref="A32:H32"/>
    <mergeCell ref="A34:A37"/>
    <mergeCell ref="B34:C34"/>
    <mergeCell ref="E34:E35"/>
    <mergeCell ref="H34:H37"/>
    <mergeCell ref="B35:C35"/>
    <mergeCell ref="E36:E37"/>
    <mergeCell ref="A41:D41"/>
    <mergeCell ref="F41:H41"/>
    <mergeCell ref="A46:H46"/>
    <mergeCell ref="A47:H47"/>
    <mergeCell ref="A49:A52"/>
    <mergeCell ref="B49:C49"/>
    <mergeCell ref="E49:E50"/>
    <mergeCell ref="H49:H52"/>
    <mergeCell ref="B50:C50"/>
    <mergeCell ref="E51:E52"/>
    <mergeCell ref="A57:H57"/>
    <mergeCell ref="A62:B62"/>
    <mergeCell ref="H62:I62"/>
    <mergeCell ref="A63:A66"/>
    <mergeCell ref="B63:C63"/>
    <mergeCell ref="E63:E64"/>
    <mergeCell ref="F63:F66"/>
    <mergeCell ref="I63:I66"/>
    <mergeCell ref="B64:C64"/>
    <mergeCell ref="E65:E66"/>
    <mergeCell ref="A59:I59"/>
    <mergeCell ref="A60:I60"/>
    <mergeCell ref="A80:I80"/>
    <mergeCell ref="A85:H85"/>
    <mergeCell ref="A86:H86"/>
    <mergeCell ref="G87:H87"/>
    <mergeCell ref="A88:A91"/>
    <mergeCell ref="B88:C88"/>
    <mergeCell ref="E88:E89"/>
    <mergeCell ref="H88:H91"/>
    <mergeCell ref="B89:C89"/>
    <mergeCell ref="E90:E91"/>
    <mergeCell ref="A101:H101"/>
    <mergeCell ref="A102:H102"/>
    <mergeCell ref="G103:H103"/>
    <mergeCell ref="A104:A107"/>
    <mergeCell ref="B104:C104"/>
    <mergeCell ref="E104:E105"/>
    <mergeCell ref="H104:H107"/>
    <mergeCell ref="B105:C105"/>
    <mergeCell ref="E106:E107"/>
    <mergeCell ref="A140:H140"/>
    <mergeCell ref="A141:H141"/>
    <mergeCell ref="A148:I148"/>
    <mergeCell ref="A149:I149"/>
    <mergeCell ref="A135:E135"/>
    <mergeCell ref="D136:E136"/>
    <mergeCell ref="A137:A138"/>
    <mergeCell ref="E137:E138"/>
    <mergeCell ref="A122:I122"/>
    <mergeCell ref="A129:E129"/>
    <mergeCell ref="A134:E134"/>
    <mergeCell ref="H150:I150"/>
    <mergeCell ref="A151:A154"/>
    <mergeCell ref="B151:C151"/>
    <mergeCell ref="D151:E151"/>
    <mergeCell ref="F151:F152"/>
    <mergeCell ref="I151:I154"/>
    <mergeCell ref="B152:C152"/>
    <mergeCell ref="D152:E152"/>
    <mergeCell ref="F153:F154"/>
    <mergeCell ref="B174:C174"/>
    <mergeCell ref="D174:E174"/>
    <mergeCell ref="F175:F176"/>
    <mergeCell ref="A184:J184"/>
    <mergeCell ref="A185:J185"/>
    <mergeCell ref="A158:D158"/>
    <mergeCell ref="F158:I158"/>
    <mergeCell ref="A170:I170"/>
    <mergeCell ref="A171:I171"/>
    <mergeCell ref="H172:I172"/>
    <mergeCell ref="A173:A176"/>
    <mergeCell ref="B173:C173"/>
    <mergeCell ref="D173:E173"/>
    <mergeCell ref="F173:F174"/>
    <mergeCell ref="I173:I176"/>
    <mergeCell ref="A181:I181"/>
    <mergeCell ref="A186:B186"/>
    <mergeCell ref="I186:J186"/>
    <mergeCell ref="A187:A190"/>
    <mergeCell ref="B187:C187"/>
    <mergeCell ref="D187:E187"/>
    <mergeCell ref="F187:F188"/>
    <mergeCell ref="G187:G190"/>
    <mergeCell ref="J187:J190"/>
    <mergeCell ref="B188:C188"/>
    <mergeCell ref="D188:E188"/>
    <mergeCell ref="B211:C211"/>
    <mergeCell ref="D211:E211"/>
    <mergeCell ref="F212:F213"/>
    <mergeCell ref="A220:I220"/>
    <mergeCell ref="A221:I221"/>
    <mergeCell ref="H222:I222"/>
    <mergeCell ref="F189:F190"/>
    <mergeCell ref="A207:I207"/>
    <mergeCell ref="A208:I208"/>
    <mergeCell ref="H209:I209"/>
    <mergeCell ref="A210:A213"/>
    <mergeCell ref="B210:C210"/>
    <mergeCell ref="D210:E210"/>
    <mergeCell ref="F210:F211"/>
    <mergeCell ref="I210:I213"/>
    <mergeCell ref="A204:I204"/>
    <mergeCell ref="A252:H252"/>
    <mergeCell ref="A253:D253"/>
    <mergeCell ref="A241:I241"/>
    <mergeCell ref="A247:E247"/>
    <mergeCell ref="D248:E248"/>
    <mergeCell ref="A249:A250"/>
    <mergeCell ref="E249:E250"/>
    <mergeCell ref="A223:A226"/>
    <mergeCell ref="B223:C223"/>
    <mergeCell ref="D223:E223"/>
    <mergeCell ref="F223:F224"/>
    <mergeCell ref="I223:I226"/>
    <mergeCell ref="B224:C224"/>
    <mergeCell ref="D224:E224"/>
    <mergeCell ref="F225:F226"/>
    <mergeCell ref="A246:E24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2017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2018-08-14T05:13:42Z</dcterms:modified>
</cp:coreProperties>
</file>